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6" autoFilterDateGrouping="1" firstSheet="0" minimized="0" showHorizontalScroll="1" showSheetTabs="1" showVerticalScroll="1" tabRatio="600" visibility="visible"/>
  </bookViews>
  <sheets>
    <sheet name="2020-02-24" sheetId="1" r:id="rId4"/>
    <sheet name="2020-02-25" sheetId="2" r:id="rId5"/>
    <sheet name="2020-02-26" sheetId="3" r:id="rId6"/>
    <sheet name="2020-02-27" sheetId="4" r:id="rId7"/>
    <sheet name="2020-02-28" sheetId="5" r:id="rId8"/>
    <sheet name="2020-02-29" sheetId="6" r:id="rId9"/>
    <sheet name="2020-03-01" sheetId="7" r:id="rId10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<sst xmlns="http://schemas.openxmlformats.org/spreadsheetml/2006/main" uniqueCount="64">
  <si>
    <t>ACP</t>
  </si>
  <si>
    <t>CAP</t>
  </si>
  <si>
    <t>Total DSM</t>
  </si>
  <si>
    <t>Lac Rupees</t>
  </si>
  <si>
    <t xml:space="preserve">NEGATIVE  MEANS  </t>
  </si>
  <si>
    <t>O V E R - I N J E C T I O N</t>
  </si>
  <si>
    <t>Dated:</t>
  </si>
  <si>
    <t>24-02-2020</t>
  </si>
  <si>
    <t>FILL  ONLY  YELLOW  CELLS</t>
  </si>
  <si>
    <t>HIDE IT</t>
  </si>
  <si>
    <t>Freq</t>
  </si>
  <si>
    <t>Rate</t>
  </si>
  <si>
    <t>Capped</t>
  </si>
  <si>
    <t>From</t>
  </si>
  <si>
    <t>To</t>
  </si>
  <si>
    <t>Av Freq</t>
  </si>
  <si>
    <t>DSM Rate*</t>
  </si>
  <si>
    <t>SCHEDULE</t>
  </si>
  <si>
    <t>OverInject</t>
  </si>
  <si>
    <t>Over INJ</t>
  </si>
  <si>
    <t>LIMIT of</t>
  </si>
  <si>
    <t>Cont.</t>
  </si>
  <si>
    <t>Count</t>
  </si>
  <si>
    <t xml:space="preserve">Voilation  </t>
  </si>
  <si>
    <t>Voilation</t>
  </si>
  <si>
    <t>AMOUNT</t>
  </si>
  <si>
    <t>Normal</t>
  </si>
  <si>
    <t>Additional</t>
  </si>
  <si>
    <t>Over Inj.</t>
  </si>
  <si>
    <t>TOTAL</t>
  </si>
  <si>
    <t>Payable</t>
  </si>
  <si>
    <t>Recievable</t>
  </si>
  <si>
    <t>(Hr)</t>
  </si>
  <si>
    <t>(Hz)</t>
  </si>
  <si>
    <t>Round</t>
  </si>
  <si>
    <t>Paise/KWH</t>
  </si>
  <si>
    <t>MW(input)</t>
  </si>
  <si>
    <t>MW</t>
  </si>
  <si>
    <t>(MW)</t>
  </si>
  <si>
    <t>Modified</t>
  </si>
  <si>
    <t>OD/UD</t>
  </si>
  <si>
    <t>UD</t>
  </si>
  <si>
    <t>of  UD*</t>
  </si>
  <si>
    <t>OD</t>
  </si>
  <si>
    <t>of  OD</t>
  </si>
  <si>
    <t>of SIGN</t>
  </si>
  <si>
    <t>ofVoilation</t>
  </si>
  <si>
    <t>DSM(Lac)</t>
  </si>
  <si>
    <t>%</t>
  </si>
  <si>
    <t>abov 12</t>
  </si>
  <si>
    <t>abov 15</t>
  </si>
  <si>
    <t>abov 20</t>
  </si>
  <si>
    <t>Penalty</t>
  </si>
  <si>
    <t>.</t>
  </si>
  <si>
    <t>Additional DSM due to Sign Change</t>
  </si>
  <si>
    <t>**If total Under injection is more than 1% of Average Daily Schedule,then Additional DSM</t>
  </si>
  <si>
    <t>TOTAL  DSM</t>
  </si>
  <si>
    <t>** This has been deferred by Commision for one year</t>
  </si>
  <si>
    <t>25-02-2020</t>
  </si>
  <si>
    <t>26-02-2020</t>
  </si>
  <si>
    <t>27-02-2020</t>
  </si>
  <si>
    <t>28-02-2020</t>
  </si>
  <si>
    <t>29-02-2020</t>
  </si>
  <si>
    <t>01-03-2020</t>
  </si>
</sst>
</file>

<file path=xl/styles.xml><?xml version="1.0" encoding="utf-8"?>
<styleSheet xmlns="http://schemas.openxmlformats.org/spreadsheetml/2006/main" xml:space="preserve">
  <numFmts count="8">
    <numFmt numFmtId="164" formatCode="0.0000"/>
    <numFmt numFmtId="165" formatCode="d\-mmm\-yy;@"/>
    <numFmt numFmtId="166" formatCode="dd/mm/yyyy\ h:mm\ AM/PM"/>
    <numFmt numFmtId="167" formatCode="h:mm;@"/>
    <numFmt numFmtId="168" formatCode="0.000"/>
    <numFmt numFmtId="169" formatCode="0.00000"/>
    <numFmt numFmtId="170" formatCode="0.0000000"/>
    <numFmt numFmtId="171" formatCode="[h]:mm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singl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2"/>
      <color rgb="FFDBEEF4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single"/>
      <sz val="14"/>
      <color rgb="FFFFFFFF"/>
      <name val="Calibri"/>
    </font>
    <font>
      <b val="0"/>
      <i val="0"/>
      <strike val="0"/>
      <u val="single"/>
      <sz val="18"/>
      <color rgb="FF000000"/>
      <name val="Calibri"/>
    </font>
  </fonts>
  <fills count="2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C3D69B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C3D69B"/>
      </patternFill>
    </fill>
    <fill>
      <patternFill patternType="solid">
        <fgColor rgb="FFC6D9F1"/>
        <bgColor rgb="FFB7DEE8"/>
      </patternFill>
    </fill>
    <fill>
      <patternFill patternType="solid">
        <fgColor rgb="FFF2DCDB"/>
        <bgColor rgb="FFFDEADA"/>
      </patternFill>
    </fill>
    <fill>
      <patternFill patternType="solid">
        <fgColor rgb="FFDDD9C3"/>
        <bgColor rgb="FFF2DCDB"/>
      </patternFill>
    </fill>
    <fill>
      <patternFill patternType="solid">
        <fgColor rgb="FFC3D69B"/>
        <bgColor rgb="FFC4BD97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558ED5"/>
        <bgColor rgb="FF808080"/>
      </patternFill>
    </fill>
    <fill>
      <patternFill patternType="solid">
        <fgColor rgb="FFB7DEE8"/>
        <bgColor rgb="FFC6D9F1"/>
      </patternFill>
    </fill>
    <fill>
      <patternFill patternType="solid">
        <fgColor rgb="FFF2F2F2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E6B9B8"/>
        <bgColor rgb="FFFFC7CE"/>
      </patternFill>
    </fill>
    <fill>
      <patternFill patternType="solid">
        <fgColor rgb="FFFF00FF"/>
        <bgColor rgb="FFFF66FF"/>
      </patternFill>
    </fill>
    <fill>
      <patternFill patternType="solid">
        <fgColor rgb="FFC4BD97"/>
        <bgColor rgb="FFC3D69B"/>
      </patternFill>
    </fill>
    <fill>
      <patternFill patternType="solid">
        <fgColor rgb="FFFF66FF"/>
        <bgColor rgb="FFFF99FF"/>
      </patternFill>
    </fill>
    <fill>
      <patternFill patternType="solid">
        <fgColor rgb="FF93CDDD"/>
        <bgColor rgb="FFB7DEE8"/>
      </patternFill>
    </fill>
    <fill>
      <patternFill patternType="solid">
        <fgColor rgb="FFFF0000"/>
        <bgColor rgb="FF9C0006"/>
      </patternFill>
    </fill>
    <fill>
      <patternFill patternType="solid">
        <fgColor rgb="FFFF99FF"/>
        <bgColor rgb="FFFF99CC"/>
      </patternFill>
    </fill>
  </fills>
  <borders count="5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4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2" numFmtId="0" fillId="5" borderId="3" applyFont="1" applyNumberFormat="0" applyFill="1" applyBorder="1" applyAlignment="1">
      <alignment horizontal="center" vertical="bottom" textRotation="0" wrapText="false" shrinkToFit="false"/>
    </xf>
    <xf xfId="0" fontId="3" numFmtId="0" fillId="6" borderId="4" applyFont="1" applyNumberFormat="0" applyFill="1" applyBorder="1" applyAlignment="1">
      <alignment horizontal="center" vertical="center" textRotation="0" wrapText="false" shrinkToFit="false"/>
    </xf>
    <xf xfId="0" fontId="0" numFmtId="0" fillId="6" borderId="4" applyFont="0" applyNumberFormat="0" applyFill="1" applyBorder="1" applyAlignment="0">
      <alignment horizontal="general" vertical="bottom" textRotation="0" wrapText="false" shrinkToFit="false"/>
    </xf>
    <xf xfId="0" fontId="3" numFmtId="0" fillId="6" borderId="4" applyFont="1" applyNumberFormat="0" applyFill="1" applyBorder="1" applyAlignment="0" applyProtection="true">
      <alignment horizontal="general" vertical="bottom" textRotation="0" wrapText="false" shrinkToFit="false"/>
      <protection locked="false"/>
    </xf>
    <xf xfId="0" fontId="3" numFmtId="0" fillId="6" borderId="5" applyFont="1" applyNumberFormat="0" applyFill="1" applyBorder="1" applyAlignment="0">
      <alignment horizontal="general" vertical="bottom" textRotation="0" wrapText="false" shrinkToFit="false"/>
    </xf>
    <xf xfId="0" fontId="3" numFmtId="0" fillId="6" borderId="2" applyFont="1" applyNumberFormat="0" applyFill="1" applyBorder="1" applyAlignment="0">
      <alignment horizontal="general" vertical="bottom" textRotation="0" wrapText="false" shrinkToFit="false"/>
    </xf>
    <xf xfId="0" fontId="3" numFmtId="0" fillId="7" borderId="6" applyFont="1" applyNumberFormat="0" applyFill="1" applyBorder="1" applyAlignment="0">
      <alignment horizontal="general" vertical="bottom" textRotation="0" wrapText="false" shrinkToFit="false"/>
    </xf>
    <xf xfId="0" fontId="4" numFmtId="2" fillId="7" borderId="2" applyFont="1" applyNumberFormat="1" applyFill="1" applyBorder="1" applyAlignment="0">
      <alignment horizontal="general" vertical="bottom" textRotation="0" wrapText="false" shrinkToFit="false"/>
    </xf>
    <xf xfId="0" fontId="3" numFmtId="0" fillId="7" borderId="7" applyFont="1" applyNumberFormat="0" applyFill="1" applyBorder="1" applyAlignment="0">
      <alignment horizontal="general" vertical="bottom" textRotation="0" wrapText="false" shrinkToFit="false"/>
    </xf>
    <xf xfId="0" fontId="5" numFmtId="9" fillId="8" borderId="3" applyFont="1" applyNumberFormat="1" applyFill="1" applyBorder="1" applyAlignment="1">
      <alignment horizontal="right" vertical="bottom" textRotation="0" wrapText="false" shrinkToFit="false"/>
    </xf>
    <xf xfId="0" fontId="3" numFmtId="0" fillId="9" borderId="8" applyFont="1" applyNumberFormat="0" applyFill="1" applyBorder="1" applyAlignment="1">
      <alignment horizontal="center" vertical="bottom" textRotation="0" wrapText="false" shrinkToFit="false"/>
    </xf>
    <xf xfId="0" fontId="3" numFmtId="0" fillId="10" borderId="9" applyFont="1" applyNumberFormat="0" applyFill="1" applyBorder="1" applyAlignment="1">
      <alignment horizontal="center" vertical="bottom" textRotation="0" wrapText="false" shrinkToFit="false"/>
    </xf>
    <xf xfId="0" fontId="3" numFmtId="0" fillId="9" borderId="10" applyFont="1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3" borderId="11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6" numFmtId="2" fillId="5" borderId="11" applyFont="1" applyNumberFormat="1" applyFill="1" applyBorder="1" applyAlignment="1">
      <alignment horizontal="center" vertical="bottom" textRotation="0" wrapText="false" shrinkToFit="false"/>
    </xf>
    <xf xfId="0" fontId="1" numFmtId="0" fillId="4" borderId="0" applyFont="1" applyNumberFormat="0" applyFill="1" applyBorder="0" applyAlignment="0">
      <alignment horizontal="general" vertical="bottom" textRotation="0" wrapText="false" shrinkToFit="false"/>
    </xf>
    <xf xfId="0" fontId="1" numFmtId="0" fillId="4" borderId="0" applyFont="1" applyNumberFormat="0" applyFill="1" applyBorder="0" applyAlignment="1">
      <alignment horizontal="center" vertical="bottom" textRotation="0" wrapText="false" shrinkToFit="false"/>
    </xf>
    <xf xfId="0" fontId="3" numFmtId="9" fillId="8" borderId="12" applyFont="1" applyNumberFormat="1" applyFill="1" applyBorder="1" applyAlignment="1">
      <alignment horizontal="right" vertical="bottom" textRotation="0" wrapText="false" shrinkToFit="false"/>
    </xf>
    <xf xfId="0" fontId="3" numFmtId="0" fillId="9" borderId="13" applyFont="1" applyNumberFormat="0" applyFill="1" applyBorder="1" applyAlignment="1">
      <alignment horizontal="center" vertical="bottom" textRotation="0" wrapText="false" shrinkToFit="false"/>
    </xf>
    <xf xfId="0" fontId="3" numFmtId="0" fillId="10" borderId="14" applyFont="1" applyNumberFormat="0" applyFill="1" applyBorder="1" applyAlignment="1">
      <alignment horizontal="center" vertical="bottom" textRotation="0" wrapText="false" shrinkToFit="false"/>
    </xf>
    <xf xfId="0" fontId="3" numFmtId="0" fillId="9" borderId="15" applyFont="1" applyNumberFormat="0" applyFill="1" applyBorder="1" applyAlignment="1">
      <alignment horizontal="center" vertical="bottom" textRotation="0" wrapText="false" shrinkToFit="false"/>
    </xf>
    <xf xfId="0" fontId="0" numFmtId="0" fillId="4" borderId="16" applyFont="0" applyNumberFormat="0" applyFill="1" applyBorder="1" applyAlignment="0">
      <alignment horizontal="general" vertical="bottom" textRotation="0" wrapText="false" shrinkToFit="false"/>
    </xf>
    <xf xfId="0" fontId="0" numFmtId="164" fillId="4" borderId="0" applyFont="0" applyNumberFormat="1" applyFill="1" applyBorder="0" applyAlignment="0">
      <alignment horizontal="general" vertical="bottom" textRotation="0" wrapText="false" shrinkToFit="false"/>
    </xf>
    <xf xfId="0" fontId="5" numFmtId="9" fillId="8" borderId="12" applyFont="1" applyNumberFormat="1" applyFill="1" applyBorder="1" applyAlignment="1">
      <alignment horizontal="right" vertical="bottom" textRotation="0" wrapText="false" shrinkToFit="false"/>
    </xf>
    <xf xfId="0" fontId="7" numFmtId="0" fillId="4" borderId="16" applyFont="1" applyNumberFormat="0" applyFill="1" applyBorder="1" applyAlignment="0">
      <alignment horizontal="general" vertical="bottom" textRotation="0" wrapText="false" shrinkToFit="false"/>
    </xf>
    <xf xfId="0" fontId="8" numFmtId="165" fillId="4" borderId="0" applyFont="1" applyNumberFormat="1" applyFill="1" applyBorder="0" applyAlignment="1">
      <alignment horizontal="center" vertical="center" textRotation="0" wrapText="false" shrinkToFit="false"/>
    </xf>
    <xf xfId="0" fontId="8" numFmtId="166" fillId="4" borderId="0" applyFont="1" applyNumberFormat="1" applyFill="1" applyBorder="0" applyAlignment="1">
      <alignment horizontal="center" vertical="bottom" textRotation="0" wrapText="true" shrinkToFit="false"/>
    </xf>
    <xf xfId="0" fontId="8" numFmtId="166" fillId="2" borderId="17" applyFont="1" applyNumberFormat="1" applyFill="0" applyBorder="1" applyAlignment="1">
      <alignment horizontal="general" vertical="bottom" textRotation="0" wrapText="true" shrinkToFit="false"/>
    </xf>
    <xf xfId="0" fontId="8" numFmtId="166" fillId="8" borderId="18" applyFont="1" applyNumberFormat="1" applyFill="1" applyBorder="1" applyAlignment="1">
      <alignment horizontal="center" vertical="bottom" textRotation="0" wrapText="true" shrinkToFit="false"/>
    </xf>
    <xf xfId="0" fontId="3" numFmtId="0" fillId="9" borderId="19" applyFont="1" applyNumberFormat="0" applyFill="1" applyBorder="1" applyAlignment="1">
      <alignment horizontal="center" vertical="bottom" textRotation="0" wrapText="false" shrinkToFit="false"/>
    </xf>
    <xf xfId="0" fontId="3" numFmtId="0" fillId="10" borderId="20" applyFont="1" applyNumberFormat="0" applyFill="1" applyBorder="1" applyAlignment="1">
      <alignment horizontal="center" vertical="bottom" textRotation="0" wrapText="false" shrinkToFit="false"/>
    </xf>
    <xf xfId="0" fontId="3" numFmtId="0" fillId="9" borderId="21" applyFont="1" applyNumberFormat="0" applyFill="1" applyBorder="1" applyAlignment="1">
      <alignment horizontal="center" vertical="bottom" textRotation="0" wrapText="false" shrinkToFit="false"/>
    </xf>
    <xf xfId="0" fontId="6" numFmtId="0" fillId="11" borderId="22" applyFont="1" applyNumberFormat="0" applyFill="1" applyBorder="1" applyAlignment="0">
      <alignment horizontal="general" vertical="bottom" textRotation="0" wrapText="false" shrinkToFit="false"/>
    </xf>
    <xf xfId="0" fontId="6" numFmtId="0" fillId="11" borderId="4" applyFont="1" applyNumberFormat="0" applyFill="1" applyBorder="1" applyAlignment="0">
      <alignment horizontal="general" vertical="bottom" textRotation="0" wrapText="false" shrinkToFit="false"/>
    </xf>
    <xf xfId="0" fontId="0" numFmtId="0" fillId="11" borderId="4" applyFont="0" applyNumberFormat="0" applyFill="1" applyBorder="1" applyAlignment="0">
      <alignment horizontal="general" vertical="bottom" textRotation="0" wrapText="false" shrinkToFit="false"/>
    </xf>
    <xf xfId="0" fontId="0" numFmtId="0" fillId="11" borderId="5" applyFont="0" applyNumberFormat="0" applyFill="1" applyBorder="1" applyAlignment="0">
      <alignment horizontal="general" vertical="bottom" textRotation="0" wrapText="false" shrinkToFit="false"/>
    </xf>
    <xf xfId="0" fontId="3" numFmtId="0" fillId="12" borderId="23" applyFont="1" applyNumberFormat="0" applyFill="1" applyBorder="1" applyAlignment="1">
      <alignment horizontal="center" vertical="bottom" textRotation="0" wrapText="false" shrinkToFit="false"/>
    </xf>
    <xf xfId="0" fontId="3" numFmtId="0" fillId="12" borderId="9" applyFont="1" applyNumberFormat="0" applyFill="1" applyBorder="1" applyAlignment="1">
      <alignment horizontal="center" vertical="bottom" textRotation="0" wrapText="false" shrinkToFit="false"/>
    </xf>
    <xf xfId="0" fontId="3" numFmtId="0" fillId="12" borderId="10" applyFont="1" applyNumberFormat="0" applyFill="1" applyBorder="1" applyAlignment="1">
      <alignment horizontal="center" vertical="bottom" textRotation="0" wrapText="false" shrinkToFit="false"/>
    </xf>
    <xf xfId="0" fontId="3" numFmtId="0" fillId="8" borderId="24" applyFont="1" applyNumberFormat="0" applyFill="1" applyBorder="1" applyAlignment="1">
      <alignment horizontal="center" vertical="bottom" textRotation="0" wrapText="false" shrinkToFit="false"/>
    </xf>
    <xf xfId="0" fontId="3" numFmtId="0" fillId="8" borderId="25" applyFont="1" applyNumberFormat="0" applyFill="1" applyBorder="1" applyAlignment="1">
      <alignment horizontal="center" vertical="bottom" textRotation="0" wrapText="false" shrinkToFit="false"/>
    </xf>
    <xf xfId="0" fontId="9" numFmtId="0" fillId="8" borderId="25" applyFont="1" applyNumberFormat="0" applyFill="1" applyBorder="1" applyAlignment="1">
      <alignment horizontal="center" vertical="bottom" textRotation="0" wrapText="false" shrinkToFit="false"/>
    </xf>
    <xf xfId="0" fontId="3" numFmtId="0" fillId="8" borderId="26" applyFont="1" applyNumberFormat="0" applyFill="1" applyBorder="1" applyAlignment="1">
      <alignment horizontal="center" vertical="bottom" textRotation="0" wrapText="false" shrinkToFit="false"/>
    </xf>
    <xf xfId="0" fontId="3" numFmtId="0" fillId="8" borderId="7" applyFont="1" applyNumberFormat="0" applyFill="1" applyBorder="1" applyAlignment="1">
      <alignment horizontal="center" vertical="bottom" textRotation="0" wrapText="false" shrinkToFit="false"/>
    </xf>
    <xf xfId="0" fontId="3" numFmtId="2" fillId="13" borderId="27" applyFont="1" applyNumberFormat="1" applyFill="1" applyBorder="1" applyAlignment="1">
      <alignment horizontal="center" vertical="bottom" textRotation="0" wrapText="false" shrinkToFit="false"/>
    </xf>
    <xf xfId="0" fontId="3" numFmtId="2" fillId="13" borderId="14" applyFont="1" applyNumberFormat="1" applyFill="1" applyBorder="1" applyAlignment="1">
      <alignment horizontal="center" vertical="bottom" textRotation="0" wrapText="false" shrinkToFit="false"/>
    </xf>
    <xf xfId="0" fontId="3" numFmtId="2" fillId="13" borderId="15" applyFont="1" applyNumberFormat="1" applyFill="1" applyBorder="1" applyAlignment="1">
      <alignment horizontal="center" vertical="bottom" textRotation="0" wrapText="false" shrinkToFit="false"/>
    </xf>
    <xf xfId="0" fontId="3" numFmtId="0" fillId="8" borderId="28" applyFont="1" applyNumberFormat="0" applyFill="1" applyBorder="1" applyAlignment="1">
      <alignment horizontal="center" vertical="bottom" textRotation="0" wrapText="false" shrinkToFit="false"/>
    </xf>
    <xf xfId="0" fontId="3" numFmtId="0" fillId="8" borderId="29" applyFont="1" applyNumberFormat="0" applyFill="1" applyBorder="1" applyAlignment="1">
      <alignment horizontal="center" vertical="bottom" textRotation="0" wrapText="false" shrinkToFit="false"/>
    </xf>
    <xf xfId="0" fontId="3" numFmtId="0" fillId="8" borderId="30" applyFont="1" applyNumberFormat="0" applyFill="1" applyBorder="1" applyAlignment="1">
      <alignment horizontal="center" vertical="bottom" textRotation="0" wrapText="false" shrinkToFit="false"/>
    </xf>
    <xf xfId="0" fontId="3" numFmtId="0" fillId="8" borderId="31" applyFont="1" applyNumberFormat="0" applyFill="1" applyBorder="1" applyAlignment="1">
      <alignment horizontal="center" vertical="bottom" textRotation="0" wrapText="false" shrinkToFit="false"/>
    </xf>
    <xf xfId="0" fontId="0" numFmtId="167" fillId="2" borderId="32" applyFont="0" applyNumberFormat="1" applyFill="0" applyBorder="1" applyAlignment="1">
      <alignment horizontal="center" vertical="bottom" textRotation="0" wrapText="false" shrinkToFit="false"/>
    </xf>
    <xf xfId="0" fontId="0" numFmtId="167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168" fillId="2" borderId="33" applyFont="0" applyNumberFormat="1" applyFill="0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14" borderId="33" applyFont="0" applyNumberFormat="1" applyFill="1" applyBorder="1" applyAlignment="1">
      <alignment horizontal="center" vertical="bottom" textRotation="0" wrapText="false" shrinkToFit="false"/>
    </xf>
    <xf xfId="0" fontId="10" numFmtId="2" fillId="15" borderId="33" applyFont="1" applyNumberFormat="1" applyFill="1" applyBorder="1" applyAlignment="1">
      <alignment horizontal="center" vertical="bottom" textRotation="0" wrapText="false" shrinkToFit="false"/>
    </xf>
    <xf xfId="0" fontId="0" numFmtId="170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34" applyFont="0" applyNumberFormat="1" applyFill="0" applyBorder="1" applyAlignment="1">
      <alignment horizontal="center" vertical="bottom" textRotation="0" wrapText="false" shrinkToFit="false"/>
    </xf>
    <xf xfId="0" fontId="0" numFmtId="2" fillId="2" borderId="35" applyFont="0" applyNumberFormat="1" applyFill="0" applyBorder="1" applyAlignment="1">
      <alignment horizontal="center" vertical="bottom" textRotation="0" wrapText="false" shrinkToFit="false"/>
    </xf>
    <xf xfId="0" fontId="0" numFmtId="167" fillId="2" borderId="27" applyFont="0" applyNumberFormat="1" applyFill="0" applyBorder="1" applyAlignment="1">
      <alignment horizontal="center" vertical="bottom" textRotation="0" wrapText="false" shrinkToFit="false"/>
    </xf>
    <xf xfId="0" fontId="0" numFmtId="167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169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170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15" applyFont="0" applyNumberFormat="1" applyFill="0" applyBorder="1" applyAlignment="1">
      <alignment horizontal="center" vertical="bottom" textRotation="0" wrapText="false" shrinkToFit="false"/>
    </xf>
    <xf xfId="0" fontId="0" numFmtId="2" fillId="2" borderId="36" applyFont="0" applyNumberFormat="1" applyFill="0" applyBorder="1" applyAlignment="1">
      <alignment horizontal="center" vertical="bottom" textRotation="0" wrapText="false" shrinkToFit="false"/>
    </xf>
    <xf xfId="0" fontId="0" numFmtId="0" fillId="3" borderId="22" applyFont="0" applyNumberFormat="0" applyFill="1" applyBorder="1" applyAlignment="1">
      <alignment horizontal="center" vertical="bottom" textRotation="0" wrapText="false" shrinkToFit="false"/>
    </xf>
    <xf xfId="0" fontId="0" numFmtId="0" fillId="6" borderId="5" applyFont="0" applyNumberFormat="0" applyFill="1" applyBorder="1" applyAlignment="1">
      <alignment horizontal="center" vertical="bottom" textRotation="0" wrapText="false" shrinkToFit="false"/>
    </xf>
    <xf xfId="0" fontId="0" numFmtId="0" fillId="6" borderId="16" applyFont="0" applyNumberFormat="0" applyFill="1" applyBorder="1" applyAlignment="1">
      <alignment horizontal="center" vertical="bottom" textRotation="0" wrapText="false" shrinkToFit="false"/>
    </xf>
    <xf xfId="0" fontId="0" numFmtId="0" fillId="6" borderId="17" applyFont="0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37" applyFont="0" applyNumberFormat="0" applyFill="0" applyBorder="1" applyAlignment="1">
      <alignment horizontal="center" vertical="bottom" textRotation="0" wrapText="true" shrinkToFit="false"/>
    </xf>
    <xf xfId="0" fontId="11" numFmtId="2" fillId="2" borderId="38" applyFont="1" applyNumberFormat="1" applyFill="0" applyBorder="1" applyAlignment="1">
      <alignment horizontal="center" vertical="top" textRotation="0" wrapText="false" shrinkToFit="true"/>
    </xf>
    <xf xfId="0" fontId="12" numFmtId="2" fillId="13" borderId="27" applyFont="1" applyNumberFormat="1" applyFill="1" applyBorder="1" applyAlignment="1">
      <alignment horizontal="center" vertical="top" textRotation="0" wrapText="false" shrinkToFit="true"/>
    </xf>
    <xf xfId="0" fontId="12" numFmtId="2" fillId="13" borderId="15" applyFont="1" applyNumberFormat="1" applyFill="1" applyBorder="1" applyAlignment="1">
      <alignment horizontal="center" vertical="top" textRotation="0" wrapText="false" shrinkToFit="true"/>
    </xf>
    <xf xfId="0" fontId="6" numFmtId="2" fillId="13" borderId="14" applyFont="1" applyNumberFormat="1" applyFill="1" applyBorder="1" applyAlignment="1">
      <alignment horizontal="center" vertical="top" textRotation="0" wrapText="true" shrinkToFit="false"/>
    </xf>
    <xf xfId="0" fontId="11" numFmtId="2" fillId="2" borderId="39" applyFont="1" applyNumberFormat="1" applyFill="0" applyBorder="1" applyAlignment="1">
      <alignment horizontal="center" vertical="top" textRotation="0" wrapText="false" shrinkToFit="true"/>
    </xf>
    <xf xfId="0" fontId="0" numFmtId="168" fillId="2" borderId="0" applyFont="0" applyNumberFormat="1" applyFill="0" applyBorder="0" applyAlignment="1">
      <alignment horizontal="center" vertical="bottom" textRotation="0" wrapText="false" shrinkToFit="false"/>
    </xf>
    <xf xfId="0" fontId="0" numFmtId="168" fillId="2" borderId="0" applyFont="0" applyNumberFormat="1" applyFill="0" applyBorder="0" applyAlignment="0">
      <alignment horizontal="general" vertical="bottom" textRotation="0" wrapText="false" shrinkToFit="false"/>
    </xf>
    <xf xfId="0" fontId="5" numFmtId="2" fillId="13" borderId="27" applyFont="1" applyNumberFormat="1" applyFill="1" applyBorder="1" applyAlignment="1">
      <alignment horizontal="center" vertical="bottom" textRotation="0" wrapText="true" shrinkToFit="false"/>
    </xf>
    <xf xfId="0" fontId="5" numFmtId="2" fillId="13" borderId="27" applyFont="1" applyNumberFormat="1" applyFill="1" applyBorder="1" applyAlignment="1">
      <alignment horizontal="center" vertical="bottom" textRotation="0" wrapText="false" shrinkToFit="false"/>
    </xf>
    <xf xfId="0" fontId="5" numFmtId="2" fillId="13" borderId="14" applyFont="1" applyNumberFormat="1" applyFill="1" applyBorder="1" applyAlignment="1">
      <alignment horizontal="center" vertical="bottom" textRotation="0" wrapText="false" shrinkToFit="false"/>
    </xf>
    <xf xfId="0" fontId="0" numFmtId="2" fillId="2" borderId="0" applyFont="0" applyNumberFormat="1" applyFill="0" applyBorder="0" applyAlignment="0">
      <alignment horizontal="general" vertical="bottom" textRotation="0" wrapText="false" shrinkToFit="false"/>
    </xf>
    <xf xfId="0" fontId="0" numFmtId="167" fillId="2" borderId="40" applyFont="0" applyNumberFormat="1" applyFill="0" applyBorder="1" applyAlignment="1">
      <alignment horizontal="center" vertical="bottom" textRotation="0" wrapText="false" shrinkToFit="false"/>
    </xf>
    <xf xfId="0" fontId="0" numFmtId="171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68" fillId="2" borderId="20" applyFont="0" applyNumberFormat="1" applyFill="0" applyBorder="1" applyAlignment="1">
      <alignment horizontal="center" vertical="bottom" textRotation="0" wrapText="false" shrinkToFit="false"/>
    </xf>
    <xf xfId="0" fontId="0" numFmtId="169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41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41" applyFont="0" applyNumberFormat="1" applyFill="0" applyBorder="1" applyAlignment="1">
      <alignment horizontal="center" vertical="bottom" textRotation="0" wrapText="false" shrinkToFit="false"/>
    </xf>
    <xf xfId="0" fontId="0" numFmtId="2" fillId="14" borderId="41" applyFont="0" applyNumberFormat="1" applyFill="1" applyBorder="1" applyAlignment="1">
      <alignment horizontal="center" vertical="bottom" textRotation="0" wrapText="false" shrinkToFit="false"/>
    </xf>
    <xf xfId="0" fontId="10" numFmtId="2" fillId="15" borderId="41" applyFont="1" applyNumberFormat="1" applyFill="1" applyBorder="1" applyAlignment="1">
      <alignment horizontal="center" vertical="bottom" textRotation="0" wrapText="false" shrinkToFit="false"/>
    </xf>
    <xf xfId="0" fontId="0" numFmtId="168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2" borderId="21" applyFont="0" applyNumberFormat="1" applyFill="0" applyBorder="1" applyAlignment="1">
      <alignment horizontal="center" vertical="bottom" textRotation="0" wrapText="false" shrinkToFit="false"/>
    </xf>
    <xf xfId="0" fontId="0" numFmtId="2" fillId="2" borderId="42" applyFont="0" applyNumberFormat="1" applyFill="0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center" textRotation="0" wrapText="false" shrinkToFit="false"/>
    </xf>
    <xf xfId="0" fontId="0" numFmtId="168" fillId="16" borderId="43" applyFont="0" applyNumberFormat="1" applyFill="1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bottom" textRotation="0" wrapText="false" shrinkToFit="false"/>
    </xf>
    <xf xfId="0" fontId="0" numFmtId="168" fillId="16" borderId="44" applyFont="0" applyNumberFormat="1" applyFill="1" applyBorder="1" applyAlignment="1">
      <alignment horizontal="center" vertical="bottom" textRotation="0" wrapText="false" shrinkToFit="false"/>
    </xf>
    <xf xfId="0" fontId="0" numFmtId="2" fillId="16" borderId="44" applyFont="0" applyNumberFormat="1" applyFill="1" applyBorder="1" applyAlignment="1">
      <alignment horizontal="center" vertical="bottom" textRotation="0" wrapText="false" shrinkToFit="false"/>
    </xf>
    <xf xfId="0" fontId="3" numFmtId="2" fillId="17" borderId="45" applyFont="1" applyNumberFormat="1" applyFill="1" applyBorder="1" applyAlignment="1">
      <alignment horizontal="center" vertical="bottom" textRotation="0" wrapText="false" shrinkToFit="false"/>
    </xf>
    <xf xfId="0" fontId="0" numFmtId="2" fillId="16" borderId="46" applyFont="0" applyNumberFormat="1" applyFill="1" applyBorder="1" applyAlignment="1">
      <alignment horizontal="center" vertical="bottom" textRotation="0" wrapText="false" shrinkToFit="false"/>
    </xf>
    <xf xfId="0" fontId="0" numFmtId="2" fillId="16" borderId="47" applyFont="0" applyNumberFormat="1" applyFill="1" applyBorder="1" applyAlignment="1">
      <alignment horizontal="center" vertical="bottom" textRotation="0" wrapText="false" shrinkToFit="false"/>
    </xf>
    <xf xfId="0" fontId="0" numFmtId="2" fillId="16" borderId="5" applyFont="0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1">
      <alignment horizontal="right" vertical="bottom" textRotation="0" wrapText="false" shrinkToFit="false"/>
    </xf>
    <xf xfId="0" fontId="3" numFmtId="2" fillId="19" borderId="48" applyFont="1" applyNumberFormat="1" applyFill="1" applyBorder="1" applyAlignment="1">
      <alignment horizontal="center" vertical="bottom" textRotation="0" wrapText="false" shrinkToFit="false"/>
    </xf>
    <xf xfId="0" fontId="0" numFmtId="0" fillId="18" borderId="17" applyFont="0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7" applyFont="0" applyNumberFormat="0" applyFill="0" applyBorder="1" applyAlignment="0">
      <alignment horizontal="general" vertical="bottom" textRotation="0" wrapText="false" shrinkToFit="false"/>
    </xf>
    <xf xfId="0" fontId="3" numFmtId="2" fillId="20" borderId="12" applyFont="1" applyNumberFormat="1" applyFill="1" applyBorder="1" applyAlignment="1">
      <alignment horizontal="center" vertical="bottom" textRotation="0" wrapText="false" shrinkToFit="false"/>
    </xf>
    <xf xfId="0" fontId="3" numFmtId="2" fillId="21" borderId="18" applyFont="1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0">
      <alignment horizontal="general" vertical="bottom" textRotation="0" wrapText="false" shrinkToFit="false"/>
    </xf>
    <xf xfId="0" fontId="0" numFmtId="0" fillId="18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18" borderId="49" applyFont="0" applyNumberFormat="0" applyFill="1" applyBorder="1" applyAlignment="0">
      <alignment horizontal="general" vertical="bottom" textRotation="0" wrapText="false" shrinkToFit="false"/>
    </xf>
    <xf xfId="0" fontId="0" numFmtId="0" fillId="18" borderId="50" applyFont="0" applyNumberFormat="0" applyFill="1" applyBorder="1" applyAlignment="0">
      <alignment horizontal="general" vertical="bottom" textRotation="0" wrapText="false" shrinkToFit="false"/>
    </xf>
    <xf xfId="0" fontId="0" numFmtId="0" fillId="18" borderId="51" applyFont="0" applyNumberFormat="0" applyFill="1" applyBorder="1" applyAlignment="0">
      <alignment horizontal="general" vertical="bottom" textRotation="0" wrapText="false" shrinkToFit="false"/>
    </xf>
    <xf xfId="0" fontId="3" numFmtId="168" fillId="2" borderId="0" applyFont="1" applyNumberFormat="1" applyFill="0" applyBorder="0" applyAlignment="1">
      <alignment horizontal="center" vertical="bottom" textRotation="0" wrapText="false" shrinkToFit="false"/>
    </xf>
    <xf xfId="0" fontId="3" numFmtId="0" fillId="13" borderId="27" applyFont="1" applyNumberFormat="0" applyFill="1" applyBorder="1" applyAlignment="1">
      <alignment horizontal="center" vertical="bottom" textRotation="0" wrapText="false" shrinkToFit="false"/>
    </xf>
    <xf xfId="0" fontId="3" numFmtId="0" fillId="13" borderId="14" applyFont="1" applyNumberFormat="0" applyFill="1" applyBorder="1" applyAlignment="1">
      <alignment horizontal="center" vertical="bottom" textRotation="0" wrapText="false" shrinkToFit="false"/>
    </xf>
    <xf xfId="0" fontId="3" numFmtId="0" fillId="13" borderId="15" applyFont="1" applyNumberFormat="0" applyFill="1" applyBorder="1" applyAlignment="1">
      <alignment horizontal="center" vertical="bottom" textRotation="0" wrapText="false" shrinkToFit="false"/>
    </xf>
    <xf xfId="0" fontId="3" numFmtId="2" fillId="13" borderId="52" applyFont="1" applyNumberFormat="1" applyFill="1" applyBorder="1" applyAlignment="1">
      <alignment horizontal="center" vertical="bottom" textRotation="0" wrapText="false" shrinkToFit="false"/>
    </xf>
    <xf xfId="0" fontId="3" numFmtId="0" fillId="13" borderId="53" applyFont="1" applyNumberFormat="0" applyFill="1" applyBorder="1" applyAlignment="1">
      <alignment horizontal="center" vertical="bottom" textRotation="0" wrapText="false" shrinkToFit="false"/>
    </xf>
    <xf xfId="0" fontId="3" numFmtId="0" fillId="16" borderId="54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3" numFmtId="0" fillId="6" borderId="22" applyFont="1" applyNumberFormat="0" applyFill="1" applyBorder="1" applyAlignment="1">
      <alignment horizontal="center" vertical="center" textRotation="0" wrapText="false" shrinkToFit="false"/>
    </xf>
    <xf xfId="0" fontId="1" numFmtId="164" fillId="22" borderId="1" applyFont="1" applyNumberFormat="1" applyFill="1" applyBorder="1" applyAlignment="1">
      <alignment horizontal="center" vertical="bottom" textRotation="0" wrapText="false" shrinkToFit="false"/>
    </xf>
    <xf xfId="0" fontId="13" numFmtId="164" fillId="22" borderId="11" applyFont="1" applyNumberFormat="1" applyFill="1" applyBorder="1" applyAlignment="1">
      <alignment horizontal="center" vertical="bottom" textRotation="0" wrapText="false" shrinkToFit="false"/>
    </xf>
    <xf xfId="0" fontId="14" numFmtId="165" fillId="4" borderId="0" applyFont="1" applyNumberFormat="1" applyFill="1" applyBorder="0" applyAlignment="1" applyProtection="true">
      <alignment horizontal="center" vertical="center" textRotation="0" wrapText="false" shrinkToFit="false"/>
      <protection locked="false"/>
    </xf>
    <xf xfId="0" fontId="15" numFmtId="166" fillId="3" borderId="1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9"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EBF1D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DEADA"/>
        </patternFill>
      </fill>
      <alignment/>
      <border/>
    </dxf>
    <dxf>
      <font>
        <sz val="10"/>
        <color rgb="FF9C0006"/>
        <name val="Lohit Devanagari"/>
      </font>
      <numFmt numFmtId="164" formatCode="General"/>
      <fill>
        <patternFill patternType="solid">
          <fgColor rgb="FF000000"/>
          <bgColor rgb="FFFFC7C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CC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00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66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99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92D050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FF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92D050"/>
    <outlinePr summaryBelow="1" summaryRight="1"/>
  </sheetPr>
  <dimension ref="A1:AL356"/>
  <sheetViews>
    <sheetView tabSelected="0" workbookViewId="0" zoomScale="80" zoomScaleNormal="80" showGridLines="true" showRowColHeaders="1">
      <selection activeCell="P103" sqref="P103"/>
    </sheetView>
  </sheetViews>
  <sheetFormatPr defaultRowHeight="14.4" defaultColWidth="8.85546875" outlineLevelRow="0" outlineLevelCol="0"/>
  <cols>
    <col min="6" max="6" width="14.140625" customWidth="true" style="0"/>
    <col min="19" max="19" width="19" customWidth="true" style="0"/>
    <col min="26" max="26" width="19.42578125" customWidth="true" style="0"/>
    <col min="27" max="27" width="17" customWidth="true" style="0"/>
  </cols>
  <sheetData>
    <row r="1" spans="1:38" customHeight="1" ht="21">
      <c r="A1" s="1" t="s">
        <v>0</v>
      </c>
      <c r="B1" s="2"/>
      <c r="C1" s="3" t="s">
        <v>1</v>
      </c>
      <c r="D1" s="2"/>
      <c r="E1" s="140"/>
      <c r="F1" s="140"/>
      <c r="G1" s="140"/>
      <c r="H1" s="140"/>
      <c r="I1" s="4"/>
      <c r="J1" s="4"/>
      <c r="K1" s="5"/>
      <c r="L1" s="5"/>
      <c r="M1" s="5"/>
      <c r="N1" s="5"/>
      <c r="O1" s="5"/>
      <c r="P1" s="5"/>
      <c r="Q1" s="6"/>
      <c r="R1" s="6"/>
      <c r="S1" s="7"/>
      <c r="T1" s="8"/>
      <c r="U1" s="8"/>
      <c r="V1" s="8"/>
      <c r="W1" s="8"/>
      <c r="X1" s="8"/>
      <c r="Y1" s="8"/>
      <c r="Z1" s="2"/>
      <c r="AA1" s="2"/>
      <c r="AB1" s="9" t="s">
        <v>2</v>
      </c>
      <c r="AC1" s="10">
        <f>$AB$107</f>
        <v>31.27781608475782</v>
      </c>
      <c r="AD1" s="11" t="s">
        <v>3</v>
      </c>
      <c r="AE1" s="12"/>
      <c r="AF1" s="13"/>
      <c r="AG1" s="14"/>
      <c r="AH1" s="15"/>
      <c r="AI1" s="16"/>
    </row>
    <row r="2" spans="1:38" customHeight="1" ht="21">
      <c r="A2" s="17">
        <v>290.085</v>
      </c>
      <c r="B2" s="18"/>
      <c r="C2" s="19">
        <v>800</v>
      </c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41" t="s">
        <v>4</v>
      </c>
      <c r="AB2" s="141"/>
      <c r="AC2" s="141"/>
      <c r="AD2" s="141"/>
      <c r="AE2" s="22"/>
      <c r="AF2" s="23"/>
      <c r="AG2" s="24"/>
      <c r="AH2" s="25"/>
      <c r="AI2" s="16"/>
    </row>
    <row r="3" spans="1:38" customHeight="1" ht="23.25">
      <c r="A3" s="26"/>
      <c r="B3" s="18"/>
      <c r="C3" s="18"/>
      <c r="D3" s="18"/>
      <c r="E3" s="18"/>
      <c r="F3" s="18"/>
      <c r="G3" s="1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42" t="s">
        <v>5</v>
      </c>
      <c r="AB3" s="142"/>
      <c r="AC3" s="142"/>
      <c r="AD3" s="142"/>
      <c r="AE3" s="28"/>
      <c r="AF3" s="23"/>
      <c r="AG3" s="24"/>
      <c r="AH3" s="25"/>
      <c r="AI3" s="16"/>
    </row>
    <row r="4" spans="1:38" customHeight="1" ht="22.5">
      <c r="A4" s="29" t="s">
        <v>6</v>
      </c>
      <c r="B4" s="143" t="s">
        <v>7</v>
      </c>
      <c r="C4" s="143"/>
      <c r="D4" s="143"/>
      <c r="E4" s="30"/>
      <c r="F4" s="30"/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44" t="s">
        <v>8</v>
      </c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32"/>
      <c r="AE4" s="33"/>
      <c r="AF4" s="34"/>
      <c r="AG4" s="35"/>
      <c r="AH4" s="36"/>
      <c r="AI4" s="16"/>
    </row>
    <row r="5" spans="1:38" customHeight="1" ht="15.75">
      <c r="A5" s="37"/>
      <c r="B5" s="38"/>
      <c r="C5" s="38"/>
      <c r="D5" s="38" t="s">
        <v>9</v>
      </c>
      <c r="E5" s="38"/>
      <c r="F5" s="38"/>
      <c r="G5" s="38"/>
      <c r="H5" s="39"/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 t="s">
        <v>9</v>
      </c>
      <c r="Q5" s="39"/>
      <c r="R5" s="39"/>
      <c r="S5" s="39"/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 t="s">
        <v>9</v>
      </c>
      <c r="Z5" s="39"/>
      <c r="AA5" s="39"/>
      <c r="AB5" s="39"/>
      <c r="AC5" s="39"/>
      <c r="AD5" s="40"/>
      <c r="AF5" s="16"/>
      <c r="AG5" s="41" t="s">
        <v>10</v>
      </c>
      <c r="AH5" s="42" t="s">
        <v>11</v>
      </c>
      <c r="AI5" s="43" t="s">
        <v>12</v>
      </c>
    </row>
    <row r="6" spans="1:38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17</v>
      </c>
      <c r="H6" s="45" t="s">
        <v>18</v>
      </c>
      <c r="I6" s="45" t="s">
        <v>19</v>
      </c>
      <c r="J6" s="45" t="s">
        <v>20</v>
      </c>
      <c r="K6" s="45" t="s">
        <v>21</v>
      </c>
      <c r="L6" s="45" t="s">
        <v>22</v>
      </c>
      <c r="M6" s="45" t="s">
        <v>23</v>
      </c>
      <c r="N6" s="45" t="s">
        <v>21</v>
      </c>
      <c r="O6" s="45" t="s">
        <v>22</v>
      </c>
      <c r="P6" s="45" t="s">
        <v>23</v>
      </c>
      <c r="Q6" s="45" t="s">
        <v>24</v>
      </c>
      <c r="R6" s="45" t="s">
        <v>25</v>
      </c>
      <c r="S6" s="45" t="s">
        <v>26</v>
      </c>
      <c r="T6" s="45">
        <v>12</v>
      </c>
      <c r="U6" s="45">
        <v>15</v>
      </c>
      <c r="V6" s="45">
        <v>20</v>
      </c>
      <c r="W6" s="45" t="s">
        <v>27</v>
      </c>
      <c r="X6" s="45" t="s">
        <v>27</v>
      </c>
      <c r="Y6" s="45" t="s">
        <v>27</v>
      </c>
      <c r="Z6" s="45" t="s">
        <v>27</v>
      </c>
      <c r="AA6" s="46" t="s">
        <v>28</v>
      </c>
      <c r="AB6" s="45" t="s">
        <v>29</v>
      </c>
      <c r="AC6" s="45" t="s">
        <v>30</v>
      </c>
      <c r="AD6" s="47" t="s">
        <v>31</v>
      </c>
      <c r="AE6" s="48"/>
      <c r="AF6" s="16"/>
      <c r="AG6" s="49">
        <v>51.5</v>
      </c>
      <c r="AH6" s="50">
        <v>0</v>
      </c>
      <c r="AI6" s="51">
        <v>0</v>
      </c>
    </row>
    <row r="7" spans="1:38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41</v>
      </c>
      <c r="L7" s="53" t="s">
        <v>41</v>
      </c>
      <c r="M7" s="53" t="s">
        <v>42</v>
      </c>
      <c r="N7" s="53" t="s">
        <v>43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48</v>
      </c>
      <c r="U7" s="53" t="s">
        <v>48</v>
      </c>
      <c r="V7" s="53" t="s">
        <v>48</v>
      </c>
      <c r="W7" s="53" t="s">
        <v>49</v>
      </c>
      <c r="X7" s="53" t="s">
        <v>50</v>
      </c>
      <c r="Y7" s="53" t="s">
        <v>51</v>
      </c>
      <c r="Z7" s="53" t="s">
        <v>47</v>
      </c>
      <c r="AA7" s="53" t="s">
        <v>52</v>
      </c>
      <c r="AB7" s="53" t="s">
        <v>47</v>
      </c>
      <c r="AC7" s="53" t="s">
        <v>47</v>
      </c>
      <c r="AD7" s="54" t="s">
        <v>47</v>
      </c>
      <c r="AE7" s="55"/>
      <c r="AF7" s="16"/>
      <c r="AG7" s="49">
        <f>ROUND((AG6-0.01),2)</f>
        <v>51.49</v>
      </c>
      <c r="AH7" s="50">
        <v>0</v>
      </c>
      <c r="AI7" s="51">
        <v>0</v>
      </c>
    </row>
    <row r="8" spans="1:38" customHeight="1" ht="15.75">
      <c r="A8" s="56">
        <v>0</v>
      </c>
      <c r="B8" s="57">
        <v>0.0104166666666667</v>
      </c>
      <c r="C8" s="58">
        <v>50.03</v>
      </c>
      <c r="D8" s="59">
        <f>ROUND(C8,2)</f>
        <v>50.03</v>
      </c>
      <c r="E8" s="60">
        <v>116.03</v>
      </c>
      <c r="F8" s="60">
        <v>406.12879</v>
      </c>
      <c r="G8" s="61">
        <f>ABS(F8)</f>
        <v>406.12879</v>
      </c>
      <c r="H8" s="62">
        <v>110.33563</v>
      </c>
      <c r="I8" s="63">
        <f>MAX(H8,-0.12*G8)</f>
        <v>110.33563</v>
      </c>
      <c r="J8" s="63">
        <f>IF(ABS(G8)&lt;=10,0.5,IF(ABS(G8)&lt;=25,1,IF(ABS(G8)&lt;=100,2,10)))</f>
        <v>10</v>
      </c>
      <c r="K8" s="64">
        <f>IF(H8&lt;-J8,1,0)</f>
        <v>0</v>
      </c>
      <c r="L8" s="64"/>
      <c r="M8" s="65">
        <f>IF(OR(L8=12,L8=24,L8=36,L8=48,L8=60,L8=72,L8=84,L8=96),1,0)</f>
        <v>0</v>
      </c>
      <c r="N8" s="65">
        <f>IF(H8&gt;J8,1,0)</f>
        <v>1</v>
      </c>
      <c r="O8" s="65"/>
      <c r="P8" s="65">
        <f>IF(OR(O8=12,O8=24,O8=36,O8=48,O8=60,O8=72,O8=84,O8=96),1,0)</f>
        <v>0</v>
      </c>
      <c r="Q8" s="66">
        <f>M8+P8</f>
        <v>0</v>
      </c>
      <c r="R8" s="66">
        <f>Q8*ABS(S8)*0.1</f>
        <v>0</v>
      </c>
      <c r="S8" s="67">
        <f>I8*E8/40000</f>
        <v>0.3200560787225</v>
      </c>
      <c r="T8" s="60">
        <f>MIN($T$6/100*G8,150)</f>
        <v>48.7354548</v>
      </c>
      <c r="U8" s="60">
        <f>MIN($U$6/100*G8,200)</f>
        <v>60.9193185</v>
      </c>
      <c r="V8" s="60">
        <f>MIN($V$6/100*G8,250)</f>
        <v>81.225758</v>
      </c>
      <c r="W8" s="60">
        <v>0.2</v>
      </c>
      <c r="X8" s="60">
        <v>0.2</v>
      </c>
      <c r="Y8" s="60">
        <v>0.6</v>
      </c>
      <c r="Z8" s="67">
        <f>IF(AND(D8&lt;49.85,H8&gt;0),$C$2*ABS(H8)/40000,(SUMPRODUCT(--(H8&gt;$T8:$V8),(H8-$T8:$V8),($W8:$Y8)))*E8/40000)</f>
        <v>0.115070491481405</v>
      </c>
      <c r="AA8" s="67">
        <f>IF(AND(C8&gt;=50.1,H8&lt;0),($A$2)*ABS(H8)/40000,0)</f>
        <v>0</v>
      </c>
      <c r="AB8" s="67">
        <f>S8+Z8+AA8</f>
        <v>0.435126570203905</v>
      </c>
      <c r="AC8" s="67">
        <f>IF(AB8&gt;=0,AB8,"")</f>
        <v>0.435126570203905</v>
      </c>
      <c r="AD8" s="68" t="str">
        <f>IF(AB8&lt;0,AB8,"")</f>
        <v/>
      </c>
      <c r="AE8" s="69"/>
      <c r="AF8" s="16"/>
      <c r="AG8" s="49">
        <f>ROUND((AG7-0.01),2)</f>
        <v>51.48</v>
      </c>
      <c r="AH8" s="50">
        <v>0</v>
      </c>
      <c r="AI8" s="51">
        <v>0</v>
      </c>
    </row>
    <row r="9" spans="1:38" customHeight="1" ht="15.75">
      <c r="A9" s="70">
        <v>0.0104166666666667</v>
      </c>
      <c r="B9" s="71">
        <v>0.0208333333333333</v>
      </c>
      <c r="C9" s="72">
        <v>50.02</v>
      </c>
      <c r="D9" s="73">
        <f>ROUND(C9,2)</f>
        <v>50.02</v>
      </c>
      <c r="E9" s="60">
        <v>174.05</v>
      </c>
      <c r="F9" s="60">
        <v>510.99559</v>
      </c>
      <c r="G9" s="61">
        <f>ABS(F9)</f>
        <v>510.99559</v>
      </c>
      <c r="H9" s="74">
        <v>-4.06542</v>
      </c>
      <c r="I9" s="63">
        <f>MAX(H9,-0.12*G9)</f>
        <v>-4.06542</v>
      </c>
      <c r="J9" s="63">
        <f>IF(ABS(G9)&lt;=10,0.5,IF(ABS(G9)&lt;=25,1,IF(ABS(G9)&lt;=100,2,10)))</f>
        <v>10</v>
      </c>
      <c r="K9" s="64">
        <f>IF(H9&lt;-J9,1,0)</f>
        <v>0</v>
      </c>
      <c r="L9" s="64">
        <f>IF(K9=K8,K9+L8,0)</f>
        <v>0</v>
      </c>
      <c r="M9" s="65">
        <f>IF(OR(L9=12,L9=24,L9=36,L9=48,L9=60,L9=72,L9=84,L9=96),1,0)</f>
        <v>0</v>
      </c>
      <c r="N9" s="65">
        <f>IF(H9&gt;J9,1,0)</f>
        <v>0</v>
      </c>
      <c r="O9" s="65">
        <f>IF(N9=N8,N9+O8,0)</f>
        <v>0</v>
      </c>
      <c r="P9" s="65">
        <f>IF(OR(O9=12,O9=24,O9=36,O9=48,O9=60,O9=72,O9=84,O9=96),1,0)</f>
        <v>0</v>
      </c>
      <c r="Q9" s="66">
        <f>M9+P9</f>
        <v>0</v>
      </c>
      <c r="R9" s="66">
        <f>Q9*ABS(S9)*0.1</f>
        <v>0</v>
      </c>
      <c r="S9" s="67">
        <f>I9*E9/40000</f>
        <v>-0.017689658775</v>
      </c>
      <c r="T9" s="60">
        <f>MIN($T$6/100*G9,150)</f>
        <v>61.3194708</v>
      </c>
      <c r="U9" s="60">
        <f>MIN($U$6/100*G9,200)</f>
        <v>76.6493385</v>
      </c>
      <c r="V9" s="60">
        <f>MIN($V$6/100*G9,250)</f>
        <v>102.199118</v>
      </c>
      <c r="W9" s="60">
        <v>0.2</v>
      </c>
      <c r="X9" s="60">
        <v>0.2</v>
      </c>
      <c r="Y9" s="60">
        <v>0.6</v>
      </c>
      <c r="Z9" s="67">
        <f>IF(AND(D9&lt;49.85,H9&gt;0),$C$2*ABS(H9)/40000,(SUMPRODUCT(--(H9&gt;$T9:$V9),(H9-$T9:$V9),($W9:$Y9)))*E9/40000)</f>
        <v>0</v>
      </c>
      <c r="AA9" s="67">
        <f>IF(AND(C9&gt;=50.1,H9&lt;0),($A$2)*ABS(H9)/40000,0)</f>
        <v>0</v>
      </c>
      <c r="AB9" s="67">
        <f>S9+Z9+AA9</f>
        <v>-0.017689658775</v>
      </c>
      <c r="AC9" s="75" t="str">
        <f>IF(AB9&gt;=0,AB9,"")</f>
        <v/>
      </c>
      <c r="AD9" s="76">
        <f>IF(AB9&lt;0,AB9,"")</f>
        <v>-0.017689658775</v>
      </c>
      <c r="AE9" s="77"/>
      <c r="AF9" s="16"/>
      <c r="AG9" s="49">
        <f>ROUND((AG8-0.01),2)</f>
        <v>51.47</v>
      </c>
      <c r="AH9" s="50">
        <v>0</v>
      </c>
      <c r="AI9" s="51">
        <v>0</v>
      </c>
    </row>
    <row r="10" spans="1:38" customHeight="1" ht="15.75">
      <c r="A10" s="70">
        <v>0.0208333333333333</v>
      </c>
      <c r="B10" s="71">
        <v>0.03125</v>
      </c>
      <c r="C10" s="72">
        <v>50.04</v>
      </c>
      <c r="D10" s="73">
        <f>ROUND(C10,2)</f>
        <v>50.04</v>
      </c>
      <c r="E10" s="60">
        <v>58.02</v>
      </c>
      <c r="F10" s="60">
        <v>470.18919</v>
      </c>
      <c r="G10" s="61">
        <f>ABS(F10)</f>
        <v>470.18919</v>
      </c>
      <c r="H10" s="74">
        <v>40.685</v>
      </c>
      <c r="I10" s="63">
        <f>MAX(H10,-0.12*G10)</f>
        <v>40.685</v>
      </c>
      <c r="J10" s="63">
        <f>IF(ABS(G10)&lt;=10,0.5,IF(ABS(G10)&lt;=25,1,IF(ABS(G10)&lt;=100,2,10)))</f>
        <v>10</v>
      </c>
      <c r="K10" s="64">
        <f>IF(H10&lt;-J10,1,0)</f>
        <v>0</v>
      </c>
      <c r="L10" s="64">
        <f>IF(K10=K9,L9+K10,0)</f>
        <v>0</v>
      </c>
      <c r="M10" s="65">
        <f>IF(OR(L10=12,L10=24,L10=36,L10=48,L10=60,L10=72,L10=84,L10=96),1,0)</f>
        <v>0</v>
      </c>
      <c r="N10" s="65">
        <f>IF(H10&gt;J10,1,0)</f>
        <v>1</v>
      </c>
      <c r="O10" s="65">
        <f>IF(N10=N9,O9+N10,0)</f>
        <v>0</v>
      </c>
      <c r="P10" s="65">
        <f>IF(OR(O10=12,O10=24,O10=36,O10=48,O10=60,O10=72,O10=84,O10=96),1,0)</f>
        <v>0</v>
      </c>
      <c r="Q10" s="66">
        <f>M10+P10</f>
        <v>0</v>
      </c>
      <c r="R10" s="66">
        <f>Q10*ABS(S10)*0.1</f>
        <v>0</v>
      </c>
      <c r="S10" s="67">
        <f>I10*E10/40000</f>
        <v>0.0590135925</v>
      </c>
      <c r="T10" s="60">
        <f>MIN($T$6/100*G10,150)</f>
        <v>56.4227028</v>
      </c>
      <c r="U10" s="60">
        <f>MIN($U$6/100*G10,200)</f>
        <v>70.5283785</v>
      </c>
      <c r="V10" s="60">
        <f>MIN($V$6/100*G10,250)</f>
        <v>94.03783800000001</v>
      </c>
      <c r="W10" s="60">
        <v>0.2</v>
      </c>
      <c r="X10" s="60">
        <v>0.2</v>
      </c>
      <c r="Y10" s="60">
        <v>0.6</v>
      </c>
      <c r="Z10" s="67">
        <f>IF(AND(D10&lt;49.85,H10&gt;0),$C$2*ABS(H10)/40000,(SUMPRODUCT(--(H10&gt;$T10:$V10),(H10-$T10:$V10),($W10:$Y10)))*E10/40000)</f>
        <v>0</v>
      </c>
      <c r="AA10" s="67">
        <f>IF(AND(C10&gt;=50.1,H10&lt;0),($A$2)*ABS(H10)/40000,0)</f>
        <v>0</v>
      </c>
      <c r="AB10" s="67">
        <f>S10+Z10+AA10</f>
        <v>0.0590135925</v>
      </c>
      <c r="AC10" s="75">
        <f>IF(AB10&gt;=0,AB10,"")</f>
        <v>0.0590135925</v>
      </c>
      <c r="AD10" s="76" t="str">
        <f>IF(AB10&lt;0,AB10,"")</f>
        <v/>
      </c>
      <c r="AE10" s="77"/>
      <c r="AF10" s="16"/>
      <c r="AG10" s="49">
        <f>ROUND((AG9-0.01),2)</f>
        <v>51.46</v>
      </c>
      <c r="AH10" s="50">
        <v>0</v>
      </c>
      <c r="AI10" s="51">
        <v>0</v>
      </c>
    </row>
    <row r="11" spans="1:38" customHeight="1" ht="15.75">
      <c r="A11" s="70">
        <v>0.03125</v>
      </c>
      <c r="B11" s="71">
        <v>0.0416666666666667</v>
      </c>
      <c r="C11" s="72">
        <v>50.04</v>
      </c>
      <c r="D11" s="73">
        <f>ROUND(C11,2)</f>
        <v>50.04</v>
      </c>
      <c r="E11" s="60">
        <v>58.02</v>
      </c>
      <c r="F11" s="60">
        <v>470.57519</v>
      </c>
      <c r="G11" s="61">
        <f>ABS(F11)</f>
        <v>470.57519</v>
      </c>
      <c r="H11" s="74">
        <v>43.108</v>
      </c>
      <c r="I11" s="63">
        <f>MAX(H11,-0.12*G11)</f>
        <v>43.108</v>
      </c>
      <c r="J11" s="63">
        <f>IF(ABS(G11)&lt;=10,0.5,IF(ABS(G11)&lt;=25,1,IF(ABS(G11)&lt;=100,2,10)))</f>
        <v>10</v>
      </c>
      <c r="K11" s="64">
        <f>IF(H11&lt;-J11,1,0)</f>
        <v>0</v>
      </c>
      <c r="L11" s="64">
        <f>IF(K11=K10,L10+K11,0)</f>
        <v>0</v>
      </c>
      <c r="M11" s="65">
        <f>IF(OR(L11=12,L11=24,L11=36,L11=48,L11=60,L11=72,L11=84,L11=96),1,0)</f>
        <v>0</v>
      </c>
      <c r="N11" s="65">
        <f>IF(H11&gt;J11,1,0)</f>
        <v>1</v>
      </c>
      <c r="O11" s="65">
        <f>IF(N11=N10,O10+N11,0)</f>
        <v>1</v>
      </c>
      <c r="P11" s="65">
        <f>IF(OR(O11=12,O11=24,O11=36,O11=48,O11=60,O11=72,O11=84,O11=96),1,0)</f>
        <v>0</v>
      </c>
      <c r="Q11" s="66">
        <f>M11+P11</f>
        <v>0</v>
      </c>
      <c r="R11" s="66">
        <f>Q11*ABS(S11)*0.1</f>
        <v>0</v>
      </c>
      <c r="S11" s="67">
        <f>I11*E11/40000</f>
        <v>0.06252815399999999</v>
      </c>
      <c r="T11" s="60">
        <f>MIN($T$6/100*G11,150)</f>
        <v>56.4690228</v>
      </c>
      <c r="U11" s="60">
        <f>MIN($U$6/100*G11,200)</f>
        <v>70.58627850000001</v>
      </c>
      <c r="V11" s="60">
        <f>MIN($V$6/100*G11,250)</f>
        <v>94.11503800000001</v>
      </c>
      <c r="W11" s="60">
        <v>0.2</v>
      </c>
      <c r="X11" s="60">
        <v>0.2</v>
      </c>
      <c r="Y11" s="60">
        <v>0.6</v>
      </c>
      <c r="Z11" s="67">
        <f>IF(AND(D11&lt;49.85,H11&gt;0),$C$2*ABS(H11)/40000,(SUMPRODUCT(--(H11&gt;$T11:$V11),(H11-$T11:$V11),($W11:$Y11)))*E11/40000)</f>
        <v>0</v>
      </c>
      <c r="AA11" s="67">
        <f>IF(AND(C11&gt;=50.1,H11&lt;0),($A$2)*ABS(H11)/40000,0)</f>
        <v>0</v>
      </c>
      <c r="AB11" s="67">
        <f>S11+Z11+AA11</f>
        <v>0.06252815399999999</v>
      </c>
      <c r="AC11" s="75">
        <f>IF(AB11&gt;=0,AB11,"")</f>
        <v>0.06252815399999999</v>
      </c>
      <c r="AD11" s="76" t="str">
        <f>IF(AB11&lt;0,AB11,"")</f>
        <v/>
      </c>
      <c r="AE11" s="77"/>
      <c r="AF11" s="16"/>
      <c r="AG11" s="49">
        <f>ROUND((AG10-0.01),2)</f>
        <v>51.45</v>
      </c>
      <c r="AH11" s="50">
        <v>0</v>
      </c>
      <c r="AI11" s="51">
        <v>0</v>
      </c>
      <c r="AK11" s="78">
        <v>-21</v>
      </c>
      <c r="AL11" s="79">
        <f>IF(OR(AK11&lt;-20,AK11&gt;20),1,0)</f>
        <v>1</v>
      </c>
    </row>
    <row r="12" spans="1:38" customHeight="1" ht="15.75">
      <c r="A12" s="70">
        <v>0.0416666666666667</v>
      </c>
      <c r="B12" s="71">
        <v>0.0520833333333334</v>
      </c>
      <c r="C12" s="72">
        <v>50.03</v>
      </c>
      <c r="D12" s="73">
        <f>ROUND(C12,2)</f>
        <v>50.03</v>
      </c>
      <c r="E12" s="60">
        <v>116.03</v>
      </c>
      <c r="F12" s="60">
        <v>474.4652</v>
      </c>
      <c r="G12" s="61">
        <f>ABS(F12)</f>
        <v>474.4652</v>
      </c>
      <c r="H12" s="74">
        <v>32.94382</v>
      </c>
      <c r="I12" s="63">
        <f>MAX(H12,-0.12*G12)</f>
        <v>32.94382</v>
      </c>
      <c r="J12" s="63">
        <f>IF(ABS(G12)&lt;=10,0.5,IF(ABS(G12)&lt;=25,1,IF(ABS(G12)&lt;=100,2,10)))</f>
        <v>10</v>
      </c>
      <c r="K12" s="64">
        <f>IF(H12&lt;-J12,1,0)</f>
        <v>0</v>
      </c>
      <c r="L12" s="64">
        <f>IF(K12=K11,L11+K12,0)</f>
        <v>0</v>
      </c>
      <c r="M12" s="65">
        <f>IF(OR(L12=12,L12=24,L12=36,L12=48,L12=60,L12=72,L12=84,L12=96),1,0)</f>
        <v>0</v>
      </c>
      <c r="N12" s="65">
        <f>IF(H12&gt;J12,1,0)</f>
        <v>1</v>
      </c>
      <c r="O12" s="65">
        <f>IF(N12=N11,O11+N12,0)</f>
        <v>2</v>
      </c>
      <c r="P12" s="65">
        <f>IF(OR(O12=12,O12=24,O12=36,O12=48,O12=60,O12=72,O12=84,O12=96),1,0)</f>
        <v>0</v>
      </c>
      <c r="Q12" s="66">
        <f>M12+P12</f>
        <v>0</v>
      </c>
      <c r="R12" s="66">
        <f>Q12*ABS(S12)*0.1</f>
        <v>0</v>
      </c>
      <c r="S12" s="67">
        <f>I12*E12/40000</f>
        <v>0.09556178586500001</v>
      </c>
      <c r="T12" s="60">
        <f>MIN($T$6/100*G12,150)</f>
        <v>56.935824</v>
      </c>
      <c r="U12" s="60">
        <f>MIN($U$6/100*G12,200)</f>
        <v>71.16977999999999</v>
      </c>
      <c r="V12" s="60">
        <f>MIN($V$6/100*G12,250)</f>
        <v>94.89304</v>
      </c>
      <c r="W12" s="60">
        <v>0.2</v>
      </c>
      <c r="X12" s="60">
        <v>0.2</v>
      </c>
      <c r="Y12" s="60">
        <v>0.6</v>
      </c>
      <c r="Z12" s="67">
        <f>IF(AND(D12&lt;49.85,H12&gt;0),$C$2*ABS(H12)/40000,(SUMPRODUCT(--(H12&gt;$T12:$V12),(H12-$T12:$V12),($W12:$Y12)))*E12/40000)</f>
        <v>0</v>
      </c>
      <c r="AA12" s="67">
        <f>IF(AND(C12&gt;=50.1,H12&lt;0),($A$2)*ABS(H12)/40000,0)</f>
        <v>0</v>
      </c>
      <c r="AB12" s="67">
        <f>S12+Z12+AA12</f>
        <v>0.09556178586500001</v>
      </c>
      <c r="AC12" s="75">
        <f>IF(AB12&gt;=0,AB12,"")</f>
        <v>0.09556178586500001</v>
      </c>
      <c r="AD12" s="76" t="str">
        <f>IF(AB12&lt;0,AB12,"")</f>
        <v/>
      </c>
      <c r="AE12" s="77"/>
      <c r="AF12" s="16"/>
      <c r="AG12" s="49">
        <f>ROUND((AG11-0.01),2)</f>
        <v>51.44</v>
      </c>
      <c r="AH12" s="50">
        <v>0</v>
      </c>
      <c r="AI12" s="51">
        <v>0</v>
      </c>
      <c r="AK12" s="80" t="s">
        <v>53</v>
      </c>
      <c r="AL12" s="81"/>
    </row>
    <row r="13" spans="1:38" customHeight="1" ht="15.75">
      <c r="A13" s="70">
        <v>0.0520833333333333</v>
      </c>
      <c r="B13" s="71">
        <v>0.0625</v>
      </c>
      <c r="C13" s="72">
        <v>50.02</v>
      </c>
      <c r="D13" s="73">
        <f>ROUND(C13,2)</f>
        <v>50.02</v>
      </c>
      <c r="E13" s="60">
        <v>174.05</v>
      </c>
      <c r="F13" s="60">
        <v>473.5616</v>
      </c>
      <c r="G13" s="61">
        <f>ABS(F13)</f>
        <v>473.5616</v>
      </c>
      <c r="H13" s="74">
        <v>30.943</v>
      </c>
      <c r="I13" s="63">
        <f>MAX(H13,-0.12*G13)</f>
        <v>30.943</v>
      </c>
      <c r="J13" s="63">
        <f>IF(ABS(G13)&lt;=10,0.5,IF(ABS(G13)&lt;=25,1,IF(ABS(G13)&lt;=100,2,10)))</f>
        <v>10</v>
      </c>
      <c r="K13" s="64">
        <f>IF(H13&lt;-J13,1,0)</f>
        <v>0</v>
      </c>
      <c r="L13" s="64">
        <f>IF(K13=K12,L12+K13,0)</f>
        <v>0</v>
      </c>
      <c r="M13" s="65">
        <f>IF(OR(L13=12,L13=24,L13=36,L13=48,L13=60,L13=72,L13=84,L13=96),1,0)</f>
        <v>0</v>
      </c>
      <c r="N13" s="65">
        <f>IF(H13&gt;J13,1,0)</f>
        <v>1</v>
      </c>
      <c r="O13" s="65">
        <f>IF(N13=N12,O12+N13,0)</f>
        <v>3</v>
      </c>
      <c r="P13" s="65">
        <f>IF(OR(O13=12,O13=24,O13=36,O13=48,O13=60,O13=72,O13=84,O13=96),1,0)</f>
        <v>0</v>
      </c>
      <c r="Q13" s="66">
        <f>M13+P13</f>
        <v>0</v>
      </c>
      <c r="R13" s="66">
        <f>Q13*ABS(S13)*0.1</f>
        <v>0</v>
      </c>
      <c r="S13" s="67">
        <f>I13*E13/40000</f>
        <v>0.13464072875</v>
      </c>
      <c r="T13" s="60">
        <f>MIN($T$6/100*G13,150)</f>
        <v>56.827392</v>
      </c>
      <c r="U13" s="60">
        <f>MIN($U$6/100*G13,200)</f>
        <v>71.03424</v>
      </c>
      <c r="V13" s="60">
        <f>MIN($V$6/100*G13,250)</f>
        <v>94.71232000000001</v>
      </c>
      <c r="W13" s="60">
        <v>0.2</v>
      </c>
      <c r="X13" s="60">
        <v>0.2</v>
      </c>
      <c r="Y13" s="60">
        <v>0.6</v>
      </c>
      <c r="Z13" s="67">
        <f>IF(AND(D13&lt;49.85,H13&gt;0),$C$2*ABS(H13)/40000,(SUMPRODUCT(--(H13&gt;$T13:$V13),(H13-$T13:$V13),($W13:$Y13)))*E13/40000)</f>
        <v>0</v>
      </c>
      <c r="AA13" s="67">
        <f>IF(AND(C13&gt;=50.1,H13&lt;0),($A$2)*ABS(H13)/40000,0)</f>
        <v>0</v>
      </c>
      <c r="AB13" s="67">
        <f>S13+Z13+AA13</f>
        <v>0.13464072875</v>
      </c>
      <c r="AC13" s="75">
        <f>IF(AB13&gt;=0,AB13,"")</f>
        <v>0.13464072875</v>
      </c>
      <c r="AD13" s="76" t="str">
        <f>IF(AB13&lt;0,AB13,"")</f>
        <v/>
      </c>
      <c r="AE13" s="77"/>
      <c r="AF13" s="16"/>
      <c r="AG13" s="49">
        <f>ROUND((AG12-0.01),2)</f>
        <v>51.43</v>
      </c>
      <c r="AH13" s="50">
        <v>0</v>
      </c>
      <c r="AI13" s="51">
        <v>0</v>
      </c>
      <c r="AK13" s="80"/>
      <c r="AL13" s="81"/>
    </row>
    <row r="14" spans="1:38" customHeight="1" ht="15.75">
      <c r="A14" s="70">
        <v>0.0625</v>
      </c>
      <c r="B14" s="71">
        <v>0.0729166666666667</v>
      </c>
      <c r="C14" s="72">
        <v>50.03</v>
      </c>
      <c r="D14" s="73">
        <f>ROUND(C14,2)</f>
        <v>50.03</v>
      </c>
      <c r="E14" s="60">
        <v>116.03</v>
      </c>
      <c r="F14" s="60">
        <v>481.3056</v>
      </c>
      <c r="G14" s="61">
        <f>ABS(F14)</f>
        <v>481.3056</v>
      </c>
      <c r="H14" s="74">
        <v>20.92402</v>
      </c>
      <c r="I14" s="63">
        <f>MAX(H14,-0.12*G14)</f>
        <v>20.92402</v>
      </c>
      <c r="J14" s="63">
        <f>IF(ABS(G14)&lt;=10,0.5,IF(ABS(G14)&lt;=25,1,IF(ABS(G14)&lt;=100,2,10)))</f>
        <v>10</v>
      </c>
      <c r="K14" s="64">
        <f>IF(H14&lt;-J14,1,0)</f>
        <v>0</v>
      </c>
      <c r="L14" s="64">
        <f>IF(K14=K13,L13+K14,0)</f>
        <v>0</v>
      </c>
      <c r="M14" s="65">
        <f>IF(OR(L14=12,L14=24,L14=36,L14=48,L14=60,L14=72,L14=84,L14=96),1,0)</f>
        <v>0</v>
      </c>
      <c r="N14" s="65">
        <f>IF(H14&gt;J14,1,0)</f>
        <v>1</v>
      </c>
      <c r="O14" s="65">
        <f>IF(N14=N13,O13+N14,0)</f>
        <v>4</v>
      </c>
      <c r="P14" s="65">
        <f>IF(OR(O14=12,O14=24,O14=36,O14=48,O14=60,O14=72,O14=84,O14=96),1,0)</f>
        <v>0</v>
      </c>
      <c r="Q14" s="66">
        <f>M14+P14</f>
        <v>0</v>
      </c>
      <c r="R14" s="66">
        <f>Q14*ABS(S14)*0.1</f>
        <v>0</v>
      </c>
      <c r="S14" s="67">
        <f>I14*E14/40000</f>
        <v>0.060695351015</v>
      </c>
      <c r="T14" s="60">
        <f>MIN($T$6/100*G14,150)</f>
        <v>57.756672</v>
      </c>
      <c r="U14" s="60">
        <f>MIN($U$6/100*G14,200)</f>
        <v>72.19584</v>
      </c>
      <c r="V14" s="60">
        <f>MIN($V$6/100*G14,250)</f>
        <v>96.26112000000001</v>
      </c>
      <c r="W14" s="60">
        <v>0.2</v>
      </c>
      <c r="X14" s="60">
        <v>0.2</v>
      </c>
      <c r="Y14" s="60">
        <v>0.6</v>
      </c>
      <c r="Z14" s="67">
        <f>IF(AND(D14&lt;49.85,H14&gt;0),$C$2*ABS(H14)/40000,(SUMPRODUCT(--(H14&gt;$T14:$V14),(H14-$T14:$V14),($W14:$Y14)))*E14/40000)</f>
        <v>0</v>
      </c>
      <c r="AA14" s="67">
        <f>IF(AND(C14&gt;=50.1,H14&lt;0),($A$2)*ABS(H14)/40000,0)</f>
        <v>0</v>
      </c>
      <c r="AB14" s="67">
        <f>S14+Z14+AA14</f>
        <v>0.060695351015</v>
      </c>
      <c r="AC14" s="75">
        <f>IF(AB14&gt;=0,AB14,"")</f>
        <v>0.060695351015</v>
      </c>
      <c r="AD14" s="76" t="str">
        <f>IF(AB14&lt;0,AB14,"")</f>
        <v/>
      </c>
      <c r="AE14" s="77"/>
      <c r="AF14" s="82"/>
      <c r="AG14" s="49">
        <f>ROUND((AG13-0.01),2)</f>
        <v>51.42</v>
      </c>
      <c r="AH14" s="50">
        <v>0</v>
      </c>
      <c r="AI14" s="51">
        <v>0</v>
      </c>
      <c r="AK14" s="80"/>
      <c r="AL14" s="81"/>
    </row>
    <row r="15" spans="1:38" customHeight="1" ht="15.75">
      <c r="A15" s="70">
        <v>0.0729166666666667</v>
      </c>
      <c r="B15" s="71">
        <v>0.0833333333333334</v>
      </c>
      <c r="C15" s="72">
        <v>50.06</v>
      </c>
      <c r="D15" s="73">
        <f>ROUND(C15,2)</f>
        <v>50.06</v>
      </c>
      <c r="E15" s="60">
        <v>0</v>
      </c>
      <c r="F15" s="60">
        <v>481.5584</v>
      </c>
      <c r="G15" s="61">
        <f>ABS(F15)</f>
        <v>481.5584</v>
      </c>
      <c r="H15" s="74">
        <v>17.34319</v>
      </c>
      <c r="I15" s="63">
        <f>MAX(H15,-0.12*G15)</f>
        <v>17.34319</v>
      </c>
      <c r="J15" s="63">
        <f>IF(ABS(G15)&lt;=10,0.5,IF(ABS(G15)&lt;=25,1,IF(ABS(G15)&lt;=100,2,10)))</f>
        <v>10</v>
      </c>
      <c r="K15" s="64">
        <f>IF(H15&lt;-J15,1,0)</f>
        <v>0</v>
      </c>
      <c r="L15" s="64">
        <f>IF(K15=K14,L14+K15,0)</f>
        <v>0</v>
      </c>
      <c r="M15" s="65">
        <f>IF(OR(L15=12,L15=24,L15=36,L15=48,L15=60,L15=72,L15=84,L15=96),1,0)</f>
        <v>0</v>
      </c>
      <c r="N15" s="65">
        <f>IF(H15&gt;J15,1,0)</f>
        <v>1</v>
      </c>
      <c r="O15" s="65">
        <f>IF(N15=N14,O14+N15,0)</f>
        <v>5</v>
      </c>
      <c r="P15" s="65">
        <f>IF(OR(O15=12,O15=24,O15=36,O15=48,O15=60,O15=72,O15=84,O15=96),1,0)</f>
        <v>0</v>
      </c>
      <c r="Q15" s="66">
        <f>M15+P15</f>
        <v>0</v>
      </c>
      <c r="R15" s="66">
        <f>Q15*ABS(S15)*0.1</f>
        <v>0</v>
      </c>
      <c r="S15" s="67">
        <f>I15*E15/40000</f>
        <v>0</v>
      </c>
      <c r="T15" s="60">
        <f>MIN($T$6/100*G15,150)</f>
        <v>57.787008</v>
      </c>
      <c r="U15" s="60">
        <f>MIN($U$6/100*G15,200)</f>
        <v>72.23376</v>
      </c>
      <c r="V15" s="60">
        <f>MIN($V$6/100*G15,250)</f>
        <v>96.31168000000001</v>
      </c>
      <c r="W15" s="60">
        <v>0.2</v>
      </c>
      <c r="X15" s="60">
        <v>0.2</v>
      </c>
      <c r="Y15" s="60">
        <v>0.6</v>
      </c>
      <c r="Z15" s="67">
        <f>IF(AND(D15&lt;49.85,H15&gt;0),$C$2*ABS(H15)/40000,(SUMPRODUCT(--(H15&gt;$T15:$V15),(H15-$T15:$V15),($W15:$Y15)))*E15/40000)</f>
        <v>0</v>
      </c>
      <c r="AA15" s="67">
        <f>IF(AND(C15&gt;=50.1,H15&lt;0),($A$2)*ABS(H15)/40000,0)</f>
        <v>0</v>
      </c>
      <c r="AB15" s="67">
        <f>S15+Z15+AA15</f>
        <v>0</v>
      </c>
      <c r="AC15" s="75">
        <f>IF(AB15&gt;=0,AB15,"")</f>
        <v>0</v>
      </c>
      <c r="AD15" s="76" t="str">
        <f>IF(AB15&lt;0,AB15,"")</f>
        <v/>
      </c>
      <c r="AE15" s="77"/>
      <c r="AF15" s="16"/>
      <c r="AG15" s="49">
        <f>ROUND((AG14-0.01),2)</f>
        <v>51.41</v>
      </c>
      <c r="AH15" s="50">
        <v>0</v>
      </c>
      <c r="AI15" s="51">
        <v>0</v>
      </c>
      <c r="AK15" s="78">
        <v>0</v>
      </c>
      <c r="AL15" s="79">
        <f>IF(AK15=0,1,IF(MOD(AK15,12)&gt;0,1,0))</f>
        <v>1</v>
      </c>
    </row>
    <row r="16" spans="1:38" customHeight="1" ht="15.75">
      <c r="A16" s="70">
        <v>0.0833333333333333</v>
      </c>
      <c r="B16" s="71">
        <v>0.09375</v>
      </c>
      <c r="C16" s="72">
        <v>50.05</v>
      </c>
      <c r="D16" s="73">
        <f>ROUND(C16,2)</f>
        <v>50.05</v>
      </c>
      <c r="E16" s="60">
        <v>0</v>
      </c>
      <c r="F16" s="60">
        <v>508.8448</v>
      </c>
      <c r="G16" s="61">
        <f>ABS(F16)</f>
        <v>508.8448</v>
      </c>
      <c r="H16" s="74">
        <v>4.98412</v>
      </c>
      <c r="I16" s="63">
        <f>MAX(H16,-0.12*G16)</f>
        <v>4.98412</v>
      </c>
      <c r="J16" s="63">
        <f>IF(ABS(G16)&lt;=10,0.5,IF(ABS(G16)&lt;=25,1,IF(ABS(G16)&lt;=100,2,10)))</f>
        <v>10</v>
      </c>
      <c r="K16" s="64">
        <f>IF(H16&lt;-J16,1,0)</f>
        <v>0</v>
      </c>
      <c r="L16" s="64">
        <f>IF(K16=K15,L15+K16,0)</f>
        <v>0</v>
      </c>
      <c r="M16" s="65">
        <f>IF(OR(L16=12,L16=24,L16=36,L16=48,L16=60,L16=72,L16=84,L16=96),1,0)</f>
        <v>0</v>
      </c>
      <c r="N16" s="65">
        <f>IF(H16&gt;J16,1,0)</f>
        <v>0</v>
      </c>
      <c r="O16" s="65">
        <f>IF(N16=N15,O15+N16,0)</f>
        <v>0</v>
      </c>
      <c r="P16" s="65">
        <f>IF(OR(O16=12,O16=24,O16=36,O16=48,O16=60,O16=72,O16=84,O16=96),1,0)</f>
        <v>0</v>
      </c>
      <c r="Q16" s="66">
        <f>M16+P16</f>
        <v>0</v>
      </c>
      <c r="R16" s="66">
        <f>Q16*ABS(S16)*0.1</f>
        <v>0</v>
      </c>
      <c r="S16" s="67">
        <f>I16*E16/40000</f>
        <v>0</v>
      </c>
      <c r="T16" s="60">
        <f>MIN($T$6/100*G16,150)</f>
        <v>61.061376</v>
      </c>
      <c r="U16" s="60">
        <f>MIN($U$6/100*G16,200)</f>
        <v>76.32671999999999</v>
      </c>
      <c r="V16" s="60">
        <f>MIN($V$6/100*G16,250)</f>
        <v>101.76896</v>
      </c>
      <c r="W16" s="60">
        <v>0.2</v>
      </c>
      <c r="X16" s="60">
        <v>0.2</v>
      </c>
      <c r="Y16" s="60">
        <v>0.6</v>
      </c>
      <c r="Z16" s="67">
        <f>IF(AND(D16&lt;49.85,H16&gt;0),$C$2*ABS(H16)/40000,(SUMPRODUCT(--(H16&gt;$T16:$V16),(H16-$T16:$V16),($W16:$Y16)))*E16/40000)</f>
        <v>0</v>
      </c>
      <c r="AA16" s="67">
        <f>IF(AND(C16&gt;=50.1,H16&lt;0),($A$2)*ABS(H16)/40000,0)</f>
        <v>0</v>
      </c>
      <c r="AB16" s="67">
        <f>S16+Z16+AA16</f>
        <v>0</v>
      </c>
      <c r="AC16" s="75">
        <f>IF(AB16&gt;=0,AB16,"")</f>
        <v>0</v>
      </c>
      <c r="AD16" s="76" t="str">
        <f>IF(AB16&lt;0,AB16,"")</f>
        <v/>
      </c>
      <c r="AE16" s="77"/>
      <c r="AF16" s="16"/>
      <c r="AG16" s="49">
        <f>ROUND((AG15-0.01),2)</f>
        <v>51.4</v>
      </c>
      <c r="AH16" s="50">
        <v>0</v>
      </c>
      <c r="AI16" s="51">
        <v>0</v>
      </c>
    </row>
    <row r="17" spans="1:38" customHeight="1" ht="15.75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290.09</v>
      </c>
      <c r="F17" s="60">
        <v>504.6824</v>
      </c>
      <c r="G17" s="61">
        <f>ABS(F17)</f>
        <v>504.6824</v>
      </c>
      <c r="H17" s="74">
        <v>27.63612</v>
      </c>
      <c r="I17" s="63">
        <f>MAX(H17,-0.12*G17)</f>
        <v>27.63612</v>
      </c>
      <c r="J17" s="63">
        <f>IF(ABS(G17)&lt;=10,0.5,IF(ABS(G17)&lt;=25,1,IF(ABS(G17)&lt;=100,2,10)))</f>
        <v>10</v>
      </c>
      <c r="K17" s="64">
        <f>IF(H17&lt;-J17,1,0)</f>
        <v>0</v>
      </c>
      <c r="L17" s="64">
        <f>IF(K17=K16,L16+K17,0)</f>
        <v>0</v>
      </c>
      <c r="M17" s="65">
        <f>IF(OR(L17=12,L17=24,L17=36,L17=48,L17=60,L17=72,L17=84,L17=96),1,0)</f>
        <v>0</v>
      </c>
      <c r="N17" s="65">
        <f>IF(H17&gt;J17,1,0)</f>
        <v>1</v>
      </c>
      <c r="O17" s="65">
        <f>IF(N17=N16,O16+N17,0)</f>
        <v>0</v>
      </c>
      <c r="P17" s="65">
        <f>IF(OR(O17=12,O17=24,O17=36,O17=48,O17=60,O17=72,O17=84,O17=96),1,0)</f>
        <v>0</v>
      </c>
      <c r="Q17" s="66">
        <f>M17+P17</f>
        <v>0</v>
      </c>
      <c r="R17" s="66">
        <f>Q17*ABS(S17)*0.1</f>
        <v>0</v>
      </c>
      <c r="S17" s="67">
        <f>I17*E17/40000</f>
        <v>0.20042405127</v>
      </c>
      <c r="T17" s="60">
        <f>MIN($T$6/100*G17,150)</f>
        <v>60.561888</v>
      </c>
      <c r="U17" s="60">
        <f>MIN($U$6/100*G17,200)</f>
        <v>75.70236</v>
      </c>
      <c r="V17" s="60">
        <f>MIN($V$6/100*G17,250)</f>
        <v>100.93648</v>
      </c>
      <c r="W17" s="60">
        <v>0.2</v>
      </c>
      <c r="X17" s="60">
        <v>0.2</v>
      </c>
      <c r="Y17" s="60">
        <v>0.6</v>
      </c>
      <c r="Z17" s="67">
        <f>IF(AND(D17&lt;49.85,H17&gt;0),$C$2*ABS(H17)/40000,(SUMPRODUCT(--(H17&gt;$T17:$V17),(H17-$T17:$V17),($W17:$Y17)))*E17/40000)</f>
        <v>0</v>
      </c>
      <c r="AA17" s="67">
        <f>IF(AND(C17&gt;=50.1,H17&lt;0),($A$2)*ABS(H17)/40000,0)</f>
        <v>0</v>
      </c>
      <c r="AB17" s="67">
        <f>S17+Z17+AA17</f>
        <v>0.20042405127</v>
      </c>
      <c r="AC17" s="75">
        <f>IF(AB17&gt;=0,AB17,"")</f>
        <v>0.20042405127</v>
      </c>
      <c r="AD17" s="76" t="str">
        <f>IF(AB17&lt;0,AB17,"")</f>
        <v/>
      </c>
      <c r="AE17" s="77"/>
      <c r="AF17" s="83"/>
      <c r="AG17" s="49">
        <f>ROUND((AG16-0.01),2)</f>
        <v>51.39</v>
      </c>
      <c r="AH17" s="50">
        <v>0</v>
      </c>
      <c r="AI17" s="51">
        <v>0</v>
      </c>
    </row>
    <row r="18" spans="1:38" customHeight="1" ht="15.75">
      <c r="A18" s="70">
        <v>0.104166666666667</v>
      </c>
      <c r="B18" s="71">
        <v>0.114583333333334</v>
      </c>
      <c r="C18" s="72">
        <v>50.02</v>
      </c>
      <c r="D18" s="73">
        <f>ROUND(C18,2)</f>
        <v>50.02</v>
      </c>
      <c r="E18" s="60">
        <v>174.05</v>
      </c>
      <c r="F18" s="60">
        <v>485.8984</v>
      </c>
      <c r="G18" s="61">
        <f>ABS(F18)</f>
        <v>485.8984</v>
      </c>
      <c r="H18" s="74">
        <v>40.94673</v>
      </c>
      <c r="I18" s="63">
        <f>MAX(H18,-0.12*G18)</f>
        <v>40.94673</v>
      </c>
      <c r="J18" s="63">
        <f>IF(ABS(G18)&lt;=10,0.5,IF(ABS(G18)&lt;=25,1,IF(ABS(G18)&lt;=100,2,10)))</f>
        <v>10</v>
      </c>
      <c r="K18" s="64">
        <f>IF(H18&lt;-J18,1,0)</f>
        <v>0</v>
      </c>
      <c r="L18" s="64">
        <f>IF(K18=K17,L17+K18,0)</f>
        <v>0</v>
      </c>
      <c r="M18" s="65">
        <f>IF(OR(L18=12,L18=24,L18=36,L18=48,L18=60,L18=72,L18=84,L18=96),1,0)</f>
        <v>0</v>
      </c>
      <c r="N18" s="65">
        <f>IF(H18&gt;J18,1,0)</f>
        <v>1</v>
      </c>
      <c r="O18" s="65">
        <f>IF(N18=N17,O17+N18,0)</f>
        <v>1</v>
      </c>
      <c r="P18" s="65">
        <f>IF(OR(O18=12,O18=24,O18=36,O18=48,O18=60,O18=72,O18=84,O18=96),1,0)</f>
        <v>0</v>
      </c>
      <c r="Q18" s="66">
        <f>M18+P18</f>
        <v>0</v>
      </c>
      <c r="R18" s="66">
        <f>Q18*ABS(S18)*0.1</f>
        <v>0</v>
      </c>
      <c r="S18" s="67">
        <f>I18*E18/40000</f>
        <v>0.1781694589125</v>
      </c>
      <c r="T18" s="60">
        <f>MIN($T$6/100*G18,150)</f>
        <v>58.30780799999999</v>
      </c>
      <c r="U18" s="60">
        <f>MIN($U$6/100*G18,200)</f>
        <v>72.88476</v>
      </c>
      <c r="V18" s="60">
        <f>MIN($V$6/100*G18,250)</f>
        <v>97.17968</v>
      </c>
      <c r="W18" s="60">
        <v>0.2</v>
      </c>
      <c r="X18" s="60">
        <v>0.2</v>
      </c>
      <c r="Y18" s="60">
        <v>0.6</v>
      </c>
      <c r="Z18" s="67">
        <f>IF(AND(D18&lt;49.85,H18&gt;0),$C$2*ABS(H18)/40000,(SUMPRODUCT(--(H18&gt;$T18:$V18),(H18-$T18:$V18),($W18:$Y18)))*E18/40000)</f>
        <v>0</v>
      </c>
      <c r="AA18" s="67">
        <f>IF(AND(C18&gt;=50.1,H18&lt;0),($A$2)*ABS(H18)/40000,0)</f>
        <v>0</v>
      </c>
      <c r="AB18" s="67">
        <f>S18+Z18+AA18</f>
        <v>0.1781694589125</v>
      </c>
      <c r="AC18" s="75">
        <f>IF(AB18&gt;=0,AB18,"")</f>
        <v>0.1781694589125</v>
      </c>
      <c r="AD18" s="76" t="str">
        <f>IF(AB18&lt;0,AB18,"")</f>
        <v/>
      </c>
      <c r="AE18" s="77"/>
      <c r="AF18" s="84"/>
      <c r="AG18" s="49">
        <f>ROUND((AG17-0.01),2)</f>
        <v>51.38</v>
      </c>
      <c r="AH18" s="50">
        <v>0</v>
      </c>
      <c r="AI18" s="51">
        <v>0</v>
      </c>
    </row>
    <row r="19" spans="1:38" customHeight="1" ht="15.75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116.03</v>
      </c>
      <c r="F19" s="60">
        <v>477.0648</v>
      </c>
      <c r="G19" s="61">
        <f>ABS(F19)</f>
        <v>477.0648</v>
      </c>
      <c r="H19" s="74">
        <v>45.91638</v>
      </c>
      <c r="I19" s="63">
        <f>MAX(H19,-0.12*G19)</f>
        <v>45.91638</v>
      </c>
      <c r="J19" s="63">
        <f>IF(ABS(G19)&lt;=10,0.5,IF(ABS(G19)&lt;=25,1,IF(ABS(G19)&lt;=100,2,10)))</f>
        <v>10</v>
      </c>
      <c r="K19" s="64">
        <f>IF(H19&lt;-J19,1,0)</f>
        <v>0</v>
      </c>
      <c r="L19" s="64">
        <f>IF(K19=K18,L18+K19,0)</f>
        <v>0</v>
      </c>
      <c r="M19" s="65">
        <f>IF(OR(L19=12,L19=24,L19=36,L19=48,L19=60,L19=72,L19=84,L19=96),1,0)</f>
        <v>0</v>
      </c>
      <c r="N19" s="65">
        <f>IF(H19&gt;J19,1,0)</f>
        <v>1</v>
      </c>
      <c r="O19" s="65">
        <f>IF(N19=N18,O18+N19,0)</f>
        <v>2</v>
      </c>
      <c r="P19" s="65">
        <f>IF(OR(O19=12,O19=24,O19=36,O19=48,O19=60,O19=72,O19=84,O19=96),1,0)</f>
        <v>0</v>
      </c>
      <c r="Q19" s="66">
        <f>M19+P19</f>
        <v>0</v>
      </c>
      <c r="R19" s="66">
        <f>Q19*ABS(S19)*0.1</f>
        <v>0</v>
      </c>
      <c r="S19" s="67">
        <f>I19*E19/40000</f>
        <v>0.133191939285</v>
      </c>
      <c r="T19" s="60">
        <f>MIN($T$6/100*G19,150)</f>
        <v>57.24777599999999</v>
      </c>
      <c r="U19" s="60">
        <f>MIN($U$6/100*G19,200)</f>
        <v>71.55972</v>
      </c>
      <c r="V19" s="60">
        <f>MIN($V$6/100*G19,250)</f>
        <v>95.41296</v>
      </c>
      <c r="W19" s="60">
        <v>0.2</v>
      </c>
      <c r="X19" s="60">
        <v>0.2</v>
      </c>
      <c r="Y19" s="60">
        <v>0.6</v>
      </c>
      <c r="Z19" s="67">
        <f>IF(AND(D19&lt;49.85,H19&gt;0),$C$2*ABS(H19)/40000,(SUMPRODUCT(--(H19&gt;$T19:$V19),(H19-$T19:$V19),($W19:$Y19)))*E19/40000)</f>
        <v>0</v>
      </c>
      <c r="AA19" s="67">
        <f>IF(AND(C19&gt;=50.1,H19&lt;0),($A$2)*ABS(H19)/40000,0)</f>
        <v>0</v>
      </c>
      <c r="AB19" s="67">
        <f>S19+Z19+AA19</f>
        <v>0.133191939285</v>
      </c>
      <c r="AC19" s="75">
        <f>IF(AB19&gt;=0,AB19,"")</f>
        <v>0.133191939285</v>
      </c>
      <c r="AD19" s="76" t="str">
        <f>IF(AB19&lt;0,AB19,"")</f>
        <v/>
      </c>
      <c r="AE19" s="77"/>
      <c r="AF19" s="84"/>
      <c r="AG19" s="49">
        <f>ROUND((AG18-0.01),2)</f>
        <v>51.37</v>
      </c>
      <c r="AH19" s="50">
        <v>0</v>
      </c>
      <c r="AI19" s="51">
        <v>0</v>
      </c>
    </row>
    <row r="20" spans="1:38" customHeight="1" ht="15.75">
      <c r="A20" s="70">
        <v>0.125</v>
      </c>
      <c r="B20" s="71">
        <v>0.135416666666667</v>
      </c>
      <c r="C20" s="72">
        <v>49.96</v>
      </c>
      <c r="D20" s="73">
        <f>ROUND(C20,2)</f>
        <v>49.96</v>
      </c>
      <c r="E20" s="60">
        <v>417.56</v>
      </c>
      <c r="F20" s="60">
        <v>472.1528</v>
      </c>
      <c r="G20" s="61">
        <f>ABS(F20)</f>
        <v>472.1528</v>
      </c>
      <c r="H20" s="74">
        <v>45.30665</v>
      </c>
      <c r="I20" s="63">
        <f>MAX(H20,-0.12*G20)</f>
        <v>45.30665</v>
      </c>
      <c r="J20" s="63">
        <f>IF(ABS(G20)&lt;=10,0.5,IF(ABS(G20)&lt;=25,1,IF(ABS(G20)&lt;=100,2,10)))</f>
        <v>10</v>
      </c>
      <c r="K20" s="64">
        <f>IF(H20&lt;-J20,1,0)</f>
        <v>0</v>
      </c>
      <c r="L20" s="64">
        <f>IF(K20=K19,L19+K20,0)</f>
        <v>0</v>
      </c>
      <c r="M20" s="65">
        <f>IF(OR(L20=12,L20=24,L20=36,L20=48,L20=60,L20=72,L20=84,L20=96),1,0)</f>
        <v>0</v>
      </c>
      <c r="N20" s="65">
        <f>IF(H20&gt;J20,1,0)</f>
        <v>1</v>
      </c>
      <c r="O20" s="65">
        <f>IF(N20=N19,O19+N20,0)</f>
        <v>3</v>
      </c>
      <c r="P20" s="65">
        <f>IF(OR(O20=12,O20=24,O20=36,O20=48,O20=60,O20=72,O20=84,O20=96),1,0)</f>
        <v>0</v>
      </c>
      <c r="Q20" s="66">
        <f>M20+P20</f>
        <v>0</v>
      </c>
      <c r="R20" s="66">
        <f>Q20*ABS(S20)*0.1</f>
        <v>0</v>
      </c>
      <c r="S20" s="67">
        <f>I20*E20/40000</f>
        <v>0.47295611935</v>
      </c>
      <c r="T20" s="60">
        <f>MIN($T$6/100*G20,150)</f>
        <v>56.658336</v>
      </c>
      <c r="U20" s="60">
        <f>MIN($U$6/100*G20,200)</f>
        <v>70.82292</v>
      </c>
      <c r="V20" s="60">
        <f>MIN($V$6/100*G20,250)</f>
        <v>94.43056000000001</v>
      </c>
      <c r="W20" s="60">
        <v>0.2</v>
      </c>
      <c r="X20" s="60">
        <v>0.2</v>
      </c>
      <c r="Y20" s="60">
        <v>0.6</v>
      </c>
      <c r="Z20" s="67">
        <f>IF(AND(D20&lt;49.85,H20&gt;0),$C$2*ABS(H20)/40000,(SUMPRODUCT(--(H20&gt;$T20:$V20),(H20-$T20:$V20),($W20:$Y20)))*E20/40000)</f>
        <v>0</v>
      </c>
      <c r="AA20" s="67">
        <f>IF(AND(C20&gt;=50.1,H20&lt;0),($A$2)*ABS(H20)/40000,0)</f>
        <v>0</v>
      </c>
      <c r="AB20" s="67">
        <f>S20+Z20+AA20</f>
        <v>0.47295611935</v>
      </c>
      <c r="AC20" s="75">
        <f>IF(AB20&gt;=0,AB20,"")</f>
        <v>0.47295611935</v>
      </c>
      <c r="AD20" s="76" t="str">
        <f>IF(AB20&lt;0,AB20,"")</f>
        <v/>
      </c>
      <c r="AE20" s="77"/>
      <c r="AF20" s="84"/>
      <c r="AG20" s="49">
        <f>ROUND((AG19-0.01),2)</f>
        <v>51.36</v>
      </c>
      <c r="AH20" s="50">
        <v>0</v>
      </c>
      <c r="AI20" s="51">
        <v>0</v>
      </c>
    </row>
    <row r="21" spans="1:38" customHeight="1" ht="15.75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290.09</v>
      </c>
      <c r="F21" s="60">
        <v>424.7624</v>
      </c>
      <c r="G21" s="61">
        <f>ABS(F21)</f>
        <v>424.7624</v>
      </c>
      <c r="H21" s="74">
        <v>96.84345</v>
      </c>
      <c r="I21" s="63">
        <f>MAX(H21,-0.12*G21)</f>
        <v>96.84345</v>
      </c>
      <c r="J21" s="63">
        <f>IF(ABS(G21)&lt;=10,0.5,IF(ABS(G21)&lt;=25,1,IF(ABS(G21)&lt;=100,2,10)))</f>
        <v>10</v>
      </c>
      <c r="K21" s="64">
        <f>IF(H21&lt;-J21,1,0)</f>
        <v>0</v>
      </c>
      <c r="L21" s="64">
        <f>IF(K21=K20,L20+K21,0)</f>
        <v>0</v>
      </c>
      <c r="M21" s="65">
        <f>IF(OR(L21=12,L21=24,L21=36,L21=48,L21=60,L21=72,L21=84,L21=96),1,0)</f>
        <v>0</v>
      </c>
      <c r="N21" s="65">
        <f>IF(H21&gt;J21,1,0)</f>
        <v>1</v>
      </c>
      <c r="O21" s="65">
        <f>IF(N21=N20,O20+N21,0)</f>
        <v>4</v>
      </c>
      <c r="P21" s="65">
        <f>IF(OR(O21=12,O21=24,O21=36,O21=48,O21=60,O21=72,O21=84,O21=96),1,0)</f>
        <v>0</v>
      </c>
      <c r="Q21" s="66">
        <f>M21+P21</f>
        <v>0</v>
      </c>
      <c r="R21" s="66">
        <f>Q21*ABS(S21)*0.1</f>
        <v>0</v>
      </c>
      <c r="S21" s="67">
        <f>I21*E21/40000</f>
        <v>0.7023329102625</v>
      </c>
      <c r="T21" s="60">
        <f>MIN($T$6/100*G21,150)</f>
        <v>50.971488</v>
      </c>
      <c r="U21" s="60">
        <f>MIN($U$6/100*G21,200)</f>
        <v>63.71436</v>
      </c>
      <c r="V21" s="60">
        <f>MIN($V$6/100*G21,250)</f>
        <v>84.95248000000001</v>
      </c>
      <c r="W21" s="60">
        <v>0.2</v>
      </c>
      <c r="X21" s="60">
        <v>0.2</v>
      </c>
      <c r="Y21" s="60">
        <v>0.6</v>
      </c>
      <c r="Z21" s="67">
        <f>IF(AND(D21&lt;49.85,H21&gt;0),$C$2*ABS(H21)/40000,(SUMPRODUCT(--(H21&gt;$T21:$V21),(H21-$T21:$V21),($W21:$Y21)))*E21/40000)</f>
        <v>0.1663288481829</v>
      </c>
      <c r="AA21" s="67">
        <f>IF(AND(C21&gt;=50.1,H21&lt;0),($A$2)*ABS(H21)/40000,0)</f>
        <v>0</v>
      </c>
      <c r="AB21" s="67">
        <f>S21+Z21+AA21</f>
        <v>0.8686617584453999</v>
      </c>
      <c r="AC21" s="75">
        <f>IF(AB21&gt;=0,AB21,"")</f>
        <v>0.8686617584453999</v>
      </c>
      <c r="AD21" s="76" t="str">
        <f>IF(AB21&lt;0,AB21,"")</f>
        <v/>
      </c>
      <c r="AE21" s="77"/>
      <c r="AF21" s="84"/>
      <c r="AG21" s="49">
        <f>ROUND((AG20-0.01),2)</f>
        <v>51.35</v>
      </c>
      <c r="AH21" s="50">
        <v>0</v>
      </c>
      <c r="AI21" s="51">
        <v>0</v>
      </c>
    </row>
    <row r="22" spans="1:38" customHeight="1" ht="15.75">
      <c r="A22" s="70">
        <v>0.145833333333333</v>
      </c>
      <c r="B22" s="71">
        <v>0.15625</v>
      </c>
      <c r="C22" s="72">
        <v>50.01</v>
      </c>
      <c r="D22" s="73">
        <f>ROUND(C22,2)</f>
        <v>50.01</v>
      </c>
      <c r="E22" s="60">
        <v>232.07</v>
      </c>
      <c r="F22" s="60">
        <v>544.5756</v>
      </c>
      <c r="G22" s="61">
        <f>ABS(F22)</f>
        <v>544.5756</v>
      </c>
      <c r="H22" s="74">
        <v>-11.37114</v>
      </c>
      <c r="I22" s="63">
        <f>MAX(H22,-0.12*G22)</f>
        <v>-11.37114</v>
      </c>
      <c r="J22" s="63">
        <f>IF(ABS(G22)&lt;=10,0.5,IF(ABS(G22)&lt;=25,1,IF(ABS(G22)&lt;=100,2,10)))</f>
        <v>10</v>
      </c>
      <c r="K22" s="64">
        <f>IF(H22&lt;-J22,1,0)</f>
        <v>1</v>
      </c>
      <c r="L22" s="64">
        <f>IF(K22=K21,L21+K22,0)</f>
        <v>0</v>
      </c>
      <c r="M22" s="65">
        <f>IF(OR(L22=12,L22=24,L22=36,L22=48,L22=60,L22=72,L22=84,L22=96),1,0)</f>
        <v>0</v>
      </c>
      <c r="N22" s="65">
        <f>IF(H22&gt;J22,1,0)</f>
        <v>0</v>
      </c>
      <c r="O22" s="65">
        <f>IF(N22=N21,O21+N22,0)</f>
        <v>0</v>
      </c>
      <c r="P22" s="65">
        <f>IF(OR(O22=12,O22=24,O22=36,O22=48,O22=60,O22=72,O22=84,O22=96),1,0)</f>
        <v>0</v>
      </c>
      <c r="Q22" s="66">
        <f>M22+P22</f>
        <v>0</v>
      </c>
      <c r="R22" s="66">
        <f>Q22*ABS(S22)*0.1</f>
        <v>0</v>
      </c>
      <c r="S22" s="67">
        <f>I22*E22/40000</f>
        <v>-0.065972511495</v>
      </c>
      <c r="T22" s="60">
        <f>MIN($T$6/100*G22,150)</f>
        <v>65.34907199999999</v>
      </c>
      <c r="U22" s="60">
        <f>MIN($U$6/100*G22,200)</f>
        <v>81.68634</v>
      </c>
      <c r="V22" s="60">
        <f>MIN($V$6/100*G22,250)</f>
        <v>108.91512</v>
      </c>
      <c r="W22" s="60">
        <v>0.2</v>
      </c>
      <c r="X22" s="60">
        <v>0.2</v>
      </c>
      <c r="Y22" s="60">
        <v>0.6</v>
      </c>
      <c r="Z22" s="67">
        <f>IF(AND(D22&lt;49.85,H22&gt;0),$C$2*ABS(H22)/40000,(SUMPRODUCT(--(H22&gt;$T22:$V22),(H22-$T22:$V22),($W22:$Y22)))*E22/40000)</f>
        <v>0</v>
      </c>
      <c r="AA22" s="67">
        <f>IF(AND(C22&gt;=50.1,H22&lt;0),($A$2)*ABS(H22)/40000,0)</f>
        <v>0</v>
      </c>
      <c r="AB22" s="67">
        <f>S22+Z22+AA22</f>
        <v>-0.065972511495</v>
      </c>
      <c r="AC22" s="75" t="str">
        <f>IF(AB22&gt;=0,AB22,"")</f>
        <v/>
      </c>
      <c r="AD22" s="76">
        <f>IF(AB22&lt;0,AB22,"")</f>
        <v>-0.065972511495</v>
      </c>
      <c r="AE22" s="77"/>
      <c r="AF22" s="84"/>
      <c r="AG22" s="49">
        <f>ROUND((AG21-0.01),2)</f>
        <v>51.34</v>
      </c>
      <c r="AH22" s="50">
        <v>0</v>
      </c>
      <c r="AI22" s="51">
        <v>0</v>
      </c>
    </row>
    <row r="23" spans="1:38" customHeight="1" ht="15.75">
      <c r="A23" s="70">
        <v>0.15625</v>
      </c>
      <c r="B23" s="71">
        <v>0.166666666666667</v>
      </c>
      <c r="C23" s="72">
        <v>50.01</v>
      </c>
      <c r="D23" s="73">
        <f>ROUND(C23,2)</f>
        <v>50.01</v>
      </c>
      <c r="E23" s="60">
        <v>232.07</v>
      </c>
      <c r="F23" s="60">
        <v>478.3248</v>
      </c>
      <c r="G23" s="61">
        <f>ABS(F23)</f>
        <v>478.3248</v>
      </c>
      <c r="H23" s="74">
        <v>45.41548</v>
      </c>
      <c r="I23" s="63">
        <f>MAX(H23,-0.12*G23)</f>
        <v>45.41548</v>
      </c>
      <c r="J23" s="63">
        <f>IF(ABS(G23)&lt;=10,0.5,IF(ABS(G23)&lt;=25,1,IF(ABS(G23)&lt;=100,2,10)))</f>
        <v>10</v>
      </c>
      <c r="K23" s="64">
        <f>IF(H23&lt;-J23,1,0)</f>
        <v>0</v>
      </c>
      <c r="L23" s="64">
        <f>IF(K23=K22,L22+K23,0)</f>
        <v>0</v>
      </c>
      <c r="M23" s="65">
        <f>IF(OR(L23=12,L23=24,L23=36,L23=48,L23=60,L23=72,L23=84,L23=96),1,0)</f>
        <v>0</v>
      </c>
      <c r="N23" s="65">
        <f>IF(H23&gt;J23,1,0)</f>
        <v>1</v>
      </c>
      <c r="O23" s="65">
        <f>IF(N23=N22,O22+N23,0)</f>
        <v>0</v>
      </c>
      <c r="P23" s="65">
        <f>IF(OR(O23=12,O23=24,O23=36,O23=48,O23=60,O23=72,O23=84,O23=96),1,0)</f>
        <v>0</v>
      </c>
      <c r="Q23" s="66">
        <f>M23+P23</f>
        <v>0</v>
      </c>
      <c r="R23" s="66">
        <f>Q23*ABS(S23)*0.1</f>
        <v>0</v>
      </c>
      <c r="S23" s="67">
        <f>I23*E23/40000</f>
        <v>0.26348926109</v>
      </c>
      <c r="T23" s="60">
        <f>MIN($T$6/100*G23,150)</f>
        <v>57.398976</v>
      </c>
      <c r="U23" s="60">
        <f>MIN($U$6/100*G23,200)</f>
        <v>71.74871999999999</v>
      </c>
      <c r="V23" s="60">
        <f>MIN($V$6/100*G23,250)</f>
        <v>95.66496000000001</v>
      </c>
      <c r="W23" s="60">
        <v>0.2</v>
      </c>
      <c r="X23" s="60">
        <v>0.2</v>
      </c>
      <c r="Y23" s="60">
        <v>0.6</v>
      </c>
      <c r="Z23" s="67">
        <f>IF(AND(D23&lt;49.85,H23&gt;0),$C$2*ABS(H23)/40000,(SUMPRODUCT(--(H23&gt;$T23:$V23),(H23-$T23:$V23),($W23:$Y23)))*E23/40000)</f>
        <v>0</v>
      </c>
      <c r="AA23" s="67">
        <f>IF(AND(C23&gt;=50.1,H23&lt;0),($A$2)*ABS(H23)/40000,0)</f>
        <v>0</v>
      </c>
      <c r="AB23" s="67">
        <f>S23+Z23+AA23</f>
        <v>0.26348926109</v>
      </c>
      <c r="AC23" s="75">
        <f>IF(AB23&gt;=0,AB23,"")</f>
        <v>0.26348926109</v>
      </c>
      <c r="AD23" s="76" t="str">
        <f>IF(AB23&lt;0,AB23,"")</f>
        <v/>
      </c>
      <c r="AE23" s="77"/>
      <c r="AF23" s="84"/>
      <c r="AG23" s="49">
        <f>ROUND((AG22-0.01),2)</f>
        <v>51.33</v>
      </c>
      <c r="AH23" s="50">
        <v>0</v>
      </c>
      <c r="AI23" s="51">
        <v>0</v>
      </c>
    </row>
    <row r="24" spans="1:38" customHeight="1" ht="15.75">
      <c r="A24" s="70">
        <v>0.166666666666667</v>
      </c>
      <c r="B24" s="71">
        <v>0.177083333333334</v>
      </c>
      <c r="C24" s="72">
        <v>49.98</v>
      </c>
      <c r="D24" s="73">
        <f>ROUND(C24,2)</f>
        <v>49.98</v>
      </c>
      <c r="E24" s="60">
        <v>353.82</v>
      </c>
      <c r="F24" s="60">
        <v>497.2656</v>
      </c>
      <c r="G24" s="61">
        <f>ABS(F24)</f>
        <v>497.2656</v>
      </c>
      <c r="H24" s="74">
        <v>49.64388</v>
      </c>
      <c r="I24" s="63">
        <f>MAX(H24,-0.12*G24)</f>
        <v>49.64388</v>
      </c>
      <c r="J24" s="63">
        <f>IF(ABS(G24)&lt;=10,0.5,IF(ABS(G24)&lt;=25,1,IF(ABS(G24)&lt;=100,2,10)))</f>
        <v>10</v>
      </c>
      <c r="K24" s="64">
        <f>IF(H24&lt;-J24,1,0)</f>
        <v>0</v>
      </c>
      <c r="L24" s="64">
        <f>IF(K24=K23,L23+K24,0)</f>
        <v>0</v>
      </c>
      <c r="M24" s="65">
        <f>IF(OR(L24=12,L24=24,L24=36,L24=48,L24=60,L24=72,L24=84,L24=96),1,0)</f>
        <v>0</v>
      </c>
      <c r="N24" s="65">
        <f>IF(H24&gt;J24,1,0)</f>
        <v>1</v>
      </c>
      <c r="O24" s="65">
        <f>IF(N24=N23,O23+N24,0)</f>
        <v>1</v>
      </c>
      <c r="P24" s="65">
        <f>IF(OR(O24=12,O24=24,O24=36,O24=48,O24=60,O24=72,O24=84,O24=96),1,0)</f>
        <v>0</v>
      </c>
      <c r="Q24" s="66">
        <f>M24+P24</f>
        <v>0</v>
      </c>
      <c r="R24" s="66">
        <f>Q24*ABS(S24)*0.1</f>
        <v>0</v>
      </c>
      <c r="S24" s="67">
        <f>I24*E24/40000</f>
        <v>0.43912494054</v>
      </c>
      <c r="T24" s="60">
        <f>MIN($T$6/100*G24,150)</f>
        <v>59.671872</v>
      </c>
      <c r="U24" s="60">
        <f>MIN($U$6/100*G24,200)</f>
        <v>74.58984</v>
      </c>
      <c r="V24" s="60">
        <f>MIN($V$6/100*G24,250)</f>
        <v>99.45312000000001</v>
      </c>
      <c r="W24" s="60">
        <v>0.2</v>
      </c>
      <c r="X24" s="60">
        <v>0.2</v>
      </c>
      <c r="Y24" s="60">
        <v>0.6</v>
      </c>
      <c r="Z24" s="67">
        <f>IF(AND(D24&lt;49.85,H24&gt;0),$C$2*ABS(H24)/40000,(SUMPRODUCT(--(H24&gt;$T24:$V24),(H24-$T24:$V24),($W24:$Y24)))*E24/40000)</f>
        <v>0</v>
      </c>
      <c r="AA24" s="67">
        <f>IF(AND(C24&gt;=50.1,H24&lt;0),($A$2)*ABS(H24)/40000,0)</f>
        <v>0</v>
      </c>
      <c r="AB24" s="67">
        <f>S24+Z24+AA24</f>
        <v>0.43912494054</v>
      </c>
      <c r="AC24" s="75">
        <f>IF(AB24&gt;=0,AB24,"")</f>
        <v>0.43912494054</v>
      </c>
      <c r="AD24" s="76" t="str">
        <f>IF(AB24&lt;0,AB24,"")</f>
        <v/>
      </c>
      <c r="AE24" s="77"/>
      <c r="AF24" s="84"/>
      <c r="AG24" s="49">
        <f>ROUND((AG23-0.01),2)</f>
        <v>51.32</v>
      </c>
      <c r="AH24" s="50">
        <v>0</v>
      </c>
      <c r="AI24" s="51">
        <v>0</v>
      </c>
    </row>
    <row r="25" spans="1:38" customHeight="1" ht="15.75">
      <c r="A25" s="70">
        <v>0.177083333333333</v>
      </c>
      <c r="B25" s="71">
        <v>0.1875</v>
      </c>
      <c r="C25" s="72">
        <v>50.01</v>
      </c>
      <c r="D25" s="73">
        <f>ROUND(C25,2)</f>
        <v>50.01</v>
      </c>
      <c r="E25" s="60">
        <v>232.07</v>
      </c>
      <c r="F25" s="60">
        <v>532.6636</v>
      </c>
      <c r="G25" s="61">
        <f>ABS(F25)</f>
        <v>532.6636</v>
      </c>
      <c r="H25" s="74">
        <v>20.89074</v>
      </c>
      <c r="I25" s="63">
        <f>MAX(H25,-0.12*G25)</f>
        <v>20.89074</v>
      </c>
      <c r="J25" s="63">
        <f>IF(ABS(G25)&lt;=10,0.5,IF(ABS(G25)&lt;=25,1,IF(ABS(G25)&lt;=100,2,10)))</f>
        <v>10</v>
      </c>
      <c r="K25" s="64">
        <f>IF(H25&lt;-J25,1,0)</f>
        <v>0</v>
      </c>
      <c r="L25" s="64">
        <f>IF(K25=K24,L24+K25,0)</f>
        <v>0</v>
      </c>
      <c r="M25" s="65">
        <f>IF(OR(L25=12,L25=24,L25=36,L25=48,L25=60,L25=72,L25=84,L25=96),1,0)</f>
        <v>0</v>
      </c>
      <c r="N25" s="65">
        <f>IF(H25&gt;J25,1,0)</f>
        <v>1</v>
      </c>
      <c r="O25" s="65">
        <f>IF(N25=N24,O24+N25,0)</f>
        <v>2</v>
      </c>
      <c r="P25" s="65">
        <f>IF(OR(O25=12,O25=24,O25=36,O25=48,O25=60,O25=72,O25=84,O25=96),1,0)</f>
        <v>0</v>
      </c>
      <c r="Q25" s="66">
        <f>M25+P25</f>
        <v>0</v>
      </c>
      <c r="R25" s="66">
        <f>Q25*ABS(S25)*0.1</f>
        <v>0</v>
      </c>
      <c r="S25" s="67">
        <f>I25*E25/40000</f>
        <v>0.121202850795</v>
      </c>
      <c r="T25" s="60">
        <f>MIN($T$6/100*G25,150)</f>
        <v>63.91963199999999</v>
      </c>
      <c r="U25" s="60">
        <f>MIN($U$6/100*G25,200)</f>
        <v>79.89953999999999</v>
      </c>
      <c r="V25" s="60">
        <f>MIN($V$6/100*G25,250)</f>
        <v>106.53272</v>
      </c>
      <c r="W25" s="60">
        <v>0.2</v>
      </c>
      <c r="X25" s="60">
        <v>0.2</v>
      </c>
      <c r="Y25" s="60">
        <v>0.6</v>
      </c>
      <c r="Z25" s="67">
        <f>IF(AND(D25&lt;49.85,H25&gt;0),$C$2*ABS(H25)/40000,(SUMPRODUCT(--(H25&gt;$T25:$V25),(H25-$T25:$V25),($W25:$Y25)))*E25/40000)</f>
        <v>0</v>
      </c>
      <c r="AA25" s="67">
        <f>IF(AND(C25&gt;=50.1,H25&lt;0),($A$2)*ABS(H25)/40000,0)</f>
        <v>0</v>
      </c>
      <c r="AB25" s="67">
        <f>S25+Z25+AA25</f>
        <v>0.121202850795</v>
      </c>
      <c r="AC25" s="75">
        <f>IF(AB25&gt;=0,AB25,"")</f>
        <v>0.121202850795</v>
      </c>
      <c r="AD25" s="76" t="str">
        <f>IF(AB25&lt;0,AB25,"")</f>
        <v/>
      </c>
      <c r="AE25" s="77"/>
      <c r="AF25" s="84"/>
      <c r="AG25" s="49">
        <f>ROUND((AG24-0.01),2)</f>
        <v>51.31</v>
      </c>
      <c r="AH25" s="50">
        <v>0</v>
      </c>
      <c r="AI25" s="51">
        <v>0</v>
      </c>
    </row>
    <row r="26" spans="1:38" customHeight="1" ht="15.75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290.09</v>
      </c>
      <c r="F26" s="60">
        <v>550.5924</v>
      </c>
      <c r="G26" s="61">
        <f>ABS(F26)</f>
        <v>550.5924</v>
      </c>
      <c r="H26" s="74">
        <v>20.94516</v>
      </c>
      <c r="I26" s="63">
        <f>MAX(H26,-0.12*G26)</f>
        <v>20.94516</v>
      </c>
      <c r="J26" s="63">
        <f>IF(ABS(G26)&lt;=10,0.5,IF(ABS(G26)&lt;=25,1,IF(ABS(G26)&lt;=100,2,10)))</f>
        <v>10</v>
      </c>
      <c r="K26" s="64">
        <f>IF(H26&lt;-J26,1,0)</f>
        <v>0</v>
      </c>
      <c r="L26" s="64">
        <f>IF(K26=K25,L25+K26,0)</f>
        <v>0</v>
      </c>
      <c r="M26" s="65">
        <f>IF(OR(L26=12,L26=24,L26=36,L26=48,L26=60,L26=72,L26=84,L26=96),1,0)</f>
        <v>0</v>
      </c>
      <c r="N26" s="65">
        <f>IF(H26&gt;J26,1,0)</f>
        <v>1</v>
      </c>
      <c r="O26" s="65">
        <f>IF(N26=N25,O25+N26,0)</f>
        <v>3</v>
      </c>
      <c r="P26" s="65">
        <f>IF(OR(O26=12,O26=24,O26=36,O26=48,O26=60,O26=72,O26=84,O26=96),1,0)</f>
        <v>0</v>
      </c>
      <c r="Q26" s="66">
        <f>M26+P26</f>
        <v>0</v>
      </c>
      <c r="R26" s="66">
        <f>Q26*ABS(S26)*0.1</f>
        <v>0</v>
      </c>
      <c r="S26" s="67">
        <f>I26*E26/40000</f>
        <v>0.15189953661</v>
      </c>
      <c r="T26" s="60">
        <f>MIN($T$6/100*G26,150)</f>
        <v>66.071088</v>
      </c>
      <c r="U26" s="60">
        <f>MIN($U$6/100*G26,200)</f>
        <v>82.58886</v>
      </c>
      <c r="V26" s="60">
        <f>MIN($V$6/100*G26,250)</f>
        <v>110.11848</v>
      </c>
      <c r="W26" s="60">
        <v>0.2</v>
      </c>
      <c r="X26" s="60">
        <v>0.2</v>
      </c>
      <c r="Y26" s="60">
        <v>0.6</v>
      </c>
      <c r="Z26" s="67">
        <f>IF(AND(D26&lt;49.85,H26&gt;0),$C$2*ABS(H26)/40000,(SUMPRODUCT(--(H26&gt;$T26:$V26),(H26-$T26:$V26),($W26:$Y26)))*E26/40000)</f>
        <v>0</v>
      </c>
      <c r="AA26" s="67">
        <f>IF(AND(C26&gt;=50.1,H26&lt;0),($A$2)*ABS(H26)/40000,0)</f>
        <v>0</v>
      </c>
      <c r="AB26" s="67">
        <f>S26+Z26+AA26</f>
        <v>0.15189953661</v>
      </c>
      <c r="AC26" s="75">
        <f>IF(AB26&gt;=0,AB26,"")</f>
        <v>0.15189953661</v>
      </c>
      <c r="AD26" s="76" t="str">
        <f>IF(AB26&lt;0,AB26,"")</f>
        <v/>
      </c>
      <c r="AE26" s="77"/>
      <c r="AF26" s="84"/>
      <c r="AG26" s="49">
        <f>ROUND((AG25-0.01),2)</f>
        <v>51.3</v>
      </c>
      <c r="AH26" s="50">
        <v>0</v>
      </c>
      <c r="AI26" s="51">
        <v>0</v>
      </c>
    </row>
    <row r="27" spans="1:38" customHeight="1" ht="15.75">
      <c r="A27" s="70">
        <v>0.197916666666667</v>
      </c>
      <c r="B27" s="71">
        <v>0.208333333333334</v>
      </c>
      <c r="C27" s="72">
        <v>50.03</v>
      </c>
      <c r="D27" s="73">
        <f>ROUND(C27,2)</f>
        <v>50.03</v>
      </c>
      <c r="E27" s="60">
        <v>116.03</v>
      </c>
      <c r="F27" s="60">
        <v>573.97381</v>
      </c>
      <c r="G27" s="61">
        <f>ABS(F27)</f>
        <v>573.97381</v>
      </c>
      <c r="H27" s="74">
        <v>17.63704</v>
      </c>
      <c r="I27" s="63">
        <f>MAX(H27,-0.12*G27)</f>
        <v>17.63704</v>
      </c>
      <c r="J27" s="63">
        <f>IF(ABS(G27)&lt;=10,0.5,IF(ABS(G27)&lt;=25,1,IF(ABS(G27)&lt;=100,2,10)))</f>
        <v>10</v>
      </c>
      <c r="K27" s="64">
        <f>IF(H27&lt;-J27,1,0)</f>
        <v>0</v>
      </c>
      <c r="L27" s="64">
        <f>IF(K27=K26,L26+K27,0)</f>
        <v>0</v>
      </c>
      <c r="M27" s="65">
        <f>IF(OR(L27=12,L27=24,L27=36,L27=48,L27=60,L27=72,L27=84,L27=96),1,0)</f>
        <v>0</v>
      </c>
      <c r="N27" s="65">
        <f>IF(H27&gt;J27,1,0)</f>
        <v>1</v>
      </c>
      <c r="O27" s="65">
        <f>IF(N27=N26,O26+N27,0)</f>
        <v>4</v>
      </c>
      <c r="P27" s="65">
        <f>IF(OR(O27=12,O27=24,O27=36,O27=48,O27=60,O27=72,O27=84,O27=96),1,0)</f>
        <v>0</v>
      </c>
      <c r="Q27" s="66">
        <f>M27+P27</f>
        <v>0</v>
      </c>
      <c r="R27" s="66">
        <f>Q27*ABS(S27)*0.1</f>
        <v>0</v>
      </c>
      <c r="S27" s="67">
        <f>I27*E27/40000</f>
        <v>0.05116064378</v>
      </c>
      <c r="T27" s="60">
        <f>MIN($T$6/100*G27,150)</f>
        <v>68.87685719999999</v>
      </c>
      <c r="U27" s="60">
        <f>MIN($U$6/100*G27,200)</f>
        <v>86.09607149999999</v>
      </c>
      <c r="V27" s="60">
        <f>MIN($V$6/100*G27,250)</f>
        <v>114.794762</v>
      </c>
      <c r="W27" s="60">
        <v>0.2</v>
      </c>
      <c r="X27" s="60">
        <v>0.2</v>
      </c>
      <c r="Y27" s="60">
        <v>0.6</v>
      </c>
      <c r="Z27" s="67">
        <f>IF(AND(D27&lt;49.85,H27&gt;0),$C$2*ABS(H27)/40000,(SUMPRODUCT(--(H27&gt;$T27:$V27),(H27-$T27:$V27),($W27:$Y27)))*E27/40000)</f>
        <v>0</v>
      </c>
      <c r="AA27" s="67">
        <f>IF(AND(C27&gt;=50.1,H27&lt;0),($A$2)*ABS(H27)/40000,0)</f>
        <v>0</v>
      </c>
      <c r="AB27" s="67">
        <f>S27+Z27+AA27</f>
        <v>0.05116064378</v>
      </c>
      <c r="AC27" s="75">
        <f>IF(AB27&gt;=0,AB27,"")</f>
        <v>0.05116064378</v>
      </c>
      <c r="AD27" s="76" t="str">
        <f>IF(AB27&lt;0,AB27,"")</f>
        <v/>
      </c>
      <c r="AE27" s="77"/>
      <c r="AF27" s="84"/>
      <c r="AG27" s="49">
        <f>ROUND((AG26-0.01),2)</f>
        <v>51.29</v>
      </c>
      <c r="AH27" s="50">
        <v>0</v>
      </c>
      <c r="AI27" s="51">
        <v>0</v>
      </c>
    </row>
    <row r="28" spans="1:38" customHeight="1" ht="15.75">
      <c r="A28" s="70">
        <v>0.208333333333333</v>
      </c>
      <c r="B28" s="71">
        <v>0.21875</v>
      </c>
      <c r="C28" s="72">
        <v>49.95</v>
      </c>
      <c r="D28" s="73">
        <f>ROUND(C28,2)</f>
        <v>49.95</v>
      </c>
      <c r="E28" s="60">
        <v>449.43</v>
      </c>
      <c r="F28" s="60">
        <v>611.32866</v>
      </c>
      <c r="G28" s="61">
        <f>ABS(F28)</f>
        <v>611.32866</v>
      </c>
      <c r="H28" s="74">
        <v>9.84305</v>
      </c>
      <c r="I28" s="63">
        <f>MAX(H28,-0.12*G28)</f>
        <v>9.84305</v>
      </c>
      <c r="J28" s="63">
        <f>IF(ABS(G28)&lt;=10,0.5,IF(ABS(G28)&lt;=25,1,IF(ABS(G28)&lt;=100,2,10)))</f>
        <v>10</v>
      </c>
      <c r="K28" s="64">
        <f>IF(H28&lt;-J28,1,0)</f>
        <v>0</v>
      </c>
      <c r="L28" s="64">
        <f>IF(K28=K27,L27+K28,0)</f>
        <v>0</v>
      </c>
      <c r="M28" s="65">
        <f>IF(OR(L28=12,L28=24,L28=36,L28=48,L28=60,L28=72,L28=84,L28=96),1,0)</f>
        <v>0</v>
      </c>
      <c r="N28" s="65">
        <f>IF(H28&gt;J28,1,0)</f>
        <v>0</v>
      </c>
      <c r="O28" s="65">
        <f>IF(N28=N27,O27+N28,0)</f>
        <v>0</v>
      </c>
      <c r="P28" s="65">
        <f>IF(OR(O28=12,O28=24,O28=36,O28=48,O28=60,O28=72,O28=84,O28=96),1,0)</f>
        <v>0</v>
      </c>
      <c r="Q28" s="66">
        <f>M28+P28</f>
        <v>0</v>
      </c>
      <c r="R28" s="66">
        <f>Q28*ABS(S28)*0.1</f>
        <v>0</v>
      </c>
      <c r="S28" s="67">
        <f>I28*E28/40000</f>
        <v>0.1105940490375</v>
      </c>
      <c r="T28" s="60">
        <f>MIN($T$6/100*G28,150)</f>
        <v>73.3594392</v>
      </c>
      <c r="U28" s="60">
        <f>MIN($U$6/100*G28,200)</f>
        <v>91.699299</v>
      </c>
      <c r="V28" s="60">
        <f>MIN($V$6/100*G28,250)</f>
        <v>122.265732</v>
      </c>
      <c r="W28" s="60">
        <v>0.2</v>
      </c>
      <c r="X28" s="60">
        <v>0.2</v>
      </c>
      <c r="Y28" s="60">
        <v>0.6</v>
      </c>
      <c r="Z28" s="67">
        <f>IF(AND(D28&lt;49.85,H28&gt;0),$C$2*ABS(H28)/40000,(SUMPRODUCT(--(H28&gt;$T28:$V28),(H28-$T28:$V28),($W28:$Y28)))*E28/40000)</f>
        <v>0</v>
      </c>
      <c r="AA28" s="67">
        <f>IF(AND(C28&gt;=50.1,H28&lt;0),($A$2)*ABS(H28)/40000,0)</f>
        <v>0</v>
      </c>
      <c r="AB28" s="67">
        <f>S28+Z28+AA28</f>
        <v>0.1105940490375</v>
      </c>
      <c r="AC28" s="75">
        <f>IF(AB28&gt;=0,AB28,"")</f>
        <v>0.1105940490375</v>
      </c>
      <c r="AD28" s="76" t="str">
        <f>IF(AB28&lt;0,AB28,"")</f>
        <v/>
      </c>
      <c r="AE28" s="77"/>
      <c r="AF28" s="84"/>
      <c r="AG28" s="85">
        <f>ROUND((AG27-0.01),2)</f>
        <v>51.28</v>
      </c>
      <c r="AH28" s="50">
        <v>0</v>
      </c>
      <c r="AI28" s="86">
        <v>0</v>
      </c>
    </row>
    <row r="29" spans="1:38" customHeight="1" ht="15.75">
      <c r="A29" s="70">
        <v>0.21875</v>
      </c>
      <c r="B29" s="71">
        <v>0.229166666666667</v>
      </c>
      <c r="C29" s="72">
        <v>49.97</v>
      </c>
      <c r="D29" s="73">
        <f>ROUND(C29,2)</f>
        <v>49.97</v>
      </c>
      <c r="E29" s="60">
        <v>385.69</v>
      </c>
      <c r="F29" s="60">
        <v>655.29344</v>
      </c>
      <c r="G29" s="61">
        <f>ABS(F29)</f>
        <v>655.29344</v>
      </c>
      <c r="H29" s="74">
        <v>6.31697</v>
      </c>
      <c r="I29" s="63">
        <f>MAX(H29,-0.12*G29)</f>
        <v>6.31697</v>
      </c>
      <c r="J29" s="63">
        <f>IF(ABS(G29)&lt;=10,0.5,IF(ABS(G29)&lt;=25,1,IF(ABS(G29)&lt;=100,2,10)))</f>
        <v>10</v>
      </c>
      <c r="K29" s="64">
        <f>IF(H29&lt;-J29,1,0)</f>
        <v>0</v>
      </c>
      <c r="L29" s="64">
        <f>IF(K29=K28,L28+K29,0)</f>
        <v>0</v>
      </c>
      <c r="M29" s="65">
        <f>IF(OR(L29=12,L29=24,L29=36,L29=48,L29=60,L29=72,L29=84,L29=96),1,0)</f>
        <v>0</v>
      </c>
      <c r="N29" s="65">
        <f>IF(H29&gt;J29,1,0)</f>
        <v>0</v>
      </c>
      <c r="O29" s="65">
        <f>IF(N29=N28,O28+N29,0)</f>
        <v>0</v>
      </c>
      <c r="P29" s="65">
        <f>IF(OR(O29=12,O29=24,O29=36,O29=48,O29=60,O29=72,O29=84,O29=96),1,0)</f>
        <v>0</v>
      </c>
      <c r="Q29" s="66">
        <f>M29+P29</f>
        <v>0</v>
      </c>
      <c r="R29" s="66">
        <f>Q29*ABS(S29)*0.1</f>
        <v>0</v>
      </c>
      <c r="S29" s="67">
        <f>I29*E29/40000</f>
        <v>0.0609098039825</v>
      </c>
      <c r="T29" s="60">
        <f>MIN($T$6/100*G29,150)</f>
        <v>78.63521280000001</v>
      </c>
      <c r="U29" s="60">
        <f>MIN($U$6/100*G29,200)</f>
        <v>98.294016</v>
      </c>
      <c r="V29" s="60">
        <f>MIN($V$6/100*G29,250)</f>
        <v>131.058688</v>
      </c>
      <c r="W29" s="60">
        <v>0.2</v>
      </c>
      <c r="X29" s="60">
        <v>0.2</v>
      </c>
      <c r="Y29" s="60">
        <v>0.6</v>
      </c>
      <c r="Z29" s="67">
        <f>IF(AND(D29&lt;49.85,H29&gt;0),$C$2*ABS(H29)/40000,(SUMPRODUCT(--(H29&gt;$T29:$V29),(H29-$T29:$V29),($W29:$Y29)))*E29/40000)</f>
        <v>0</v>
      </c>
      <c r="AA29" s="67">
        <f>IF(AND(C29&gt;=50.1,H29&lt;0),($A$2)*ABS(H29)/40000,0)</f>
        <v>0</v>
      </c>
      <c r="AB29" s="67">
        <f>S29+Z29+AA29</f>
        <v>0.0609098039825</v>
      </c>
      <c r="AC29" s="75">
        <f>IF(AB29&gt;=0,AB29,"")</f>
        <v>0.0609098039825</v>
      </c>
      <c r="AD29" s="76" t="str">
        <f>IF(AB29&lt;0,AB29,"")</f>
        <v/>
      </c>
      <c r="AE29" s="77"/>
      <c r="AF29" s="84"/>
      <c r="AG29" s="85">
        <f>ROUND((AG28-0.01),2)</f>
        <v>51.27</v>
      </c>
      <c r="AH29" s="87">
        <v>0</v>
      </c>
      <c r="AI29" s="86">
        <v>0</v>
      </c>
    </row>
    <row r="30" spans="1:38" customHeight="1" ht="15.75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385.69</v>
      </c>
      <c r="F30" s="60">
        <v>696.18873</v>
      </c>
      <c r="G30" s="61">
        <f>ABS(F30)</f>
        <v>696.18873</v>
      </c>
      <c r="H30" s="74">
        <v>17.32989</v>
      </c>
      <c r="I30" s="63">
        <f>MAX(H30,-0.12*G30)</f>
        <v>17.32989</v>
      </c>
      <c r="J30" s="63">
        <f>IF(ABS(G30)&lt;=10,0.5,IF(ABS(G30)&lt;=25,1,IF(ABS(G30)&lt;=100,2,10)))</f>
        <v>10</v>
      </c>
      <c r="K30" s="64">
        <f>IF(H30&lt;-J30,1,0)</f>
        <v>0</v>
      </c>
      <c r="L30" s="64">
        <f>IF(K30=K29,L29+K30,0)</f>
        <v>0</v>
      </c>
      <c r="M30" s="65">
        <f>IF(OR(L30=12,L30=24,L30=36,L30=48,L30=60,L30=72,L30=84,L30=96),1,0)</f>
        <v>0</v>
      </c>
      <c r="N30" s="65">
        <f>IF(H30&gt;J30,1,0)</f>
        <v>1</v>
      </c>
      <c r="O30" s="65">
        <f>IF(N30=N29,O29+N30,0)</f>
        <v>0</v>
      </c>
      <c r="P30" s="65">
        <f>IF(OR(O30=12,O30=24,O30=36,O30=48,O30=60,O30=72,O30=84,O30=96),1,0)</f>
        <v>0</v>
      </c>
      <c r="Q30" s="66">
        <f>M30+P30</f>
        <v>0</v>
      </c>
      <c r="R30" s="66">
        <f>Q30*ABS(S30)*0.1</f>
        <v>0</v>
      </c>
      <c r="S30" s="67">
        <f>I30*E30/40000</f>
        <v>0.1670991318525</v>
      </c>
      <c r="T30" s="60">
        <f>MIN($T$6/100*G30,150)</f>
        <v>83.5426476</v>
      </c>
      <c r="U30" s="60">
        <f>MIN($U$6/100*G30,200)</f>
        <v>104.4283095</v>
      </c>
      <c r="V30" s="60">
        <f>MIN($V$6/100*G30,250)</f>
        <v>139.237746</v>
      </c>
      <c r="W30" s="60">
        <v>0.2</v>
      </c>
      <c r="X30" s="60">
        <v>0.2</v>
      </c>
      <c r="Y30" s="60">
        <v>0.6</v>
      </c>
      <c r="Z30" s="67">
        <f>IF(AND(D30&lt;49.85,H30&gt;0),$C$2*ABS(H30)/40000,(SUMPRODUCT(--(H30&gt;$T30:$V30),(H30-$T30:$V30),($W30:$Y30)))*E30/40000)</f>
        <v>0</v>
      </c>
      <c r="AA30" s="67">
        <f>IF(AND(C30&gt;=50.1,H30&lt;0),($A$2)*ABS(H30)/40000,0)</f>
        <v>0</v>
      </c>
      <c r="AB30" s="67">
        <f>S30+Z30+AA30</f>
        <v>0.1670991318525</v>
      </c>
      <c r="AC30" s="75">
        <f>IF(AB30&gt;=0,AB30,"")</f>
        <v>0.1670991318525</v>
      </c>
      <c r="AD30" s="76" t="str">
        <f>IF(AB30&lt;0,AB30,"")</f>
        <v/>
      </c>
      <c r="AE30" s="77"/>
      <c r="AF30" s="84"/>
      <c r="AG30" s="85">
        <f>ROUND((AG29-0.01),2)</f>
        <v>51.26</v>
      </c>
      <c r="AH30" s="87">
        <v>0</v>
      </c>
      <c r="AI30" s="86">
        <v>0</v>
      </c>
    </row>
    <row r="31" spans="1:38" customHeight="1" ht="15.75">
      <c r="A31" s="70">
        <v>0.239583333333333</v>
      </c>
      <c r="B31" s="71">
        <v>0.25</v>
      </c>
      <c r="C31" s="72">
        <v>49.98</v>
      </c>
      <c r="D31" s="73">
        <f>ROUND(C31,2)</f>
        <v>49.98</v>
      </c>
      <c r="E31" s="60">
        <v>353.82</v>
      </c>
      <c r="F31" s="60">
        <v>730.2678</v>
      </c>
      <c r="G31" s="61">
        <f>ABS(F31)</f>
        <v>730.2678</v>
      </c>
      <c r="H31" s="74">
        <v>21.79543</v>
      </c>
      <c r="I31" s="63">
        <f>MAX(H31,-0.12*G31)</f>
        <v>21.79543</v>
      </c>
      <c r="J31" s="63">
        <f>IF(ABS(G31)&lt;=10,0.5,IF(ABS(G31)&lt;=25,1,IF(ABS(G31)&lt;=100,2,10)))</f>
        <v>10</v>
      </c>
      <c r="K31" s="64">
        <f>IF(H31&lt;-J31,1,0)</f>
        <v>0</v>
      </c>
      <c r="L31" s="64">
        <f>IF(K31=K30,L30+K31,0)</f>
        <v>0</v>
      </c>
      <c r="M31" s="65">
        <f>IF(OR(L31=12,L31=24,L31=36,L31=48,L31=60,L31=72,L31=84,L31=96),1,0)</f>
        <v>0</v>
      </c>
      <c r="N31" s="65">
        <f>IF(H31&gt;J31,1,0)</f>
        <v>1</v>
      </c>
      <c r="O31" s="65">
        <f>IF(N31=N30,O30+N31,0)</f>
        <v>1</v>
      </c>
      <c r="P31" s="65">
        <f>IF(OR(O31=12,O31=24,O31=36,O31=48,O31=60,O31=72,O31=84,O31=96),1,0)</f>
        <v>0</v>
      </c>
      <c r="Q31" s="66">
        <f>M31+P31</f>
        <v>0</v>
      </c>
      <c r="R31" s="66">
        <f>Q31*ABS(S31)*0.1</f>
        <v>0</v>
      </c>
      <c r="S31" s="67">
        <f>I31*E31/40000</f>
        <v>0.192791476065</v>
      </c>
      <c r="T31" s="60">
        <f>MIN($T$6/100*G31,150)</f>
        <v>87.63213599999999</v>
      </c>
      <c r="U31" s="60">
        <f>MIN($U$6/100*G31,200)</f>
        <v>109.54017</v>
      </c>
      <c r="V31" s="60">
        <f>MIN($V$6/100*G31,250)</f>
        <v>146.05356</v>
      </c>
      <c r="W31" s="60">
        <v>0.2</v>
      </c>
      <c r="X31" s="60">
        <v>0.2</v>
      </c>
      <c r="Y31" s="60">
        <v>0.6</v>
      </c>
      <c r="Z31" s="67">
        <f>IF(AND(D31&lt;49.85,H31&gt;0),$C$2*ABS(H31)/40000,(SUMPRODUCT(--(H31&gt;$T31:$V31),(H31-$T31:$V31),($W31:$Y31)))*E31/40000)</f>
        <v>0</v>
      </c>
      <c r="AA31" s="67">
        <f>IF(AND(C31&gt;=50.1,H31&lt;0),($A$2)*ABS(H31)/40000,0)</f>
        <v>0</v>
      </c>
      <c r="AB31" s="67">
        <f>S31+Z31+AA31</f>
        <v>0.192791476065</v>
      </c>
      <c r="AC31" s="75">
        <f>IF(AB31&gt;=0,AB31,"")</f>
        <v>0.192791476065</v>
      </c>
      <c r="AD31" s="76" t="str">
        <f>IF(AB31&lt;0,AB31,"")</f>
        <v/>
      </c>
      <c r="AE31" s="77"/>
      <c r="AF31" s="84"/>
      <c r="AG31" s="85">
        <f>ROUND((AG30-0.01),2)</f>
        <v>51.25</v>
      </c>
      <c r="AH31" s="87">
        <v>0</v>
      </c>
      <c r="AI31" s="86">
        <v>0</v>
      </c>
    </row>
    <row r="32" spans="1:38" customHeight="1" ht="15.75">
      <c r="A32" s="70">
        <v>0.25</v>
      </c>
      <c r="B32" s="71">
        <v>0.260416666666667</v>
      </c>
      <c r="C32" s="72">
        <v>49.95</v>
      </c>
      <c r="D32" s="73">
        <f>ROUND(C32,2)</f>
        <v>49.95</v>
      </c>
      <c r="E32" s="60">
        <v>449.43</v>
      </c>
      <c r="F32" s="60">
        <v>760.53583</v>
      </c>
      <c r="G32" s="61">
        <f>ABS(F32)</f>
        <v>760.53583</v>
      </c>
      <c r="H32" s="74">
        <v>56.61937</v>
      </c>
      <c r="I32" s="63">
        <f>MAX(H32,-0.12*G32)</f>
        <v>56.61937</v>
      </c>
      <c r="J32" s="63">
        <f>IF(ABS(G32)&lt;=10,0.5,IF(ABS(G32)&lt;=25,1,IF(ABS(G32)&lt;=100,2,10)))</f>
        <v>10</v>
      </c>
      <c r="K32" s="64">
        <f>IF(H32&lt;-J32,1,0)</f>
        <v>0</v>
      </c>
      <c r="L32" s="64">
        <f>IF(K32=K31,L31+K32,0)</f>
        <v>0</v>
      </c>
      <c r="M32" s="65">
        <f>IF(OR(L32=12,L32=24,L32=36,L32=48,L32=60,L32=72,L32=84,L32=96),1,0)</f>
        <v>0</v>
      </c>
      <c r="N32" s="65">
        <f>IF(H32&gt;J32,1,0)</f>
        <v>1</v>
      </c>
      <c r="O32" s="65">
        <f>IF(N32=N31,O31+N32,0)</f>
        <v>2</v>
      </c>
      <c r="P32" s="65">
        <f>IF(OR(O32=12,O32=24,O32=36,O32=48,O32=60,O32=72,O32=84,O32=96),1,0)</f>
        <v>0</v>
      </c>
      <c r="Q32" s="66">
        <f>M32+P32</f>
        <v>0</v>
      </c>
      <c r="R32" s="66">
        <f>Q32*ABS(S32)*0.1</f>
        <v>0</v>
      </c>
      <c r="S32" s="67">
        <f>I32*E32/40000</f>
        <v>0.6361610864775</v>
      </c>
      <c r="T32" s="60">
        <f>MIN($T$6/100*G32,150)</f>
        <v>91.2642996</v>
      </c>
      <c r="U32" s="60">
        <f>MIN($U$6/100*G32,200)</f>
        <v>114.0803745</v>
      </c>
      <c r="V32" s="60">
        <f>MIN($V$6/100*G32,250)</f>
        <v>152.107166</v>
      </c>
      <c r="W32" s="60">
        <v>0.2</v>
      </c>
      <c r="X32" s="60">
        <v>0.2</v>
      </c>
      <c r="Y32" s="60">
        <v>0.6</v>
      </c>
      <c r="Z32" s="67">
        <f>IF(AND(D32&lt;49.85,H32&gt;0),$C$2*ABS(H32)/40000,(SUMPRODUCT(--(H32&gt;$T32:$V32),(H32-$T32:$V32),($W32:$Y32)))*E32/40000)</f>
        <v>0</v>
      </c>
      <c r="AA32" s="67">
        <f>IF(AND(C32&gt;=50.1,H32&lt;0),($A$2)*ABS(H32)/40000,0)</f>
        <v>0</v>
      </c>
      <c r="AB32" s="67">
        <f>S32+Z32+AA32</f>
        <v>0.6361610864775</v>
      </c>
      <c r="AC32" s="75">
        <f>IF(AB32&gt;=0,AB32,"")</f>
        <v>0.6361610864775</v>
      </c>
      <c r="AD32" s="76" t="str">
        <f>IF(AB32&lt;0,AB32,"")</f>
        <v/>
      </c>
      <c r="AE32" s="77"/>
      <c r="AF32" s="84"/>
      <c r="AG32" s="85">
        <f>ROUND((AG31-0.01),2)</f>
        <v>51.24</v>
      </c>
      <c r="AH32" s="87">
        <v>0</v>
      </c>
      <c r="AI32" s="86">
        <v>0</v>
      </c>
    </row>
    <row r="33" spans="1:38" customHeight="1" ht="15.75">
      <c r="A33" s="70">
        <v>0.260416666666667</v>
      </c>
      <c r="B33" s="71">
        <v>0.270833333333334</v>
      </c>
      <c r="C33" s="72">
        <v>49.99</v>
      </c>
      <c r="D33" s="73">
        <f>ROUND(C33,2)</f>
        <v>49.99</v>
      </c>
      <c r="E33" s="60">
        <v>321.95</v>
      </c>
      <c r="F33" s="60">
        <v>953.88112</v>
      </c>
      <c r="G33" s="61">
        <f>ABS(F33)</f>
        <v>953.88112</v>
      </c>
      <c r="H33" s="74">
        <v>-42.9007</v>
      </c>
      <c r="I33" s="63">
        <f>MAX(H33,-0.12*G33)</f>
        <v>-42.9007</v>
      </c>
      <c r="J33" s="63">
        <f>IF(ABS(G33)&lt;=10,0.5,IF(ABS(G33)&lt;=25,1,IF(ABS(G33)&lt;=100,2,10)))</f>
        <v>10</v>
      </c>
      <c r="K33" s="64">
        <f>IF(H33&lt;-J33,1,0)</f>
        <v>1</v>
      </c>
      <c r="L33" s="64">
        <f>IF(K33=K32,L32+K33,0)</f>
        <v>0</v>
      </c>
      <c r="M33" s="65">
        <f>IF(OR(L33=12,L33=24,L33=36,L33=48,L33=60,L33=72,L33=84,L33=96),1,0)</f>
        <v>0</v>
      </c>
      <c r="N33" s="65">
        <f>IF(H33&gt;J33,1,0)</f>
        <v>0</v>
      </c>
      <c r="O33" s="65">
        <f>IF(N33=N32,O32+N33,0)</f>
        <v>0</v>
      </c>
      <c r="P33" s="65">
        <f>IF(OR(O33=12,O33=24,O33=36,O33=48,O33=60,O33=72,O33=84,O33=96),1,0)</f>
        <v>0</v>
      </c>
      <c r="Q33" s="66">
        <f>M33+P33</f>
        <v>0</v>
      </c>
      <c r="R33" s="66">
        <f>Q33*ABS(S33)*0.1</f>
        <v>0</v>
      </c>
      <c r="S33" s="67">
        <f>I33*E33/40000</f>
        <v>-0.345297009125</v>
      </c>
      <c r="T33" s="60">
        <f>MIN($T$6/100*G33,150)</f>
        <v>114.4657344</v>
      </c>
      <c r="U33" s="60">
        <f>MIN($U$6/100*G33,200)</f>
        <v>143.082168</v>
      </c>
      <c r="V33" s="60">
        <f>MIN($V$6/100*G33,250)</f>
        <v>190.776224</v>
      </c>
      <c r="W33" s="60">
        <v>0.2</v>
      </c>
      <c r="X33" s="60">
        <v>0.2</v>
      </c>
      <c r="Y33" s="60">
        <v>0.6</v>
      </c>
      <c r="Z33" s="67">
        <f>IF(AND(D33&lt;49.85,H33&gt;0),$C$2*ABS(H33)/40000,(SUMPRODUCT(--(H33&gt;$T33:$V33),(H33-$T33:$V33),($W33:$Y33)))*E33/40000)</f>
        <v>0</v>
      </c>
      <c r="AA33" s="67">
        <f>IF(AND(C33&gt;=50.1,H33&lt;0),($A$2)*ABS(H33)/40000,0)</f>
        <v>0</v>
      </c>
      <c r="AB33" s="67">
        <f>S33+Z33+AA33</f>
        <v>-0.345297009125</v>
      </c>
      <c r="AC33" s="75" t="str">
        <f>IF(AB33&gt;=0,AB33,"")</f>
        <v/>
      </c>
      <c r="AD33" s="76">
        <f>IF(AB33&lt;0,AB33,"")</f>
        <v>-0.345297009125</v>
      </c>
      <c r="AE33" s="77"/>
      <c r="AF33" s="84"/>
      <c r="AG33" s="85">
        <f>ROUND((AG32-0.01),2)</f>
        <v>51.23</v>
      </c>
      <c r="AH33" s="87">
        <v>0</v>
      </c>
      <c r="AI33" s="86">
        <v>0</v>
      </c>
    </row>
    <row r="34" spans="1:38" customHeight="1" ht="15.75">
      <c r="A34" s="70">
        <v>0.270833333333333</v>
      </c>
      <c r="B34" s="71">
        <v>0.28125</v>
      </c>
      <c r="C34" s="72">
        <v>49.89</v>
      </c>
      <c r="D34" s="73">
        <f>ROUND(C34,2)</f>
        <v>49.89</v>
      </c>
      <c r="E34" s="60">
        <v>640.65</v>
      </c>
      <c r="F34" s="60">
        <v>901.45994</v>
      </c>
      <c r="G34" s="61">
        <f>ABS(F34)</f>
        <v>901.45994</v>
      </c>
      <c r="H34" s="74">
        <v>103.33471</v>
      </c>
      <c r="I34" s="63">
        <f>MAX(H34,-0.12*G34)</f>
        <v>103.33471</v>
      </c>
      <c r="J34" s="63">
        <f>IF(ABS(G34)&lt;=10,0.5,IF(ABS(G34)&lt;=25,1,IF(ABS(G34)&lt;=100,2,10)))</f>
        <v>10</v>
      </c>
      <c r="K34" s="64">
        <f>IF(H34&lt;-J34,1,0)</f>
        <v>0</v>
      </c>
      <c r="L34" s="64">
        <f>IF(K34=K33,L33+K34,0)</f>
        <v>0</v>
      </c>
      <c r="M34" s="65">
        <f>IF(OR(L34=12,L34=24,L34=36,L34=48,L34=60,L34=72,L34=84,L34=96),1,0)</f>
        <v>0</v>
      </c>
      <c r="N34" s="65">
        <f>IF(H34&gt;J34,1,0)</f>
        <v>1</v>
      </c>
      <c r="O34" s="65">
        <f>IF(N34=N33,O33+N34,0)</f>
        <v>0</v>
      </c>
      <c r="P34" s="65">
        <f>IF(OR(O34=12,O34=24,O34=36,O34=48,O34=60,O34=72,O34=84,O34=96),1,0)</f>
        <v>0</v>
      </c>
      <c r="Q34" s="66">
        <f>M34+P34</f>
        <v>0</v>
      </c>
      <c r="R34" s="66">
        <f>Q34*ABS(S34)*0.1</f>
        <v>0</v>
      </c>
      <c r="S34" s="67">
        <f>I34*E34/40000</f>
        <v>1.6550345490375</v>
      </c>
      <c r="T34" s="60">
        <f>MIN($T$6/100*G34,150)</f>
        <v>108.1751928</v>
      </c>
      <c r="U34" s="60">
        <f>MIN($U$6/100*G34,200)</f>
        <v>135.218991</v>
      </c>
      <c r="V34" s="60">
        <f>MIN($V$6/100*G34,250)</f>
        <v>180.291988</v>
      </c>
      <c r="W34" s="60">
        <v>0.2</v>
      </c>
      <c r="X34" s="60">
        <v>0.2</v>
      </c>
      <c r="Y34" s="60">
        <v>0.6</v>
      </c>
      <c r="Z34" s="67">
        <f>IF(AND(D34&lt;49.85,H34&gt;0),$C$2*ABS(H34)/40000,(SUMPRODUCT(--(H34&gt;$T34:$V34),(H34-$T34:$V34),($W34:$Y34)))*E34/40000)</f>
        <v>0</v>
      </c>
      <c r="AA34" s="67">
        <f>IF(AND(C34&gt;=50.1,H34&lt;0),($A$2)*ABS(H34)/40000,0)</f>
        <v>0</v>
      </c>
      <c r="AB34" s="67">
        <f>S34+Z34+AA34</f>
        <v>1.6550345490375</v>
      </c>
      <c r="AC34" s="75">
        <f>IF(AB34&gt;=0,AB34,"")</f>
        <v>1.6550345490375</v>
      </c>
      <c r="AD34" s="76" t="str">
        <f>IF(AB34&lt;0,AB34,"")</f>
        <v/>
      </c>
      <c r="AE34" s="77"/>
      <c r="AF34" s="84"/>
      <c r="AG34" s="85">
        <f>ROUND((AG33-0.01),2)</f>
        <v>51.22</v>
      </c>
      <c r="AH34" s="87">
        <v>0</v>
      </c>
      <c r="AI34" s="86">
        <v>0</v>
      </c>
    </row>
    <row r="35" spans="1:38" customHeight="1" ht="15.75">
      <c r="A35" s="70">
        <v>0.28125</v>
      </c>
      <c r="B35" s="71">
        <v>0.291666666666667</v>
      </c>
      <c r="C35" s="72">
        <v>49.9</v>
      </c>
      <c r="D35" s="73">
        <f>ROUND(C35,2)</f>
        <v>49.9</v>
      </c>
      <c r="E35" s="60">
        <v>608.78</v>
      </c>
      <c r="F35" s="60">
        <v>1037.09474</v>
      </c>
      <c r="G35" s="61">
        <f>ABS(F35)</f>
        <v>1037.09474</v>
      </c>
      <c r="H35" s="74">
        <v>43.46555</v>
      </c>
      <c r="I35" s="63">
        <f>MAX(H35,-0.12*G35)</f>
        <v>43.46555</v>
      </c>
      <c r="J35" s="63">
        <f>IF(ABS(G35)&lt;=10,0.5,IF(ABS(G35)&lt;=25,1,IF(ABS(G35)&lt;=100,2,10)))</f>
        <v>10</v>
      </c>
      <c r="K35" s="64">
        <f>IF(H35&lt;-J35,1,0)</f>
        <v>0</v>
      </c>
      <c r="L35" s="64">
        <f>IF(K35=K34,L34+K35,0)</f>
        <v>0</v>
      </c>
      <c r="M35" s="65">
        <f>IF(OR(L35=12,L35=24,L35=36,L35=48,L35=60,L35=72,L35=84,L35=96),1,0)</f>
        <v>0</v>
      </c>
      <c r="N35" s="65">
        <f>IF(H35&gt;J35,1,0)</f>
        <v>1</v>
      </c>
      <c r="O35" s="65">
        <f>IF(N35=N34,O34+N35,0)</f>
        <v>1</v>
      </c>
      <c r="P35" s="65">
        <f>IF(OR(O35=12,O35=24,O35=36,O35=48,O35=60,O35=72,O35=84,O35=96),1,0)</f>
        <v>0</v>
      </c>
      <c r="Q35" s="66">
        <f>M35+P35</f>
        <v>0</v>
      </c>
      <c r="R35" s="66">
        <f>Q35*ABS(S35)*0.1</f>
        <v>0</v>
      </c>
      <c r="S35" s="67">
        <f>I35*E35/40000</f>
        <v>0.661523938225</v>
      </c>
      <c r="T35" s="60">
        <f>MIN($T$6/100*G35,150)</f>
        <v>124.4513688</v>
      </c>
      <c r="U35" s="60">
        <f>MIN($U$6/100*G35,200)</f>
        <v>155.564211</v>
      </c>
      <c r="V35" s="60">
        <f>MIN($V$6/100*G35,250)</f>
        <v>207.418948</v>
      </c>
      <c r="W35" s="60">
        <v>0.2</v>
      </c>
      <c r="X35" s="60">
        <v>0.2</v>
      </c>
      <c r="Y35" s="60">
        <v>0.6</v>
      </c>
      <c r="Z35" s="67">
        <f>IF(AND(D35&lt;49.85,H35&gt;0),$C$2*ABS(H35)/40000,(SUMPRODUCT(--(H35&gt;$T35:$V35),(H35-$T35:$V35),($W35:$Y35)))*E35/40000)</f>
        <v>0</v>
      </c>
      <c r="AA35" s="67">
        <f>IF(AND(C35&gt;=50.1,H35&lt;0),($A$2)*ABS(H35)/40000,0)</f>
        <v>0</v>
      </c>
      <c r="AB35" s="67">
        <f>S35+Z35+AA35</f>
        <v>0.661523938225</v>
      </c>
      <c r="AC35" s="75">
        <f>IF(AB35&gt;=0,AB35,"")</f>
        <v>0.661523938225</v>
      </c>
      <c r="AD35" s="76" t="str">
        <f>IF(AB35&lt;0,AB35,"")</f>
        <v/>
      </c>
      <c r="AE35" s="77"/>
      <c r="AF35" s="84"/>
      <c r="AG35" s="85">
        <f>ROUND((AG34-0.01),2)</f>
        <v>51.21</v>
      </c>
      <c r="AH35" s="87">
        <v>0</v>
      </c>
      <c r="AI35" s="86">
        <v>0</v>
      </c>
    </row>
    <row r="36" spans="1:38" customHeight="1" ht="15.75">
      <c r="A36" s="70">
        <v>0.291666666666667</v>
      </c>
      <c r="B36" s="71">
        <v>0.302083333333334</v>
      </c>
      <c r="C36" s="72">
        <v>49.97</v>
      </c>
      <c r="D36" s="73">
        <f>ROUND(C36,2)</f>
        <v>49.97</v>
      </c>
      <c r="E36" s="60">
        <v>385.69</v>
      </c>
      <c r="F36" s="60">
        <v>1090.28829</v>
      </c>
      <c r="G36" s="61">
        <f>ABS(F36)</f>
        <v>1090.28829</v>
      </c>
      <c r="H36" s="74">
        <v>66.35664</v>
      </c>
      <c r="I36" s="63">
        <f>MAX(H36,-0.12*G36)</f>
        <v>66.35664</v>
      </c>
      <c r="J36" s="63">
        <f>IF(ABS(G36)&lt;=10,0.5,IF(ABS(G36)&lt;=25,1,IF(ABS(G36)&lt;=100,2,10)))</f>
        <v>10</v>
      </c>
      <c r="K36" s="64">
        <f>IF(H36&lt;-J36,1,0)</f>
        <v>0</v>
      </c>
      <c r="L36" s="64">
        <f>IF(K36=K35,L35+K36,0)</f>
        <v>0</v>
      </c>
      <c r="M36" s="65">
        <f>IF(OR(L36=12,L36=24,L36=36,L36=48,L36=60,L36=72,L36=84,L36=96),1,0)</f>
        <v>0</v>
      </c>
      <c r="N36" s="65">
        <f>IF(H36&gt;J36,1,0)</f>
        <v>1</v>
      </c>
      <c r="O36" s="65">
        <f>IF(N36=N35,O35+N36,0)</f>
        <v>2</v>
      </c>
      <c r="P36" s="65">
        <f>IF(OR(O36=12,O36=24,O36=36,O36=48,O36=60,O36=72,O36=84,O36=96),1,0)</f>
        <v>0</v>
      </c>
      <c r="Q36" s="66">
        <f>M36+P36</f>
        <v>0</v>
      </c>
      <c r="R36" s="66">
        <f>Q36*ABS(S36)*0.1</f>
        <v>0</v>
      </c>
      <c r="S36" s="67">
        <f>I36*E36/40000</f>
        <v>0.63982731204</v>
      </c>
      <c r="T36" s="60">
        <f>MIN($T$6/100*G36,150)</f>
        <v>130.8345948</v>
      </c>
      <c r="U36" s="60">
        <f>MIN($U$6/100*G36,200)</f>
        <v>163.5432435</v>
      </c>
      <c r="V36" s="60">
        <f>MIN($V$6/100*G36,250)</f>
        <v>218.057658</v>
      </c>
      <c r="W36" s="60">
        <v>0.2</v>
      </c>
      <c r="X36" s="60">
        <v>0.2</v>
      </c>
      <c r="Y36" s="60">
        <v>0.6</v>
      </c>
      <c r="Z36" s="67">
        <f>IF(AND(D36&lt;49.85,H36&gt;0),$C$2*ABS(H36)/40000,(SUMPRODUCT(--(H36&gt;$T36:$V36),(H36-$T36:$V36),($W36:$Y36)))*E36/40000)</f>
        <v>0</v>
      </c>
      <c r="AA36" s="67">
        <f>IF(AND(C36&gt;=50.1,H36&lt;0),($A$2)*ABS(H36)/40000,0)</f>
        <v>0</v>
      </c>
      <c r="AB36" s="67">
        <f>S36+Z36+AA36</f>
        <v>0.63982731204</v>
      </c>
      <c r="AC36" s="75">
        <f>IF(AB36&gt;=0,AB36,"")</f>
        <v>0.63982731204</v>
      </c>
      <c r="AD36" s="76" t="str">
        <f>IF(AB36&lt;0,AB36,"")</f>
        <v/>
      </c>
      <c r="AE36" s="77"/>
      <c r="AF36" s="84"/>
      <c r="AG36" s="85">
        <f>ROUND((AG35-0.01),2)</f>
        <v>51.2</v>
      </c>
      <c r="AH36" s="87">
        <v>0</v>
      </c>
      <c r="AI36" s="86">
        <v>0</v>
      </c>
    </row>
    <row r="37" spans="1:38" customHeight="1" ht="15.75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449.43</v>
      </c>
      <c r="F37" s="60">
        <v>1171.63653</v>
      </c>
      <c r="G37" s="61">
        <f>ABS(F37)</f>
        <v>1171.63653</v>
      </c>
      <c r="H37" s="74">
        <v>27.42964</v>
      </c>
      <c r="I37" s="63">
        <f>MAX(H37,-0.12*G37)</f>
        <v>27.42964</v>
      </c>
      <c r="J37" s="63">
        <f>IF(ABS(G37)&lt;=10,0.5,IF(ABS(G37)&lt;=25,1,IF(ABS(G37)&lt;=100,2,10)))</f>
        <v>10</v>
      </c>
      <c r="K37" s="64">
        <f>IF(H37&lt;-J37,1,0)</f>
        <v>0</v>
      </c>
      <c r="L37" s="64">
        <f>IF(K37=K36,L36+K37,0)</f>
        <v>0</v>
      </c>
      <c r="M37" s="65">
        <f>IF(OR(L37=12,L37=24,L37=36,L37=48,L37=60,L37=72,L37=84,L37=96),1,0)</f>
        <v>0</v>
      </c>
      <c r="N37" s="65">
        <f>IF(H37&gt;J37,1,0)</f>
        <v>1</v>
      </c>
      <c r="O37" s="65">
        <f>IF(N37=N36,O36+N37,0)</f>
        <v>3</v>
      </c>
      <c r="P37" s="65">
        <f>IF(OR(O37=12,O37=24,O37=36,O37=48,O37=60,O37=72,O37=84,O37=96),1,0)</f>
        <v>0</v>
      </c>
      <c r="Q37" s="66">
        <f>M37+P37</f>
        <v>0</v>
      </c>
      <c r="R37" s="66">
        <f>Q37*ABS(S37)*0.1</f>
        <v>0</v>
      </c>
      <c r="S37" s="67">
        <f>I37*E37/40000</f>
        <v>0.30819257763</v>
      </c>
      <c r="T37" s="60">
        <f>MIN($T$6/100*G37,150)</f>
        <v>140.5963836</v>
      </c>
      <c r="U37" s="60">
        <f>MIN($U$6/100*G37,200)</f>
        <v>175.7454795</v>
      </c>
      <c r="V37" s="60">
        <f>MIN($V$6/100*G37,250)</f>
        <v>234.327306</v>
      </c>
      <c r="W37" s="60">
        <v>0.2</v>
      </c>
      <c r="X37" s="60">
        <v>0.2</v>
      </c>
      <c r="Y37" s="60">
        <v>0.6</v>
      </c>
      <c r="Z37" s="67">
        <f>IF(AND(D37&lt;49.85,H37&gt;0),$C$2*ABS(H37)/40000,(SUMPRODUCT(--(H37&gt;$T37:$V37),(H37-$T37:$V37),($W37:$Y37)))*E37/40000)</f>
        <v>0</v>
      </c>
      <c r="AA37" s="67">
        <f>IF(AND(C37&gt;=50.1,H37&lt;0),($A$2)*ABS(H37)/40000,0)</f>
        <v>0</v>
      </c>
      <c r="AB37" s="67">
        <f>S37+Z37+AA37</f>
        <v>0.30819257763</v>
      </c>
      <c r="AC37" s="75">
        <f>IF(AB37&gt;=0,AB37,"")</f>
        <v>0.30819257763</v>
      </c>
      <c r="AD37" s="76" t="str">
        <f>IF(AB37&lt;0,AB37,"")</f>
        <v/>
      </c>
      <c r="AE37" s="77"/>
      <c r="AF37" s="84"/>
      <c r="AG37" s="85">
        <f>ROUND((AG36-0.01),2)</f>
        <v>51.19</v>
      </c>
      <c r="AH37" s="87">
        <v>0</v>
      </c>
      <c r="AI37" s="86">
        <v>0</v>
      </c>
    </row>
    <row r="38" spans="1:38" customHeight="1" ht="15.75">
      <c r="A38" s="70">
        <v>0.3125</v>
      </c>
      <c r="B38" s="71">
        <v>0.322916666666667</v>
      </c>
      <c r="C38" s="72">
        <v>50.05</v>
      </c>
      <c r="D38" s="73">
        <f>ROUND(C38,2)</f>
        <v>50.05</v>
      </c>
      <c r="E38" s="60">
        <v>0</v>
      </c>
      <c r="F38" s="60">
        <v>1230.41381</v>
      </c>
      <c r="G38" s="61">
        <f>ABS(F38)</f>
        <v>1230.41381</v>
      </c>
      <c r="H38" s="74">
        <v>43.52582</v>
      </c>
      <c r="I38" s="63">
        <f>MAX(H38,-0.12*G38)</f>
        <v>43.52582</v>
      </c>
      <c r="J38" s="63">
        <f>IF(ABS(G38)&lt;=10,0.5,IF(ABS(G38)&lt;=25,1,IF(ABS(G38)&lt;=100,2,10)))</f>
        <v>10</v>
      </c>
      <c r="K38" s="64">
        <f>IF(H38&lt;-J38,1,0)</f>
        <v>0</v>
      </c>
      <c r="L38" s="64">
        <f>IF(K38=K37,L37+K38,0)</f>
        <v>0</v>
      </c>
      <c r="M38" s="65">
        <f>IF(OR(L38=12,L38=24,L38=36,L38=48,L38=60,L38=72,L38=84,L38=96),1,0)</f>
        <v>0</v>
      </c>
      <c r="N38" s="65">
        <f>IF(H38&gt;J38,1,0)</f>
        <v>1</v>
      </c>
      <c r="O38" s="65">
        <f>IF(N38=N37,O37+N38,0)</f>
        <v>4</v>
      </c>
      <c r="P38" s="65">
        <f>IF(OR(O38=12,O38=24,O38=36,O38=48,O38=60,O38=72,O38=84,O38=96),1,0)</f>
        <v>0</v>
      </c>
      <c r="Q38" s="66">
        <f>M38+P38</f>
        <v>0</v>
      </c>
      <c r="R38" s="66">
        <f>Q38*ABS(S38)*0.1</f>
        <v>0</v>
      </c>
      <c r="S38" s="67">
        <f>I38*E38/40000</f>
        <v>0</v>
      </c>
      <c r="T38" s="60">
        <f>MIN($T$6/100*G38,150)</f>
        <v>147.6496572</v>
      </c>
      <c r="U38" s="60">
        <f>MIN($U$6/100*G38,200)</f>
        <v>184.5620715</v>
      </c>
      <c r="V38" s="60">
        <f>MIN($V$6/100*G38,250)</f>
        <v>246.082762</v>
      </c>
      <c r="W38" s="60">
        <v>0.2</v>
      </c>
      <c r="X38" s="60">
        <v>0.2</v>
      </c>
      <c r="Y38" s="60">
        <v>0.6</v>
      </c>
      <c r="Z38" s="67">
        <f>IF(AND(D38&lt;49.85,H38&gt;0),$C$2*ABS(H38)/40000,(SUMPRODUCT(--(H38&gt;$T38:$V38),(H38-$T38:$V38),($W38:$Y38)))*E38/40000)</f>
        <v>0</v>
      </c>
      <c r="AA38" s="67">
        <f>IF(AND(C38&gt;=50.1,H38&lt;0),($A$2)*ABS(H38)/40000,0)</f>
        <v>0</v>
      </c>
      <c r="AB38" s="67">
        <f>S38+Z38+AA38</f>
        <v>0</v>
      </c>
      <c r="AC38" s="75">
        <f>IF(AB38&gt;=0,AB38,"")</f>
        <v>0</v>
      </c>
      <c r="AD38" s="76" t="str">
        <f>IF(AB38&lt;0,AB38,"")</f>
        <v/>
      </c>
      <c r="AE38" s="77"/>
      <c r="AF38" s="88"/>
      <c r="AG38" s="85">
        <f>ROUND((AG37-0.01),2)</f>
        <v>51.18</v>
      </c>
      <c r="AH38" s="87">
        <v>0</v>
      </c>
      <c r="AI38" s="86">
        <v>0</v>
      </c>
    </row>
    <row r="39" spans="1:38" customHeight="1" ht="15.75">
      <c r="A39" s="70">
        <v>0.322916666666667</v>
      </c>
      <c r="B39" s="71">
        <v>0.333333333333334</v>
      </c>
      <c r="C39" s="72">
        <v>50.05</v>
      </c>
      <c r="D39" s="73">
        <f>ROUND(C39,2)</f>
        <v>50.05</v>
      </c>
      <c r="E39" s="60">
        <v>0</v>
      </c>
      <c r="F39" s="60">
        <v>1282.29563</v>
      </c>
      <c r="G39" s="61">
        <f>ABS(F39)</f>
        <v>1282.29563</v>
      </c>
      <c r="H39" s="74">
        <v>-25.3091</v>
      </c>
      <c r="I39" s="63">
        <f>MAX(H39,-0.12*G39)</f>
        <v>-25.3091</v>
      </c>
      <c r="J39" s="63">
        <f>IF(ABS(G39)&lt;=10,0.5,IF(ABS(G39)&lt;=25,1,IF(ABS(G39)&lt;=100,2,10)))</f>
        <v>10</v>
      </c>
      <c r="K39" s="64">
        <f>IF(H39&lt;-J39,1,0)</f>
        <v>1</v>
      </c>
      <c r="L39" s="64">
        <f>IF(K39=K38,L38+K39,0)</f>
        <v>0</v>
      </c>
      <c r="M39" s="65">
        <f>IF(OR(L39=12,L39=24,L39=36,L39=48,L39=60,L39=72,L39=84,L39=96),1,0)</f>
        <v>0</v>
      </c>
      <c r="N39" s="65">
        <f>IF(H39&gt;J39,1,0)</f>
        <v>0</v>
      </c>
      <c r="O39" s="65">
        <f>IF(N39=N38,O38+N39,0)</f>
        <v>0</v>
      </c>
      <c r="P39" s="65">
        <f>IF(OR(O39=12,O39=24,O39=36,O39=48,O39=60,O39=72,O39=84,O39=96),1,0)</f>
        <v>0</v>
      </c>
      <c r="Q39" s="66">
        <f>M39+P39</f>
        <v>0</v>
      </c>
      <c r="R39" s="66">
        <f>Q39*ABS(S39)*0.1</f>
        <v>0</v>
      </c>
      <c r="S39" s="67">
        <f>I39*E39/40000</f>
        <v>-0</v>
      </c>
      <c r="T39" s="60">
        <f>MIN($T$6/100*G39,150)</f>
        <v>150</v>
      </c>
      <c r="U39" s="60">
        <f>MIN($U$6/100*G39,200)</f>
        <v>192.3443445</v>
      </c>
      <c r="V39" s="60">
        <f>MIN($V$6/100*G39,250)</f>
        <v>250</v>
      </c>
      <c r="W39" s="60">
        <v>0.2</v>
      </c>
      <c r="X39" s="60">
        <v>0.2</v>
      </c>
      <c r="Y39" s="60">
        <v>0.6</v>
      </c>
      <c r="Z39" s="67">
        <f>IF(AND(D39&lt;49.85,H39&gt;0),$C$2*ABS(H39)/40000,(SUMPRODUCT(--(H39&gt;$T39:$V39),(H39-$T39:$V39),($W39:$Y39)))*E39/40000)</f>
        <v>0</v>
      </c>
      <c r="AA39" s="67">
        <f>IF(AND(C39&gt;=50.1,H39&lt;0),($A$2)*ABS(H39)/40000,0)</f>
        <v>0</v>
      </c>
      <c r="AB39" s="67">
        <f>S39+Z39+AA39</f>
        <v>0</v>
      </c>
      <c r="AC39" s="75">
        <f>IF(AB39&gt;=0,AB39,"")</f>
        <v>0</v>
      </c>
      <c r="AD39" s="76" t="str">
        <f>IF(AB39&lt;0,AB39,"")</f>
        <v/>
      </c>
      <c r="AE39" s="77"/>
      <c r="AF39" s="89"/>
      <c r="AG39" s="85">
        <f>ROUND((AG38-0.01),2)</f>
        <v>51.17</v>
      </c>
      <c r="AH39" s="87">
        <v>0</v>
      </c>
      <c r="AI39" s="86">
        <v>0</v>
      </c>
    </row>
    <row r="40" spans="1:38" customHeight="1" ht="15.75">
      <c r="A40" s="70">
        <v>0.333333333333333</v>
      </c>
      <c r="B40" s="71">
        <v>0.34375</v>
      </c>
      <c r="C40" s="72">
        <v>49.99</v>
      </c>
      <c r="D40" s="73">
        <f>ROUND(C40,2)</f>
        <v>49.99</v>
      </c>
      <c r="E40" s="60">
        <v>321.95</v>
      </c>
      <c r="F40" s="60">
        <v>1303.42292</v>
      </c>
      <c r="G40" s="61">
        <f>ABS(F40)</f>
        <v>1303.42292</v>
      </c>
      <c r="H40" s="74">
        <v>-9.38172</v>
      </c>
      <c r="I40" s="63">
        <f>MAX(H40,-0.12*G40)</f>
        <v>-9.38172</v>
      </c>
      <c r="J40" s="63">
        <f>IF(ABS(G40)&lt;=10,0.5,IF(ABS(G40)&lt;=25,1,IF(ABS(G40)&lt;=100,2,10)))</f>
        <v>10</v>
      </c>
      <c r="K40" s="64">
        <f>IF(H40&lt;-J40,1,0)</f>
        <v>0</v>
      </c>
      <c r="L40" s="64">
        <f>IF(K40=K39,L39+K40,0)</f>
        <v>0</v>
      </c>
      <c r="M40" s="65">
        <f>IF(OR(L40=12,L40=24,L40=36,L40=48,L40=60,L40=72,L40=84,L40=96),1,0)</f>
        <v>0</v>
      </c>
      <c r="N40" s="65">
        <f>IF(H40&gt;J40,1,0)</f>
        <v>0</v>
      </c>
      <c r="O40" s="65">
        <f>IF(N40=N39,O39+N40,0)</f>
        <v>0</v>
      </c>
      <c r="P40" s="65">
        <f>IF(OR(O40=12,O40=24,O40=36,O40=48,O40=60,O40=72,O40=84,O40=96),1,0)</f>
        <v>0</v>
      </c>
      <c r="Q40" s="66">
        <f>M40+P40</f>
        <v>0</v>
      </c>
      <c r="R40" s="66">
        <f>Q40*ABS(S40)*0.1</f>
        <v>0</v>
      </c>
      <c r="S40" s="67">
        <f>I40*E40/40000</f>
        <v>-0.07551111884999999</v>
      </c>
      <c r="T40" s="60">
        <f>MIN($T$6/100*G40,150)</f>
        <v>150</v>
      </c>
      <c r="U40" s="60">
        <f>MIN($U$6/100*G40,200)</f>
        <v>195.513438</v>
      </c>
      <c r="V40" s="60">
        <f>MIN($V$6/100*G40,250)</f>
        <v>250</v>
      </c>
      <c r="W40" s="60">
        <v>0.2</v>
      </c>
      <c r="X40" s="60">
        <v>0.2</v>
      </c>
      <c r="Y40" s="60">
        <v>0.6</v>
      </c>
      <c r="Z40" s="67">
        <f>IF(AND(D40&lt;49.85,H40&gt;0),$C$2*ABS(H40)/40000,(SUMPRODUCT(--(H40&gt;$T40:$V40),(H40-$T40:$V40),($W40:$Y40)))*E40/40000)</f>
        <v>0</v>
      </c>
      <c r="AA40" s="67">
        <f>IF(AND(C40&gt;=50.1,H40&lt;0),($A$2)*ABS(H40)/40000,0)</f>
        <v>0</v>
      </c>
      <c r="AB40" s="67">
        <f>S40+Z40+AA40</f>
        <v>-0.07551111884999999</v>
      </c>
      <c r="AC40" s="75" t="str">
        <f>IF(AB40&gt;=0,AB40,"")</f>
        <v/>
      </c>
      <c r="AD40" s="76">
        <f>IF(AB40&lt;0,AB40,"")</f>
        <v>-0.07551111884999999</v>
      </c>
      <c r="AE40" s="77"/>
      <c r="AF40" s="89"/>
      <c r="AG40" s="85">
        <f>ROUND((AG39-0.01),2)</f>
        <v>51.16</v>
      </c>
      <c r="AH40" s="87">
        <v>0</v>
      </c>
      <c r="AI40" s="86">
        <v>0</v>
      </c>
    </row>
    <row r="41" spans="1:38" customHeight="1" ht="15.75">
      <c r="A41" s="70">
        <v>0.34375</v>
      </c>
      <c r="B41" s="71">
        <v>0.354166666666667</v>
      </c>
      <c r="C41" s="72">
        <v>49.97</v>
      </c>
      <c r="D41" s="73">
        <f>ROUND(C41,2)</f>
        <v>49.97</v>
      </c>
      <c r="E41" s="60">
        <v>385.69</v>
      </c>
      <c r="F41" s="60">
        <v>1187.27088</v>
      </c>
      <c r="G41" s="61">
        <f>ABS(F41)</f>
        <v>1187.27088</v>
      </c>
      <c r="H41" s="74">
        <v>98.60748</v>
      </c>
      <c r="I41" s="63">
        <f>MAX(H41,-0.12*G41)</f>
        <v>98.60748</v>
      </c>
      <c r="J41" s="63">
        <f>IF(ABS(G41)&lt;=10,0.5,IF(ABS(G41)&lt;=25,1,IF(ABS(G41)&lt;=100,2,10)))</f>
        <v>10</v>
      </c>
      <c r="K41" s="64">
        <f>IF(H41&lt;-J41,1,0)</f>
        <v>0</v>
      </c>
      <c r="L41" s="64">
        <f>IF(K41=K40,L40+K41,0)</f>
        <v>0</v>
      </c>
      <c r="M41" s="65">
        <f>IF(OR(L41=12,L41=24,L41=36,L41=48,L41=60,L41=72,L41=84,L41=96),1,0)</f>
        <v>0</v>
      </c>
      <c r="N41" s="65">
        <f>IF(H41&gt;J41,1,0)</f>
        <v>1</v>
      </c>
      <c r="O41" s="65">
        <f>IF(N41=N40,O40+N41,0)</f>
        <v>0</v>
      </c>
      <c r="P41" s="65">
        <f>IF(OR(O41=12,O41=24,O41=36,O41=48,O41=60,O41=72,O41=84,O41=96),1,0)</f>
        <v>0</v>
      </c>
      <c r="Q41" s="66">
        <f>M41+P41</f>
        <v>0</v>
      </c>
      <c r="R41" s="66">
        <f>Q41*ABS(S41)*0.1</f>
        <v>0</v>
      </c>
      <c r="S41" s="67">
        <f>I41*E41/40000</f>
        <v>0.9507979740299999</v>
      </c>
      <c r="T41" s="60">
        <f>MIN($T$6/100*G41,150)</f>
        <v>142.4725056</v>
      </c>
      <c r="U41" s="60">
        <f>MIN($U$6/100*G41,200)</f>
        <v>178.090632</v>
      </c>
      <c r="V41" s="60">
        <f>MIN($V$6/100*G41,250)</f>
        <v>237.454176</v>
      </c>
      <c r="W41" s="60">
        <v>0.2</v>
      </c>
      <c r="X41" s="60">
        <v>0.2</v>
      </c>
      <c r="Y41" s="60">
        <v>0.6</v>
      </c>
      <c r="Z41" s="67">
        <f>IF(AND(D41&lt;49.85,H41&gt;0),$C$2*ABS(H41)/40000,(SUMPRODUCT(--(H41&gt;$T41:$V41),(H41-$T41:$V41),($W41:$Y41)))*E41/40000)</f>
        <v>0</v>
      </c>
      <c r="AA41" s="67">
        <f>IF(AND(C41&gt;=50.1,H41&lt;0),($A$2)*ABS(H41)/40000,0)</f>
        <v>0</v>
      </c>
      <c r="AB41" s="67">
        <f>S41+Z41+AA41</f>
        <v>0.9507979740299999</v>
      </c>
      <c r="AC41" s="75">
        <f>IF(AB41&gt;=0,AB41,"")</f>
        <v>0.9507979740299999</v>
      </c>
      <c r="AD41" s="76" t="str">
        <f>IF(AB41&lt;0,AB41,"")</f>
        <v/>
      </c>
      <c r="AE41" s="77"/>
      <c r="AF41" s="89"/>
      <c r="AG41" s="85">
        <f>ROUND((AG40-0.01),2)</f>
        <v>51.15</v>
      </c>
      <c r="AH41" s="87">
        <v>0</v>
      </c>
      <c r="AI41" s="86">
        <v>0</v>
      </c>
    </row>
    <row r="42" spans="1:38" customHeight="1" ht="15.75">
      <c r="A42" s="70">
        <v>0.354166666666667</v>
      </c>
      <c r="B42" s="71">
        <v>0.364583333333334</v>
      </c>
      <c r="C42" s="72">
        <v>49.99</v>
      </c>
      <c r="D42" s="73">
        <f>ROUND(C42,2)</f>
        <v>49.99</v>
      </c>
      <c r="E42" s="60">
        <v>321.95</v>
      </c>
      <c r="F42" s="60">
        <v>1119.19088</v>
      </c>
      <c r="G42" s="61">
        <f>ABS(F42)</f>
        <v>1119.19088</v>
      </c>
      <c r="H42" s="74">
        <v>95.72941</v>
      </c>
      <c r="I42" s="63">
        <f>MAX(H42,-0.12*G42)</f>
        <v>95.72941</v>
      </c>
      <c r="J42" s="63">
        <f>IF(ABS(G42)&lt;=10,0.5,IF(ABS(G42)&lt;=25,1,IF(ABS(G42)&lt;=100,2,10)))</f>
        <v>10</v>
      </c>
      <c r="K42" s="64">
        <f>IF(H42&lt;-J42,1,0)</f>
        <v>0</v>
      </c>
      <c r="L42" s="64">
        <f>IF(K42=K41,L41+K42,0)</f>
        <v>0</v>
      </c>
      <c r="M42" s="65">
        <f>IF(OR(L42=12,L42=24,L42=36,L42=48,L42=60,L42=72,L42=84,L42=96),1,0)</f>
        <v>0</v>
      </c>
      <c r="N42" s="65">
        <f>IF(H42&gt;J42,1,0)</f>
        <v>1</v>
      </c>
      <c r="O42" s="65">
        <f>IF(N42=N41,O41+N42,0)</f>
        <v>1</v>
      </c>
      <c r="P42" s="65">
        <f>IF(OR(O42=12,O42=24,O42=36,O42=48,O42=60,O42=72,O42=84,O42=96),1,0)</f>
        <v>0</v>
      </c>
      <c r="Q42" s="66">
        <f>M42+P42</f>
        <v>0</v>
      </c>
      <c r="R42" s="66">
        <f>Q42*ABS(S42)*0.1</f>
        <v>0</v>
      </c>
      <c r="S42" s="67">
        <f>I42*E42/40000</f>
        <v>0.7705020887375</v>
      </c>
      <c r="T42" s="60">
        <f>MIN($T$6/100*G42,150)</f>
        <v>134.3029056</v>
      </c>
      <c r="U42" s="60">
        <f>MIN($U$6/100*G42,200)</f>
        <v>167.878632</v>
      </c>
      <c r="V42" s="60">
        <f>MIN($V$6/100*G42,250)</f>
        <v>223.838176</v>
      </c>
      <c r="W42" s="60">
        <v>0.2</v>
      </c>
      <c r="X42" s="60">
        <v>0.2</v>
      </c>
      <c r="Y42" s="60">
        <v>0.6</v>
      </c>
      <c r="Z42" s="67">
        <f>IF(AND(D42&lt;49.85,H42&gt;0),$C$2*ABS(H42)/40000,(SUMPRODUCT(--(H42&gt;$T42:$V42),(H42-$T42:$V42),($W42:$Y42)))*E42/40000)</f>
        <v>0</v>
      </c>
      <c r="AA42" s="67">
        <f>IF(AND(C42&gt;=50.1,H42&lt;0),($A$2)*ABS(H42)/40000,0)</f>
        <v>0</v>
      </c>
      <c r="AB42" s="67">
        <f>S42+Z42+AA42</f>
        <v>0.7705020887375</v>
      </c>
      <c r="AC42" s="75">
        <f>IF(AB42&gt;=0,AB42,"")</f>
        <v>0.7705020887375</v>
      </c>
      <c r="AD42" s="76" t="str">
        <f>IF(AB42&lt;0,AB42,"")</f>
        <v/>
      </c>
      <c r="AE42" s="77"/>
      <c r="AF42" s="89"/>
      <c r="AG42" s="85">
        <f>ROUND((AG41-0.01),2)</f>
        <v>51.14</v>
      </c>
      <c r="AH42" s="87">
        <v>0</v>
      </c>
      <c r="AI42" s="86">
        <v>0</v>
      </c>
    </row>
    <row r="43" spans="1:38" customHeight="1" ht="15.75">
      <c r="A43" s="70">
        <v>0.364583333333333</v>
      </c>
      <c r="B43" s="71">
        <v>0.375</v>
      </c>
      <c r="C43" s="72">
        <v>50.01</v>
      </c>
      <c r="D43" s="73">
        <f>ROUND(C43,2)</f>
        <v>50.01</v>
      </c>
      <c r="E43" s="60">
        <v>232.07</v>
      </c>
      <c r="F43" s="60">
        <v>1077.70613</v>
      </c>
      <c r="G43" s="61">
        <f>ABS(F43)</f>
        <v>1077.70613</v>
      </c>
      <c r="H43" s="74">
        <v>101.21005</v>
      </c>
      <c r="I43" s="63">
        <f>MAX(H43,-0.12*G43)</f>
        <v>101.21005</v>
      </c>
      <c r="J43" s="63">
        <f>IF(ABS(G43)&lt;=10,0.5,IF(ABS(G43)&lt;=25,1,IF(ABS(G43)&lt;=100,2,10)))</f>
        <v>10</v>
      </c>
      <c r="K43" s="64">
        <f>IF(H43&lt;-J43,1,0)</f>
        <v>0</v>
      </c>
      <c r="L43" s="64">
        <f>IF(K43=K42,L42+K43,0)</f>
        <v>0</v>
      </c>
      <c r="M43" s="65">
        <f>IF(OR(L43=12,L43=24,L43=36,L43=48,L43=60,L43=72,L43=84,L43=96),1,0)</f>
        <v>0</v>
      </c>
      <c r="N43" s="65">
        <f>IF(H43&gt;J43,1,0)</f>
        <v>1</v>
      </c>
      <c r="O43" s="65">
        <f>IF(N43=N42,O42+N43,0)</f>
        <v>2</v>
      </c>
      <c r="P43" s="65">
        <f>IF(OR(O43=12,O43=24,O43=36,O43=48,O43=60,O43=72,O43=84,O43=96),1,0)</f>
        <v>0</v>
      </c>
      <c r="Q43" s="66">
        <f>M43+P43</f>
        <v>0</v>
      </c>
      <c r="R43" s="66">
        <f>Q43*ABS(S43)*0.1</f>
        <v>0</v>
      </c>
      <c r="S43" s="67">
        <f>I43*E43/40000</f>
        <v>0.5871954075875</v>
      </c>
      <c r="T43" s="60">
        <f>MIN($T$6/100*G43,150)</f>
        <v>129.3247356</v>
      </c>
      <c r="U43" s="60">
        <f>MIN($U$6/100*G43,200)</f>
        <v>161.6559195</v>
      </c>
      <c r="V43" s="60">
        <f>MIN($V$6/100*G43,250)</f>
        <v>215.541226</v>
      </c>
      <c r="W43" s="60">
        <v>0.2</v>
      </c>
      <c r="X43" s="60">
        <v>0.2</v>
      </c>
      <c r="Y43" s="60">
        <v>0.6</v>
      </c>
      <c r="Z43" s="67">
        <f>IF(AND(D43&lt;49.85,H43&gt;0),$C$2*ABS(H43)/40000,(SUMPRODUCT(--(H43&gt;$T43:$V43),(H43-$T43:$V43),($W43:$Y43)))*E43/40000)</f>
        <v>0</v>
      </c>
      <c r="AA43" s="67">
        <f>IF(AND(C43&gt;=50.1,H43&lt;0),($A$2)*ABS(H43)/40000,0)</f>
        <v>0</v>
      </c>
      <c r="AB43" s="67">
        <f>S43+Z43+AA43</f>
        <v>0.5871954075875</v>
      </c>
      <c r="AC43" s="75">
        <f>IF(AB43&gt;=0,AB43,"")</f>
        <v>0.5871954075875</v>
      </c>
      <c r="AD43" s="76" t="str">
        <f>IF(AB43&lt;0,AB43,"")</f>
        <v/>
      </c>
      <c r="AE43" s="77"/>
      <c r="AF43" s="89"/>
      <c r="AG43" s="85">
        <f>ROUND((AG42-0.01),2)</f>
        <v>51.13</v>
      </c>
      <c r="AH43" s="87">
        <v>0</v>
      </c>
      <c r="AI43" s="86">
        <v>0</v>
      </c>
      <c r="AK43" s="90"/>
    </row>
    <row r="44" spans="1:38" customHeight="1" ht="15.75">
      <c r="A44" s="70">
        <v>0.375</v>
      </c>
      <c r="B44" s="71">
        <v>0.385416666666667</v>
      </c>
      <c r="C44" s="72">
        <v>50</v>
      </c>
      <c r="D44" s="73">
        <f>ROUND(C44,2)</f>
        <v>50</v>
      </c>
      <c r="E44" s="60">
        <v>290.09</v>
      </c>
      <c r="F44" s="60">
        <v>1151.52132</v>
      </c>
      <c r="G44" s="61">
        <f>ABS(F44)</f>
        <v>1151.52132</v>
      </c>
      <c r="H44" s="74">
        <v>32.59805</v>
      </c>
      <c r="I44" s="63">
        <f>MAX(H44,-0.12*G44)</f>
        <v>32.59805</v>
      </c>
      <c r="J44" s="63">
        <f>IF(ABS(G44)&lt;=10,0.5,IF(ABS(G44)&lt;=25,1,IF(ABS(G44)&lt;=100,2,10)))</f>
        <v>10</v>
      </c>
      <c r="K44" s="64">
        <f>IF(H44&lt;-J44,1,0)</f>
        <v>0</v>
      </c>
      <c r="L44" s="64">
        <f>IF(K44=K43,L43+K44,0)</f>
        <v>0</v>
      </c>
      <c r="M44" s="65">
        <f>IF(OR(L44=12,L44=24,L44=36,L44=48,L44=60,L44=72,L44=84,L44=96),1,0)</f>
        <v>0</v>
      </c>
      <c r="N44" s="65">
        <f>IF(H44&gt;J44,1,0)</f>
        <v>1</v>
      </c>
      <c r="O44" s="65">
        <f>IF(N44=N43,O43+N44,0)</f>
        <v>3</v>
      </c>
      <c r="P44" s="65">
        <f>IF(OR(O44=12,O44=24,O44=36,O44=48,O44=60,O44=72,O44=84,O44=96),1,0)</f>
        <v>0</v>
      </c>
      <c r="Q44" s="66">
        <f>M44+P44</f>
        <v>0</v>
      </c>
      <c r="R44" s="66">
        <f>Q44*ABS(S44)*0.1</f>
        <v>0</v>
      </c>
      <c r="S44" s="67">
        <f>I44*E44/40000</f>
        <v>0.2364092081125</v>
      </c>
      <c r="T44" s="60">
        <f>MIN($T$6/100*G44,150)</f>
        <v>138.1825584</v>
      </c>
      <c r="U44" s="60">
        <f>MIN($U$6/100*G44,200)</f>
        <v>172.728198</v>
      </c>
      <c r="V44" s="60">
        <f>MIN($V$6/100*G44,250)</f>
        <v>230.304264</v>
      </c>
      <c r="W44" s="60">
        <v>0.2</v>
      </c>
      <c r="X44" s="60">
        <v>0.2</v>
      </c>
      <c r="Y44" s="60">
        <v>0.6</v>
      </c>
      <c r="Z44" s="67">
        <f>IF(AND(D44&lt;49.85,H44&gt;0),$C$2*ABS(H44)/40000,(SUMPRODUCT(--(H44&gt;$T44:$V44),(H44-$T44:$V44),($W44:$Y44)))*E44/40000)</f>
        <v>0</v>
      </c>
      <c r="AA44" s="67">
        <f>IF(AND(C44&gt;=50.1,H44&lt;0),($A$2)*ABS(H44)/40000,0)</f>
        <v>0</v>
      </c>
      <c r="AB44" s="67">
        <f>S44+Z44+AA44</f>
        <v>0.2364092081125</v>
      </c>
      <c r="AC44" s="75">
        <f>IF(AB44&gt;=0,AB44,"")</f>
        <v>0.2364092081125</v>
      </c>
      <c r="AD44" s="76" t="str">
        <f>IF(AB44&lt;0,AB44,"")</f>
        <v/>
      </c>
      <c r="AE44" s="77"/>
      <c r="AF44" s="89"/>
      <c r="AG44" s="85">
        <f>ROUND((AG43-0.01),2)</f>
        <v>51.12</v>
      </c>
      <c r="AH44" s="87">
        <v>0</v>
      </c>
      <c r="AI44" s="86">
        <v>0</v>
      </c>
    </row>
    <row r="45" spans="1:38" customHeight="1" ht="15.75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385.69</v>
      </c>
      <c r="F45" s="60">
        <v>1189.6706</v>
      </c>
      <c r="G45" s="61">
        <f>ABS(F45)</f>
        <v>1189.6706</v>
      </c>
      <c r="H45" s="74">
        <v>-13.93516</v>
      </c>
      <c r="I45" s="63">
        <f>MAX(H45,-0.12*G45)</f>
        <v>-13.93516</v>
      </c>
      <c r="J45" s="63">
        <f>IF(ABS(G45)&lt;=10,0.5,IF(ABS(G45)&lt;=25,1,IF(ABS(G45)&lt;=100,2,10)))</f>
        <v>10</v>
      </c>
      <c r="K45" s="64">
        <f>IF(H45&lt;-J45,1,0)</f>
        <v>1</v>
      </c>
      <c r="L45" s="64">
        <f>IF(K45=K44,L44+K45,0)</f>
        <v>0</v>
      </c>
      <c r="M45" s="65">
        <f>IF(OR(L45=12,L45=24,L45=36,L45=48,L45=60,L45=72,L45=84,L45=96),1,0)</f>
        <v>0</v>
      </c>
      <c r="N45" s="65">
        <f>IF(H45&gt;J45,1,0)</f>
        <v>0</v>
      </c>
      <c r="O45" s="65">
        <f>IF(N45=N44,O44+N45,0)</f>
        <v>0</v>
      </c>
      <c r="P45" s="65">
        <f>IF(OR(O45=12,O45=24,O45=36,O45=48,O45=60,O45=72,O45=84,O45=96),1,0)</f>
        <v>0</v>
      </c>
      <c r="Q45" s="66">
        <f>M45+P45</f>
        <v>0</v>
      </c>
      <c r="R45" s="66">
        <f>Q45*ABS(S45)*0.1</f>
        <v>0</v>
      </c>
      <c r="S45" s="67">
        <f>I45*E45/40000</f>
        <v>-0.13436629651</v>
      </c>
      <c r="T45" s="60">
        <f>MIN($T$6/100*G45,150)</f>
        <v>142.760472</v>
      </c>
      <c r="U45" s="60">
        <f>MIN($U$6/100*G45,200)</f>
        <v>178.45059</v>
      </c>
      <c r="V45" s="60">
        <f>MIN($V$6/100*G45,250)</f>
        <v>237.93412</v>
      </c>
      <c r="W45" s="60">
        <v>0.2</v>
      </c>
      <c r="X45" s="60">
        <v>0.2</v>
      </c>
      <c r="Y45" s="60">
        <v>0.6</v>
      </c>
      <c r="Z45" s="67">
        <f>IF(AND(D45&lt;49.85,H45&gt;0),$C$2*ABS(H45)/40000,(SUMPRODUCT(--(H45&gt;$T45:$V45),(H45-$T45:$V45),($W45:$Y45)))*E45/40000)</f>
        <v>0</v>
      </c>
      <c r="AA45" s="67">
        <f>IF(AND(C45&gt;=50.1,H45&lt;0),($A$2)*ABS(H45)/40000,0)</f>
        <v>0</v>
      </c>
      <c r="AB45" s="67">
        <f>S45+Z45+AA45</f>
        <v>-0.13436629651</v>
      </c>
      <c r="AC45" s="75" t="str">
        <f>IF(AB45&gt;=0,AB45,"")</f>
        <v/>
      </c>
      <c r="AD45" s="76">
        <f>IF(AB45&lt;0,AB45,"")</f>
        <v>-0.13436629651</v>
      </c>
      <c r="AE45" s="77"/>
      <c r="AF45" s="89"/>
      <c r="AG45" s="85">
        <f>ROUND((AG44-0.01),2)</f>
        <v>51.11</v>
      </c>
      <c r="AH45" s="87">
        <v>0</v>
      </c>
      <c r="AI45" s="86">
        <v>0</v>
      </c>
    </row>
    <row r="46" spans="1:38" customHeight="1" ht="15.75">
      <c r="A46" s="70">
        <v>0.395833333333333</v>
      </c>
      <c r="B46" s="71">
        <v>0.40625</v>
      </c>
      <c r="C46" s="72">
        <v>49.97</v>
      </c>
      <c r="D46" s="73">
        <f>ROUND(C46,2)</f>
        <v>49.97</v>
      </c>
      <c r="E46" s="60">
        <v>385.69</v>
      </c>
      <c r="F46" s="60">
        <v>1198.1931</v>
      </c>
      <c r="G46" s="61">
        <f>ABS(F46)</f>
        <v>1198.1931</v>
      </c>
      <c r="H46" s="74">
        <v>-36.4698</v>
      </c>
      <c r="I46" s="63">
        <f>MAX(H46,-0.12*G46)</f>
        <v>-36.4698</v>
      </c>
      <c r="J46" s="63">
        <f>IF(ABS(G46)&lt;=10,0.5,IF(ABS(G46)&lt;=25,1,IF(ABS(G46)&lt;=100,2,10)))</f>
        <v>10</v>
      </c>
      <c r="K46" s="64">
        <f>IF(H46&lt;-J46,1,0)</f>
        <v>1</v>
      </c>
      <c r="L46" s="64">
        <f>IF(K46=K45,L45+K46,0)</f>
        <v>1</v>
      </c>
      <c r="M46" s="65">
        <f>IF(OR(L46=12,L46=24,L46=36,L46=48,L46=60,L46=72,L46=84,L46=96),1,0)</f>
        <v>0</v>
      </c>
      <c r="N46" s="65">
        <f>IF(H46&gt;J46,1,0)</f>
        <v>0</v>
      </c>
      <c r="O46" s="65">
        <f>IF(N46=N45,O45+N46,0)</f>
        <v>0</v>
      </c>
      <c r="P46" s="65">
        <f>IF(OR(O46=12,O46=24,O46=36,O46=48,O46=60,O46=72,O46=84,O46=96),1,0)</f>
        <v>0</v>
      </c>
      <c r="Q46" s="66">
        <f>M46+P46</f>
        <v>0</v>
      </c>
      <c r="R46" s="66">
        <f>Q46*ABS(S46)*0.1</f>
        <v>0</v>
      </c>
      <c r="S46" s="67">
        <f>I46*E46/40000</f>
        <v>-0.35165092905</v>
      </c>
      <c r="T46" s="60">
        <f>MIN($T$6/100*G46,150)</f>
        <v>143.783172</v>
      </c>
      <c r="U46" s="60">
        <f>MIN($U$6/100*G46,200)</f>
        <v>179.728965</v>
      </c>
      <c r="V46" s="60">
        <f>MIN($V$6/100*G46,250)</f>
        <v>239.63862</v>
      </c>
      <c r="W46" s="60">
        <v>0.2</v>
      </c>
      <c r="X46" s="60">
        <v>0.2</v>
      </c>
      <c r="Y46" s="60">
        <v>0.6</v>
      </c>
      <c r="Z46" s="67">
        <f>IF(AND(D46&lt;49.85,H46&gt;0),$C$2*ABS(H46)/40000,(SUMPRODUCT(--(H46&gt;$T46:$V46),(H46-$T46:$V46),($W46:$Y46)))*E46/40000)</f>
        <v>0</v>
      </c>
      <c r="AA46" s="67">
        <f>IF(AND(C46&gt;=50.1,H46&lt;0),($A$2)*ABS(H46)/40000,0)</f>
        <v>0</v>
      </c>
      <c r="AB46" s="67">
        <f>S46+Z46+AA46</f>
        <v>-0.35165092905</v>
      </c>
      <c r="AC46" s="75" t="str">
        <f>IF(AB46&gt;=0,AB46,"")</f>
        <v/>
      </c>
      <c r="AD46" s="76">
        <f>IF(AB46&lt;0,AB46,"")</f>
        <v>-0.35165092905</v>
      </c>
      <c r="AE46" s="77"/>
      <c r="AF46" s="89"/>
      <c r="AG46" s="85">
        <f>ROUND((AG45-0.01),2)</f>
        <v>51.1</v>
      </c>
      <c r="AH46" s="87">
        <v>0</v>
      </c>
      <c r="AI46" s="86">
        <v>0</v>
      </c>
    </row>
    <row r="47" spans="1:38" customHeight="1" ht="15.75">
      <c r="A47" s="70">
        <v>0.40625</v>
      </c>
      <c r="B47" s="71">
        <v>0.416666666666667</v>
      </c>
      <c r="C47" s="72">
        <v>49.95</v>
      </c>
      <c r="D47" s="73">
        <f>ROUND(C47,2)</f>
        <v>49.95</v>
      </c>
      <c r="E47" s="60">
        <v>449.43</v>
      </c>
      <c r="F47" s="60">
        <v>1100.67486</v>
      </c>
      <c r="G47" s="61">
        <f>ABS(F47)</f>
        <v>1100.67486</v>
      </c>
      <c r="H47" s="74">
        <v>40.24027</v>
      </c>
      <c r="I47" s="63">
        <f>MAX(H47,-0.12*G47)</f>
        <v>40.24027</v>
      </c>
      <c r="J47" s="63">
        <f>IF(ABS(G47)&lt;=10,0.5,IF(ABS(G47)&lt;=25,1,IF(ABS(G47)&lt;=100,2,10)))</f>
        <v>10</v>
      </c>
      <c r="K47" s="64">
        <f>IF(H47&lt;-J47,1,0)</f>
        <v>0</v>
      </c>
      <c r="L47" s="64">
        <f>IF(K47=K46,L46+K47,0)</f>
        <v>0</v>
      </c>
      <c r="M47" s="65">
        <f>IF(OR(L47=12,L47=24,L47=36,L47=48,L47=60,L47=72,L47=84,L47=96),1,0)</f>
        <v>0</v>
      </c>
      <c r="N47" s="65">
        <f>IF(H47&gt;J47,1,0)</f>
        <v>1</v>
      </c>
      <c r="O47" s="65">
        <f>IF(N47=N46,O46+N47,0)</f>
        <v>0</v>
      </c>
      <c r="P47" s="65">
        <f>IF(OR(O47=12,O47=24,O47=36,O47=48,O47=60,O47=72,O47=84,O47=96),1,0)</f>
        <v>0</v>
      </c>
      <c r="Q47" s="66">
        <f>M47+P47</f>
        <v>0</v>
      </c>
      <c r="R47" s="66">
        <f>Q47*ABS(S47)*0.1</f>
        <v>0</v>
      </c>
      <c r="S47" s="67">
        <f>I47*E47/40000</f>
        <v>0.4521296136525</v>
      </c>
      <c r="T47" s="60">
        <f>MIN($T$6/100*G47,150)</f>
        <v>132.0809832</v>
      </c>
      <c r="U47" s="60">
        <f>MIN($U$6/100*G47,200)</f>
        <v>165.101229</v>
      </c>
      <c r="V47" s="60">
        <f>MIN($V$6/100*G47,250)</f>
        <v>220.134972</v>
      </c>
      <c r="W47" s="60">
        <v>0.2</v>
      </c>
      <c r="X47" s="60">
        <v>0.2</v>
      </c>
      <c r="Y47" s="60">
        <v>0.6</v>
      </c>
      <c r="Z47" s="67">
        <f>IF(AND(D47&lt;49.85,H47&gt;0),$C$2*ABS(H47)/40000,(SUMPRODUCT(--(H47&gt;$T47:$V47),(H47-$T47:$V47),($W47:$Y47)))*E47/40000)</f>
        <v>0</v>
      </c>
      <c r="AA47" s="67">
        <f>IF(AND(C47&gt;=50.1,H47&lt;0),($A$2)*ABS(H47)/40000,0)</f>
        <v>0</v>
      </c>
      <c r="AB47" s="67">
        <f>S47+Z47+AA47</f>
        <v>0.4521296136525</v>
      </c>
      <c r="AC47" s="75">
        <f>IF(AB47&gt;=0,AB47,"")</f>
        <v>0.4521296136525</v>
      </c>
      <c r="AD47" s="76" t="str">
        <f>IF(AB47&lt;0,AB47,"")</f>
        <v/>
      </c>
      <c r="AE47" s="77"/>
      <c r="AF47" s="89"/>
      <c r="AG47" s="85">
        <f>ROUND((AG46-0.01),2)</f>
        <v>51.09</v>
      </c>
      <c r="AH47" s="87">
        <v>0</v>
      </c>
      <c r="AI47" s="86">
        <v>0</v>
      </c>
    </row>
    <row r="48" spans="1:38" customHeight="1" ht="15.75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321.95</v>
      </c>
      <c r="F48" s="60">
        <v>1122.25832</v>
      </c>
      <c r="G48" s="61">
        <f>ABS(F48)</f>
        <v>1122.25832</v>
      </c>
      <c r="H48" s="74">
        <v>27.23348</v>
      </c>
      <c r="I48" s="63">
        <f>MAX(H48,-0.12*G48)</f>
        <v>27.23348</v>
      </c>
      <c r="J48" s="63">
        <f>IF(ABS(G48)&lt;=10,0.5,IF(ABS(G48)&lt;=25,1,IF(ABS(G48)&lt;=100,2,10)))</f>
        <v>10</v>
      </c>
      <c r="K48" s="64">
        <f>IF(H48&lt;-J48,1,0)</f>
        <v>0</v>
      </c>
      <c r="L48" s="64">
        <f>IF(K48=K47,L47+K48,0)</f>
        <v>0</v>
      </c>
      <c r="M48" s="65">
        <f>IF(OR(L48=12,L48=24,L48=36,L48=48,L48=60,L48=72,L48=84,L48=96),1,0)</f>
        <v>0</v>
      </c>
      <c r="N48" s="65">
        <f>IF(H48&gt;J48,1,0)</f>
        <v>1</v>
      </c>
      <c r="O48" s="65">
        <f>IF(N48=N47,O47+N48,0)</f>
        <v>1</v>
      </c>
      <c r="P48" s="65">
        <f>IF(OR(O48=12,O48=24,O48=36,O48=48,O48=60,O48=72,O48=84,O48=96),1,0)</f>
        <v>0</v>
      </c>
      <c r="Q48" s="66">
        <f>M48+P48</f>
        <v>0</v>
      </c>
      <c r="R48" s="66">
        <f>Q48*ABS(S48)*0.1</f>
        <v>0</v>
      </c>
      <c r="S48" s="67">
        <f>I48*E48/40000</f>
        <v>0.21919547215</v>
      </c>
      <c r="T48" s="60">
        <f>MIN($T$6/100*G48,150)</f>
        <v>134.6709984</v>
      </c>
      <c r="U48" s="60">
        <f>MIN($U$6/100*G48,200)</f>
        <v>168.338748</v>
      </c>
      <c r="V48" s="60">
        <f>MIN($V$6/100*G48,250)</f>
        <v>224.451664</v>
      </c>
      <c r="W48" s="60">
        <v>0.2</v>
      </c>
      <c r="X48" s="60">
        <v>0.2</v>
      </c>
      <c r="Y48" s="60">
        <v>0.6</v>
      </c>
      <c r="Z48" s="67">
        <f>IF(AND(D48&lt;49.85,H48&gt;0),$C$2*ABS(H48)/40000,(SUMPRODUCT(--(H48&gt;$T48:$V48),(H48-$T48:$V48),($W48:$Y48)))*E48/40000)</f>
        <v>0</v>
      </c>
      <c r="AA48" s="67">
        <f>IF(AND(C48&gt;=50.1,H48&lt;0),($A$2)*ABS(H48)/40000,0)</f>
        <v>0</v>
      </c>
      <c r="AB48" s="67">
        <f>S48+Z48+AA48</f>
        <v>0.21919547215</v>
      </c>
      <c r="AC48" s="75">
        <f>IF(AB48&gt;=0,AB48,"")</f>
        <v>0.21919547215</v>
      </c>
      <c r="AD48" s="76" t="str">
        <f>IF(AB48&lt;0,AB48,"")</f>
        <v/>
      </c>
      <c r="AE48" s="77"/>
      <c r="AF48" s="89"/>
      <c r="AG48" s="85">
        <f>ROUND((AG47-0.01),2)</f>
        <v>51.08</v>
      </c>
      <c r="AH48" s="87">
        <v>0</v>
      </c>
      <c r="AI48" s="86">
        <v>0</v>
      </c>
    </row>
    <row r="49" spans="1:38" customHeight="1" ht="15.75">
      <c r="A49" s="70">
        <v>0.427083333333333</v>
      </c>
      <c r="B49" s="71">
        <v>0.4375</v>
      </c>
      <c r="C49" s="72">
        <v>49.97</v>
      </c>
      <c r="D49" s="73">
        <f>ROUND(C49,2)</f>
        <v>49.97</v>
      </c>
      <c r="E49" s="60">
        <v>385.69</v>
      </c>
      <c r="F49" s="60">
        <v>1117.1296</v>
      </c>
      <c r="G49" s="61">
        <f>ABS(F49)</f>
        <v>1117.1296</v>
      </c>
      <c r="H49" s="74">
        <v>34.69214</v>
      </c>
      <c r="I49" s="63">
        <f>MAX(H49,-0.12*G49)</f>
        <v>34.69214</v>
      </c>
      <c r="J49" s="63">
        <f>IF(ABS(G49)&lt;=10,0.5,IF(ABS(G49)&lt;=25,1,IF(ABS(G49)&lt;=100,2,10)))</f>
        <v>10</v>
      </c>
      <c r="K49" s="64">
        <f>IF(H49&lt;-J49,1,0)</f>
        <v>0</v>
      </c>
      <c r="L49" s="64">
        <f>IF(K49=K48,L48+K49,0)</f>
        <v>0</v>
      </c>
      <c r="M49" s="65">
        <f>IF(OR(L49=12,L49=24,L49=36,L49=48,L49=60,L49=72,L49=84,L49=96),1,0)</f>
        <v>0</v>
      </c>
      <c r="N49" s="65">
        <f>IF(H49&gt;J49,1,0)</f>
        <v>1</v>
      </c>
      <c r="O49" s="65">
        <f>IF(N49=N48,O48+N49,0)</f>
        <v>2</v>
      </c>
      <c r="P49" s="65">
        <f>IF(OR(O49=12,O49=24,O49=36,O49=48,O49=60,O49=72,O49=84,O49=96),1,0)</f>
        <v>0</v>
      </c>
      <c r="Q49" s="66">
        <f>M49+P49</f>
        <v>0</v>
      </c>
      <c r="R49" s="66">
        <f>Q49*ABS(S49)*0.1</f>
        <v>0</v>
      </c>
      <c r="S49" s="67">
        <f>I49*E49/40000</f>
        <v>0.334510286915</v>
      </c>
      <c r="T49" s="60">
        <f>MIN($T$6/100*G49,150)</f>
        <v>134.055552</v>
      </c>
      <c r="U49" s="60">
        <f>MIN($U$6/100*G49,200)</f>
        <v>167.56944</v>
      </c>
      <c r="V49" s="60">
        <f>MIN($V$6/100*G49,250)</f>
        <v>223.42592</v>
      </c>
      <c r="W49" s="60">
        <v>0.2</v>
      </c>
      <c r="X49" s="60">
        <v>0.2</v>
      </c>
      <c r="Y49" s="60">
        <v>0.6</v>
      </c>
      <c r="Z49" s="67">
        <f>IF(AND(D49&lt;49.85,H49&gt;0),$C$2*ABS(H49)/40000,(SUMPRODUCT(--(H49&gt;$T49:$V49),(H49-$T49:$V49),($W49:$Y49)))*E49/40000)</f>
        <v>0</v>
      </c>
      <c r="AA49" s="67">
        <f>IF(AND(C49&gt;=50.1,H49&lt;0),($A$2)*ABS(H49)/40000,0)</f>
        <v>0</v>
      </c>
      <c r="AB49" s="67">
        <f>S49+Z49+AA49</f>
        <v>0.334510286915</v>
      </c>
      <c r="AC49" s="75">
        <f>IF(AB49&gt;=0,AB49,"")</f>
        <v>0.334510286915</v>
      </c>
      <c r="AD49" s="76" t="str">
        <f>IF(AB49&lt;0,AB49,"")</f>
        <v/>
      </c>
      <c r="AE49" s="77"/>
      <c r="AF49" s="89"/>
      <c r="AG49" s="91">
        <f>ROUND((AG48-0.01),2)</f>
        <v>51.07</v>
      </c>
      <c r="AH49" s="87">
        <v>0</v>
      </c>
      <c r="AI49" s="86">
        <v>0</v>
      </c>
    </row>
    <row r="50" spans="1:38" customHeight="1" ht="15.75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232.07</v>
      </c>
      <c r="F50" s="60">
        <v>1212.50304</v>
      </c>
      <c r="G50" s="61">
        <f>ABS(F50)</f>
        <v>1212.50304</v>
      </c>
      <c r="H50" s="74">
        <v>-102.91882</v>
      </c>
      <c r="I50" s="63">
        <f>MAX(H50,-0.12*G50)</f>
        <v>-102.91882</v>
      </c>
      <c r="J50" s="63">
        <f>IF(ABS(G50)&lt;=10,0.5,IF(ABS(G50)&lt;=25,1,IF(ABS(G50)&lt;=100,2,10)))</f>
        <v>10</v>
      </c>
      <c r="K50" s="64">
        <f>IF(H50&lt;-J50,1,0)</f>
        <v>1</v>
      </c>
      <c r="L50" s="64">
        <f>IF(K50=K49,L49+K50,0)</f>
        <v>0</v>
      </c>
      <c r="M50" s="65">
        <f>IF(OR(L50=12,L50=24,L50=36,L50=48,L50=60,L50=72,L50=84,L50=96),1,0)</f>
        <v>0</v>
      </c>
      <c r="N50" s="65">
        <f>IF(H50&gt;J50,1,0)</f>
        <v>0</v>
      </c>
      <c r="O50" s="65">
        <f>IF(N50=N49,O49+N50,0)</f>
        <v>0</v>
      </c>
      <c r="P50" s="65">
        <f>IF(OR(O50=12,O50=24,O50=36,O50=48,O50=60,O50=72,O50=84,O50=96),1,0)</f>
        <v>0</v>
      </c>
      <c r="Q50" s="66">
        <f>M50+P50</f>
        <v>0</v>
      </c>
      <c r="R50" s="66">
        <f>Q50*ABS(S50)*0.1</f>
        <v>0</v>
      </c>
      <c r="S50" s="67">
        <f>I50*E50/40000</f>
        <v>-0.597109263935</v>
      </c>
      <c r="T50" s="60">
        <f>MIN($T$6/100*G50,150)</f>
        <v>145.5003648</v>
      </c>
      <c r="U50" s="60">
        <f>MIN($U$6/100*G50,200)</f>
        <v>181.875456</v>
      </c>
      <c r="V50" s="60">
        <f>MIN($V$6/100*G50,250)</f>
        <v>242.500608</v>
      </c>
      <c r="W50" s="60">
        <v>0.2</v>
      </c>
      <c r="X50" s="60">
        <v>0.2</v>
      </c>
      <c r="Y50" s="60">
        <v>0.6</v>
      </c>
      <c r="Z50" s="67">
        <f>IF(AND(D50&lt;49.85,H50&gt;0),$C$2*ABS(H50)/40000,(SUMPRODUCT(--(H50&gt;$T50:$V50),(H50-$T50:$V50),($W50:$Y50)))*E50/40000)</f>
        <v>0</v>
      </c>
      <c r="AA50" s="67">
        <f>IF(AND(C50&gt;=50.1,H50&lt;0),($A$2)*ABS(H50)/40000,0)</f>
        <v>0</v>
      </c>
      <c r="AB50" s="67">
        <f>S50+Z50+AA50</f>
        <v>-0.597109263935</v>
      </c>
      <c r="AC50" s="75" t="str">
        <f>IF(AB50&gt;=0,AB50,"")</f>
        <v/>
      </c>
      <c r="AD50" s="76">
        <f>IF(AB50&lt;0,AB50,"")</f>
        <v>-0.597109263935</v>
      </c>
      <c r="AE50" s="77"/>
      <c r="AF50" s="89"/>
      <c r="AG50" s="92">
        <f>ROUND((AG49-0.01),2)</f>
        <v>51.06</v>
      </c>
      <c r="AH50" s="93">
        <v>0</v>
      </c>
      <c r="AI50" s="86">
        <v>0</v>
      </c>
    </row>
    <row r="51" spans="1:38" customHeight="1" ht="15.75">
      <c r="A51" s="70">
        <v>0.447916666666667</v>
      </c>
      <c r="B51" s="71">
        <v>0.458333333333334</v>
      </c>
      <c r="C51" s="72">
        <v>50.02</v>
      </c>
      <c r="D51" s="73">
        <f>ROUND(C51,2)</f>
        <v>50.02</v>
      </c>
      <c r="E51" s="60">
        <v>174.05</v>
      </c>
      <c r="F51" s="60">
        <v>1140.75232</v>
      </c>
      <c r="G51" s="61">
        <f>ABS(F51)</f>
        <v>1140.75232</v>
      </c>
      <c r="H51" s="74">
        <v>-21.41703</v>
      </c>
      <c r="I51" s="63">
        <f>MAX(H51,-0.12*G51)</f>
        <v>-21.41703</v>
      </c>
      <c r="J51" s="63">
        <f>IF(ABS(G51)&lt;=10,0.5,IF(ABS(G51)&lt;=25,1,IF(ABS(G51)&lt;=100,2,10)))</f>
        <v>10</v>
      </c>
      <c r="K51" s="64">
        <f>IF(H51&lt;-J51,1,0)</f>
        <v>1</v>
      </c>
      <c r="L51" s="64">
        <f>IF(K51=K50,L50+K51,0)</f>
        <v>1</v>
      </c>
      <c r="M51" s="65">
        <f>IF(OR(L51=12,L51=24,L51=36,L51=48,L51=60,L51=72,L51=84,L51=96),1,0)</f>
        <v>0</v>
      </c>
      <c r="N51" s="65">
        <f>IF(H51&gt;J51,1,0)</f>
        <v>0</v>
      </c>
      <c r="O51" s="65">
        <f>IF(N51=N50,O50+N51,0)</f>
        <v>0</v>
      </c>
      <c r="P51" s="65">
        <f>IF(OR(O51=12,O51=24,O51=36,O51=48,O51=60,O51=72,O51=84,O51=96),1,0)</f>
        <v>0</v>
      </c>
      <c r="Q51" s="66">
        <f>M51+P51</f>
        <v>0</v>
      </c>
      <c r="R51" s="66">
        <f>Q51*ABS(S51)*0.1</f>
        <v>0</v>
      </c>
      <c r="S51" s="67">
        <f>I51*E51/40000</f>
        <v>-0.0931908517875</v>
      </c>
      <c r="T51" s="60">
        <f>MIN($T$6/100*G51,150)</f>
        <v>136.8902784</v>
      </c>
      <c r="U51" s="60">
        <f>MIN($U$6/100*G51,200)</f>
        <v>171.112848</v>
      </c>
      <c r="V51" s="60">
        <f>MIN($V$6/100*G51,250)</f>
        <v>228.150464</v>
      </c>
      <c r="W51" s="60">
        <v>0.2</v>
      </c>
      <c r="X51" s="60">
        <v>0.2</v>
      </c>
      <c r="Y51" s="60">
        <v>0.6</v>
      </c>
      <c r="Z51" s="67">
        <f>IF(AND(D51&lt;49.85,H51&gt;0),$C$2*ABS(H51)/40000,(SUMPRODUCT(--(H51&gt;$T51:$V51),(H51-$T51:$V51),($W51:$Y51)))*E51/40000)</f>
        <v>0</v>
      </c>
      <c r="AA51" s="67">
        <f>IF(AND(C51&gt;=50.1,H51&lt;0),($A$2)*ABS(H51)/40000,0)</f>
        <v>0</v>
      </c>
      <c r="AB51" s="67">
        <f>S51+Z51+AA51</f>
        <v>-0.0931908517875</v>
      </c>
      <c r="AC51" s="75" t="str">
        <f>IF(AB51&gt;=0,AB51,"")</f>
        <v/>
      </c>
      <c r="AD51" s="76">
        <f>IF(AB51&lt;0,AB51,"")</f>
        <v>-0.0931908517875</v>
      </c>
      <c r="AE51" s="77"/>
      <c r="AF51" s="89"/>
      <c r="AG51" s="92">
        <f>ROUND((AG50-0.01),2)</f>
        <v>51.05</v>
      </c>
      <c r="AH51" s="93">
        <v>0</v>
      </c>
      <c r="AI51" s="86">
        <v>0</v>
      </c>
    </row>
    <row r="52" spans="1:38" customHeight="1" ht="15.75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116.03</v>
      </c>
      <c r="F52" s="60">
        <v>1051.24584</v>
      </c>
      <c r="G52" s="61">
        <f>ABS(F52)</f>
        <v>1051.24584</v>
      </c>
      <c r="H52" s="74">
        <v>59.12955</v>
      </c>
      <c r="I52" s="63">
        <f>MAX(H52,-0.12*G52)</f>
        <v>59.12955</v>
      </c>
      <c r="J52" s="63">
        <f>IF(ABS(G52)&lt;=10,0.5,IF(ABS(G52)&lt;=25,1,IF(ABS(G52)&lt;=100,2,10)))</f>
        <v>10</v>
      </c>
      <c r="K52" s="64">
        <f>IF(H52&lt;-J52,1,0)</f>
        <v>0</v>
      </c>
      <c r="L52" s="64">
        <f>IF(K52=K51,L51+K52,0)</f>
        <v>0</v>
      </c>
      <c r="M52" s="65">
        <f>IF(OR(L52=12,L52=24,L52=36,L52=48,L52=60,L52=72,L52=84,L52=96),1,0)</f>
        <v>0</v>
      </c>
      <c r="N52" s="65">
        <f>IF(H52&gt;J52,1,0)</f>
        <v>1</v>
      </c>
      <c r="O52" s="65">
        <f>IF(N52=N51,O51+N52,0)</f>
        <v>0</v>
      </c>
      <c r="P52" s="65">
        <f>IF(OR(O52=12,O52=24,O52=36,O52=48,O52=60,O52=72,O52=84,O52=96),1,0)</f>
        <v>0</v>
      </c>
      <c r="Q52" s="66">
        <f>M52+P52</f>
        <v>0</v>
      </c>
      <c r="R52" s="66">
        <f>Q52*ABS(S52)*0.1</f>
        <v>0</v>
      </c>
      <c r="S52" s="67">
        <f>I52*E52/40000</f>
        <v>0.1715200421625</v>
      </c>
      <c r="T52" s="60">
        <f>MIN($T$6/100*G52,150)</f>
        <v>126.1495008</v>
      </c>
      <c r="U52" s="60">
        <f>MIN($U$6/100*G52,200)</f>
        <v>157.686876</v>
      </c>
      <c r="V52" s="60">
        <f>MIN($V$6/100*G52,250)</f>
        <v>210.249168</v>
      </c>
      <c r="W52" s="60">
        <v>0.2</v>
      </c>
      <c r="X52" s="60">
        <v>0.2</v>
      </c>
      <c r="Y52" s="60">
        <v>0.6</v>
      </c>
      <c r="Z52" s="67">
        <f>IF(AND(D52&lt;49.85,H52&gt;0),$C$2*ABS(H52)/40000,(SUMPRODUCT(--(H52&gt;$T52:$V52),(H52-$T52:$V52),($W52:$Y52)))*E52/40000)</f>
        <v>0</v>
      </c>
      <c r="AA52" s="67">
        <f>IF(AND(C52&gt;=50.1,H52&lt;0),($A$2)*ABS(H52)/40000,0)</f>
        <v>0</v>
      </c>
      <c r="AB52" s="67">
        <f>S52+Z52+AA52</f>
        <v>0.1715200421625</v>
      </c>
      <c r="AC52" s="75">
        <f>IF(AB52&gt;=0,AB52,"")</f>
        <v>0.1715200421625</v>
      </c>
      <c r="AD52" s="76" t="str">
        <f>IF(AB52&lt;0,AB52,"")</f>
        <v/>
      </c>
      <c r="AE52" s="77"/>
      <c r="AF52" s="89"/>
      <c r="AG52" s="92">
        <f>ROUND((AG51-0.01),2)</f>
        <v>51.04</v>
      </c>
      <c r="AH52" s="93">
        <v>0</v>
      </c>
      <c r="AI52" s="86">
        <v>0</v>
      </c>
    </row>
    <row r="53" spans="1:38" customHeight="1" ht="15.75">
      <c r="A53" s="70">
        <v>0.46875</v>
      </c>
      <c r="B53" s="71">
        <v>0.479166666666667</v>
      </c>
      <c r="C53" s="72">
        <v>50.02</v>
      </c>
      <c r="D53" s="73">
        <f>ROUND(C53,2)</f>
        <v>50.02</v>
      </c>
      <c r="E53" s="60">
        <v>174.05</v>
      </c>
      <c r="F53" s="60">
        <v>1041.40624</v>
      </c>
      <c r="G53" s="61">
        <f>ABS(F53)</f>
        <v>1041.40624</v>
      </c>
      <c r="H53" s="74">
        <v>43.56542</v>
      </c>
      <c r="I53" s="63">
        <f>MAX(H53,-0.12*G53)</f>
        <v>43.56542</v>
      </c>
      <c r="J53" s="63">
        <f>IF(ABS(G53)&lt;=10,0.5,IF(ABS(G53)&lt;=25,1,IF(ABS(G53)&lt;=100,2,10)))</f>
        <v>10</v>
      </c>
      <c r="K53" s="64">
        <f>IF(H53&lt;-J53,1,0)</f>
        <v>0</v>
      </c>
      <c r="L53" s="64">
        <f>IF(K53=K52,L52+K53,0)</f>
        <v>0</v>
      </c>
      <c r="M53" s="65">
        <f>IF(OR(L53=12,L53=24,L53=36,L53=48,L53=60,L53=72,L53=84,L53=96),1,0)</f>
        <v>0</v>
      </c>
      <c r="N53" s="65">
        <f>IF(H53&gt;J53,1,0)</f>
        <v>1</v>
      </c>
      <c r="O53" s="65">
        <f>IF(N53=N52,O52+N53,0)</f>
        <v>1</v>
      </c>
      <c r="P53" s="65">
        <f>IF(OR(O53=12,O53=24,O53=36,O53=48,O53=60,O53=72,O53=84,O53=96),1,0)</f>
        <v>0</v>
      </c>
      <c r="Q53" s="66">
        <f>M53+P53</f>
        <v>0</v>
      </c>
      <c r="R53" s="66">
        <f>Q53*ABS(S53)*0.1</f>
        <v>0</v>
      </c>
      <c r="S53" s="67">
        <f>I53*E53/40000</f>
        <v>0.189564033775</v>
      </c>
      <c r="T53" s="60">
        <f>MIN($T$6/100*G53,150)</f>
        <v>124.9687488</v>
      </c>
      <c r="U53" s="60">
        <f>MIN($U$6/100*G53,200)</f>
        <v>156.210936</v>
      </c>
      <c r="V53" s="60">
        <f>MIN($V$6/100*G53,250)</f>
        <v>208.281248</v>
      </c>
      <c r="W53" s="60">
        <v>0.2</v>
      </c>
      <c r="X53" s="60">
        <v>0.2</v>
      </c>
      <c r="Y53" s="60">
        <v>0.6</v>
      </c>
      <c r="Z53" s="67">
        <f>IF(AND(D53&lt;49.85,H53&gt;0),$C$2*ABS(H53)/40000,(SUMPRODUCT(--(H53&gt;$T53:$V53),(H53-$T53:$V53),($W53:$Y53)))*E53/40000)</f>
        <v>0</v>
      </c>
      <c r="AA53" s="67">
        <f>IF(AND(C53&gt;=50.1,H53&lt;0),($A$2)*ABS(H53)/40000,0)</f>
        <v>0</v>
      </c>
      <c r="AB53" s="67">
        <f>S53+Z53+AA53</f>
        <v>0.189564033775</v>
      </c>
      <c r="AC53" s="75">
        <f>IF(AB53&gt;=0,AB53,"")</f>
        <v>0.189564033775</v>
      </c>
      <c r="AD53" s="76" t="str">
        <f>IF(AB53&lt;0,AB53,"")</f>
        <v/>
      </c>
      <c r="AE53" s="77"/>
      <c r="AF53" s="89"/>
      <c r="AG53" s="92">
        <f>ROUND((AG52-0.01),2)</f>
        <v>51.03</v>
      </c>
      <c r="AH53" s="93">
        <v>0</v>
      </c>
      <c r="AI53" s="86">
        <v>0</v>
      </c>
    </row>
    <row r="54" spans="1:38" customHeight="1" ht="15.75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116.03</v>
      </c>
      <c r="F54" s="60">
        <v>1019.57039</v>
      </c>
      <c r="G54" s="61">
        <f>ABS(F54)</f>
        <v>1019.57039</v>
      </c>
      <c r="H54" s="74">
        <v>64.92907</v>
      </c>
      <c r="I54" s="63">
        <f>MAX(H54,-0.12*G54)</f>
        <v>64.92907</v>
      </c>
      <c r="J54" s="63">
        <f>IF(ABS(G54)&lt;=10,0.5,IF(ABS(G54)&lt;=25,1,IF(ABS(G54)&lt;=100,2,10)))</f>
        <v>10</v>
      </c>
      <c r="K54" s="64">
        <f>IF(H54&lt;-J54,1,0)</f>
        <v>0</v>
      </c>
      <c r="L54" s="64">
        <f>IF(K54=K53,L53+K54,0)</f>
        <v>0</v>
      </c>
      <c r="M54" s="65">
        <f>IF(OR(L54=12,L54=24,L54=36,L54=48,L54=60,L54=72,L54=84,L54=96),1,0)</f>
        <v>0</v>
      </c>
      <c r="N54" s="65">
        <f>IF(H54&gt;J54,1,0)</f>
        <v>1</v>
      </c>
      <c r="O54" s="65">
        <f>IF(N54=N53,O53+N54,0)</f>
        <v>2</v>
      </c>
      <c r="P54" s="65">
        <f>IF(OR(O54=12,O54=24,O54=36,O54=48,O54=60,O54=72,O54=84,O54=96),1,0)</f>
        <v>0</v>
      </c>
      <c r="Q54" s="66">
        <f>M54+P54</f>
        <v>0</v>
      </c>
      <c r="R54" s="66">
        <f>Q54*ABS(S54)*0.1</f>
        <v>0</v>
      </c>
      <c r="S54" s="67">
        <f>I54*E54/40000</f>
        <v>0.1883429998025</v>
      </c>
      <c r="T54" s="60">
        <f>MIN($T$6/100*G54,150)</f>
        <v>122.3484468</v>
      </c>
      <c r="U54" s="60">
        <f>MIN($U$6/100*G54,200)</f>
        <v>152.9355585</v>
      </c>
      <c r="V54" s="60">
        <f>MIN($V$6/100*G54,250)</f>
        <v>203.914078</v>
      </c>
      <c r="W54" s="60">
        <v>0.2</v>
      </c>
      <c r="X54" s="60">
        <v>0.2</v>
      </c>
      <c r="Y54" s="60">
        <v>0.6</v>
      </c>
      <c r="Z54" s="67">
        <f>IF(AND(D54&lt;49.85,H54&gt;0),$C$2*ABS(H54)/40000,(SUMPRODUCT(--(H54&gt;$T54:$V54),(H54-$T54:$V54),($W54:$Y54)))*E54/40000)</f>
        <v>0</v>
      </c>
      <c r="AA54" s="67">
        <f>IF(AND(C54&gt;=50.1,H54&lt;0),($A$2)*ABS(H54)/40000,0)</f>
        <v>0</v>
      </c>
      <c r="AB54" s="67">
        <f>S54+Z54+AA54</f>
        <v>0.1883429998025</v>
      </c>
      <c r="AC54" s="75">
        <f>IF(AB54&gt;=0,AB54,"")</f>
        <v>0.1883429998025</v>
      </c>
      <c r="AD54" s="76" t="str">
        <f>IF(AB54&lt;0,AB54,"")</f>
        <v/>
      </c>
      <c r="AE54" s="77"/>
      <c r="AF54" s="89"/>
      <c r="AG54" s="92">
        <f>ROUND((AG53-0.01),2)</f>
        <v>51.02</v>
      </c>
      <c r="AH54" s="93">
        <v>0</v>
      </c>
      <c r="AI54" s="86">
        <v>0</v>
      </c>
    </row>
    <row r="55" spans="1:38" customHeight="1" ht="15.75">
      <c r="A55" s="70">
        <v>0.489583333333333</v>
      </c>
      <c r="B55" s="71">
        <v>0.5</v>
      </c>
      <c r="C55" s="72">
        <v>50.04</v>
      </c>
      <c r="D55" s="73">
        <f>ROUND(C55,2)</f>
        <v>50.04</v>
      </c>
      <c r="E55" s="60">
        <v>58.02</v>
      </c>
      <c r="F55" s="60">
        <v>996.38999</v>
      </c>
      <c r="G55" s="61">
        <f>ABS(F55)</f>
        <v>996.38999</v>
      </c>
      <c r="H55" s="74">
        <v>71.13184</v>
      </c>
      <c r="I55" s="63">
        <f>MAX(H55,-0.12*G55)</f>
        <v>71.13184</v>
      </c>
      <c r="J55" s="63">
        <f>IF(ABS(G55)&lt;=10,0.5,IF(ABS(G55)&lt;=25,1,IF(ABS(G55)&lt;=100,2,10)))</f>
        <v>10</v>
      </c>
      <c r="K55" s="64">
        <f>IF(H55&lt;-J55,1,0)</f>
        <v>0</v>
      </c>
      <c r="L55" s="64">
        <f>IF(K55=K54,L54+K55,0)</f>
        <v>0</v>
      </c>
      <c r="M55" s="65">
        <f>IF(OR(L55=12,L55=24,L55=36,L55=48,L55=60,L55=72,L55=84,L55=96),1,0)</f>
        <v>0</v>
      </c>
      <c r="N55" s="65">
        <f>IF(H55&gt;J55,1,0)</f>
        <v>1</v>
      </c>
      <c r="O55" s="65">
        <f>IF(N55=N54,O54+N55,0)</f>
        <v>3</v>
      </c>
      <c r="P55" s="65">
        <f>IF(OR(O55=12,O55=24,O55=36,O55=48,O55=60,O55=72,O55=84,O55=96),1,0)</f>
        <v>0</v>
      </c>
      <c r="Q55" s="66">
        <f>M55+P55</f>
        <v>0</v>
      </c>
      <c r="R55" s="66">
        <f>Q55*ABS(S55)*0.1</f>
        <v>0</v>
      </c>
      <c r="S55" s="67">
        <f>I55*E55/40000</f>
        <v>0.10317673392</v>
      </c>
      <c r="T55" s="60">
        <f>MIN($T$6/100*G55,150)</f>
        <v>119.5667988</v>
      </c>
      <c r="U55" s="60">
        <f>MIN($U$6/100*G55,200)</f>
        <v>149.4584985</v>
      </c>
      <c r="V55" s="60">
        <f>MIN($V$6/100*G55,250)</f>
        <v>199.277998</v>
      </c>
      <c r="W55" s="60">
        <v>0.2</v>
      </c>
      <c r="X55" s="60">
        <v>0.2</v>
      </c>
      <c r="Y55" s="60">
        <v>0.6</v>
      </c>
      <c r="Z55" s="67">
        <f>IF(AND(D55&lt;49.85,H55&gt;0),$C$2*ABS(H55)/40000,(SUMPRODUCT(--(H55&gt;$T55:$V55),(H55-$T55:$V55),($W55:$Y55)))*E55/40000)</f>
        <v>0</v>
      </c>
      <c r="AA55" s="67">
        <f>IF(AND(C55&gt;=50.1,H55&lt;0),($A$2)*ABS(H55)/40000,0)</f>
        <v>0</v>
      </c>
      <c r="AB55" s="67">
        <f>S55+Z55+AA55</f>
        <v>0.10317673392</v>
      </c>
      <c r="AC55" s="75">
        <f>IF(AB55&gt;=0,AB55,"")</f>
        <v>0.10317673392</v>
      </c>
      <c r="AD55" s="76" t="str">
        <f>IF(AB55&lt;0,AB55,"")</f>
        <v/>
      </c>
      <c r="AE55" s="77"/>
      <c r="AF55" s="89"/>
      <c r="AG55" s="92">
        <f>ROUND((AG54-0.01),2)</f>
        <v>51.01</v>
      </c>
      <c r="AH55" s="93">
        <v>0</v>
      </c>
      <c r="AI55" s="86">
        <v>0</v>
      </c>
    </row>
    <row r="56" spans="1:38" customHeight="1" ht="15.75">
      <c r="A56" s="70">
        <v>0.5</v>
      </c>
      <c r="B56" s="71">
        <v>0.510416666666667</v>
      </c>
      <c r="C56" s="72">
        <v>49.93</v>
      </c>
      <c r="D56" s="73">
        <f>ROUND(C56,2)</f>
        <v>49.93</v>
      </c>
      <c r="E56" s="60">
        <v>513.17</v>
      </c>
      <c r="F56" s="60">
        <v>962.22759</v>
      </c>
      <c r="G56" s="61">
        <f>ABS(F56)</f>
        <v>962.22759</v>
      </c>
      <c r="H56" s="74">
        <v>87.17146</v>
      </c>
      <c r="I56" s="63">
        <f>MAX(H56,-0.12*G56)</f>
        <v>87.17146</v>
      </c>
      <c r="J56" s="63">
        <f>IF(ABS(G56)&lt;=10,0.5,IF(ABS(G56)&lt;=25,1,IF(ABS(G56)&lt;=100,2,10)))</f>
        <v>10</v>
      </c>
      <c r="K56" s="64">
        <f>IF(H56&lt;-J56,1,0)</f>
        <v>0</v>
      </c>
      <c r="L56" s="64">
        <f>IF(K56=K55,L55+K56,0)</f>
        <v>0</v>
      </c>
      <c r="M56" s="65">
        <f>IF(OR(L56=12,L56=24,L56=36,L56=48,L56=60,L56=72,L56=84,L56=96),1,0)</f>
        <v>0</v>
      </c>
      <c r="N56" s="65">
        <f>IF(H56&gt;J56,1,0)</f>
        <v>1</v>
      </c>
      <c r="O56" s="65">
        <f>IF(N56=N55,O55+N56,0)</f>
        <v>4</v>
      </c>
      <c r="P56" s="65">
        <f>IF(OR(O56=12,O56=24,O56=36,O56=48,O56=60,O56=72,O56=84,O56=96),1,0)</f>
        <v>0</v>
      </c>
      <c r="Q56" s="66">
        <f>M56+P56</f>
        <v>0</v>
      </c>
      <c r="R56" s="66">
        <f>Q56*ABS(S56)*0.1</f>
        <v>0</v>
      </c>
      <c r="S56" s="67">
        <f>I56*E56/40000</f>
        <v>1.118344453205</v>
      </c>
      <c r="T56" s="60">
        <f>MIN($T$6/100*G56,150)</f>
        <v>115.4673108</v>
      </c>
      <c r="U56" s="60">
        <f>MIN($U$6/100*G56,200)</f>
        <v>144.3341385</v>
      </c>
      <c r="V56" s="60">
        <f>MIN($V$6/100*G56,250)</f>
        <v>192.445518</v>
      </c>
      <c r="W56" s="60">
        <v>0.2</v>
      </c>
      <c r="X56" s="60">
        <v>0.2</v>
      </c>
      <c r="Y56" s="60">
        <v>0.6</v>
      </c>
      <c r="Z56" s="67">
        <f>IF(AND(D56&lt;49.85,H56&gt;0),$C$2*ABS(H56)/40000,(SUMPRODUCT(--(H56&gt;$T56:$V56),(H56-$T56:$V56),($W56:$Y56)))*E56/40000)</f>
        <v>0</v>
      </c>
      <c r="AA56" s="67">
        <f>IF(AND(C56&gt;=50.1,H56&lt;0),($A$2)*ABS(H56)/40000,0)</f>
        <v>0</v>
      </c>
      <c r="AB56" s="67">
        <f>S56+Z56+AA56</f>
        <v>1.118344453205</v>
      </c>
      <c r="AC56" s="75">
        <f>IF(AB56&gt;=0,AB56,"")</f>
        <v>1.118344453205</v>
      </c>
      <c r="AD56" s="76" t="str">
        <f>IF(AB56&lt;0,AB56,"")</f>
        <v/>
      </c>
      <c r="AE56" s="77"/>
      <c r="AF56" s="89"/>
      <c r="AG56" s="92">
        <f>ROUND((AG55-0.01),2)</f>
        <v>51</v>
      </c>
      <c r="AH56" s="93">
        <v>0</v>
      </c>
      <c r="AI56" s="86">
        <v>0</v>
      </c>
    </row>
    <row r="57" spans="1:38" customHeight="1" ht="15.75">
      <c r="A57" s="70">
        <v>0.510416666666667</v>
      </c>
      <c r="B57" s="71">
        <v>0.520833333333334</v>
      </c>
      <c r="C57" s="72">
        <v>49.93</v>
      </c>
      <c r="D57" s="73">
        <f>ROUND(C57,2)</f>
        <v>49.93</v>
      </c>
      <c r="E57" s="60">
        <v>513.17</v>
      </c>
      <c r="F57" s="60">
        <v>947.60759</v>
      </c>
      <c r="G57" s="61">
        <f>ABS(F57)</f>
        <v>947.60759</v>
      </c>
      <c r="H57" s="74">
        <v>42.13811</v>
      </c>
      <c r="I57" s="63">
        <f>MAX(H57,-0.12*G57)</f>
        <v>42.13811</v>
      </c>
      <c r="J57" s="63">
        <f>IF(ABS(G57)&lt;=10,0.5,IF(ABS(G57)&lt;=25,1,IF(ABS(G57)&lt;=100,2,10)))</f>
        <v>10</v>
      </c>
      <c r="K57" s="64">
        <f>IF(H57&lt;-J57,1,0)</f>
        <v>0</v>
      </c>
      <c r="L57" s="64">
        <f>IF(K57=K56,L56+K57,0)</f>
        <v>0</v>
      </c>
      <c r="M57" s="65">
        <f>IF(OR(L57=12,L57=24,L57=36,L57=48,L57=60,L57=72,L57=84,L57=96),1,0)</f>
        <v>0</v>
      </c>
      <c r="N57" s="65">
        <f>IF(H57&gt;J57,1,0)</f>
        <v>1</v>
      </c>
      <c r="O57" s="65">
        <f>IF(N57=N56,O56+N57,0)</f>
        <v>5</v>
      </c>
      <c r="P57" s="65">
        <f>IF(OR(O57=12,O57=24,O57=36,O57=48,O57=60,O57=72,O57=84,O57=96),1,0)</f>
        <v>0</v>
      </c>
      <c r="Q57" s="66">
        <f>M57+P57</f>
        <v>0</v>
      </c>
      <c r="R57" s="66">
        <f>Q57*ABS(S57)*0.1</f>
        <v>0</v>
      </c>
      <c r="S57" s="67">
        <f>I57*E57/40000</f>
        <v>0.5406003477174999</v>
      </c>
      <c r="T57" s="60">
        <f>MIN($T$6/100*G57,150)</f>
        <v>113.7129108</v>
      </c>
      <c r="U57" s="60">
        <f>MIN($U$6/100*G57,200)</f>
        <v>142.1411385</v>
      </c>
      <c r="V57" s="60">
        <f>MIN($V$6/100*G57,250)</f>
        <v>189.521518</v>
      </c>
      <c r="W57" s="60">
        <v>0.2</v>
      </c>
      <c r="X57" s="60">
        <v>0.2</v>
      </c>
      <c r="Y57" s="60">
        <v>0.6</v>
      </c>
      <c r="Z57" s="67">
        <f>IF(AND(D57&lt;49.85,H57&gt;0),$C$2*ABS(H57)/40000,(SUMPRODUCT(--(H57&gt;$T57:$V57),(H57-$T57:$V57),($W57:$Y57)))*E57/40000)</f>
        <v>0</v>
      </c>
      <c r="AA57" s="67">
        <f>IF(AND(C57&gt;=50.1,H57&lt;0),($A$2)*ABS(H57)/40000,0)</f>
        <v>0</v>
      </c>
      <c r="AB57" s="67">
        <f>S57+Z57+AA57</f>
        <v>0.5406003477174999</v>
      </c>
      <c r="AC57" s="75">
        <f>IF(AB57&gt;=0,AB57,"")</f>
        <v>0.5406003477174999</v>
      </c>
      <c r="AD57" s="76" t="str">
        <f>IF(AB57&lt;0,AB57,"")</f>
        <v/>
      </c>
      <c r="AE57" s="77"/>
      <c r="AF57" s="89"/>
      <c r="AG57" s="92">
        <f>ROUND((AG56-0.01),2)</f>
        <v>50.99</v>
      </c>
      <c r="AH57" s="93">
        <v>0</v>
      </c>
      <c r="AI57" s="86">
        <v>0</v>
      </c>
    </row>
    <row r="58" spans="1:38" customHeight="1" ht="15.75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353.82</v>
      </c>
      <c r="F58" s="60">
        <v>948.324</v>
      </c>
      <c r="G58" s="61">
        <f>ABS(F58)</f>
        <v>948.324</v>
      </c>
      <c r="H58" s="74">
        <v>6.07053</v>
      </c>
      <c r="I58" s="63">
        <f>MAX(H58,-0.12*G58)</f>
        <v>6.07053</v>
      </c>
      <c r="J58" s="63">
        <f>IF(ABS(G58)&lt;=10,0.5,IF(ABS(G58)&lt;=25,1,IF(ABS(G58)&lt;=100,2,10)))</f>
        <v>10</v>
      </c>
      <c r="K58" s="64">
        <f>IF(H58&lt;-J58,1,0)</f>
        <v>0</v>
      </c>
      <c r="L58" s="64">
        <f>IF(K58=K57,L57+K58,0)</f>
        <v>0</v>
      </c>
      <c r="M58" s="65">
        <f>IF(OR(L58=12,L58=24,L58=36,L58=48,L58=60,L58=72,L58=84,L58=96),1,0)</f>
        <v>0</v>
      </c>
      <c r="N58" s="65">
        <f>IF(H58&gt;J58,1,0)</f>
        <v>0</v>
      </c>
      <c r="O58" s="65">
        <f>IF(N58=N57,O57+N58,0)</f>
        <v>0</v>
      </c>
      <c r="P58" s="65">
        <f>IF(OR(O58=12,O58=24,O58=36,O58=48,O58=60,O58=72,O58=84,O58=96),1,0)</f>
        <v>0</v>
      </c>
      <c r="Q58" s="66">
        <f>M58+P58</f>
        <v>0</v>
      </c>
      <c r="R58" s="66">
        <f>Q58*ABS(S58)*0.1</f>
        <v>0</v>
      </c>
      <c r="S58" s="67">
        <f>I58*E58/40000</f>
        <v>0.05369687311499999</v>
      </c>
      <c r="T58" s="60">
        <f>MIN($T$6/100*G58,150)</f>
        <v>113.79888</v>
      </c>
      <c r="U58" s="60">
        <f>MIN($U$6/100*G58,200)</f>
        <v>142.2486</v>
      </c>
      <c r="V58" s="60">
        <f>MIN($V$6/100*G58,250)</f>
        <v>189.6648</v>
      </c>
      <c r="W58" s="60">
        <v>0.2</v>
      </c>
      <c r="X58" s="60">
        <v>0.2</v>
      </c>
      <c r="Y58" s="60">
        <v>0.6</v>
      </c>
      <c r="Z58" s="67">
        <f>IF(AND(D58&lt;49.85,H58&gt;0),$C$2*ABS(H58)/40000,(SUMPRODUCT(--(H58&gt;$T58:$V58),(H58-$T58:$V58),($W58:$Y58)))*E58/40000)</f>
        <v>0</v>
      </c>
      <c r="AA58" s="67">
        <f>IF(AND(C58&gt;=50.1,H58&lt;0),($A$2)*ABS(H58)/40000,0)</f>
        <v>0</v>
      </c>
      <c r="AB58" s="67">
        <f>S58+Z58+AA58</f>
        <v>0.05369687311499999</v>
      </c>
      <c r="AC58" s="75">
        <f>IF(AB58&gt;=0,AB58,"")</f>
        <v>0.05369687311499999</v>
      </c>
      <c r="AD58" s="76" t="str">
        <f>IF(AB58&lt;0,AB58,"")</f>
        <v/>
      </c>
      <c r="AE58" s="77"/>
      <c r="AF58" s="89"/>
      <c r="AG58" s="92">
        <f>ROUND((AG57-0.01),2)</f>
        <v>50.98</v>
      </c>
      <c r="AH58" s="93">
        <v>0</v>
      </c>
      <c r="AI58" s="86">
        <v>0</v>
      </c>
    </row>
    <row r="59" spans="1:38" customHeight="1" ht="15.75">
      <c r="A59" s="70">
        <v>0.53125</v>
      </c>
      <c r="B59" s="71">
        <v>0.541666666666667</v>
      </c>
      <c r="C59" s="72">
        <v>49.95</v>
      </c>
      <c r="D59" s="73">
        <f>ROUND(C59,2)</f>
        <v>49.95</v>
      </c>
      <c r="E59" s="60">
        <v>449.43</v>
      </c>
      <c r="F59" s="60">
        <v>947.544</v>
      </c>
      <c r="G59" s="61">
        <f>ABS(F59)</f>
        <v>947.544</v>
      </c>
      <c r="H59" s="74">
        <v>-18.28327</v>
      </c>
      <c r="I59" s="63">
        <f>MAX(H59,-0.12*G59)</f>
        <v>-18.28327</v>
      </c>
      <c r="J59" s="63">
        <f>IF(ABS(G59)&lt;=10,0.5,IF(ABS(G59)&lt;=25,1,IF(ABS(G59)&lt;=100,2,10)))</f>
        <v>10</v>
      </c>
      <c r="K59" s="64">
        <f>IF(H59&lt;-J59,1,0)</f>
        <v>1</v>
      </c>
      <c r="L59" s="64">
        <f>IF(K59=K58,L58+K59,0)</f>
        <v>0</v>
      </c>
      <c r="M59" s="65">
        <f>IF(OR(L59=12,L59=24,L59=36,L59=48,L59=60,L59=72,L59=84,L59=96),1,0)</f>
        <v>0</v>
      </c>
      <c r="N59" s="65">
        <f>IF(H59&gt;J59,1,0)</f>
        <v>0</v>
      </c>
      <c r="O59" s="65">
        <f>IF(N59=N58,O58+N59,0)</f>
        <v>0</v>
      </c>
      <c r="P59" s="65">
        <f>IF(OR(O59=12,O59=24,O59=36,O59=48,O59=60,O59=72,O59=84,O59=96),1,0)</f>
        <v>0</v>
      </c>
      <c r="Q59" s="66">
        <f>M59+P59</f>
        <v>0</v>
      </c>
      <c r="R59" s="66">
        <f>Q59*ABS(S59)*0.1</f>
        <v>0</v>
      </c>
      <c r="S59" s="67">
        <f>I59*E59/40000</f>
        <v>-0.2054262509025</v>
      </c>
      <c r="T59" s="60">
        <f>MIN($T$6/100*G59,150)</f>
        <v>113.70528</v>
      </c>
      <c r="U59" s="60">
        <f>MIN($U$6/100*G59,200)</f>
        <v>142.1316</v>
      </c>
      <c r="V59" s="60">
        <f>MIN($V$6/100*G59,250)</f>
        <v>189.5088</v>
      </c>
      <c r="W59" s="60">
        <v>0.2</v>
      </c>
      <c r="X59" s="60">
        <v>0.2</v>
      </c>
      <c r="Y59" s="60">
        <v>0.6</v>
      </c>
      <c r="Z59" s="67">
        <f>IF(AND(D59&lt;49.85,H59&gt;0),$C$2*ABS(H59)/40000,(SUMPRODUCT(--(H59&gt;$T59:$V59),(H59-$T59:$V59),($W59:$Y59)))*E59/40000)</f>
        <v>0</v>
      </c>
      <c r="AA59" s="67">
        <f>IF(AND(C59&gt;=50.1,H59&lt;0),($A$2)*ABS(H59)/40000,0)</f>
        <v>0</v>
      </c>
      <c r="AB59" s="67">
        <f>S59+Z59+AA59</f>
        <v>-0.2054262509025</v>
      </c>
      <c r="AC59" s="75" t="str">
        <f>IF(AB59&gt;=0,AB59,"")</f>
        <v/>
      </c>
      <c r="AD59" s="76">
        <f>IF(AB59&lt;0,AB59,"")</f>
        <v>-0.2054262509025</v>
      </c>
      <c r="AE59" s="77"/>
      <c r="AF59" s="89"/>
      <c r="AG59" s="92">
        <f>ROUND((AG58-0.01),2)</f>
        <v>50.97</v>
      </c>
      <c r="AH59" s="93">
        <v>0</v>
      </c>
      <c r="AI59" s="86">
        <v>0</v>
      </c>
    </row>
    <row r="60" spans="1:38" customHeight="1" ht="15.75">
      <c r="A60" s="70">
        <v>0.541666666666667</v>
      </c>
      <c r="B60" s="71">
        <v>0.552083333333334</v>
      </c>
      <c r="C60" s="72">
        <v>50.02</v>
      </c>
      <c r="D60" s="73">
        <f>ROUND(C60,2)</f>
        <v>50.02</v>
      </c>
      <c r="E60" s="60">
        <v>174.05</v>
      </c>
      <c r="F60" s="60">
        <v>889.9456</v>
      </c>
      <c r="G60" s="61">
        <f>ABS(F60)</f>
        <v>889.9456</v>
      </c>
      <c r="H60" s="74">
        <v>-26.38774</v>
      </c>
      <c r="I60" s="63">
        <f>MAX(H60,-0.12*G60)</f>
        <v>-26.38774</v>
      </c>
      <c r="J60" s="63">
        <f>IF(ABS(G60)&lt;=10,0.5,IF(ABS(G60)&lt;=25,1,IF(ABS(G60)&lt;=100,2,10)))</f>
        <v>10</v>
      </c>
      <c r="K60" s="64">
        <f>IF(H60&lt;-J60,1,0)</f>
        <v>1</v>
      </c>
      <c r="L60" s="64">
        <f>IF(K60=K59,L59+K60,0)</f>
        <v>1</v>
      </c>
      <c r="M60" s="65">
        <f>IF(OR(L60=12,L60=24,L60=36,L60=48,L60=60,L60=72,L60=84,L60=96),1,0)</f>
        <v>0</v>
      </c>
      <c r="N60" s="65">
        <f>IF(H60&gt;J60,1,0)</f>
        <v>0</v>
      </c>
      <c r="O60" s="65">
        <f>IF(N60=N59,O59+N60,0)</f>
        <v>0</v>
      </c>
      <c r="P60" s="65">
        <f>IF(OR(O60=12,O60=24,O60=36,O60=48,O60=60,O60=72,O60=84,O60=96),1,0)</f>
        <v>0</v>
      </c>
      <c r="Q60" s="66">
        <f>M60+P60</f>
        <v>0</v>
      </c>
      <c r="R60" s="66">
        <f>Q60*ABS(S60)*0.1</f>
        <v>0</v>
      </c>
      <c r="S60" s="67">
        <f>I60*E60/40000</f>
        <v>-0.114819653675</v>
      </c>
      <c r="T60" s="60">
        <f>MIN($T$6/100*G60,150)</f>
        <v>106.793472</v>
      </c>
      <c r="U60" s="60">
        <f>MIN($U$6/100*G60,200)</f>
        <v>133.49184</v>
      </c>
      <c r="V60" s="60">
        <f>MIN($V$6/100*G60,250)</f>
        <v>177.98912</v>
      </c>
      <c r="W60" s="60">
        <v>0.2</v>
      </c>
      <c r="X60" s="60">
        <v>0.2</v>
      </c>
      <c r="Y60" s="60">
        <v>0.6</v>
      </c>
      <c r="Z60" s="67">
        <f>IF(AND(D60&lt;49.85,H60&gt;0),$C$2*ABS(H60)/40000,(SUMPRODUCT(--(H60&gt;$T60:$V60),(H60-$T60:$V60),($W60:$Y60)))*E60/40000)</f>
        <v>0</v>
      </c>
      <c r="AA60" s="67">
        <f>IF(AND(C60&gt;=50.1,H60&lt;0),($A$2)*ABS(H60)/40000,0)</f>
        <v>0</v>
      </c>
      <c r="AB60" s="67">
        <f>S60+Z60+AA60</f>
        <v>-0.114819653675</v>
      </c>
      <c r="AC60" s="75" t="str">
        <f>IF(AB60&gt;=0,AB60,"")</f>
        <v/>
      </c>
      <c r="AD60" s="76">
        <f>IF(AB60&lt;0,AB60,"")</f>
        <v>-0.114819653675</v>
      </c>
      <c r="AE60" s="77"/>
      <c r="AF60" s="89"/>
      <c r="AG60" s="92">
        <f>ROUND((AG59-0.01),2)</f>
        <v>50.96</v>
      </c>
      <c r="AH60" s="93">
        <v>0</v>
      </c>
      <c r="AI60" s="86">
        <v>0</v>
      </c>
    </row>
    <row r="61" spans="1:38" customHeight="1" ht="15.75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174.05</v>
      </c>
      <c r="F61" s="60">
        <v>893.244</v>
      </c>
      <c r="G61" s="61">
        <f>ABS(F61)</f>
        <v>893.244</v>
      </c>
      <c r="H61" s="74">
        <v>-43.22874</v>
      </c>
      <c r="I61" s="63">
        <f>MAX(H61,-0.12*G61)</f>
        <v>-43.22874</v>
      </c>
      <c r="J61" s="63">
        <f>IF(ABS(G61)&lt;=10,0.5,IF(ABS(G61)&lt;=25,1,IF(ABS(G61)&lt;=100,2,10)))</f>
        <v>10</v>
      </c>
      <c r="K61" s="64">
        <f>IF(H61&lt;-J61,1,0)</f>
        <v>1</v>
      </c>
      <c r="L61" s="64">
        <f>IF(K61=K60,L60+K61,0)</f>
        <v>2</v>
      </c>
      <c r="M61" s="65">
        <f>IF(OR(L61=12,L61=24,L61=36,L61=48,L61=60,L61=72,L61=84,L61=96),1,0)</f>
        <v>0</v>
      </c>
      <c r="N61" s="65">
        <f>IF(H61&gt;J61,1,0)</f>
        <v>0</v>
      </c>
      <c r="O61" s="65">
        <f>IF(N61=N60,O60+N61,0)</f>
        <v>0</v>
      </c>
      <c r="P61" s="65">
        <f>IF(OR(O61=12,O61=24,O61=36,O61=48,O61=60,O61=72,O61=84,O61=96),1,0)</f>
        <v>0</v>
      </c>
      <c r="Q61" s="66">
        <f>M61+P61</f>
        <v>0</v>
      </c>
      <c r="R61" s="66">
        <f>Q61*ABS(S61)*0.1</f>
        <v>0</v>
      </c>
      <c r="S61" s="67">
        <f>I61*E61/40000</f>
        <v>-0.188099054925</v>
      </c>
      <c r="T61" s="60">
        <f>MIN($T$6/100*G61,150)</f>
        <v>107.18928</v>
      </c>
      <c r="U61" s="60">
        <f>MIN($U$6/100*G61,200)</f>
        <v>133.9866</v>
      </c>
      <c r="V61" s="60">
        <f>MIN($V$6/100*G61,250)</f>
        <v>178.6488</v>
      </c>
      <c r="W61" s="60">
        <v>0.2</v>
      </c>
      <c r="X61" s="60">
        <v>0.2</v>
      </c>
      <c r="Y61" s="60">
        <v>0.6</v>
      </c>
      <c r="Z61" s="67">
        <f>IF(AND(D61&lt;49.85,H61&gt;0),$C$2*ABS(H61)/40000,(SUMPRODUCT(--(H61&gt;$T61:$V61),(H61-$T61:$V61),($W61:$Y61)))*E61/40000)</f>
        <v>0</v>
      </c>
      <c r="AA61" s="67">
        <f>IF(AND(C61&gt;=50.1,H61&lt;0),($A$2)*ABS(H61)/40000,0)</f>
        <v>0</v>
      </c>
      <c r="AB61" s="67">
        <f>S61+Z61+AA61</f>
        <v>-0.188099054925</v>
      </c>
      <c r="AC61" s="75" t="str">
        <f>IF(AB61&gt;=0,AB61,"")</f>
        <v/>
      </c>
      <c r="AD61" s="76">
        <f>IF(AB61&lt;0,AB61,"")</f>
        <v>-0.188099054925</v>
      </c>
      <c r="AE61" s="77"/>
      <c r="AF61" s="89"/>
      <c r="AG61" s="92">
        <f>ROUND((AG60-0.01),2)</f>
        <v>50.95</v>
      </c>
      <c r="AH61" s="93">
        <v>0</v>
      </c>
      <c r="AI61" s="86">
        <v>0</v>
      </c>
    </row>
    <row r="62" spans="1:38" customHeight="1" ht="15.75">
      <c r="A62" s="70">
        <v>0.5625</v>
      </c>
      <c r="B62" s="71">
        <v>0.572916666666667</v>
      </c>
      <c r="C62" s="72">
        <v>50.05</v>
      </c>
      <c r="D62" s="73">
        <f>ROUND(C62,2)</f>
        <v>50.05</v>
      </c>
      <c r="E62" s="60">
        <v>0</v>
      </c>
      <c r="F62" s="60">
        <v>985.4844000000001</v>
      </c>
      <c r="G62" s="61">
        <f>ABS(F62)</f>
        <v>985.4844000000001</v>
      </c>
      <c r="H62" s="74">
        <v>-94.92382000000001</v>
      </c>
      <c r="I62" s="63">
        <f>MAX(H62,-0.12*G62)</f>
        <v>-94.92382000000001</v>
      </c>
      <c r="J62" s="63">
        <f>IF(ABS(G62)&lt;=10,0.5,IF(ABS(G62)&lt;=25,1,IF(ABS(G62)&lt;=100,2,10)))</f>
        <v>10</v>
      </c>
      <c r="K62" s="64">
        <f>IF(H62&lt;-J62,1,0)</f>
        <v>1</v>
      </c>
      <c r="L62" s="64">
        <f>IF(K62=K61,L61+K62,0)</f>
        <v>3</v>
      </c>
      <c r="M62" s="65">
        <f>IF(OR(L62=12,L62=24,L62=36,L62=48,L62=60,L62=72,L62=84,L62=96),1,0)</f>
        <v>0</v>
      </c>
      <c r="N62" s="65">
        <f>IF(H62&gt;J62,1,0)</f>
        <v>0</v>
      </c>
      <c r="O62" s="65">
        <f>IF(N62=N61,O61+N62,0)</f>
        <v>0</v>
      </c>
      <c r="P62" s="65">
        <f>IF(OR(O62=12,O62=24,O62=36,O62=48,O62=60,O62=72,O62=84,O62=96),1,0)</f>
        <v>0</v>
      </c>
      <c r="Q62" s="66">
        <f>M62+P62</f>
        <v>0</v>
      </c>
      <c r="R62" s="66">
        <f>Q62*ABS(S62)*0.1</f>
        <v>0</v>
      </c>
      <c r="S62" s="67">
        <f>I62*E62/40000</f>
        <v>-0</v>
      </c>
      <c r="T62" s="60">
        <f>MIN($T$6/100*G62,150)</f>
        <v>118.258128</v>
      </c>
      <c r="U62" s="60">
        <f>MIN($U$6/100*G62,200)</f>
        <v>147.82266</v>
      </c>
      <c r="V62" s="60">
        <f>MIN($V$6/100*G62,250)</f>
        <v>197.09688</v>
      </c>
      <c r="W62" s="60">
        <v>0.2</v>
      </c>
      <c r="X62" s="60">
        <v>0.2</v>
      </c>
      <c r="Y62" s="60">
        <v>0.6</v>
      </c>
      <c r="Z62" s="67">
        <f>IF(AND(D62&lt;49.85,H62&gt;0),$C$2*ABS(H62)/40000,(SUMPRODUCT(--(H62&gt;$T62:$V62),(H62-$T62:$V62),($W62:$Y62)))*E62/40000)</f>
        <v>0</v>
      </c>
      <c r="AA62" s="67">
        <f>IF(AND(C62&gt;=50.1,H62&lt;0),($A$2)*ABS(H62)/40000,0)</f>
        <v>0</v>
      </c>
      <c r="AB62" s="67">
        <f>S62+Z62+AA62</f>
        <v>0</v>
      </c>
      <c r="AC62" s="75">
        <f>IF(AB62&gt;=0,AB62,"")</f>
        <v>0</v>
      </c>
      <c r="AD62" s="76" t="str">
        <f>IF(AB62&lt;0,AB62,"")</f>
        <v/>
      </c>
      <c r="AE62" s="77"/>
      <c r="AF62" s="89"/>
      <c r="AG62" s="92">
        <f>ROUND((AG61-0.01),2)</f>
        <v>50.94</v>
      </c>
      <c r="AH62" s="93">
        <v>0</v>
      </c>
      <c r="AI62" s="86">
        <v>0</v>
      </c>
    </row>
    <row r="63" spans="1:38" customHeight="1" ht="15.75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174.05</v>
      </c>
      <c r="F63" s="60">
        <v>895.0544</v>
      </c>
      <c r="G63" s="61">
        <f>ABS(F63)</f>
        <v>895.0544</v>
      </c>
      <c r="H63" s="74">
        <v>6.23909</v>
      </c>
      <c r="I63" s="63">
        <f>MAX(H63,-0.12*G63)</f>
        <v>6.23909</v>
      </c>
      <c r="J63" s="63">
        <f>IF(ABS(G63)&lt;=10,0.5,IF(ABS(G63)&lt;=25,1,IF(ABS(G63)&lt;=100,2,10)))</f>
        <v>10</v>
      </c>
      <c r="K63" s="64">
        <f>IF(H63&lt;-J63,1,0)</f>
        <v>0</v>
      </c>
      <c r="L63" s="64">
        <f>IF(K63=K62,L62+K63,0)</f>
        <v>0</v>
      </c>
      <c r="M63" s="65">
        <f>IF(OR(L63=12,L63=24,L63=36,L63=48,L63=60,L63=72,L63=84,L63=96),1,0)</f>
        <v>0</v>
      </c>
      <c r="N63" s="65">
        <f>IF(H63&gt;J63,1,0)</f>
        <v>0</v>
      </c>
      <c r="O63" s="65">
        <f>IF(N63=N62,O62+N63,0)</f>
        <v>0</v>
      </c>
      <c r="P63" s="65">
        <f>IF(OR(O63=12,O63=24,O63=36,O63=48,O63=60,O63=72,O63=84,O63=96),1,0)</f>
        <v>0</v>
      </c>
      <c r="Q63" s="66">
        <f>M63+P63</f>
        <v>0</v>
      </c>
      <c r="R63" s="66">
        <f>Q63*ABS(S63)*0.1</f>
        <v>0</v>
      </c>
      <c r="S63" s="67">
        <f>I63*E63/40000</f>
        <v>0.0271478403625</v>
      </c>
      <c r="T63" s="60">
        <f>MIN($T$6/100*G63,150)</f>
        <v>107.406528</v>
      </c>
      <c r="U63" s="60">
        <f>MIN($U$6/100*G63,200)</f>
        <v>134.25816</v>
      </c>
      <c r="V63" s="60">
        <f>MIN($V$6/100*G63,250)</f>
        <v>179.01088</v>
      </c>
      <c r="W63" s="60">
        <v>0.2</v>
      </c>
      <c r="X63" s="60">
        <v>0.2</v>
      </c>
      <c r="Y63" s="60">
        <v>0.6</v>
      </c>
      <c r="Z63" s="67">
        <f>IF(AND(D63&lt;49.85,H63&gt;0),$C$2*ABS(H63)/40000,(SUMPRODUCT(--(H63&gt;$T63:$V63),(H63-$T63:$V63),($W63:$Y63)))*E63/40000)</f>
        <v>0</v>
      </c>
      <c r="AA63" s="67">
        <f>IF(AND(C63&gt;=50.1,H63&lt;0),($A$2)*ABS(H63)/40000,0)</f>
        <v>0</v>
      </c>
      <c r="AB63" s="67">
        <f>S63+Z63+AA63</f>
        <v>0.0271478403625</v>
      </c>
      <c r="AC63" s="75">
        <f>IF(AB63&gt;=0,AB63,"")</f>
        <v>0.0271478403625</v>
      </c>
      <c r="AD63" s="76" t="str">
        <f>IF(AB63&lt;0,AB63,"")</f>
        <v/>
      </c>
      <c r="AE63" s="77"/>
      <c r="AF63" s="89"/>
      <c r="AG63" s="92">
        <f>ROUND((AG62-0.01),2)</f>
        <v>50.93</v>
      </c>
      <c r="AH63" s="93">
        <v>0</v>
      </c>
      <c r="AI63" s="86">
        <v>0</v>
      </c>
    </row>
    <row r="64" spans="1:38" customHeight="1" ht="15.75">
      <c r="A64" s="70">
        <v>0.583333333333333</v>
      </c>
      <c r="B64" s="71">
        <v>0.59375</v>
      </c>
      <c r="C64" s="72">
        <v>49.92</v>
      </c>
      <c r="D64" s="73">
        <f>ROUND(C64,2)</f>
        <v>49.92</v>
      </c>
      <c r="E64" s="60">
        <v>545.04</v>
      </c>
      <c r="F64" s="60">
        <v>859.2284</v>
      </c>
      <c r="G64" s="61">
        <f>ABS(F64)</f>
        <v>859.2284</v>
      </c>
      <c r="H64" s="74">
        <v>18.12684</v>
      </c>
      <c r="I64" s="63">
        <f>MAX(H64,-0.12*G64)</f>
        <v>18.12684</v>
      </c>
      <c r="J64" s="63">
        <f>IF(ABS(G64)&lt;=10,0.5,IF(ABS(G64)&lt;=25,1,IF(ABS(G64)&lt;=100,2,10)))</f>
        <v>10</v>
      </c>
      <c r="K64" s="64">
        <f>IF(H64&lt;-J64,1,0)</f>
        <v>0</v>
      </c>
      <c r="L64" s="64">
        <f>IF(K64=K63,L63+K64,0)</f>
        <v>0</v>
      </c>
      <c r="M64" s="65">
        <f>IF(OR(L64=12,L64=24,L64=36,L64=48,L64=60,L64=72,L64=84,L64=96),1,0)</f>
        <v>0</v>
      </c>
      <c r="N64" s="65">
        <f>IF(H64&gt;J64,1,0)</f>
        <v>1</v>
      </c>
      <c r="O64" s="65">
        <f>IF(N64=N63,O63+N64,0)</f>
        <v>0</v>
      </c>
      <c r="P64" s="65">
        <f>IF(OR(O64=12,O64=24,O64=36,O64=48,O64=60,O64=72,O64=84,O64=96),1,0)</f>
        <v>0</v>
      </c>
      <c r="Q64" s="66">
        <f>M64+P64</f>
        <v>0</v>
      </c>
      <c r="R64" s="66">
        <f>Q64*ABS(S64)*0.1</f>
        <v>0</v>
      </c>
      <c r="S64" s="67">
        <f>I64*E64/40000</f>
        <v>0.24699632184</v>
      </c>
      <c r="T64" s="60">
        <f>MIN($T$6/100*G64,150)</f>
        <v>103.107408</v>
      </c>
      <c r="U64" s="60">
        <f>MIN($U$6/100*G64,200)</f>
        <v>128.88426</v>
      </c>
      <c r="V64" s="60">
        <f>MIN($V$6/100*G64,250)</f>
        <v>171.84568</v>
      </c>
      <c r="W64" s="60">
        <v>0.2</v>
      </c>
      <c r="X64" s="60">
        <v>0.2</v>
      </c>
      <c r="Y64" s="60">
        <v>0.6</v>
      </c>
      <c r="Z64" s="67">
        <f>IF(AND(D64&lt;49.85,H64&gt;0),$C$2*ABS(H64)/40000,(SUMPRODUCT(--(H64&gt;$T64:$V64),(H64-$T64:$V64),($W64:$Y64)))*E64/40000)</f>
        <v>0</v>
      </c>
      <c r="AA64" s="67">
        <f>IF(AND(C64&gt;=50.1,H64&lt;0),($A$2)*ABS(H64)/40000,0)</f>
        <v>0</v>
      </c>
      <c r="AB64" s="67">
        <f>S64+Z64+AA64</f>
        <v>0.24699632184</v>
      </c>
      <c r="AC64" s="75">
        <f>IF(AB64&gt;=0,AB64,"")</f>
        <v>0.24699632184</v>
      </c>
      <c r="AD64" s="76" t="str">
        <f>IF(AB64&lt;0,AB64,"")</f>
        <v/>
      </c>
      <c r="AE64" s="77"/>
      <c r="AF64" s="89"/>
      <c r="AG64" s="92">
        <f>ROUND((AG63-0.01),2)</f>
        <v>50.92</v>
      </c>
      <c r="AH64" s="93">
        <v>0</v>
      </c>
      <c r="AI64" s="86">
        <v>0</v>
      </c>
    </row>
    <row r="65" spans="1:38" customHeight="1" ht="15.75">
      <c r="A65" s="70">
        <v>0.59375</v>
      </c>
      <c r="B65" s="71">
        <v>0.604166666666667</v>
      </c>
      <c r="C65" s="72">
        <v>49.82</v>
      </c>
      <c r="D65" s="73">
        <f>ROUND(C65,2)</f>
        <v>49.82</v>
      </c>
      <c r="E65" s="60">
        <v>800</v>
      </c>
      <c r="F65" s="60">
        <v>863.6168</v>
      </c>
      <c r="G65" s="61">
        <f>ABS(F65)</f>
        <v>863.6168</v>
      </c>
      <c r="H65" s="74">
        <v>14.64881</v>
      </c>
      <c r="I65" s="63">
        <f>MAX(H65,-0.12*G65)</f>
        <v>14.64881</v>
      </c>
      <c r="J65" s="63">
        <f>IF(ABS(G65)&lt;=10,0.5,IF(ABS(G65)&lt;=25,1,IF(ABS(G65)&lt;=100,2,10)))</f>
        <v>10</v>
      </c>
      <c r="K65" s="64">
        <f>IF(H65&lt;-J65,1,0)</f>
        <v>0</v>
      </c>
      <c r="L65" s="64">
        <f>IF(K65=K64,L64+K65,0)</f>
        <v>0</v>
      </c>
      <c r="M65" s="65">
        <f>IF(OR(L65=12,L65=24,L65=36,L65=48,L65=60,L65=72,L65=84,L65=96),1,0)</f>
        <v>0</v>
      </c>
      <c r="N65" s="65">
        <f>IF(H65&gt;J65,1,0)</f>
        <v>1</v>
      </c>
      <c r="O65" s="65">
        <f>IF(N65=N64,O64+N65,0)</f>
        <v>1</v>
      </c>
      <c r="P65" s="65">
        <f>IF(OR(O65=12,O65=24,O65=36,O65=48,O65=60,O65=72,O65=84,O65=96),1,0)</f>
        <v>0</v>
      </c>
      <c r="Q65" s="66">
        <f>M65+P65</f>
        <v>0</v>
      </c>
      <c r="R65" s="66">
        <f>Q65*ABS(S65)*0.1</f>
        <v>0</v>
      </c>
      <c r="S65" s="67">
        <f>I65*E65/40000</f>
        <v>0.2929762</v>
      </c>
      <c r="T65" s="60">
        <f>MIN($T$6/100*G65,150)</f>
        <v>103.634016</v>
      </c>
      <c r="U65" s="60">
        <f>MIN($U$6/100*G65,200)</f>
        <v>129.54252</v>
      </c>
      <c r="V65" s="60">
        <f>MIN($V$6/100*G65,250)</f>
        <v>172.72336</v>
      </c>
      <c r="W65" s="60">
        <v>0.2</v>
      </c>
      <c r="X65" s="60">
        <v>0.2</v>
      </c>
      <c r="Y65" s="60">
        <v>0.6</v>
      </c>
      <c r="Z65" s="67">
        <f>IF(AND(D65&lt;49.85,H65&gt;0),$C$2*ABS(H65)/40000,(SUMPRODUCT(--(H65&gt;$T65:$V65),(H65-$T65:$V65),($W65:$Y65)))*E65/40000)</f>
        <v>0.2929762</v>
      </c>
      <c r="AA65" s="67">
        <f>IF(AND(C65&gt;=50.1,H65&lt;0),($A$2)*ABS(H65)/40000,0)</f>
        <v>0</v>
      </c>
      <c r="AB65" s="67">
        <f>S65+Z65+AA65</f>
        <v>0.5859523999999999</v>
      </c>
      <c r="AC65" s="75">
        <f>IF(AB65&gt;=0,AB65,"")</f>
        <v>0.5859523999999999</v>
      </c>
      <c r="AD65" s="76" t="str">
        <f>IF(AB65&lt;0,AB65,"")</f>
        <v/>
      </c>
      <c r="AE65" s="77"/>
      <c r="AF65" s="89"/>
      <c r="AG65" s="92">
        <f>ROUND((AG64-0.01),2)</f>
        <v>50.91</v>
      </c>
      <c r="AH65" s="93">
        <v>0</v>
      </c>
      <c r="AI65" s="86">
        <v>0</v>
      </c>
    </row>
    <row r="66" spans="1:38" customHeight="1" ht="15.75">
      <c r="A66" s="70">
        <v>0.604166666666667</v>
      </c>
      <c r="B66" s="71">
        <v>0.614583333333334</v>
      </c>
      <c r="C66" s="72">
        <v>49.89</v>
      </c>
      <c r="D66" s="73">
        <f>ROUND(C66,2)</f>
        <v>49.89</v>
      </c>
      <c r="E66" s="60">
        <v>640.65</v>
      </c>
      <c r="F66" s="60">
        <v>879.1928</v>
      </c>
      <c r="G66" s="61">
        <f>ABS(F66)</f>
        <v>879.1928</v>
      </c>
      <c r="H66" s="74">
        <v>-0.13123</v>
      </c>
      <c r="I66" s="63">
        <f>MAX(H66,-0.12*G66)</f>
        <v>-0.13123</v>
      </c>
      <c r="J66" s="63">
        <f>IF(ABS(G66)&lt;=10,0.5,IF(ABS(G66)&lt;=25,1,IF(ABS(G66)&lt;=100,2,10)))</f>
        <v>10</v>
      </c>
      <c r="K66" s="64">
        <f>IF(H66&lt;-J66,1,0)</f>
        <v>0</v>
      </c>
      <c r="L66" s="64">
        <f>IF(K66=K65,L65+K66,0)</f>
        <v>0</v>
      </c>
      <c r="M66" s="65">
        <f>IF(OR(L66=12,L66=24,L66=36,L66=48,L66=60,L66=72,L66=84,L66=96),1,0)</f>
        <v>0</v>
      </c>
      <c r="N66" s="65">
        <f>IF(H66&gt;J66,1,0)</f>
        <v>0</v>
      </c>
      <c r="O66" s="65">
        <f>IF(N66=N65,O65+N66,0)</f>
        <v>0</v>
      </c>
      <c r="P66" s="65">
        <f>IF(OR(O66=12,O66=24,O66=36,O66=48,O66=60,O66=72,O66=84,O66=96),1,0)</f>
        <v>0</v>
      </c>
      <c r="Q66" s="66">
        <f>M66+P66</f>
        <v>0</v>
      </c>
      <c r="R66" s="66">
        <f>Q66*ABS(S66)*0.1</f>
        <v>0</v>
      </c>
      <c r="S66" s="67">
        <f>I66*E66/40000</f>
        <v>-0.0021018124875</v>
      </c>
      <c r="T66" s="60">
        <f>MIN($T$6/100*G66,150)</f>
        <v>105.503136</v>
      </c>
      <c r="U66" s="60">
        <f>MIN($U$6/100*G66,200)</f>
        <v>131.87892</v>
      </c>
      <c r="V66" s="60">
        <f>MIN($V$6/100*G66,250)</f>
        <v>175.83856</v>
      </c>
      <c r="W66" s="60">
        <v>0.2</v>
      </c>
      <c r="X66" s="60">
        <v>0.2</v>
      </c>
      <c r="Y66" s="60">
        <v>0.6</v>
      </c>
      <c r="Z66" s="67">
        <f>IF(AND(D66&lt;49.85,H66&gt;0),$C$2*ABS(H66)/40000,(SUMPRODUCT(--(H66&gt;$T66:$V66),(H66-$T66:$V66),($W66:$Y66)))*E66/40000)</f>
        <v>0</v>
      </c>
      <c r="AA66" s="67">
        <f>IF(AND(C66&gt;=50.1,H66&lt;0),($A$2)*ABS(H66)/40000,0)</f>
        <v>0</v>
      </c>
      <c r="AB66" s="67">
        <f>S66+Z66+AA66</f>
        <v>-0.0021018124875</v>
      </c>
      <c r="AC66" s="75" t="str">
        <f>IF(AB66&gt;=0,AB66,"")</f>
        <v/>
      </c>
      <c r="AD66" s="76">
        <f>IF(AB66&lt;0,AB66,"")</f>
        <v>-0.0021018124875</v>
      </c>
      <c r="AE66" s="77"/>
      <c r="AF66" s="89"/>
      <c r="AG66" s="92">
        <f>ROUND((AG65-0.01),2)</f>
        <v>50.9</v>
      </c>
      <c r="AH66" s="93">
        <v>0</v>
      </c>
      <c r="AI66" s="86">
        <v>0</v>
      </c>
    </row>
    <row r="67" spans="1:38" customHeight="1" ht="15.75">
      <c r="A67" s="70">
        <v>0.614583333333333</v>
      </c>
      <c r="B67" s="71">
        <v>0.625</v>
      </c>
      <c r="C67" s="72">
        <v>49.93</v>
      </c>
      <c r="D67" s="73">
        <f>ROUND(C67,2)</f>
        <v>49.93</v>
      </c>
      <c r="E67" s="60">
        <v>513.17</v>
      </c>
      <c r="F67" s="60">
        <v>865.0132</v>
      </c>
      <c r="G67" s="61">
        <f>ABS(F67)</f>
        <v>865.0132</v>
      </c>
      <c r="H67" s="74">
        <v>9.524660000000001</v>
      </c>
      <c r="I67" s="63">
        <f>MAX(H67,-0.12*G67)</f>
        <v>9.524660000000001</v>
      </c>
      <c r="J67" s="63">
        <f>IF(ABS(G67)&lt;=10,0.5,IF(ABS(G67)&lt;=25,1,IF(ABS(G67)&lt;=100,2,10)))</f>
        <v>10</v>
      </c>
      <c r="K67" s="64">
        <f>IF(H67&lt;-J67,1,0)</f>
        <v>0</v>
      </c>
      <c r="L67" s="64">
        <f>IF(K67=K66,L66+K67,0)</f>
        <v>0</v>
      </c>
      <c r="M67" s="65">
        <f>IF(OR(L67=12,L67=24,L67=36,L67=48,L67=60,L67=72,L67=84,L67=96),1,0)</f>
        <v>0</v>
      </c>
      <c r="N67" s="65">
        <f>IF(H67&gt;J67,1,0)</f>
        <v>0</v>
      </c>
      <c r="O67" s="65">
        <f>IF(N67=N66,O66+N67,0)</f>
        <v>0</v>
      </c>
      <c r="P67" s="65">
        <f>IF(OR(O67=12,O67=24,O67=36,O67=48,O67=60,O67=72,O67=84,O67=96),1,0)</f>
        <v>0</v>
      </c>
      <c r="Q67" s="66">
        <f>M67+P67</f>
        <v>0</v>
      </c>
      <c r="R67" s="66">
        <f>Q67*ABS(S67)*0.1</f>
        <v>0</v>
      </c>
      <c r="S67" s="67">
        <f>I67*E67/40000</f>
        <v>0.122194244305</v>
      </c>
      <c r="T67" s="60">
        <f>MIN($T$6/100*G67,150)</f>
        <v>103.801584</v>
      </c>
      <c r="U67" s="60">
        <f>MIN($U$6/100*G67,200)</f>
        <v>129.75198</v>
      </c>
      <c r="V67" s="60">
        <f>MIN($V$6/100*G67,250)</f>
        <v>173.00264</v>
      </c>
      <c r="W67" s="60">
        <v>0.2</v>
      </c>
      <c r="X67" s="60">
        <v>0.2</v>
      </c>
      <c r="Y67" s="60">
        <v>0.6</v>
      </c>
      <c r="Z67" s="67">
        <f>IF(AND(D67&lt;49.85,H67&gt;0),$C$2*ABS(H67)/40000,(SUMPRODUCT(--(H67&gt;$T67:$V67),(H67-$T67:$V67),($W67:$Y67)))*E67/40000)</f>
        <v>0</v>
      </c>
      <c r="AA67" s="67">
        <f>IF(AND(C67&gt;=50.1,H67&lt;0),($A$2)*ABS(H67)/40000,0)</f>
        <v>0</v>
      </c>
      <c r="AB67" s="67">
        <f>S67+Z67+AA67</f>
        <v>0.122194244305</v>
      </c>
      <c r="AC67" s="75">
        <f>IF(AB67&gt;=0,AB67,"")</f>
        <v>0.122194244305</v>
      </c>
      <c r="AD67" s="76" t="str">
        <f>IF(AB67&lt;0,AB67,"")</f>
        <v/>
      </c>
      <c r="AE67" s="77"/>
      <c r="AF67" s="89"/>
      <c r="AG67" s="92">
        <f>ROUND((AG66-0.01),2)</f>
        <v>50.89</v>
      </c>
      <c r="AH67" s="93">
        <v>0</v>
      </c>
      <c r="AI67" s="86">
        <v>0</v>
      </c>
    </row>
    <row r="68" spans="1:38" customHeight="1" ht="15.75">
      <c r="A68" s="70">
        <v>0.625</v>
      </c>
      <c r="B68" s="71">
        <v>0.635416666666667</v>
      </c>
      <c r="C68" s="72">
        <v>50</v>
      </c>
      <c r="D68" s="73">
        <f>ROUND(C68,2)</f>
        <v>50</v>
      </c>
      <c r="E68" s="60">
        <v>290.09</v>
      </c>
      <c r="F68" s="60">
        <v>863.4023999999999</v>
      </c>
      <c r="G68" s="61">
        <f>ABS(F68)</f>
        <v>863.4023999999999</v>
      </c>
      <c r="H68" s="74">
        <v>13.00217</v>
      </c>
      <c r="I68" s="63">
        <f>MAX(H68,-0.12*G68)</f>
        <v>13.00217</v>
      </c>
      <c r="J68" s="63">
        <f>IF(ABS(G68)&lt;=10,0.5,IF(ABS(G68)&lt;=25,1,IF(ABS(G68)&lt;=100,2,10)))</f>
        <v>10</v>
      </c>
      <c r="K68" s="64">
        <f>IF(H68&lt;-J68,1,0)</f>
        <v>0</v>
      </c>
      <c r="L68" s="64">
        <f>IF(K68=K67,L67+K68,0)</f>
        <v>0</v>
      </c>
      <c r="M68" s="65">
        <f>IF(OR(L68=12,L68=24,L68=36,L68=48,L68=60,L68=72,L68=84,L68=96),1,0)</f>
        <v>0</v>
      </c>
      <c r="N68" s="65">
        <f>IF(H68&gt;J68,1,0)</f>
        <v>1</v>
      </c>
      <c r="O68" s="65">
        <f>IF(N68=N67,O67+N68,0)</f>
        <v>0</v>
      </c>
      <c r="P68" s="65">
        <f>IF(OR(O68=12,O68=24,O68=36,O68=48,O68=60,O68=72,O68=84,O68=96),1,0)</f>
        <v>0</v>
      </c>
      <c r="Q68" s="66">
        <f>M68+P68</f>
        <v>0</v>
      </c>
      <c r="R68" s="66">
        <f>Q68*ABS(S68)*0.1</f>
        <v>0</v>
      </c>
      <c r="S68" s="67">
        <f>I68*E68/40000</f>
        <v>0.0942949873825</v>
      </c>
      <c r="T68" s="60">
        <f>MIN($T$6/100*G68,150)</f>
        <v>103.608288</v>
      </c>
      <c r="U68" s="60">
        <f>MIN($U$6/100*G68,200)</f>
        <v>129.51036</v>
      </c>
      <c r="V68" s="60">
        <f>MIN($V$6/100*G68,250)</f>
        <v>172.68048</v>
      </c>
      <c r="W68" s="60">
        <v>0.2</v>
      </c>
      <c r="X68" s="60">
        <v>0.2</v>
      </c>
      <c r="Y68" s="60">
        <v>0.6</v>
      </c>
      <c r="Z68" s="67">
        <f>IF(AND(D68&lt;49.85,H68&gt;0),$C$2*ABS(H68)/40000,(SUMPRODUCT(--(H68&gt;$T68:$V68),(H68-$T68:$V68),($W68:$Y68)))*E68/40000)</f>
        <v>0</v>
      </c>
      <c r="AA68" s="67">
        <f>IF(AND(C68&gt;=50.1,H68&lt;0),($A$2)*ABS(H68)/40000,0)</f>
        <v>0</v>
      </c>
      <c r="AB68" s="67">
        <f>S68+Z68+AA68</f>
        <v>0.0942949873825</v>
      </c>
      <c r="AC68" s="75">
        <f>IF(AB68&gt;=0,AB68,"")</f>
        <v>0.0942949873825</v>
      </c>
      <c r="AD68" s="76" t="str">
        <f>IF(AB68&lt;0,AB68,"")</f>
        <v/>
      </c>
      <c r="AE68" s="77"/>
      <c r="AF68" s="89"/>
      <c r="AG68" s="92">
        <f>ROUND((AG67-0.01),2)</f>
        <v>50.88</v>
      </c>
      <c r="AH68" s="93">
        <v>0</v>
      </c>
      <c r="AI68" s="86">
        <v>0</v>
      </c>
    </row>
    <row r="69" spans="1:38" customHeight="1" ht="15.75">
      <c r="A69" s="70">
        <v>0.635416666666667</v>
      </c>
      <c r="B69" s="71">
        <v>0.645833333333334</v>
      </c>
      <c r="C69" s="72">
        <v>49.98</v>
      </c>
      <c r="D69" s="73">
        <f>ROUND(C69,2)</f>
        <v>49.98</v>
      </c>
      <c r="E69" s="60">
        <v>353.82</v>
      </c>
      <c r="F69" s="60">
        <v>864.9616</v>
      </c>
      <c r="G69" s="61">
        <f>ABS(F69)</f>
        <v>864.9616</v>
      </c>
      <c r="H69" s="74">
        <v>14.41548</v>
      </c>
      <c r="I69" s="63">
        <f>MAX(H69,-0.12*G69)</f>
        <v>14.41548</v>
      </c>
      <c r="J69" s="63">
        <f>IF(ABS(G69)&lt;=10,0.5,IF(ABS(G69)&lt;=25,1,IF(ABS(G69)&lt;=100,2,10)))</f>
        <v>10</v>
      </c>
      <c r="K69" s="64">
        <f>IF(H69&lt;-J69,1,0)</f>
        <v>0</v>
      </c>
      <c r="L69" s="64">
        <f>IF(K69=K68,L68+K69,0)</f>
        <v>0</v>
      </c>
      <c r="M69" s="65">
        <f>IF(OR(L69=12,L69=24,L69=36,L69=48,L69=60,L69=72,L69=84,L69=96),1,0)</f>
        <v>0</v>
      </c>
      <c r="N69" s="65">
        <f>IF(H69&gt;J69,1,0)</f>
        <v>1</v>
      </c>
      <c r="O69" s="65">
        <f>IF(N69=N68,O68+N69,0)</f>
        <v>1</v>
      </c>
      <c r="P69" s="65">
        <f>IF(OR(O69=12,O69=24,O69=36,O69=48,O69=60,O69=72,O69=84,O69=96),1,0)</f>
        <v>0</v>
      </c>
      <c r="Q69" s="66">
        <f>M69+P69</f>
        <v>0</v>
      </c>
      <c r="R69" s="66">
        <f>Q69*ABS(S69)*0.1</f>
        <v>0</v>
      </c>
      <c r="S69" s="67">
        <f>I69*E69/40000</f>
        <v>0.12751212834</v>
      </c>
      <c r="T69" s="60">
        <f>MIN($T$6/100*G69,150)</f>
        <v>103.795392</v>
      </c>
      <c r="U69" s="60">
        <f>MIN($U$6/100*G69,200)</f>
        <v>129.74424</v>
      </c>
      <c r="V69" s="60">
        <f>MIN($V$6/100*G69,250)</f>
        <v>172.99232</v>
      </c>
      <c r="W69" s="60">
        <v>0.2</v>
      </c>
      <c r="X69" s="60">
        <v>0.2</v>
      </c>
      <c r="Y69" s="60">
        <v>0.6</v>
      </c>
      <c r="Z69" s="67">
        <f>IF(AND(D69&lt;49.85,H69&gt;0),$C$2*ABS(H69)/40000,(SUMPRODUCT(--(H69&gt;$T69:$V69),(H69-$T69:$V69),($W69:$Y69)))*E69/40000)</f>
        <v>0</v>
      </c>
      <c r="AA69" s="67">
        <f>IF(AND(C69&gt;=50.1,H69&lt;0),($A$2)*ABS(H69)/40000,0)</f>
        <v>0</v>
      </c>
      <c r="AB69" s="67">
        <f>S69+Z69+AA69</f>
        <v>0.12751212834</v>
      </c>
      <c r="AC69" s="75">
        <f>IF(AB69&gt;=0,AB69,"")</f>
        <v>0.12751212834</v>
      </c>
      <c r="AD69" s="76" t="str">
        <f>IF(AB69&lt;0,AB69,"")</f>
        <v/>
      </c>
      <c r="AE69" s="77"/>
      <c r="AF69" s="89"/>
      <c r="AG69" s="92">
        <f>ROUND((AG68-0.01),2)</f>
        <v>50.87</v>
      </c>
      <c r="AH69" s="93">
        <v>0</v>
      </c>
      <c r="AI69" s="86">
        <v>0</v>
      </c>
    </row>
    <row r="70" spans="1:38" customHeight="1" ht="15.75">
      <c r="A70" s="70">
        <v>0.645833333333333</v>
      </c>
      <c r="B70" s="71">
        <v>0.65625</v>
      </c>
      <c r="C70" s="72">
        <v>49.99</v>
      </c>
      <c r="D70" s="73">
        <f>ROUND(C70,2)</f>
        <v>49.99</v>
      </c>
      <c r="E70" s="60">
        <v>321.95</v>
      </c>
      <c r="F70" s="60">
        <v>856.2140000000001</v>
      </c>
      <c r="G70" s="61">
        <f>ABS(F70)</f>
        <v>856.2140000000001</v>
      </c>
      <c r="H70" s="74">
        <v>-39.9267</v>
      </c>
      <c r="I70" s="63">
        <f>MAX(H70,-0.12*G70)</f>
        <v>-39.9267</v>
      </c>
      <c r="J70" s="63">
        <f>IF(ABS(G70)&lt;=10,0.5,IF(ABS(G70)&lt;=25,1,IF(ABS(G70)&lt;=100,2,10)))</f>
        <v>10</v>
      </c>
      <c r="K70" s="64">
        <f>IF(H70&lt;-J70,1,0)</f>
        <v>1</v>
      </c>
      <c r="L70" s="64">
        <f>IF(K70=K69,L69+K70,0)</f>
        <v>0</v>
      </c>
      <c r="M70" s="65">
        <f>IF(OR(L70=12,L70=24,L70=36,L70=48,L70=60,L70=72,L70=84,L70=96),1,0)</f>
        <v>0</v>
      </c>
      <c r="N70" s="65">
        <f>IF(H70&gt;J70,1,0)</f>
        <v>0</v>
      </c>
      <c r="O70" s="65">
        <f>IF(N70=N69,O69+N70,0)</f>
        <v>0</v>
      </c>
      <c r="P70" s="65">
        <f>IF(OR(O70=12,O70=24,O70=36,O70=48,O70=60,O70=72,O70=84,O70=96),1,0)</f>
        <v>0</v>
      </c>
      <c r="Q70" s="66">
        <f>M70+P70</f>
        <v>0</v>
      </c>
      <c r="R70" s="66">
        <f>Q70*ABS(S70)*0.1</f>
        <v>0</v>
      </c>
      <c r="S70" s="67">
        <f>I70*E70/40000</f>
        <v>-0.321360026625</v>
      </c>
      <c r="T70" s="60">
        <f>MIN($T$6/100*G70,150)</f>
        <v>102.74568</v>
      </c>
      <c r="U70" s="60">
        <f>MIN($U$6/100*G70,200)</f>
        <v>128.4321</v>
      </c>
      <c r="V70" s="60">
        <f>MIN($V$6/100*G70,250)</f>
        <v>171.2428</v>
      </c>
      <c r="W70" s="60">
        <v>0.2</v>
      </c>
      <c r="X70" s="60">
        <v>0.2</v>
      </c>
      <c r="Y70" s="60">
        <v>0.6</v>
      </c>
      <c r="Z70" s="67">
        <f>IF(AND(D70&lt;49.85,H70&gt;0),$C$2*ABS(H70)/40000,(SUMPRODUCT(--(H70&gt;$T70:$V70),(H70-$T70:$V70),($W70:$Y70)))*E70/40000)</f>
        <v>0</v>
      </c>
      <c r="AA70" s="67">
        <f>IF(AND(C70&gt;=50.1,H70&lt;0),($A$2)*ABS(H70)/40000,0)</f>
        <v>0</v>
      </c>
      <c r="AB70" s="67">
        <f>S70+Z70+AA70</f>
        <v>-0.321360026625</v>
      </c>
      <c r="AC70" s="75" t="str">
        <f>IF(AB70&gt;=0,AB70,"")</f>
        <v/>
      </c>
      <c r="AD70" s="76">
        <f>IF(AB70&lt;0,AB70,"")</f>
        <v>-0.321360026625</v>
      </c>
      <c r="AE70" s="77"/>
      <c r="AF70" s="89"/>
      <c r="AG70" s="92">
        <f>ROUND((AG69-0.01),2)</f>
        <v>50.86</v>
      </c>
      <c r="AH70" s="93">
        <v>0</v>
      </c>
      <c r="AI70" s="86">
        <v>0</v>
      </c>
    </row>
    <row r="71" spans="1:38" customHeight="1" ht="15.75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321.95</v>
      </c>
      <c r="F71" s="60">
        <v>817.774</v>
      </c>
      <c r="G71" s="61">
        <f>ABS(F71)</f>
        <v>817.774</v>
      </c>
      <c r="H71" s="74">
        <v>43.48015</v>
      </c>
      <c r="I71" s="63">
        <f>MAX(H71,-0.12*G71)</f>
        <v>43.48015</v>
      </c>
      <c r="J71" s="63">
        <f>IF(ABS(G71)&lt;=10,0.5,IF(ABS(G71)&lt;=25,1,IF(ABS(G71)&lt;=100,2,10)))</f>
        <v>10</v>
      </c>
      <c r="K71" s="64">
        <f>IF(H71&lt;-J71,1,0)</f>
        <v>0</v>
      </c>
      <c r="L71" s="64">
        <f>IF(K71=K70,L70+K71,0)</f>
        <v>0</v>
      </c>
      <c r="M71" s="65">
        <f>IF(OR(L71=12,L71=24,L71=36,L71=48,L71=60,L71=72,L71=84,L71=96),1,0)</f>
        <v>0</v>
      </c>
      <c r="N71" s="65">
        <f>IF(H71&gt;J71,1,0)</f>
        <v>1</v>
      </c>
      <c r="O71" s="65">
        <f>IF(N71=N70,O70+N71,0)</f>
        <v>0</v>
      </c>
      <c r="P71" s="65">
        <f>IF(OR(O71=12,O71=24,O71=36,O71=48,O71=60,O71=72,O71=84,O71=96),1,0)</f>
        <v>0</v>
      </c>
      <c r="Q71" s="66">
        <f>M71+P71</f>
        <v>0</v>
      </c>
      <c r="R71" s="66">
        <f>Q71*ABS(S71)*0.1</f>
        <v>0</v>
      </c>
      <c r="S71" s="67">
        <f>I71*E71/40000</f>
        <v>0.3499608573125</v>
      </c>
      <c r="T71" s="60">
        <f>MIN($T$6/100*G71,150)</f>
        <v>98.13288</v>
      </c>
      <c r="U71" s="60">
        <f>MIN($U$6/100*G71,200)</f>
        <v>122.6661</v>
      </c>
      <c r="V71" s="60">
        <f>MIN($V$6/100*G71,250)</f>
        <v>163.5548</v>
      </c>
      <c r="W71" s="60">
        <v>0.2</v>
      </c>
      <c r="X71" s="60">
        <v>0.2</v>
      </c>
      <c r="Y71" s="60">
        <v>0.6</v>
      </c>
      <c r="Z71" s="67">
        <f>IF(AND(D71&lt;49.85,H71&gt;0),$C$2*ABS(H71)/40000,(SUMPRODUCT(--(H71&gt;$T71:$V71),(H71-$T71:$V71),($W71:$Y71)))*E71/40000)</f>
        <v>0</v>
      </c>
      <c r="AA71" s="67">
        <f>IF(AND(C71&gt;=50.1,H71&lt;0),($A$2)*ABS(H71)/40000,0)</f>
        <v>0</v>
      </c>
      <c r="AB71" s="67">
        <f>S71+Z71+AA71</f>
        <v>0.3499608573125</v>
      </c>
      <c r="AC71" s="75">
        <f>IF(AB71&gt;=0,AB71,"")</f>
        <v>0.3499608573125</v>
      </c>
      <c r="AD71" s="76" t="str">
        <f>IF(AB71&lt;0,AB71,"")</f>
        <v/>
      </c>
      <c r="AE71" s="77"/>
      <c r="AF71" s="89"/>
      <c r="AG71" s="92">
        <f>ROUND((AG70-0.01),2)</f>
        <v>50.85</v>
      </c>
      <c r="AH71" s="93">
        <v>0</v>
      </c>
      <c r="AI71" s="86">
        <v>0</v>
      </c>
    </row>
    <row r="72" spans="1:38" customHeight="1" ht="15.75">
      <c r="A72" s="70">
        <v>0.666666666666667</v>
      </c>
      <c r="B72" s="71">
        <v>0.677083333333334</v>
      </c>
      <c r="C72" s="72">
        <v>50.02</v>
      </c>
      <c r="D72" s="73">
        <f>ROUND(C72,2)</f>
        <v>50.02</v>
      </c>
      <c r="E72" s="60">
        <v>174.05</v>
      </c>
      <c r="F72" s="60">
        <v>823.2236</v>
      </c>
      <c r="G72" s="61">
        <f>ABS(F72)</f>
        <v>823.2236</v>
      </c>
      <c r="H72" s="74">
        <v>71.67151</v>
      </c>
      <c r="I72" s="63">
        <f>MAX(H72,-0.12*G72)</f>
        <v>71.67151</v>
      </c>
      <c r="J72" s="63">
        <f>IF(ABS(G72)&lt;=10,0.5,IF(ABS(G72)&lt;=25,1,IF(ABS(G72)&lt;=100,2,10)))</f>
        <v>10</v>
      </c>
      <c r="K72" s="64">
        <f>IF(H72&lt;-J72,1,0)</f>
        <v>0</v>
      </c>
      <c r="L72" s="64">
        <f>IF(K72=K71,L71+K72,0)</f>
        <v>0</v>
      </c>
      <c r="M72" s="65">
        <f>IF(OR(L72=12,L72=24,L72=36,L72=48,L72=60,L72=72,L72=84,L72=96),1,0)</f>
        <v>0</v>
      </c>
      <c r="N72" s="65">
        <f>IF(H72&gt;J72,1,0)</f>
        <v>1</v>
      </c>
      <c r="O72" s="65">
        <f>IF(N72=N71,O71+N72,0)</f>
        <v>1</v>
      </c>
      <c r="P72" s="65">
        <f>IF(OR(O72=12,O72=24,O72=36,O72=48,O72=60,O72=72,O72=84,O72=96),1,0)</f>
        <v>0</v>
      </c>
      <c r="Q72" s="66">
        <f>M72+P72</f>
        <v>0</v>
      </c>
      <c r="R72" s="66">
        <f>Q72*ABS(S72)*0.1</f>
        <v>0</v>
      </c>
      <c r="S72" s="67">
        <f>I72*E72/40000</f>
        <v>0.3118606578875</v>
      </c>
      <c r="T72" s="60">
        <f>MIN($T$6/100*G72,150)</f>
        <v>98.786832</v>
      </c>
      <c r="U72" s="60">
        <f>MIN($U$6/100*G72,200)</f>
        <v>123.48354</v>
      </c>
      <c r="V72" s="60">
        <f>MIN($V$6/100*G72,250)</f>
        <v>164.64472</v>
      </c>
      <c r="W72" s="60">
        <v>0.2</v>
      </c>
      <c r="X72" s="60">
        <v>0.2</v>
      </c>
      <c r="Y72" s="60">
        <v>0.6</v>
      </c>
      <c r="Z72" s="67">
        <f>IF(AND(D72&lt;49.85,H72&gt;0),$C$2*ABS(H72)/40000,(SUMPRODUCT(--(H72&gt;$T72:$V72),(H72-$T72:$V72),($W72:$Y72)))*E72/40000)</f>
        <v>0</v>
      </c>
      <c r="AA72" s="67">
        <f>IF(AND(C72&gt;=50.1,H72&lt;0),($A$2)*ABS(H72)/40000,0)</f>
        <v>0</v>
      </c>
      <c r="AB72" s="67">
        <f>S72+Z72+AA72</f>
        <v>0.3118606578875</v>
      </c>
      <c r="AC72" s="75">
        <f>IF(AB72&gt;=0,AB72,"")</f>
        <v>0.3118606578875</v>
      </c>
      <c r="AD72" s="76" t="str">
        <f>IF(AB72&lt;0,AB72,"")</f>
        <v/>
      </c>
      <c r="AE72" s="77"/>
      <c r="AF72" s="89"/>
      <c r="AG72" s="92">
        <f>ROUND((AG71-0.01),2)</f>
        <v>50.84</v>
      </c>
      <c r="AH72" s="93">
        <v>0</v>
      </c>
      <c r="AI72" s="86">
        <v>0</v>
      </c>
    </row>
    <row r="73" spans="1:38" customHeight="1" ht="15.75">
      <c r="A73" s="70">
        <v>0.677083333333333</v>
      </c>
      <c r="B73" s="71">
        <v>0.6875</v>
      </c>
      <c r="C73" s="72">
        <v>49.92</v>
      </c>
      <c r="D73" s="73">
        <f>ROUND(C73,2)</f>
        <v>49.92</v>
      </c>
      <c r="E73" s="60">
        <v>545.04</v>
      </c>
      <c r="F73" s="60">
        <v>779.862</v>
      </c>
      <c r="G73" s="61">
        <f>ABS(F73)</f>
        <v>779.862</v>
      </c>
      <c r="H73" s="74">
        <v>116.32243</v>
      </c>
      <c r="I73" s="63">
        <f>MAX(H73,-0.12*G73)</f>
        <v>116.32243</v>
      </c>
      <c r="J73" s="63">
        <f>IF(ABS(G73)&lt;=10,0.5,IF(ABS(G73)&lt;=25,1,IF(ABS(G73)&lt;=100,2,10)))</f>
        <v>10</v>
      </c>
      <c r="K73" s="64">
        <f>IF(H73&lt;-J73,1,0)</f>
        <v>0</v>
      </c>
      <c r="L73" s="64">
        <f>IF(K73=K72,L72+K73,0)</f>
        <v>0</v>
      </c>
      <c r="M73" s="65">
        <f>IF(OR(L73=12,L73=24,L73=36,L73=48,L73=60,L73=72,L73=84,L73=96),1,0)</f>
        <v>0</v>
      </c>
      <c r="N73" s="65">
        <f>IF(H73&gt;J73,1,0)</f>
        <v>1</v>
      </c>
      <c r="O73" s="65">
        <f>IF(N73=N72,O72+N73,0)</f>
        <v>2</v>
      </c>
      <c r="P73" s="65">
        <f>IF(OR(O73=12,O73=24,O73=36,O73=48,O73=60,O73=72,O73=84,O73=96),1,0)</f>
        <v>0</v>
      </c>
      <c r="Q73" s="66">
        <f>M73+P73</f>
        <v>0</v>
      </c>
      <c r="R73" s="66">
        <f>Q73*ABS(S73)*0.1</f>
        <v>0</v>
      </c>
      <c r="S73" s="67">
        <f>I73*E73/40000</f>
        <v>1.58500943118</v>
      </c>
      <c r="T73" s="60">
        <f>MIN($T$6/100*G73,150)</f>
        <v>93.58344</v>
      </c>
      <c r="U73" s="60">
        <f>MIN($U$6/100*G73,200)</f>
        <v>116.9793</v>
      </c>
      <c r="V73" s="60">
        <f>MIN($V$6/100*G73,250)</f>
        <v>155.9724</v>
      </c>
      <c r="W73" s="60">
        <v>0.2</v>
      </c>
      <c r="X73" s="60">
        <v>0.2</v>
      </c>
      <c r="Y73" s="60">
        <v>0.6</v>
      </c>
      <c r="Z73" s="67">
        <f>IF(AND(D73&lt;49.85,H73&gt;0),$C$2*ABS(H73)/40000,(SUMPRODUCT(--(H73&gt;$T73:$V73),(H73-$T73:$V73),($W73:$Y73)))*E73/40000)</f>
        <v>0.06196829554800001</v>
      </c>
      <c r="AA73" s="67">
        <f>IF(AND(C73&gt;=50.1,H73&lt;0),($A$2)*ABS(H73)/40000,0)</f>
        <v>0</v>
      </c>
      <c r="AB73" s="67">
        <f>S73+Z73+AA73</f>
        <v>1.646977726728</v>
      </c>
      <c r="AC73" s="75">
        <f>IF(AB73&gt;=0,AB73,"")</f>
        <v>1.646977726728</v>
      </c>
      <c r="AD73" s="76" t="str">
        <f>IF(AB73&lt;0,AB73,"")</f>
        <v/>
      </c>
      <c r="AE73" s="77"/>
      <c r="AF73" s="89"/>
      <c r="AG73" s="92">
        <f>ROUND((AG72-0.01),2)</f>
        <v>50.83</v>
      </c>
      <c r="AH73" s="93">
        <v>0</v>
      </c>
      <c r="AI73" s="86">
        <v>0</v>
      </c>
    </row>
    <row r="74" spans="1:38" customHeight="1" ht="15.75">
      <c r="A74" s="70">
        <v>0.6875</v>
      </c>
      <c r="B74" s="71">
        <v>0.697916666666667</v>
      </c>
      <c r="C74" s="72">
        <v>49.89</v>
      </c>
      <c r="D74" s="73">
        <f>ROUND(C74,2)</f>
        <v>49.89</v>
      </c>
      <c r="E74" s="60">
        <v>640.65</v>
      </c>
      <c r="F74" s="60">
        <v>827.576</v>
      </c>
      <c r="G74" s="61">
        <f>ABS(F74)</f>
        <v>827.576</v>
      </c>
      <c r="H74" s="74">
        <v>32.34559</v>
      </c>
      <c r="I74" s="63">
        <f>MAX(H74,-0.12*G74)</f>
        <v>32.34559</v>
      </c>
      <c r="J74" s="63">
        <f>IF(ABS(G74)&lt;=10,0.5,IF(ABS(G74)&lt;=25,1,IF(ABS(G74)&lt;=100,2,10)))</f>
        <v>10</v>
      </c>
      <c r="K74" s="64">
        <f>IF(H74&lt;-J74,1,0)</f>
        <v>0</v>
      </c>
      <c r="L74" s="64">
        <f>IF(K74=K73,L73+K74,0)</f>
        <v>0</v>
      </c>
      <c r="M74" s="65">
        <f>IF(OR(L74=12,L74=24,L74=36,L74=48,L74=60,L74=72,L74=84,L74=96),1,0)</f>
        <v>0</v>
      </c>
      <c r="N74" s="65">
        <f>IF(H74&gt;J74,1,0)</f>
        <v>1</v>
      </c>
      <c r="O74" s="65">
        <f>IF(N74=N73,O73+N74,0)</f>
        <v>3</v>
      </c>
      <c r="P74" s="65">
        <f>IF(OR(O74=12,O74=24,O74=36,O74=48,O74=60,O74=72,O74=84,O74=96),1,0)</f>
        <v>0</v>
      </c>
      <c r="Q74" s="66">
        <f>M74+P74</f>
        <v>0</v>
      </c>
      <c r="R74" s="66">
        <f>Q74*ABS(S74)*0.1</f>
        <v>0</v>
      </c>
      <c r="S74" s="67">
        <f>I74*E74/40000</f>
        <v>0.5180550558375</v>
      </c>
      <c r="T74" s="60">
        <f>MIN($T$6/100*G74,150)</f>
        <v>99.30911999999999</v>
      </c>
      <c r="U74" s="60">
        <f>MIN($U$6/100*G74,200)</f>
        <v>124.1364</v>
      </c>
      <c r="V74" s="60">
        <f>MIN($V$6/100*G74,250)</f>
        <v>165.5152</v>
      </c>
      <c r="W74" s="60">
        <v>0.2</v>
      </c>
      <c r="X74" s="60">
        <v>0.2</v>
      </c>
      <c r="Y74" s="60">
        <v>0.6</v>
      </c>
      <c r="Z74" s="67">
        <f>IF(AND(D74&lt;49.85,H74&gt;0),$C$2*ABS(H74)/40000,(SUMPRODUCT(--(H74&gt;$T74:$V74),(H74-$T74:$V74),($W74:$Y74)))*E74/40000)</f>
        <v>0</v>
      </c>
      <c r="AA74" s="67">
        <f>IF(AND(C74&gt;=50.1,H74&lt;0),($A$2)*ABS(H74)/40000,0)</f>
        <v>0</v>
      </c>
      <c r="AB74" s="67">
        <f>S74+Z74+AA74</f>
        <v>0.5180550558375</v>
      </c>
      <c r="AC74" s="75">
        <f>IF(AB74&gt;=0,AB74,"")</f>
        <v>0.5180550558375</v>
      </c>
      <c r="AD74" s="76" t="str">
        <f>IF(AB74&lt;0,AB74,"")</f>
        <v/>
      </c>
      <c r="AE74" s="77"/>
      <c r="AF74" s="89"/>
      <c r="AG74" s="92">
        <f>ROUND((AG73-0.01),2)</f>
        <v>50.82</v>
      </c>
      <c r="AH74" s="93">
        <v>0</v>
      </c>
      <c r="AI74" s="86">
        <v>0</v>
      </c>
    </row>
    <row r="75" spans="1:38" customHeight="1" ht="15.75">
      <c r="A75" s="70">
        <v>0.697916666666667</v>
      </c>
      <c r="B75" s="71">
        <v>0.708333333333334</v>
      </c>
      <c r="C75" s="72">
        <v>49.85</v>
      </c>
      <c r="D75" s="73">
        <f>ROUND(C75,2)</f>
        <v>49.85</v>
      </c>
      <c r="E75" s="60">
        <v>768.13</v>
      </c>
      <c r="F75" s="60">
        <v>823.98849</v>
      </c>
      <c r="G75" s="61">
        <f>ABS(F75)</f>
        <v>823.98849</v>
      </c>
      <c r="H75" s="74">
        <v>34.89014</v>
      </c>
      <c r="I75" s="63">
        <f>MAX(H75,-0.12*G75)</f>
        <v>34.89014</v>
      </c>
      <c r="J75" s="63">
        <f>IF(ABS(G75)&lt;=10,0.5,IF(ABS(G75)&lt;=25,1,IF(ABS(G75)&lt;=100,2,10)))</f>
        <v>10</v>
      </c>
      <c r="K75" s="64">
        <f>IF(H75&lt;-J75,1,0)</f>
        <v>0</v>
      </c>
      <c r="L75" s="64">
        <f>IF(K75=K74,L74+K75,0)</f>
        <v>0</v>
      </c>
      <c r="M75" s="65">
        <f>IF(OR(L75=12,L75=24,L75=36,L75=48,L75=60,L75=72,L75=84,L75=96),1,0)</f>
        <v>0</v>
      </c>
      <c r="N75" s="65">
        <f>IF(H75&gt;J75,1,0)</f>
        <v>1</v>
      </c>
      <c r="O75" s="65">
        <f>IF(N75=N74,O74+N75,0)</f>
        <v>4</v>
      </c>
      <c r="P75" s="65">
        <f>IF(OR(O75=12,O75=24,O75=36,O75=48,O75=60,O75=72,O75=84,O75=96),1,0)</f>
        <v>0</v>
      </c>
      <c r="Q75" s="66">
        <f>M75+P75</f>
        <v>0</v>
      </c>
      <c r="R75" s="66">
        <f>Q75*ABS(S75)*0.1</f>
        <v>0</v>
      </c>
      <c r="S75" s="67">
        <f>I75*E75/40000</f>
        <v>0.6700040809550001</v>
      </c>
      <c r="T75" s="60">
        <f>MIN($T$6/100*G75,150)</f>
        <v>98.8786188</v>
      </c>
      <c r="U75" s="60">
        <f>MIN($U$6/100*G75,200)</f>
        <v>123.5982735</v>
      </c>
      <c r="V75" s="60">
        <f>MIN($V$6/100*G75,250)</f>
        <v>164.797698</v>
      </c>
      <c r="W75" s="60">
        <v>0.2</v>
      </c>
      <c r="X75" s="60">
        <v>0.2</v>
      </c>
      <c r="Y75" s="60">
        <v>0.6</v>
      </c>
      <c r="Z75" s="67">
        <f>IF(AND(D75&lt;49.85,H75&gt;0),$C$2*ABS(H75)/40000,(SUMPRODUCT(--(H75&gt;$T75:$V75),(H75-$T75:$V75),($W75:$Y75)))*E75/40000)</f>
        <v>0</v>
      </c>
      <c r="AA75" s="67">
        <f>IF(AND(C75&gt;=50.1,H75&lt;0),($A$2)*ABS(H75)/40000,0)</f>
        <v>0</v>
      </c>
      <c r="AB75" s="67">
        <f>S75+Z75+AA75</f>
        <v>0.6700040809550001</v>
      </c>
      <c r="AC75" s="75">
        <f>IF(AB75&gt;=0,AB75,"")</f>
        <v>0.6700040809550001</v>
      </c>
      <c r="AD75" s="76" t="str">
        <f>IF(AB75&lt;0,AB75,"")</f>
        <v/>
      </c>
      <c r="AE75" s="77"/>
      <c r="AF75" s="89"/>
      <c r="AG75" s="92">
        <f>ROUND((AG74-0.01),2)</f>
        <v>50.81</v>
      </c>
      <c r="AH75" s="93">
        <v>0</v>
      </c>
      <c r="AI75" s="86">
        <v>0</v>
      </c>
    </row>
    <row r="76" spans="1:38" customHeight="1" ht="15.75">
      <c r="A76" s="70">
        <v>0.708333333333333</v>
      </c>
      <c r="B76" s="71">
        <v>0.71875</v>
      </c>
      <c r="C76" s="72">
        <v>49.97</v>
      </c>
      <c r="D76" s="73">
        <f>ROUND(C76,2)</f>
        <v>49.97</v>
      </c>
      <c r="E76" s="60">
        <v>385.69</v>
      </c>
      <c r="F76" s="60">
        <v>822.76348</v>
      </c>
      <c r="G76" s="61">
        <f>ABS(F76)</f>
        <v>822.76348</v>
      </c>
      <c r="H76" s="74">
        <v>59.29195</v>
      </c>
      <c r="I76" s="63">
        <f>MAX(H76,-0.12*G76)</f>
        <v>59.29195</v>
      </c>
      <c r="J76" s="63">
        <f>IF(ABS(G76)&lt;=10,0.5,IF(ABS(G76)&lt;=25,1,IF(ABS(G76)&lt;=100,2,10)))</f>
        <v>10</v>
      </c>
      <c r="K76" s="64">
        <f>IF(H76&lt;-J76,1,0)</f>
        <v>0</v>
      </c>
      <c r="L76" s="64">
        <f>IF(K76=K75,L75+K76,0)</f>
        <v>0</v>
      </c>
      <c r="M76" s="65">
        <f>IF(OR(L76=12,L76=24,L76=36,L76=48,L76=60,L76=72,L76=84,L76=96),1,0)</f>
        <v>0</v>
      </c>
      <c r="N76" s="65">
        <f>IF(H76&gt;J76,1,0)</f>
        <v>1</v>
      </c>
      <c r="O76" s="65">
        <f>IF(N76=N75,O75+N76,0)</f>
        <v>5</v>
      </c>
      <c r="P76" s="65">
        <f>IF(OR(O76=12,O76=24,O76=36,O76=48,O76=60,O76=72,O76=84,O76=96),1,0)</f>
        <v>0</v>
      </c>
      <c r="Q76" s="66">
        <f>M76+P76</f>
        <v>0</v>
      </c>
      <c r="R76" s="66">
        <f>Q76*ABS(S76)*0.1</f>
        <v>0</v>
      </c>
      <c r="S76" s="67">
        <f>I76*E76/40000</f>
        <v>0.5717078048874999</v>
      </c>
      <c r="T76" s="60">
        <f>MIN($T$6/100*G76,150)</f>
        <v>98.73161759999999</v>
      </c>
      <c r="U76" s="60">
        <f>MIN($U$6/100*G76,200)</f>
        <v>123.414522</v>
      </c>
      <c r="V76" s="60">
        <f>MIN($V$6/100*G76,250)</f>
        <v>164.552696</v>
      </c>
      <c r="W76" s="60">
        <v>0.2</v>
      </c>
      <c r="X76" s="60">
        <v>0.2</v>
      </c>
      <c r="Y76" s="60">
        <v>0.6</v>
      </c>
      <c r="Z76" s="67">
        <f>IF(AND(D76&lt;49.85,H76&gt;0),$C$2*ABS(H76)/40000,(SUMPRODUCT(--(H76&gt;$T76:$V76),(H76-$T76:$V76),($W76:$Y76)))*E76/40000)</f>
        <v>0</v>
      </c>
      <c r="AA76" s="67">
        <f>IF(AND(C76&gt;=50.1,H76&lt;0),($A$2)*ABS(H76)/40000,0)</f>
        <v>0</v>
      </c>
      <c r="AB76" s="67">
        <f>S76+Z76+AA76</f>
        <v>0.5717078048874999</v>
      </c>
      <c r="AC76" s="75">
        <f>IF(AB76&gt;=0,AB76,"")</f>
        <v>0.5717078048874999</v>
      </c>
      <c r="AD76" s="76" t="str">
        <f>IF(AB76&lt;0,AB76,"")</f>
        <v/>
      </c>
      <c r="AE76" s="77"/>
      <c r="AF76" s="89"/>
      <c r="AG76" s="92">
        <f>ROUND((AG75-0.01),2)</f>
        <v>50.8</v>
      </c>
      <c r="AH76" s="93">
        <v>0</v>
      </c>
      <c r="AI76" s="86">
        <v>0</v>
      </c>
    </row>
    <row r="77" spans="1:38" customHeight="1" ht="15.75">
      <c r="A77" s="70">
        <v>0.71875</v>
      </c>
      <c r="B77" s="71">
        <v>0.729166666666667</v>
      </c>
      <c r="C77" s="72">
        <v>49.98</v>
      </c>
      <c r="D77" s="73">
        <f>ROUND(C77,2)</f>
        <v>49.98</v>
      </c>
      <c r="E77" s="60">
        <v>353.82</v>
      </c>
      <c r="F77" s="60">
        <v>823.02144</v>
      </c>
      <c r="G77" s="61">
        <f>ABS(F77)</f>
        <v>823.02144</v>
      </c>
      <c r="H77" s="74">
        <v>80.99233</v>
      </c>
      <c r="I77" s="63">
        <f>MAX(H77,-0.12*G77)</f>
        <v>80.99233</v>
      </c>
      <c r="J77" s="63">
        <f>IF(ABS(G77)&lt;=10,0.5,IF(ABS(G77)&lt;=25,1,IF(ABS(G77)&lt;=100,2,10)))</f>
        <v>10</v>
      </c>
      <c r="K77" s="64">
        <f>IF(H77&lt;-J77,1,0)</f>
        <v>0</v>
      </c>
      <c r="L77" s="64">
        <f>IF(K77=K76,L76+K77,0)</f>
        <v>0</v>
      </c>
      <c r="M77" s="65">
        <f>IF(OR(L77=12,L77=24,L77=36,L77=48,L77=60,L77=72,L77=84,L77=96),1,0)</f>
        <v>0</v>
      </c>
      <c r="N77" s="65">
        <f>IF(H77&gt;J77,1,0)</f>
        <v>1</v>
      </c>
      <c r="O77" s="65">
        <f>IF(N77=N76,O76+N77,0)</f>
        <v>6</v>
      </c>
      <c r="P77" s="65">
        <f>IF(OR(O77=12,O77=24,O77=36,O77=48,O77=60,O77=72,O77=84,O77=96),1,0)</f>
        <v>0</v>
      </c>
      <c r="Q77" s="66">
        <f>M77+P77</f>
        <v>0</v>
      </c>
      <c r="R77" s="66">
        <f>Q77*ABS(S77)*0.1</f>
        <v>0</v>
      </c>
      <c r="S77" s="67">
        <f>I77*E77/40000</f>
        <v>0.716417655015</v>
      </c>
      <c r="T77" s="60">
        <f>MIN($T$6/100*G77,150)</f>
        <v>98.7625728</v>
      </c>
      <c r="U77" s="60">
        <f>MIN($U$6/100*G77,200)</f>
        <v>123.453216</v>
      </c>
      <c r="V77" s="60">
        <f>MIN($V$6/100*G77,250)</f>
        <v>164.604288</v>
      </c>
      <c r="W77" s="60">
        <v>0.2</v>
      </c>
      <c r="X77" s="60">
        <v>0.2</v>
      </c>
      <c r="Y77" s="60">
        <v>0.6</v>
      </c>
      <c r="Z77" s="67">
        <f>IF(AND(D77&lt;49.85,H77&gt;0),$C$2*ABS(H77)/40000,(SUMPRODUCT(--(H77&gt;$T77:$V77),(H77-$T77:$V77),($W77:$Y77)))*E77/40000)</f>
        <v>0</v>
      </c>
      <c r="AA77" s="67">
        <f>IF(AND(C77&gt;=50.1,H77&lt;0),($A$2)*ABS(H77)/40000,0)</f>
        <v>0</v>
      </c>
      <c r="AB77" s="67">
        <f>S77+Z77+AA77</f>
        <v>0.716417655015</v>
      </c>
      <c r="AC77" s="75">
        <f>IF(AB77&gt;=0,AB77,"")</f>
        <v>0.716417655015</v>
      </c>
      <c r="AD77" s="76" t="str">
        <f>IF(AB77&lt;0,AB77,"")</f>
        <v/>
      </c>
      <c r="AE77" s="77"/>
      <c r="AF77" s="89"/>
      <c r="AG77" s="92">
        <f>ROUND((AG76-0.01),2)</f>
        <v>50.79</v>
      </c>
      <c r="AH77" s="93">
        <v>0</v>
      </c>
      <c r="AI77" s="86">
        <v>0</v>
      </c>
    </row>
    <row r="78" spans="1:38" customHeight="1" ht="15.75">
      <c r="A78" s="70">
        <v>0.729166666666667</v>
      </c>
      <c r="B78" s="71">
        <v>0.739583333333334</v>
      </c>
      <c r="C78" s="72">
        <v>49.96</v>
      </c>
      <c r="D78" s="73">
        <f>ROUND(C78,2)</f>
        <v>49.96</v>
      </c>
      <c r="E78" s="60">
        <v>417.56</v>
      </c>
      <c r="F78" s="60">
        <v>849.32475</v>
      </c>
      <c r="G78" s="61">
        <f>ABS(F78)</f>
        <v>849.32475</v>
      </c>
      <c r="H78" s="74">
        <v>45.50625</v>
      </c>
      <c r="I78" s="63">
        <f>MAX(H78,-0.12*G78)</f>
        <v>45.50625</v>
      </c>
      <c r="J78" s="63">
        <f>IF(ABS(G78)&lt;=10,0.5,IF(ABS(G78)&lt;=25,1,IF(ABS(G78)&lt;=100,2,10)))</f>
        <v>10</v>
      </c>
      <c r="K78" s="64">
        <f>IF(H78&lt;-J78,1,0)</f>
        <v>0</v>
      </c>
      <c r="L78" s="64">
        <f>IF(K78=K77,L77+K78,0)</f>
        <v>0</v>
      </c>
      <c r="M78" s="65">
        <f>IF(OR(L78=12,L78=24,L78=36,L78=48,L78=60,L78=72,L78=84,L78=96),1,0)</f>
        <v>0</v>
      </c>
      <c r="N78" s="65">
        <f>IF(H78&gt;J78,1,0)</f>
        <v>1</v>
      </c>
      <c r="O78" s="65">
        <f>IF(N78=N77,O77+N78,0)</f>
        <v>7</v>
      </c>
      <c r="P78" s="65">
        <f>IF(OR(O78=12,O78=24,O78=36,O78=48,O78=60,O78=72,O78=84,O78=96),1,0)</f>
        <v>0</v>
      </c>
      <c r="Q78" s="66">
        <f>M78+P78</f>
        <v>0</v>
      </c>
      <c r="R78" s="66">
        <f>Q78*ABS(S78)*0.1</f>
        <v>0</v>
      </c>
      <c r="S78" s="67">
        <f>I78*E78/40000</f>
        <v>0.47503974375</v>
      </c>
      <c r="T78" s="60">
        <f>MIN($T$6/100*G78,150)</f>
        <v>101.91897</v>
      </c>
      <c r="U78" s="60">
        <f>MIN($U$6/100*G78,200)</f>
        <v>127.3987125</v>
      </c>
      <c r="V78" s="60">
        <f>MIN($V$6/100*G78,250)</f>
        <v>169.86495</v>
      </c>
      <c r="W78" s="60">
        <v>0.2</v>
      </c>
      <c r="X78" s="60">
        <v>0.2</v>
      </c>
      <c r="Y78" s="60">
        <v>0.6</v>
      </c>
      <c r="Z78" s="67">
        <f>IF(AND(D78&lt;49.85,H78&gt;0),$C$2*ABS(H78)/40000,(SUMPRODUCT(--(H78&gt;$T78:$V78),(H78-$T78:$V78),($W78:$Y78)))*E78/40000)</f>
        <v>0</v>
      </c>
      <c r="AA78" s="67">
        <f>IF(AND(C78&gt;=50.1,H78&lt;0),($A$2)*ABS(H78)/40000,0)</f>
        <v>0</v>
      </c>
      <c r="AB78" s="67">
        <f>S78+Z78+AA78</f>
        <v>0.47503974375</v>
      </c>
      <c r="AC78" s="75">
        <f>IF(AB78&gt;=0,AB78,"")</f>
        <v>0.47503974375</v>
      </c>
      <c r="AD78" s="76" t="str">
        <f>IF(AB78&lt;0,AB78,"")</f>
        <v/>
      </c>
      <c r="AE78" s="77"/>
      <c r="AF78" s="89"/>
      <c r="AG78" s="92">
        <f>ROUND((AG77-0.01),2)</f>
        <v>50.78</v>
      </c>
      <c r="AH78" s="93">
        <v>0</v>
      </c>
      <c r="AI78" s="86">
        <v>0</v>
      </c>
    </row>
    <row r="79" spans="1:38" customHeight="1" ht="15.75">
      <c r="A79" s="70">
        <v>0.739583333333333</v>
      </c>
      <c r="B79" s="71">
        <v>0.75</v>
      </c>
      <c r="C79" s="72">
        <v>50</v>
      </c>
      <c r="D79" s="73">
        <f>ROUND(C79,2)</f>
        <v>50</v>
      </c>
      <c r="E79" s="60">
        <v>290.09</v>
      </c>
      <c r="F79" s="60">
        <v>851.6032</v>
      </c>
      <c r="G79" s="61">
        <f>ABS(F79)</f>
        <v>851.6032</v>
      </c>
      <c r="H79" s="74">
        <v>35.18754</v>
      </c>
      <c r="I79" s="63">
        <f>MAX(H79,-0.12*G79)</f>
        <v>35.18754</v>
      </c>
      <c r="J79" s="63">
        <f>IF(ABS(G79)&lt;=10,0.5,IF(ABS(G79)&lt;=25,1,IF(ABS(G79)&lt;=100,2,10)))</f>
        <v>10</v>
      </c>
      <c r="K79" s="64">
        <f>IF(H79&lt;-J79,1,0)</f>
        <v>0</v>
      </c>
      <c r="L79" s="64">
        <f>IF(K79=K78,L78+K79,0)</f>
        <v>0</v>
      </c>
      <c r="M79" s="65">
        <f>IF(OR(L79=12,L79=24,L79=36,L79=48,L79=60,L79=72,L79=84,L79=96),1,0)</f>
        <v>0</v>
      </c>
      <c r="N79" s="65">
        <f>IF(H79&gt;J79,1,0)</f>
        <v>1</v>
      </c>
      <c r="O79" s="65">
        <f>IF(N79=N78,O78+N79,0)</f>
        <v>8</v>
      </c>
      <c r="P79" s="65">
        <f>IF(OR(O79=12,O79=24,O79=36,O79=48,O79=60,O79=72,O79=84,O79=96),1,0)</f>
        <v>0</v>
      </c>
      <c r="Q79" s="66">
        <f>M79+P79</f>
        <v>0</v>
      </c>
      <c r="R79" s="66">
        <f>Q79*ABS(S79)*0.1</f>
        <v>0</v>
      </c>
      <c r="S79" s="67">
        <f>I79*E79/40000</f>
        <v>0.255188836965</v>
      </c>
      <c r="T79" s="60">
        <f>MIN($T$6/100*G79,150)</f>
        <v>102.192384</v>
      </c>
      <c r="U79" s="60">
        <f>MIN($U$6/100*G79,200)</f>
        <v>127.74048</v>
      </c>
      <c r="V79" s="60">
        <f>MIN($V$6/100*G79,250)</f>
        <v>170.32064</v>
      </c>
      <c r="W79" s="60">
        <v>0.2</v>
      </c>
      <c r="X79" s="60">
        <v>0.2</v>
      </c>
      <c r="Y79" s="60">
        <v>0.6</v>
      </c>
      <c r="Z79" s="67">
        <f>IF(AND(D79&lt;49.85,H79&gt;0),$C$2*ABS(H79)/40000,(SUMPRODUCT(--(H79&gt;$T79:$V79),(H79-$T79:$V79),($W79:$Y79)))*E79/40000)</f>
        <v>0</v>
      </c>
      <c r="AA79" s="67">
        <f>IF(AND(C79&gt;=50.1,H79&lt;0),($A$2)*ABS(H79)/40000,0)</f>
        <v>0</v>
      </c>
      <c r="AB79" s="67">
        <f>S79+Z79+AA79</f>
        <v>0.255188836965</v>
      </c>
      <c r="AC79" s="75">
        <f>IF(AB79&gt;=0,AB79,"")</f>
        <v>0.255188836965</v>
      </c>
      <c r="AD79" s="76" t="str">
        <f>IF(AB79&lt;0,AB79,"")</f>
        <v/>
      </c>
      <c r="AE79" s="77"/>
      <c r="AF79" s="89"/>
      <c r="AG79" s="92">
        <f>ROUND((AG78-0.01),2)</f>
        <v>50.77</v>
      </c>
      <c r="AH79" s="93">
        <v>0</v>
      </c>
      <c r="AI79" s="86">
        <v>0</v>
      </c>
    </row>
    <row r="80" spans="1:38" customHeight="1" ht="15.75">
      <c r="A80" s="70">
        <v>0.75</v>
      </c>
      <c r="B80" s="71">
        <v>0.760416666666667</v>
      </c>
      <c r="C80" s="72">
        <v>50.02</v>
      </c>
      <c r="D80" s="73">
        <f>ROUND(C80,2)</f>
        <v>50.02</v>
      </c>
      <c r="E80" s="60">
        <v>174.05</v>
      </c>
      <c r="F80" s="60">
        <v>865.28749</v>
      </c>
      <c r="G80" s="61">
        <f>ABS(F80)</f>
        <v>865.28749</v>
      </c>
      <c r="H80" s="74">
        <v>43.0796</v>
      </c>
      <c r="I80" s="63">
        <f>MAX(H80,-0.12*G80)</f>
        <v>43.0796</v>
      </c>
      <c r="J80" s="63">
        <f>IF(ABS(G80)&lt;=10,0.5,IF(ABS(G80)&lt;=25,1,IF(ABS(G80)&lt;=100,2,10)))</f>
        <v>10</v>
      </c>
      <c r="K80" s="64">
        <f>IF(H80&lt;-J80,1,0)</f>
        <v>0</v>
      </c>
      <c r="L80" s="64">
        <f>IF(K80=K79,L79+K80,0)</f>
        <v>0</v>
      </c>
      <c r="M80" s="65">
        <f>IF(OR(L80=12,L80=24,L80=36,L80=48,L80=60,L80=72,L80=84,L80=96),1,0)</f>
        <v>0</v>
      </c>
      <c r="N80" s="65">
        <f>IF(H80&gt;J80,1,0)</f>
        <v>1</v>
      </c>
      <c r="O80" s="65">
        <f>IF(N80=N79,O79+N80,0)</f>
        <v>9</v>
      </c>
      <c r="P80" s="65">
        <f>IF(OR(O80=12,O80=24,O80=36,O80=48,O80=60,O80=72,O80=84,O80=96),1,0)</f>
        <v>0</v>
      </c>
      <c r="Q80" s="66">
        <f>M80+P80</f>
        <v>0</v>
      </c>
      <c r="R80" s="66">
        <f>Q80*ABS(S80)*0.1</f>
        <v>0</v>
      </c>
      <c r="S80" s="67">
        <f>I80*E80/40000</f>
        <v>0.1874501095</v>
      </c>
      <c r="T80" s="60">
        <f>MIN($T$6/100*G80,150)</f>
        <v>103.8344988</v>
      </c>
      <c r="U80" s="60">
        <f>MIN($U$6/100*G80,200)</f>
        <v>129.7931235</v>
      </c>
      <c r="V80" s="60">
        <f>MIN($V$6/100*G80,250)</f>
        <v>173.057498</v>
      </c>
      <c r="W80" s="60">
        <v>0.2</v>
      </c>
      <c r="X80" s="60">
        <v>0.2</v>
      </c>
      <c r="Y80" s="60">
        <v>0.6</v>
      </c>
      <c r="Z80" s="67">
        <f>IF(AND(D80&lt;49.85,H80&gt;0),$C$2*ABS(H80)/40000,(SUMPRODUCT(--(H80&gt;$T80:$V80),(H80-$T80:$V80),($W80:$Y80)))*E80/40000)</f>
        <v>0</v>
      </c>
      <c r="AA80" s="67">
        <f>IF(AND(C80&gt;=50.1,H80&lt;0),($A$2)*ABS(H80)/40000,0)</f>
        <v>0</v>
      </c>
      <c r="AB80" s="67">
        <f>S80+Z80+AA80</f>
        <v>0.1874501095</v>
      </c>
      <c r="AC80" s="75">
        <f>IF(AB80&gt;=0,AB80,"")</f>
        <v>0.1874501095</v>
      </c>
      <c r="AD80" s="76" t="str">
        <f>IF(AB80&lt;0,AB80,"")</f>
        <v/>
      </c>
      <c r="AE80" s="77"/>
      <c r="AF80" s="89"/>
      <c r="AG80" s="92">
        <f>ROUND((AG79-0.01),2)</f>
        <v>50.76</v>
      </c>
      <c r="AH80" s="93">
        <v>0</v>
      </c>
      <c r="AI80" s="86">
        <v>0</v>
      </c>
    </row>
    <row r="81" spans="1:38" customHeight="1" ht="15.75">
      <c r="A81" s="70">
        <v>0.760416666666667</v>
      </c>
      <c r="B81" s="71">
        <v>0.770833333333334</v>
      </c>
      <c r="C81" s="72">
        <v>49.98</v>
      </c>
      <c r="D81" s="73">
        <f>ROUND(C81,2)</f>
        <v>49.98</v>
      </c>
      <c r="E81" s="60">
        <v>353.82</v>
      </c>
      <c r="F81" s="60">
        <v>1035.9611</v>
      </c>
      <c r="G81" s="61">
        <f>ABS(F81)</f>
        <v>1035.9611</v>
      </c>
      <c r="H81" s="74">
        <v>-100.28211</v>
      </c>
      <c r="I81" s="63">
        <f>MAX(H81,-0.12*G81)</f>
        <v>-100.28211</v>
      </c>
      <c r="J81" s="63">
        <f>IF(ABS(G81)&lt;=10,0.5,IF(ABS(G81)&lt;=25,1,IF(ABS(G81)&lt;=100,2,10)))</f>
        <v>10</v>
      </c>
      <c r="K81" s="64">
        <f>IF(H81&lt;-J81,1,0)</f>
        <v>1</v>
      </c>
      <c r="L81" s="64">
        <f>IF(K81=K80,L80+K81,0)</f>
        <v>0</v>
      </c>
      <c r="M81" s="65">
        <f>IF(OR(L81=12,L81=24,L81=36,L81=48,L81=60,L81=72,L81=84,L81=96),1,0)</f>
        <v>0</v>
      </c>
      <c r="N81" s="65">
        <f>IF(H81&gt;J81,1,0)</f>
        <v>0</v>
      </c>
      <c r="O81" s="65">
        <f>IF(N81=N80,O80+N81,0)</f>
        <v>0</v>
      </c>
      <c r="P81" s="65">
        <f>IF(OR(O81=12,O81=24,O81=36,O81=48,O81=60,O81=72,O81=84,O81=96),1,0)</f>
        <v>0</v>
      </c>
      <c r="Q81" s="66">
        <f>M81+P81</f>
        <v>0</v>
      </c>
      <c r="R81" s="66">
        <f>Q81*ABS(S81)*0.1</f>
        <v>0</v>
      </c>
      <c r="S81" s="67">
        <f>I81*E81/40000</f>
        <v>-0.8870454040050001</v>
      </c>
      <c r="T81" s="60">
        <f>MIN($T$6/100*G81,150)</f>
        <v>124.315332</v>
      </c>
      <c r="U81" s="60">
        <f>MIN($U$6/100*G81,200)</f>
        <v>155.394165</v>
      </c>
      <c r="V81" s="60">
        <f>MIN($V$6/100*G81,250)</f>
        <v>207.19222</v>
      </c>
      <c r="W81" s="60">
        <v>0.2</v>
      </c>
      <c r="X81" s="60">
        <v>0.2</v>
      </c>
      <c r="Y81" s="60">
        <v>0.6</v>
      </c>
      <c r="Z81" s="67">
        <f>IF(AND(D81&lt;49.85,H81&gt;0),$C$2*ABS(H81)/40000,(SUMPRODUCT(--(H81&gt;$T81:$V81),(H81-$T81:$V81),($W81:$Y81)))*E81/40000)</f>
        <v>0</v>
      </c>
      <c r="AA81" s="67">
        <f>IF(AND(C81&gt;=50.1,H81&lt;0),($A$2)*ABS(H81)/40000,0)</f>
        <v>0</v>
      </c>
      <c r="AB81" s="67">
        <f>S81+Z81+AA81</f>
        <v>-0.8870454040050001</v>
      </c>
      <c r="AC81" s="75" t="str">
        <f>IF(AB81&gt;=0,AB81,"")</f>
        <v/>
      </c>
      <c r="AD81" s="76">
        <f>IF(AB81&lt;0,AB81,"")</f>
        <v>-0.8870454040050001</v>
      </c>
      <c r="AE81" s="77"/>
      <c r="AF81" s="89"/>
      <c r="AG81" s="92">
        <f>ROUND((AG80-0.01),2)</f>
        <v>50.75</v>
      </c>
      <c r="AH81" s="93">
        <v>0</v>
      </c>
      <c r="AI81" s="86">
        <v>0</v>
      </c>
    </row>
    <row r="82" spans="1:38" customHeight="1" ht="15.75">
      <c r="A82" s="70">
        <v>0.770833333333333</v>
      </c>
      <c r="B82" s="71">
        <v>0.78125</v>
      </c>
      <c r="C82" s="72">
        <v>49.92</v>
      </c>
      <c r="D82" s="73">
        <f>ROUND(C82,2)</f>
        <v>49.92</v>
      </c>
      <c r="E82" s="60">
        <v>545.04</v>
      </c>
      <c r="F82" s="60">
        <v>978.7853</v>
      </c>
      <c r="G82" s="61">
        <f>ABS(F82)</f>
        <v>978.7853</v>
      </c>
      <c r="H82" s="74">
        <v>25.27299</v>
      </c>
      <c r="I82" s="63">
        <f>MAX(H82,-0.12*G82)</f>
        <v>25.27299</v>
      </c>
      <c r="J82" s="63">
        <f>IF(ABS(G82)&lt;=10,0.5,IF(ABS(G82)&lt;=25,1,IF(ABS(G82)&lt;=100,2,10)))</f>
        <v>10</v>
      </c>
      <c r="K82" s="64">
        <f>IF(H82&lt;-J82,1,0)</f>
        <v>0</v>
      </c>
      <c r="L82" s="64">
        <f>IF(K82=K81,L81+K82,0)</f>
        <v>0</v>
      </c>
      <c r="M82" s="65">
        <f>IF(OR(L82=12,L82=24,L82=36,L82=48,L82=60,L82=72,L82=84,L82=96),1,0)</f>
        <v>0</v>
      </c>
      <c r="N82" s="65">
        <f>IF(H82&gt;J82,1,0)</f>
        <v>1</v>
      </c>
      <c r="O82" s="65">
        <f>IF(N82=N81,O81+N82,0)</f>
        <v>0</v>
      </c>
      <c r="P82" s="65">
        <f>IF(OR(O82=12,O82=24,O82=36,O82=48,O82=60,O82=72,O82=84,O82=96),1,0)</f>
        <v>0</v>
      </c>
      <c r="Q82" s="66">
        <f>M82+P82</f>
        <v>0</v>
      </c>
      <c r="R82" s="66">
        <f>Q82*ABS(S82)*0.1</f>
        <v>0</v>
      </c>
      <c r="S82" s="67">
        <f>I82*E82/40000</f>
        <v>0.3443697617399999</v>
      </c>
      <c r="T82" s="60">
        <f>MIN($T$6/100*G82,150)</f>
        <v>117.454236</v>
      </c>
      <c r="U82" s="60">
        <f>MIN($U$6/100*G82,200)</f>
        <v>146.817795</v>
      </c>
      <c r="V82" s="60">
        <f>MIN($V$6/100*G82,250)</f>
        <v>195.75706</v>
      </c>
      <c r="W82" s="60">
        <v>0.2</v>
      </c>
      <c r="X82" s="60">
        <v>0.2</v>
      </c>
      <c r="Y82" s="60">
        <v>0.6</v>
      </c>
      <c r="Z82" s="67">
        <f>IF(AND(D82&lt;49.85,H82&gt;0),$C$2*ABS(H82)/40000,(SUMPRODUCT(--(H82&gt;$T82:$V82),(H82-$T82:$V82),($W82:$Y82)))*E82/40000)</f>
        <v>0</v>
      </c>
      <c r="AA82" s="67">
        <f>IF(AND(C82&gt;=50.1,H82&lt;0),($A$2)*ABS(H82)/40000,0)</f>
        <v>0</v>
      </c>
      <c r="AB82" s="67">
        <f>S82+Z82+AA82</f>
        <v>0.3443697617399999</v>
      </c>
      <c r="AC82" s="75">
        <f>IF(AB82&gt;=0,AB82,"")</f>
        <v>0.3443697617399999</v>
      </c>
      <c r="AD82" s="76" t="str">
        <f>IF(AB82&lt;0,AB82,"")</f>
        <v/>
      </c>
      <c r="AE82" s="77"/>
      <c r="AF82" s="89"/>
      <c r="AG82" s="92">
        <f>ROUND((AG81-0.01),2)</f>
        <v>50.74</v>
      </c>
      <c r="AH82" s="93">
        <v>0</v>
      </c>
      <c r="AI82" s="86">
        <v>0</v>
      </c>
    </row>
    <row r="83" spans="1:38" customHeight="1" ht="15.75">
      <c r="A83" s="70">
        <v>0.78125</v>
      </c>
      <c r="B83" s="71">
        <v>0.791666666666667</v>
      </c>
      <c r="C83" s="72">
        <v>49.82</v>
      </c>
      <c r="D83" s="73">
        <f>ROUND(C83,2)</f>
        <v>49.82</v>
      </c>
      <c r="E83" s="60">
        <v>800</v>
      </c>
      <c r="F83" s="60">
        <v>976.4534</v>
      </c>
      <c r="G83" s="61">
        <f>ABS(F83)</f>
        <v>976.4534</v>
      </c>
      <c r="H83" s="74">
        <v>49.13479</v>
      </c>
      <c r="I83" s="63">
        <f>MAX(H83,-0.12*G83)</f>
        <v>49.13479</v>
      </c>
      <c r="J83" s="63">
        <f>IF(ABS(G83)&lt;=10,0.5,IF(ABS(G83)&lt;=25,1,IF(ABS(G83)&lt;=100,2,10)))</f>
        <v>10</v>
      </c>
      <c r="K83" s="64">
        <f>IF(H83&lt;-J83,1,0)</f>
        <v>0</v>
      </c>
      <c r="L83" s="64">
        <f>IF(K83=K82,L82+K83,0)</f>
        <v>0</v>
      </c>
      <c r="M83" s="65">
        <f>IF(OR(L83=12,L83=24,L83=36,L83=48,L83=60,L83=72,L83=84,L83=96),1,0)</f>
        <v>0</v>
      </c>
      <c r="N83" s="65">
        <f>IF(H83&gt;J83,1,0)</f>
        <v>1</v>
      </c>
      <c r="O83" s="65">
        <f>IF(N83=N82,O82+N83,0)</f>
        <v>1</v>
      </c>
      <c r="P83" s="65">
        <f>IF(OR(O83=12,O83=24,O83=36,O83=48,O83=60,O83=72,O83=84,O83=96),1,0)</f>
        <v>0</v>
      </c>
      <c r="Q83" s="66">
        <f>M83+P83</f>
        <v>0</v>
      </c>
      <c r="R83" s="66">
        <f>Q83*ABS(S83)*0.1</f>
        <v>0</v>
      </c>
      <c r="S83" s="67">
        <f>I83*E83/40000</f>
        <v>0.9826958</v>
      </c>
      <c r="T83" s="60">
        <f>MIN($T$6/100*G83,150)</f>
        <v>117.174408</v>
      </c>
      <c r="U83" s="60">
        <f>MIN($U$6/100*G83,200)</f>
        <v>146.46801</v>
      </c>
      <c r="V83" s="60">
        <f>MIN($V$6/100*G83,250)</f>
        <v>195.29068</v>
      </c>
      <c r="W83" s="60">
        <v>0.2</v>
      </c>
      <c r="X83" s="60">
        <v>0.2</v>
      </c>
      <c r="Y83" s="60">
        <v>0.6</v>
      </c>
      <c r="Z83" s="67">
        <f>IF(AND(D83&lt;49.85,H83&gt;0),$C$2*ABS(H83)/40000,(SUMPRODUCT(--(H83&gt;$T83:$V83),(H83-$T83:$V83),($W83:$Y83)))*E83/40000)</f>
        <v>0.9826958</v>
      </c>
      <c r="AA83" s="67">
        <f>IF(AND(C83&gt;=50.1,H83&lt;0),($A$2)*ABS(H83)/40000,0)</f>
        <v>0</v>
      </c>
      <c r="AB83" s="67">
        <f>S83+Z83+AA83</f>
        <v>1.9653916</v>
      </c>
      <c r="AC83" s="75">
        <f>IF(AB83&gt;=0,AB83,"")</f>
        <v>1.9653916</v>
      </c>
      <c r="AD83" s="76" t="str">
        <f>IF(AB83&lt;0,AB83,"")</f>
        <v/>
      </c>
      <c r="AE83" s="77"/>
      <c r="AF83" s="89"/>
      <c r="AG83" s="92">
        <f>ROUND((AG82-0.01),2)</f>
        <v>50.73</v>
      </c>
      <c r="AH83" s="93">
        <v>0</v>
      </c>
      <c r="AI83" s="86">
        <v>0</v>
      </c>
    </row>
    <row r="84" spans="1:38" customHeight="1" ht="15.75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385.69</v>
      </c>
      <c r="F84" s="60">
        <v>939.957</v>
      </c>
      <c r="G84" s="61">
        <f>ABS(F84)</f>
        <v>939.957</v>
      </c>
      <c r="H84" s="74">
        <v>59.60909</v>
      </c>
      <c r="I84" s="63">
        <f>MAX(H84,-0.12*G84)</f>
        <v>59.60909</v>
      </c>
      <c r="J84" s="63">
        <f>IF(ABS(G84)&lt;=10,0.5,IF(ABS(G84)&lt;=25,1,IF(ABS(G84)&lt;=100,2,10)))</f>
        <v>10</v>
      </c>
      <c r="K84" s="64">
        <f>IF(H84&lt;-J84,1,0)</f>
        <v>0</v>
      </c>
      <c r="L84" s="64">
        <f>IF(K84=K83,L83+K84,0)</f>
        <v>0</v>
      </c>
      <c r="M84" s="65">
        <f>IF(OR(L84=12,L84=24,L84=36,L84=48,L84=60,L84=72,L84=84,L84=96),1,0)</f>
        <v>0</v>
      </c>
      <c r="N84" s="65">
        <f>IF(H84&gt;J84,1,0)</f>
        <v>1</v>
      </c>
      <c r="O84" s="65">
        <f>IF(N84=N83,O83+N84,0)</f>
        <v>2</v>
      </c>
      <c r="P84" s="65">
        <f>IF(OR(O84=12,O84=24,O84=36,O84=48,O84=60,O84=72,O84=84,O84=96),1,0)</f>
        <v>0</v>
      </c>
      <c r="Q84" s="66">
        <f>M84+P84</f>
        <v>0</v>
      </c>
      <c r="R84" s="66">
        <f>Q84*ABS(S84)*0.1</f>
        <v>0</v>
      </c>
      <c r="S84" s="67">
        <f>I84*E84/40000</f>
        <v>0.5747657480525</v>
      </c>
      <c r="T84" s="60">
        <f>MIN($T$6/100*G84,150)</f>
        <v>112.79484</v>
      </c>
      <c r="U84" s="60">
        <f>MIN($U$6/100*G84,200)</f>
        <v>140.99355</v>
      </c>
      <c r="V84" s="60">
        <f>MIN($V$6/100*G84,250)</f>
        <v>187.9914</v>
      </c>
      <c r="W84" s="60">
        <v>0.2</v>
      </c>
      <c r="X84" s="60">
        <v>0.2</v>
      </c>
      <c r="Y84" s="60">
        <v>0.6</v>
      </c>
      <c r="Z84" s="67">
        <f>IF(AND(D84&lt;49.85,H84&gt;0),$C$2*ABS(H84)/40000,(SUMPRODUCT(--(H84&gt;$T84:$V84),(H84-$T84:$V84),($W84:$Y84)))*E84/40000)</f>
        <v>0</v>
      </c>
      <c r="AA84" s="67">
        <f>IF(AND(C84&gt;=50.1,H84&lt;0),($A$2)*ABS(H84)/40000,0)</f>
        <v>0</v>
      </c>
      <c r="AB84" s="67">
        <f>S84+Z84+AA84</f>
        <v>0.5747657480525</v>
      </c>
      <c r="AC84" s="75">
        <f>IF(AB84&gt;=0,AB84,"")</f>
        <v>0.5747657480525</v>
      </c>
      <c r="AD84" s="76" t="str">
        <f>IF(AB84&lt;0,AB84,"")</f>
        <v/>
      </c>
      <c r="AE84" s="77"/>
      <c r="AF84" s="89"/>
      <c r="AG84" s="92">
        <f>ROUND((AG83-0.01),2)</f>
        <v>50.72</v>
      </c>
      <c r="AH84" s="93">
        <v>0</v>
      </c>
      <c r="AI84" s="86">
        <v>0</v>
      </c>
    </row>
    <row r="85" spans="1:38" customHeight="1" ht="15.75">
      <c r="A85" s="70">
        <v>0.802083333333333</v>
      </c>
      <c r="B85" s="71">
        <v>0.8125</v>
      </c>
      <c r="C85" s="72">
        <v>49.99</v>
      </c>
      <c r="D85" s="73">
        <f>ROUND(C85,2)</f>
        <v>49.99</v>
      </c>
      <c r="E85" s="60">
        <v>321.95</v>
      </c>
      <c r="F85" s="60">
        <v>968.83123</v>
      </c>
      <c r="G85" s="61">
        <f>ABS(F85)</f>
        <v>968.83123</v>
      </c>
      <c r="H85" s="74">
        <v>27.55623</v>
      </c>
      <c r="I85" s="63">
        <f>MAX(H85,-0.12*G85)</f>
        <v>27.55623</v>
      </c>
      <c r="J85" s="63">
        <f>IF(ABS(G85)&lt;=10,0.5,IF(ABS(G85)&lt;=25,1,IF(ABS(G85)&lt;=100,2,10)))</f>
        <v>10</v>
      </c>
      <c r="K85" s="64">
        <f>IF(H85&lt;-J85,1,0)</f>
        <v>0</v>
      </c>
      <c r="L85" s="64">
        <f>IF(K85=K84,L84+K85,0)</f>
        <v>0</v>
      </c>
      <c r="M85" s="65">
        <f>IF(OR(L85=12,L85=24,L85=36,L85=48,L85=60,L85=72,L85=84,L85=96),1,0)</f>
        <v>0</v>
      </c>
      <c r="N85" s="65">
        <f>IF(H85&gt;J85,1,0)</f>
        <v>1</v>
      </c>
      <c r="O85" s="65">
        <f>IF(N85=N84,O84+N85,0)</f>
        <v>3</v>
      </c>
      <c r="P85" s="65">
        <f>IF(OR(O85=12,O85=24,O85=36,O85=48,O85=60,O85=72,O85=84,O85=96),1,0)</f>
        <v>0</v>
      </c>
      <c r="Q85" s="66">
        <f>M85+P85</f>
        <v>0</v>
      </c>
      <c r="R85" s="66">
        <f>Q85*ABS(S85)*0.1</f>
        <v>0</v>
      </c>
      <c r="S85" s="67">
        <f>I85*E85/40000</f>
        <v>0.2217932062125</v>
      </c>
      <c r="T85" s="60">
        <f>MIN($T$6/100*G85,150)</f>
        <v>116.2597476</v>
      </c>
      <c r="U85" s="60">
        <f>MIN($U$6/100*G85,200)</f>
        <v>145.3246845</v>
      </c>
      <c r="V85" s="60">
        <f>MIN($V$6/100*G85,250)</f>
        <v>193.766246</v>
      </c>
      <c r="W85" s="60">
        <v>0.2</v>
      </c>
      <c r="X85" s="60">
        <v>0.2</v>
      </c>
      <c r="Y85" s="60">
        <v>0.6</v>
      </c>
      <c r="Z85" s="67">
        <f>IF(AND(D85&lt;49.85,H85&gt;0),$C$2*ABS(H85)/40000,(SUMPRODUCT(--(H85&gt;$T85:$V85),(H85-$T85:$V85),($W85:$Y85)))*E85/40000)</f>
        <v>0</v>
      </c>
      <c r="AA85" s="67">
        <f>IF(AND(C85&gt;=50.1,H85&lt;0),($A$2)*ABS(H85)/40000,0)</f>
        <v>0</v>
      </c>
      <c r="AB85" s="67">
        <f>S85+Z85+AA85</f>
        <v>0.2217932062125</v>
      </c>
      <c r="AC85" s="75">
        <f>IF(AB85&gt;=0,AB85,"")</f>
        <v>0.2217932062125</v>
      </c>
      <c r="AD85" s="76" t="str">
        <f>IF(AB85&lt;0,AB85,"")</f>
        <v/>
      </c>
      <c r="AE85" s="77"/>
      <c r="AF85" s="89"/>
      <c r="AG85" s="92">
        <f>ROUND((AG84-0.01),2)</f>
        <v>50.71</v>
      </c>
      <c r="AH85" s="93">
        <v>0</v>
      </c>
      <c r="AI85" s="86">
        <v>0</v>
      </c>
    </row>
    <row r="86" spans="1:38" customHeight="1" ht="15.75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417.56</v>
      </c>
      <c r="F86" s="60">
        <v>954.9333800000001</v>
      </c>
      <c r="G86" s="61">
        <f>ABS(F86)</f>
        <v>954.9333800000001</v>
      </c>
      <c r="H86" s="74">
        <v>56.272</v>
      </c>
      <c r="I86" s="63">
        <f>MAX(H86,-0.12*G86)</f>
        <v>56.272</v>
      </c>
      <c r="J86" s="63">
        <f>IF(ABS(G86)&lt;=10,0.5,IF(ABS(G86)&lt;=25,1,IF(ABS(G86)&lt;=100,2,10)))</f>
        <v>10</v>
      </c>
      <c r="K86" s="64">
        <f>IF(H86&lt;-J86,1,0)</f>
        <v>0</v>
      </c>
      <c r="L86" s="64">
        <f>IF(K86=K85,L85+K86,0)</f>
        <v>0</v>
      </c>
      <c r="M86" s="65">
        <f>IF(OR(L86=12,L86=24,L86=36,L86=48,L86=60,L86=72,L86=84,L86=96),1,0)</f>
        <v>0</v>
      </c>
      <c r="N86" s="65">
        <f>IF(H86&gt;J86,1,0)</f>
        <v>1</v>
      </c>
      <c r="O86" s="65">
        <f>IF(N86=N85,O85+N86,0)</f>
        <v>4</v>
      </c>
      <c r="P86" s="65">
        <f>IF(OR(O86=12,O86=24,O86=36,O86=48,O86=60,O86=72,O86=84,O86=96),1,0)</f>
        <v>0</v>
      </c>
      <c r="Q86" s="66">
        <f>M86+P86</f>
        <v>0</v>
      </c>
      <c r="R86" s="66">
        <f>Q86*ABS(S86)*0.1</f>
        <v>0</v>
      </c>
      <c r="S86" s="67">
        <f>I86*E86/40000</f>
        <v>0.587423408</v>
      </c>
      <c r="T86" s="60">
        <f>MIN($T$6/100*G86,150)</f>
        <v>114.5920056</v>
      </c>
      <c r="U86" s="60">
        <f>MIN($U$6/100*G86,200)</f>
        <v>143.240007</v>
      </c>
      <c r="V86" s="60">
        <f>MIN($V$6/100*G86,250)</f>
        <v>190.986676</v>
      </c>
      <c r="W86" s="60">
        <v>0.2</v>
      </c>
      <c r="X86" s="60">
        <v>0.2</v>
      </c>
      <c r="Y86" s="60">
        <v>0.6</v>
      </c>
      <c r="Z86" s="67">
        <f>IF(AND(D86&lt;49.85,H86&gt;0),$C$2*ABS(H86)/40000,(SUMPRODUCT(--(H86&gt;$T86:$V86),(H86-$T86:$V86),($W86:$Y86)))*E86/40000)</f>
        <v>0</v>
      </c>
      <c r="AA86" s="67">
        <f>IF(AND(C86&gt;=50.1,H86&lt;0),($A$2)*ABS(H86)/40000,0)</f>
        <v>0</v>
      </c>
      <c r="AB86" s="67">
        <f>S86+Z86+AA86</f>
        <v>0.587423408</v>
      </c>
      <c r="AC86" s="75">
        <f>IF(AB86&gt;=0,AB86,"")</f>
        <v>0.587423408</v>
      </c>
      <c r="AD86" s="76" t="str">
        <f>IF(AB86&lt;0,AB86,"")</f>
        <v/>
      </c>
      <c r="AE86" s="77"/>
      <c r="AF86" s="89"/>
      <c r="AG86" s="92">
        <f>ROUND((AG85-0.01),2)</f>
        <v>50.7</v>
      </c>
      <c r="AH86" s="93">
        <v>0</v>
      </c>
      <c r="AI86" s="86">
        <v>0</v>
      </c>
    </row>
    <row r="87" spans="1:38" customHeight="1" ht="15.75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232.07</v>
      </c>
      <c r="F87" s="60">
        <v>1003.11943</v>
      </c>
      <c r="G87" s="61">
        <f>ABS(F87)</f>
        <v>1003.11943</v>
      </c>
      <c r="H87" s="74">
        <v>-1.77294</v>
      </c>
      <c r="I87" s="63">
        <f>MAX(H87,-0.12*G87)</f>
        <v>-1.77294</v>
      </c>
      <c r="J87" s="63">
        <f>IF(ABS(G87)&lt;=10,0.5,IF(ABS(G87)&lt;=25,1,IF(ABS(G87)&lt;=100,2,10)))</f>
        <v>10</v>
      </c>
      <c r="K87" s="64">
        <f>IF(H87&lt;-J87,1,0)</f>
        <v>0</v>
      </c>
      <c r="L87" s="64">
        <f>IF(K87=K86,L86+K87,0)</f>
        <v>0</v>
      </c>
      <c r="M87" s="65">
        <f>IF(OR(L87=12,L87=24,L87=36,L87=48,L87=60,L87=72,L87=84,L87=96),1,0)</f>
        <v>0</v>
      </c>
      <c r="N87" s="65">
        <f>IF(H87&gt;J87,1,0)</f>
        <v>0</v>
      </c>
      <c r="O87" s="65">
        <f>IF(N87=N86,O86+N87,0)</f>
        <v>0</v>
      </c>
      <c r="P87" s="65">
        <f>IF(OR(O87=12,O87=24,O87=36,O87=48,O87=60,O87=72,O87=84,O87=96),1,0)</f>
        <v>0</v>
      </c>
      <c r="Q87" s="66">
        <f>M87+P87</f>
        <v>0</v>
      </c>
      <c r="R87" s="66">
        <f>Q87*ABS(S87)*0.1</f>
        <v>0</v>
      </c>
      <c r="S87" s="67">
        <f>I87*E87/40000</f>
        <v>-0.010286154645</v>
      </c>
      <c r="T87" s="60">
        <f>MIN($T$6/100*G87,150)</f>
        <v>120.3743316</v>
      </c>
      <c r="U87" s="60">
        <f>MIN($U$6/100*G87,200)</f>
        <v>150.4679145</v>
      </c>
      <c r="V87" s="60">
        <f>MIN($V$6/100*G87,250)</f>
        <v>200.623886</v>
      </c>
      <c r="W87" s="60">
        <v>0.2</v>
      </c>
      <c r="X87" s="60">
        <v>0.2</v>
      </c>
      <c r="Y87" s="60">
        <v>0.6</v>
      </c>
      <c r="Z87" s="67">
        <f>IF(AND(D87&lt;49.85,H87&gt;0),$C$2*ABS(H87)/40000,(SUMPRODUCT(--(H87&gt;$T87:$V87),(H87-$T87:$V87),($W87:$Y87)))*E87/40000)</f>
        <v>0</v>
      </c>
      <c r="AA87" s="67">
        <f>IF(AND(C87&gt;=50.1,H87&lt;0),($A$2)*ABS(H87)/40000,0)</f>
        <v>0</v>
      </c>
      <c r="AB87" s="67">
        <f>S87+Z87+AA87</f>
        <v>-0.010286154645</v>
      </c>
      <c r="AC87" s="75" t="str">
        <f>IF(AB87&gt;=0,AB87,"")</f>
        <v/>
      </c>
      <c r="AD87" s="76">
        <f>IF(AB87&lt;0,AB87,"")</f>
        <v>-0.010286154645</v>
      </c>
      <c r="AE87" s="77"/>
      <c r="AF87" s="89"/>
      <c r="AG87" s="92">
        <f>ROUND((AG86-0.01),2)</f>
        <v>50.69</v>
      </c>
      <c r="AH87" s="93">
        <v>0</v>
      </c>
      <c r="AI87" s="86">
        <v>0</v>
      </c>
    </row>
    <row r="88" spans="1:38" customHeight="1" ht="15.75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174.05</v>
      </c>
      <c r="F88" s="60">
        <v>945.47743</v>
      </c>
      <c r="G88" s="61">
        <f>ABS(F88)</f>
        <v>945.47743</v>
      </c>
      <c r="H88" s="74">
        <v>39.18298</v>
      </c>
      <c r="I88" s="63">
        <f>MAX(H88,-0.12*G88)</f>
        <v>39.18298</v>
      </c>
      <c r="J88" s="63">
        <f>IF(ABS(G88)&lt;=10,0.5,IF(ABS(G88)&lt;=25,1,IF(ABS(G88)&lt;=100,2,10)))</f>
        <v>10</v>
      </c>
      <c r="K88" s="64">
        <f>IF(H88&lt;-J88,1,0)</f>
        <v>0</v>
      </c>
      <c r="L88" s="64">
        <f>IF(K88=K87,L87+K88,0)</f>
        <v>0</v>
      </c>
      <c r="M88" s="65">
        <f>IF(OR(L88=12,L88=24,L88=36,L88=48,L88=60,L88=72,L88=84,L88=96),1,0)</f>
        <v>0</v>
      </c>
      <c r="N88" s="65">
        <f>IF(H88&gt;J88,1,0)</f>
        <v>1</v>
      </c>
      <c r="O88" s="65">
        <f>IF(N88=N87,O87+N88,0)</f>
        <v>0</v>
      </c>
      <c r="P88" s="65">
        <f>IF(OR(O88=12,O88=24,O88=36,O88=48,O88=60,O88=72,O88=84,O88=96),1,0)</f>
        <v>0</v>
      </c>
      <c r="Q88" s="66">
        <f>M88+P88</f>
        <v>0</v>
      </c>
      <c r="R88" s="66">
        <f>Q88*ABS(S88)*0.1</f>
        <v>0</v>
      </c>
      <c r="S88" s="67">
        <f>I88*E88/40000</f>
        <v>0.170494941725</v>
      </c>
      <c r="T88" s="60">
        <f>MIN($T$6/100*G88,150)</f>
        <v>113.4572916</v>
      </c>
      <c r="U88" s="60">
        <f>MIN($U$6/100*G88,200)</f>
        <v>141.8216145</v>
      </c>
      <c r="V88" s="60">
        <f>MIN($V$6/100*G88,250)</f>
        <v>189.095486</v>
      </c>
      <c r="W88" s="60">
        <v>0.2</v>
      </c>
      <c r="X88" s="60">
        <v>0.2</v>
      </c>
      <c r="Y88" s="60">
        <v>0.6</v>
      </c>
      <c r="Z88" s="67">
        <f>IF(AND(D88&lt;49.85,H88&gt;0),$C$2*ABS(H88)/40000,(SUMPRODUCT(--(H88&gt;$T88:$V88),(H88-$T88:$V88),($W88:$Y88)))*E88/40000)</f>
        <v>0</v>
      </c>
      <c r="AA88" s="67">
        <f>IF(AND(C88&gt;=50.1,H88&lt;0),($A$2)*ABS(H88)/40000,0)</f>
        <v>0</v>
      </c>
      <c r="AB88" s="67">
        <f>S88+Z88+AA88</f>
        <v>0.170494941725</v>
      </c>
      <c r="AC88" s="75">
        <f>IF(AB88&gt;=0,AB88,"")</f>
        <v>0.170494941725</v>
      </c>
      <c r="AD88" s="76" t="str">
        <f>IF(AB88&lt;0,AB88,"")</f>
        <v/>
      </c>
      <c r="AE88" s="77"/>
      <c r="AF88" s="89"/>
      <c r="AG88" s="92">
        <f>ROUND((AG87-0.01),2)</f>
        <v>50.68</v>
      </c>
      <c r="AH88" s="93">
        <v>0</v>
      </c>
      <c r="AI88" s="86">
        <v>0</v>
      </c>
    </row>
    <row r="89" spans="1:38" customHeight="1" ht="15.75">
      <c r="A89" s="70">
        <v>0.84375</v>
      </c>
      <c r="B89" s="71">
        <v>0.854166666666667</v>
      </c>
      <c r="C89" s="72">
        <v>49.98</v>
      </c>
      <c r="D89" s="73">
        <f>ROUND(C89,2)</f>
        <v>49.98</v>
      </c>
      <c r="E89" s="60">
        <v>353.82</v>
      </c>
      <c r="F89" s="60">
        <v>875.3799299999999</v>
      </c>
      <c r="G89" s="61">
        <f>ABS(F89)</f>
        <v>875.3799299999999</v>
      </c>
      <c r="H89" s="74">
        <v>96.94144</v>
      </c>
      <c r="I89" s="63">
        <f>MAX(H89,-0.12*G89)</f>
        <v>96.94144</v>
      </c>
      <c r="J89" s="63">
        <f>IF(ABS(G89)&lt;=10,0.5,IF(ABS(G89)&lt;=25,1,IF(ABS(G89)&lt;=100,2,10)))</f>
        <v>10</v>
      </c>
      <c r="K89" s="64">
        <f>IF(H89&lt;-J89,1,0)</f>
        <v>0</v>
      </c>
      <c r="L89" s="64">
        <f>IF(K89=K88,L88+K89,0)</f>
        <v>0</v>
      </c>
      <c r="M89" s="65">
        <f>IF(OR(L89=12,L89=24,L89=36,L89=48,L89=60,L89=72,L89=84,L89=96),1,0)</f>
        <v>0</v>
      </c>
      <c r="N89" s="65">
        <f>IF(H89&gt;J89,1,0)</f>
        <v>1</v>
      </c>
      <c r="O89" s="65">
        <f>IF(N89=N88,O88+N89,0)</f>
        <v>1</v>
      </c>
      <c r="P89" s="65">
        <f>IF(OR(O89=12,O89=24,O89=36,O89=48,O89=60,O89=72,O89=84,O89=96),1,0)</f>
        <v>0</v>
      </c>
      <c r="Q89" s="66">
        <f>M89+P89</f>
        <v>0</v>
      </c>
      <c r="R89" s="66">
        <f>Q89*ABS(S89)*0.1</f>
        <v>0</v>
      </c>
      <c r="S89" s="67">
        <f>I89*E89/40000</f>
        <v>0.8574955075199999</v>
      </c>
      <c r="T89" s="60">
        <f>MIN($T$6/100*G89,150)</f>
        <v>105.0455916</v>
      </c>
      <c r="U89" s="60">
        <f>MIN($U$6/100*G89,200)</f>
        <v>131.3069895</v>
      </c>
      <c r="V89" s="60">
        <f>MIN($V$6/100*G89,250)</f>
        <v>175.075986</v>
      </c>
      <c r="W89" s="60">
        <v>0.2</v>
      </c>
      <c r="X89" s="60">
        <v>0.2</v>
      </c>
      <c r="Y89" s="60">
        <v>0.6</v>
      </c>
      <c r="Z89" s="67">
        <f>IF(AND(D89&lt;49.85,H89&gt;0),$C$2*ABS(H89)/40000,(SUMPRODUCT(--(H89&gt;$T89:$V89),(H89-$T89:$V89),($W89:$Y89)))*E89/40000)</f>
        <v>0</v>
      </c>
      <c r="AA89" s="67">
        <f>IF(AND(C89&gt;=50.1,H89&lt;0),($A$2)*ABS(H89)/40000,0)</f>
        <v>0</v>
      </c>
      <c r="AB89" s="67">
        <f>S89+Z89+AA89</f>
        <v>0.8574955075199999</v>
      </c>
      <c r="AC89" s="75">
        <f>IF(AB89&gt;=0,AB89,"")</f>
        <v>0.8574955075199999</v>
      </c>
      <c r="AD89" s="76" t="str">
        <f>IF(AB89&lt;0,AB89,"")</f>
        <v/>
      </c>
      <c r="AE89" s="77"/>
      <c r="AF89" s="89"/>
      <c r="AG89" s="92">
        <f>ROUND((AG88-0.01),2)</f>
        <v>50.67</v>
      </c>
      <c r="AH89" s="93">
        <v>0</v>
      </c>
      <c r="AI89" s="86">
        <v>0</v>
      </c>
    </row>
    <row r="90" spans="1:38" customHeight="1" ht="15.75">
      <c r="A90" s="70">
        <v>0.854166666666667</v>
      </c>
      <c r="B90" s="71">
        <v>0.864583333333334</v>
      </c>
      <c r="C90" s="72">
        <v>49.9</v>
      </c>
      <c r="D90" s="73">
        <f>ROUND(C90,2)</f>
        <v>49.9</v>
      </c>
      <c r="E90" s="60">
        <v>608.78</v>
      </c>
      <c r="F90" s="60">
        <v>798.8929900000001</v>
      </c>
      <c r="G90" s="61">
        <f>ABS(F90)</f>
        <v>798.8929900000001</v>
      </c>
      <c r="H90" s="74">
        <v>121.40007</v>
      </c>
      <c r="I90" s="63">
        <f>MAX(H90,-0.12*G90)</f>
        <v>121.40007</v>
      </c>
      <c r="J90" s="63">
        <f>IF(ABS(G90)&lt;=10,0.5,IF(ABS(G90)&lt;=25,1,IF(ABS(G90)&lt;=100,2,10)))</f>
        <v>10</v>
      </c>
      <c r="K90" s="64">
        <f>IF(H90&lt;-J90,1,0)</f>
        <v>0</v>
      </c>
      <c r="L90" s="64">
        <f>IF(K90=K89,L89+K90,0)</f>
        <v>0</v>
      </c>
      <c r="M90" s="65">
        <f>IF(OR(L90=12,L90=24,L90=36,L90=48,L90=60,L90=72,L90=84,L90=96),1,0)</f>
        <v>0</v>
      </c>
      <c r="N90" s="65">
        <f>IF(H90&gt;J90,1,0)</f>
        <v>1</v>
      </c>
      <c r="O90" s="65">
        <f>IF(N90=N89,O89+N90,0)</f>
        <v>2</v>
      </c>
      <c r="P90" s="65">
        <f>IF(OR(O90=12,O90=24,O90=36,O90=48,O90=60,O90=72,O90=84,O90=96),1,0)</f>
        <v>0</v>
      </c>
      <c r="Q90" s="66">
        <f>M90+P90</f>
        <v>0</v>
      </c>
      <c r="R90" s="66">
        <f>Q90*ABS(S90)*0.1</f>
        <v>0</v>
      </c>
      <c r="S90" s="67">
        <f>I90*E90/40000</f>
        <v>1.847648365365</v>
      </c>
      <c r="T90" s="60">
        <f>MIN($T$6/100*G90,150)</f>
        <v>95.8671588</v>
      </c>
      <c r="U90" s="60">
        <f>MIN($U$6/100*G90,200)</f>
        <v>119.8339485</v>
      </c>
      <c r="V90" s="60">
        <f>MIN($V$6/100*G90,250)</f>
        <v>159.778598</v>
      </c>
      <c r="W90" s="60">
        <v>0.2</v>
      </c>
      <c r="X90" s="60">
        <v>0.2</v>
      </c>
      <c r="Y90" s="60">
        <v>0.6</v>
      </c>
      <c r="Z90" s="67">
        <f>IF(AND(D90&lt;49.85,H90&gt;0),$C$2*ABS(H90)/40000,(SUMPRODUCT(--(H90&gt;$T90:$V90),(H90-$T90:$V90),($W90:$Y90)))*E90/40000)</f>
        <v>0.08248674563552999</v>
      </c>
      <c r="AA90" s="67">
        <f>IF(AND(C90&gt;=50.1,H90&lt;0),($A$2)*ABS(H90)/40000,0)</f>
        <v>0</v>
      </c>
      <c r="AB90" s="67">
        <f>S90+Z90+AA90</f>
        <v>1.93013511100053</v>
      </c>
      <c r="AC90" s="75">
        <f>IF(AB90&gt;=0,AB90,"")</f>
        <v>1.93013511100053</v>
      </c>
      <c r="AD90" s="76" t="str">
        <f>IF(AB90&lt;0,AB90,"")</f>
        <v/>
      </c>
      <c r="AE90" s="77"/>
      <c r="AF90" s="89"/>
      <c r="AG90" s="92">
        <f>ROUND((AG89-0.01),2)</f>
        <v>50.66</v>
      </c>
      <c r="AH90" s="93">
        <v>0</v>
      </c>
      <c r="AI90" s="86">
        <v>0</v>
      </c>
    </row>
    <row r="91" spans="1:38" customHeight="1" ht="15.75">
      <c r="A91" s="70">
        <v>0.864583333333333</v>
      </c>
      <c r="B91" s="71">
        <v>0.875</v>
      </c>
      <c r="C91" s="72">
        <v>49.94</v>
      </c>
      <c r="D91" s="73">
        <f>ROUND(C91,2)</f>
        <v>49.94</v>
      </c>
      <c r="E91" s="60">
        <v>481.3</v>
      </c>
      <c r="F91" s="60">
        <v>752.8865</v>
      </c>
      <c r="G91" s="61">
        <f>ABS(F91)</f>
        <v>752.8865</v>
      </c>
      <c r="H91" s="74">
        <v>111.102</v>
      </c>
      <c r="I91" s="63">
        <f>MAX(H91,-0.12*G91)</f>
        <v>111.102</v>
      </c>
      <c r="J91" s="63">
        <f>IF(ABS(G91)&lt;=10,0.5,IF(ABS(G91)&lt;=25,1,IF(ABS(G91)&lt;=100,2,10)))</f>
        <v>10</v>
      </c>
      <c r="K91" s="64">
        <f>IF(H91&lt;-J91,1,0)</f>
        <v>0</v>
      </c>
      <c r="L91" s="64">
        <f>IF(K91=K90,L90+K91,0)</f>
        <v>0</v>
      </c>
      <c r="M91" s="65">
        <f>IF(OR(L91=12,L91=24,L91=36,L91=48,L91=60,L91=72,L91=84,L91=96),1,0)</f>
        <v>0</v>
      </c>
      <c r="N91" s="65">
        <f>IF(H91&gt;J91,1,0)</f>
        <v>1</v>
      </c>
      <c r="O91" s="65">
        <f>IF(N91=N90,O90+N91,0)</f>
        <v>3</v>
      </c>
      <c r="P91" s="65">
        <f>IF(OR(O91=12,O91=24,O91=36,O91=48,O91=60,O91=72,O91=84,O91=96),1,0)</f>
        <v>0</v>
      </c>
      <c r="Q91" s="66">
        <f>M91+P91</f>
        <v>0</v>
      </c>
      <c r="R91" s="66">
        <f>Q91*ABS(S91)*0.1</f>
        <v>0</v>
      </c>
      <c r="S91" s="67">
        <f>I91*E91/40000</f>
        <v>1.336834815</v>
      </c>
      <c r="T91" s="60">
        <f>MIN($T$6/100*G91,150)</f>
        <v>90.34638</v>
      </c>
      <c r="U91" s="60">
        <f>MIN($U$6/100*G91,200)</f>
        <v>112.932975</v>
      </c>
      <c r="V91" s="60">
        <f>MIN($V$6/100*G91,250)</f>
        <v>150.5773</v>
      </c>
      <c r="W91" s="60">
        <v>0.2</v>
      </c>
      <c r="X91" s="60">
        <v>0.2</v>
      </c>
      <c r="Y91" s="60">
        <v>0.6</v>
      </c>
      <c r="Z91" s="67">
        <f>IF(AND(D91&lt;49.85,H91&gt;0),$C$2*ABS(H91)/40000,(SUMPRODUCT(--(H91&gt;$T91:$V91),(H91-$T91:$V91),($W91:$Y91)))*E91/40000)</f>
        <v>0.04994839953000002</v>
      </c>
      <c r="AA91" s="67">
        <f>IF(AND(C91&gt;=50.1,H91&lt;0),($A$2)*ABS(H91)/40000,0)</f>
        <v>0</v>
      </c>
      <c r="AB91" s="67">
        <f>S91+Z91+AA91</f>
        <v>1.38678321453</v>
      </c>
      <c r="AC91" s="75">
        <f>IF(AB91&gt;=0,AB91,"")</f>
        <v>1.38678321453</v>
      </c>
      <c r="AD91" s="76" t="str">
        <f>IF(AB91&lt;0,AB91,"")</f>
        <v/>
      </c>
      <c r="AE91" s="77"/>
      <c r="AF91" s="89"/>
      <c r="AG91" s="92">
        <f>ROUND((AG90-0.01),2)</f>
        <v>50.65</v>
      </c>
      <c r="AH91" s="93">
        <v>0</v>
      </c>
      <c r="AI91" s="86">
        <v>0</v>
      </c>
    </row>
    <row r="92" spans="1:38" customHeight="1" ht="15.75">
      <c r="A92" s="70">
        <v>0.875</v>
      </c>
      <c r="B92" s="71">
        <v>0.885416666666667</v>
      </c>
      <c r="C92" s="72">
        <v>49.84</v>
      </c>
      <c r="D92" s="73">
        <f>ROUND(C92,2)</f>
        <v>49.84</v>
      </c>
      <c r="E92" s="60">
        <v>800</v>
      </c>
      <c r="F92" s="60">
        <v>759.9580999999999</v>
      </c>
      <c r="G92" s="61">
        <f>ABS(F92)</f>
        <v>759.9580999999999</v>
      </c>
      <c r="H92" s="74">
        <v>76.72469</v>
      </c>
      <c r="I92" s="63">
        <f>MAX(H92,-0.12*G92)</f>
        <v>76.72469</v>
      </c>
      <c r="J92" s="63">
        <f>IF(ABS(G92)&lt;=10,0.5,IF(ABS(G92)&lt;=25,1,IF(ABS(G92)&lt;=100,2,10)))</f>
        <v>10</v>
      </c>
      <c r="K92" s="64">
        <f>IF(H92&lt;-J92,1,0)</f>
        <v>0</v>
      </c>
      <c r="L92" s="64">
        <f>IF(K92=K91,L91+K92,0)</f>
        <v>0</v>
      </c>
      <c r="M92" s="65">
        <f>IF(OR(L92=12,L92=24,L92=36,L92=48,L92=60,L92=72,L92=84,L92=96),1,0)</f>
        <v>0</v>
      </c>
      <c r="N92" s="65">
        <f>IF(H92&gt;J92,1,0)</f>
        <v>1</v>
      </c>
      <c r="O92" s="65">
        <f>IF(N92=N91,O91+N92,0)</f>
        <v>4</v>
      </c>
      <c r="P92" s="65">
        <f>IF(OR(O92=12,O92=24,O92=36,O92=48,O92=60,O92=72,O92=84,O92=96),1,0)</f>
        <v>0</v>
      </c>
      <c r="Q92" s="66">
        <f>M92+P92</f>
        <v>0</v>
      </c>
      <c r="R92" s="66">
        <f>Q92*ABS(S92)*0.1</f>
        <v>0</v>
      </c>
      <c r="S92" s="67">
        <f>I92*E92/40000</f>
        <v>1.5344938</v>
      </c>
      <c r="T92" s="60">
        <f>MIN($T$6/100*G92,150)</f>
        <v>91.19497199999999</v>
      </c>
      <c r="U92" s="60">
        <f>MIN($U$6/100*G92,200)</f>
        <v>113.993715</v>
      </c>
      <c r="V92" s="60">
        <f>MIN($V$6/100*G92,250)</f>
        <v>151.99162</v>
      </c>
      <c r="W92" s="60">
        <v>0.2</v>
      </c>
      <c r="X92" s="60">
        <v>0.2</v>
      </c>
      <c r="Y92" s="60">
        <v>0.6</v>
      </c>
      <c r="Z92" s="67">
        <f>IF(AND(D92&lt;49.85,H92&gt;0),$C$2*ABS(H92)/40000,(SUMPRODUCT(--(H92&gt;$T92:$V92),(H92-$T92:$V92),($W92:$Y92)))*E92/40000)</f>
        <v>1.5344938</v>
      </c>
      <c r="AA92" s="67">
        <f>IF(AND(C92&gt;=50.1,H92&lt;0),($A$2)*ABS(H92)/40000,0)</f>
        <v>0</v>
      </c>
      <c r="AB92" s="67">
        <f>S92+Z92+AA92</f>
        <v>3.0689876</v>
      </c>
      <c r="AC92" s="75">
        <f>IF(AB92&gt;=0,AB92,"")</f>
        <v>3.0689876</v>
      </c>
      <c r="AD92" s="76" t="str">
        <f>IF(AB92&lt;0,AB92,"")</f>
        <v/>
      </c>
      <c r="AE92" s="77"/>
      <c r="AF92" s="89"/>
      <c r="AG92" s="92">
        <f>ROUND((AG91-0.01),2)</f>
        <v>50.64</v>
      </c>
      <c r="AH92" s="93">
        <v>0</v>
      </c>
      <c r="AI92" s="86">
        <v>0</v>
      </c>
    </row>
    <row r="93" spans="1:38" customHeight="1" ht="15.75">
      <c r="A93" s="70">
        <v>0.885416666666667</v>
      </c>
      <c r="B93" s="71">
        <v>0.895833333333334</v>
      </c>
      <c r="C93" s="72">
        <v>49.94</v>
      </c>
      <c r="D93" s="73">
        <f>ROUND(C93,2)</f>
        <v>49.94</v>
      </c>
      <c r="E93" s="60">
        <v>481.3</v>
      </c>
      <c r="F93" s="60">
        <v>730.5161000000001</v>
      </c>
      <c r="G93" s="61">
        <f>ABS(F93)</f>
        <v>730.5161000000001</v>
      </c>
      <c r="H93" s="74">
        <v>62.87607</v>
      </c>
      <c r="I93" s="63">
        <f>MAX(H93,-0.12*G93)</f>
        <v>62.87607</v>
      </c>
      <c r="J93" s="63">
        <f>IF(ABS(G93)&lt;=10,0.5,IF(ABS(G93)&lt;=25,1,IF(ABS(G93)&lt;=100,2,10)))</f>
        <v>10</v>
      </c>
      <c r="K93" s="64">
        <f>IF(H93&lt;-J93,1,0)</f>
        <v>0</v>
      </c>
      <c r="L93" s="64">
        <f>IF(K93=K92,L92+K93,0)</f>
        <v>0</v>
      </c>
      <c r="M93" s="65">
        <f>IF(OR(L93=12,L93=24,L93=36,L93=48,L93=60,L93=72,L93=84,L93=96),1,0)</f>
        <v>0</v>
      </c>
      <c r="N93" s="65">
        <f>IF(H93&gt;J93,1,0)</f>
        <v>1</v>
      </c>
      <c r="O93" s="65">
        <f>IF(N93=N92,O92+N93,0)</f>
        <v>5</v>
      </c>
      <c r="P93" s="65">
        <f>IF(OR(O93=12,O93=24,O93=36,O93=48,O93=60,O93=72,O93=84,O93=96),1,0)</f>
        <v>0</v>
      </c>
      <c r="Q93" s="66">
        <f>M93+P93</f>
        <v>0</v>
      </c>
      <c r="R93" s="66">
        <f>Q93*ABS(S93)*0.1</f>
        <v>0</v>
      </c>
      <c r="S93" s="67">
        <f>I93*E93/40000</f>
        <v>0.756556312275</v>
      </c>
      <c r="T93" s="60">
        <f>MIN($T$6/100*G93,150)</f>
        <v>87.66193200000001</v>
      </c>
      <c r="U93" s="60">
        <f>MIN($U$6/100*G93,200)</f>
        <v>109.577415</v>
      </c>
      <c r="V93" s="60">
        <f>MIN($V$6/100*G93,250)</f>
        <v>146.10322</v>
      </c>
      <c r="W93" s="60">
        <v>0.2</v>
      </c>
      <c r="X93" s="60">
        <v>0.2</v>
      </c>
      <c r="Y93" s="60">
        <v>0.6</v>
      </c>
      <c r="Z93" s="67">
        <f>IF(AND(D93&lt;49.85,H93&gt;0),$C$2*ABS(H93)/40000,(SUMPRODUCT(--(H93&gt;$T93:$V93),(H93-$T93:$V93),($W93:$Y93)))*E93/40000)</f>
        <v>0</v>
      </c>
      <c r="AA93" s="67">
        <f>IF(AND(C93&gt;=50.1,H93&lt;0),($A$2)*ABS(H93)/40000,0)</f>
        <v>0</v>
      </c>
      <c r="AB93" s="67">
        <f>S93+Z93+AA93</f>
        <v>0.756556312275</v>
      </c>
      <c r="AC93" s="75">
        <f>IF(AB93&gt;=0,AB93,"")</f>
        <v>0.756556312275</v>
      </c>
      <c r="AD93" s="76" t="str">
        <f>IF(AB93&lt;0,AB93,"")</f>
        <v/>
      </c>
      <c r="AE93" s="77"/>
      <c r="AF93" s="89"/>
      <c r="AG93" s="92">
        <f>ROUND((AG92-0.01),2)</f>
        <v>50.63</v>
      </c>
      <c r="AH93" s="93">
        <v>0</v>
      </c>
      <c r="AI93" s="86">
        <v>0</v>
      </c>
    </row>
    <row r="94" spans="1:38" customHeight="1" ht="15.75">
      <c r="A94" s="70">
        <v>0.895833333333333</v>
      </c>
      <c r="B94" s="71">
        <v>0.90625</v>
      </c>
      <c r="C94" s="72">
        <v>49.98</v>
      </c>
      <c r="D94" s="73">
        <f>ROUND(C94,2)</f>
        <v>49.98</v>
      </c>
      <c r="E94" s="60">
        <v>353.82</v>
      </c>
      <c r="F94" s="60">
        <v>729.72822</v>
      </c>
      <c r="G94" s="61">
        <f>ABS(F94)</f>
        <v>729.72822</v>
      </c>
      <c r="H94" s="74">
        <v>70.00172000000001</v>
      </c>
      <c r="I94" s="63">
        <f>MAX(H94,-0.12*G94)</f>
        <v>70.00172000000001</v>
      </c>
      <c r="J94" s="63">
        <f>IF(ABS(G94)&lt;=10,0.5,IF(ABS(G94)&lt;=25,1,IF(ABS(G94)&lt;=100,2,10)))</f>
        <v>10</v>
      </c>
      <c r="K94" s="64">
        <f>IF(H94&lt;-J94,1,0)</f>
        <v>0</v>
      </c>
      <c r="L94" s="64">
        <f>IF(K94=K93,L93+K94,0)</f>
        <v>0</v>
      </c>
      <c r="M94" s="65">
        <f>IF(OR(L94=12,L94=24,L94=36,L94=48,L94=60,L94=72,L94=84,L94=96),1,0)</f>
        <v>0</v>
      </c>
      <c r="N94" s="65">
        <f>IF(H94&gt;J94,1,0)</f>
        <v>1</v>
      </c>
      <c r="O94" s="65">
        <f>IF(N94=N93,O93+N94,0)</f>
        <v>6</v>
      </c>
      <c r="P94" s="65">
        <f>IF(OR(O94=12,O94=24,O94=36,O94=48,O94=60,O94=72,O94=84,O94=96),1,0)</f>
        <v>0</v>
      </c>
      <c r="Q94" s="66">
        <f>M94+P94</f>
        <v>0</v>
      </c>
      <c r="R94" s="66">
        <f>Q94*ABS(S94)*0.1</f>
        <v>0</v>
      </c>
      <c r="S94" s="67">
        <f>I94*E94/40000</f>
        <v>0.61920021426</v>
      </c>
      <c r="T94" s="60">
        <f>MIN($T$6/100*G94,150)</f>
        <v>87.56738639999999</v>
      </c>
      <c r="U94" s="60">
        <f>MIN($U$6/100*G94,200)</f>
        <v>109.459233</v>
      </c>
      <c r="V94" s="60">
        <f>MIN($V$6/100*G94,250)</f>
        <v>145.945644</v>
      </c>
      <c r="W94" s="60">
        <v>0.2</v>
      </c>
      <c r="X94" s="60">
        <v>0.2</v>
      </c>
      <c r="Y94" s="60">
        <v>0.6</v>
      </c>
      <c r="Z94" s="67">
        <f>IF(AND(D94&lt;49.85,H94&gt;0),$C$2*ABS(H94)/40000,(SUMPRODUCT(--(H94&gt;$T94:$V94),(H94-$T94:$V94),($W94:$Y94)))*E94/40000)</f>
        <v>0</v>
      </c>
      <c r="AA94" s="67">
        <f>IF(AND(C94&gt;=50.1,H94&lt;0),($A$2)*ABS(H94)/40000,0)</f>
        <v>0</v>
      </c>
      <c r="AB94" s="67">
        <f>S94+Z94+AA94</f>
        <v>0.61920021426</v>
      </c>
      <c r="AC94" s="75">
        <f>IF(AB94&gt;=0,AB94,"")</f>
        <v>0.61920021426</v>
      </c>
      <c r="AD94" s="76" t="str">
        <f>IF(AB94&lt;0,AB94,"")</f>
        <v/>
      </c>
      <c r="AE94" s="77"/>
      <c r="AF94" s="89"/>
      <c r="AG94" s="92">
        <f>ROUND((AG93-0.01),2)</f>
        <v>50.62</v>
      </c>
      <c r="AH94" s="93">
        <v>0</v>
      </c>
      <c r="AI94" s="86">
        <v>0</v>
      </c>
    </row>
    <row r="95" spans="1:38" customHeight="1" ht="15.75">
      <c r="A95" s="70">
        <v>0.90625</v>
      </c>
      <c r="B95" s="71">
        <v>0.916666666666667</v>
      </c>
      <c r="C95" s="72">
        <v>50.01</v>
      </c>
      <c r="D95" s="73">
        <f>ROUND(C95,2)</f>
        <v>50.01</v>
      </c>
      <c r="E95" s="60">
        <v>232.07</v>
      </c>
      <c r="F95" s="60">
        <v>711.59662</v>
      </c>
      <c r="G95" s="61">
        <f>ABS(F95)</f>
        <v>711.59662</v>
      </c>
      <c r="H95" s="74">
        <v>54.68967</v>
      </c>
      <c r="I95" s="63">
        <f>MAX(H95,-0.12*G95)</f>
        <v>54.68967</v>
      </c>
      <c r="J95" s="63">
        <f>IF(ABS(G95)&lt;=10,0.5,IF(ABS(G95)&lt;=25,1,IF(ABS(G95)&lt;=100,2,10)))</f>
        <v>10</v>
      </c>
      <c r="K95" s="64">
        <f>IF(H95&lt;-J95,1,0)</f>
        <v>0</v>
      </c>
      <c r="L95" s="64">
        <f>IF(K95=K94,L94+K95,0)</f>
        <v>0</v>
      </c>
      <c r="M95" s="65">
        <f>IF(OR(L95=12,L95=24,L95=36,L95=48,L95=60,L95=72,L95=84,L95=96),1,0)</f>
        <v>0</v>
      </c>
      <c r="N95" s="65">
        <f>IF(H95&gt;J95,1,0)</f>
        <v>1</v>
      </c>
      <c r="O95" s="65">
        <f>IF(N95=N94,O94+N95,0)</f>
        <v>7</v>
      </c>
      <c r="P95" s="65">
        <f>IF(OR(O95=12,O95=24,O95=36,O95=48,O95=60,O95=72,O95=84,O95=96),1,0)</f>
        <v>0</v>
      </c>
      <c r="Q95" s="66">
        <f>M95+P95</f>
        <v>0</v>
      </c>
      <c r="R95" s="66">
        <f>Q95*ABS(S95)*0.1</f>
        <v>0</v>
      </c>
      <c r="S95" s="67">
        <f>I95*E95/40000</f>
        <v>0.3172957929225</v>
      </c>
      <c r="T95" s="60">
        <f>MIN($T$6/100*G95,150)</f>
        <v>85.3915944</v>
      </c>
      <c r="U95" s="60">
        <f>MIN($U$6/100*G95,200)</f>
        <v>106.739493</v>
      </c>
      <c r="V95" s="60">
        <f>MIN($V$6/100*G95,250)</f>
        <v>142.319324</v>
      </c>
      <c r="W95" s="60">
        <v>0.2</v>
      </c>
      <c r="X95" s="60">
        <v>0.2</v>
      </c>
      <c r="Y95" s="60">
        <v>0.6</v>
      </c>
      <c r="Z95" s="67">
        <f>IF(AND(D95&lt;49.85,H95&gt;0),$C$2*ABS(H95)/40000,(SUMPRODUCT(--(H95&gt;$T95:$V95),(H95-$T95:$V95),($W95:$Y95)))*E95/40000)</f>
        <v>0</v>
      </c>
      <c r="AA95" s="67">
        <f>IF(AND(C95&gt;=50.1,H95&lt;0),($A$2)*ABS(H95)/40000,0)</f>
        <v>0</v>
      </c>
      <c r="AB95" s="67">
        <f>S95+Z95+AA95</f>
        <v>0.3172957929225</v>
      </c>
      <c r="AC95" s="75">
        <f>IF(AB95&gt;=0,AB95,"")</f>
        <v>0.3172957929225</v>
      </c>
      <c r="AD95" s="76" t="str">
        <f>IF(AB95&lt;0,AB95,"")</f>
        <v/>
      </c>
      <c r="AE95" s="77"/>
      <c r="AF95" s="89"/>
      <c r="AG95" s="92">
        <f>ROUND((AG94-0.01),2)</f>
        <v>50.61</v>
      </c>
      <c r="AH95" s="93">
        <v>0</v>
      </c>
      <c r="AI95" s="86">
        <v>0</v>
      </c>
    </row>
    <row r="96" spans="1:38" customHeight="1" ht="15.75">
      <c r="A96" s="70">
        <v>0.916666666666667</v>
      </c>
      <c r="B96" s="71">
        <v>0.927083333333334</v>
      </c>
      <c r="C96" s="72">
        <v>49.91</v>
      </c>
      <c r="D96" s="73">
        <f>ROUND(C96,2)</f>
        <v>49.91</v>
      </c>
      <c r="E96" s="60">
        <v>576.91</v>
      </c>
      <c r="F96" s="60">
        <v>764.01582</v>
      </c>
      <c r="G96" s="61">
        <f>ABS(F96)</f>
        <v>764.01582</v>
      </c>
      <c r="H96" s="74">
        <v>36.90751</v>
      </c>
      <c r="I96" s="63">
        <f>MAX(H96,-0.12*G96)</f>
        <v>36.90751</v>
      </c>
      <c r="J96" s="63">
        <f>IF(ABS(G96)&lt;=10,0.5,IF(ABS(G96)&lt;=25,1,IF(ABS(G96)&lt;=100,2,10)))</f>
        <v>10</v>
      </c>
      <c r="K96" s="64">
        <f>IF(H96&lt;-J96,1,0)</f>
        <v>0</v>
      </c>
      <c r="L96" s="64">
        <f>IF(K96=K95,L95+K96,0)</f>
        <v>0</v>
      </c>
      <c r="M96" s="65">
        <f>IF(OR(L96=12,L96=24,L96=36,L96=48,L96=60,L96=72,L96=84,L96=96),1,0)</f>
        <v>0</v>
      </c>
      <c r="N96" s="65">
        <f>IF(H96&gt;J96,1,0)</f>
        <v>1</v>
      </c>
      <c r="O96" s="65">
        <f>IF(N96=N95,O95+N96,0)</f>
        <v>8</v>
      </c>
      <c r="P96" s="65">
        <f>IF(OR(O96=12,O96=24,O96=36,O96=48,O96=60,O96=72,O96=84,O96=96),1,0)</f>
        <v>0</v>
      </c>
      <c r="Q96" s="66">
        <f>M96+P96</f>
        <v>0</v>
      </c>
      <c r="R96" s="66">
        <f>Q96*ABS(S96)*0.1</f>
        <v>0</v>
      </c>
      <c r="S96" s="67">
        <f>I96*E96/40000</f>
        <v>0.5323077898525</v>
      </c>
      <c r="T96" s="60">
        <f>MIN($T$6/100*G96,150)</f>
        <v>91.68189839999999</v>
      </c>
      <c r="U96" s="60">
        <f>MIN($U$6/100*G96,200)</f>
        <v>114.602373</v>
      </c>
      <c r="V96" s="60">
        <f>MIN($V$6/100*G96,250)</f>
        <v>152.803164</v>
      </c>
      <c r="W96" s="60">
        <v>0.2</v>
      </c>
      <c r="X96" s="60">
        <v>0.2</v>
      </c>
      <c r="Y96" s="60">
        <v>0.6</v>
      </c>
      <c r="Z96" s="67">
        <f>IF(AND(D96&lt;49.85,H96&gt;0),$C$2*ABS(H96)/40000,(SUMPRODUCT(--(H96&gt;$T96:$V96),(H96-$T96:$V96),($W96:$Y96)))*E96/40000)</f>
        <v>0</v>
      </c>
      <c r="AA96" s="67">
        <f>IF(AND(C96&gt;=50.1,H96&lt;0),($A$2)*ABS(H96)/40000,0)</f>
        <v>0</v>
      </c>
      <c r="AB96" s="67">
        <f>S96+Z96+AA96</f>
        <v>0.5323077898525</v>
      </c>
      <c r="AC96" s="75">
        <f>IF(AB96&gt;=0,AB96,"")</f>
        <v>0.5323077898525</v>
      </c>
      <c r="AD96" s="76" t="str">
        <f>IF(AB96&lt;0,AB96,"")</f>
        <v/>
      </c>
      <c r="AE96" s="77"/>
      <c r="AF96" s="89"/>
      <c r="AG96" s="92">
        <f>ROUND((AG95-0.01),2)</f>
        <v>50.6</v>
      </c>
      <c r="AH96" s="93">
        <v>0</v>
      </c>
      <c r="AI96" s="86">
        <v>0</v>
      </c>
    </row>
    <row r="97" spans="1:38" customHeight="1" ht="15.75">
      <c r="A97" s="70">
        <v>0.927083333333333</v>
      </c>
      <c r="B97" s="71">
        <v>0.9375</v>
      </c>
      <c r="C97" s="72">
        <v>49.93</v>
      </c>
      <c r="D97" s="73">
        <f>ROUND(C97,2)</f>
        <v>49.93</v>
      </c>
      <c r="E97" s="60">
        <v>513.17</v>
      </c>
      <c r="F97" s="60">
        <v>756.80584</v>
      </c>
      <c r="G97" s="61">
        <f>ABS(F97)</f>
        <v>756.80584</v>
      </c>
      <c r="H97" s="74">
        <v>10.38718</v>
      </c>
      <c r="I97" s="63">
        <f>MAX(H97,-0.12*G97)</f>
        <v>10.38718</v>
      </c>
      <c r="J97" s="63">
        <f>IF(ABS(G97)&lt;=10,0.5,IF(ABS(G97)&lt;=25,1,IF(ABS(G97)&lt;=100,2,10)))</f>
        <v>10</v>
      </c>
      <c r="K97" s="64">
        <f>IF(H97&lt;-J97,1,0)</f>
        <v>0</v>
      </c>
      <c r="L97" s="64">
        <f>IF(K97=K96,L96+K97,0)</f>
        <v>0</v>
      </c>
      <c r="M97" s="65">
        <f>IF(OR(L97=12,L97=24,L97=36,L97=48,L97=60,L97=72,L97=84,L97=96),1,0)</f>
        <v>0</v>
      </c>
      <c r="N97" s="65">
        <f>IF(H97&gt;J97,1,0)</f>
        <v>1</v>
      </c>
      <c r="O97" s="65">
        <f>IF(N97=N96,O96+N97,0)</f>
        <v>9</v>
      </c>
      <c r="P97" s="65">
        <f>IF(OR(O97=12,O97=24,O97=36,O97=48,O97=60,O97=72,O97=84,O97=96),1,0)</f>
        <v>0</v>
      </c>
      <c r="Q97" s="66">
        <f>M97+P97</f>
        <v>0</v>
      </c>
      <c r="R97" s="66">
        <f>Q97*ABS(S97)*0.1</f>
        <v>0</v>
      </c>
      <c r="S97" s="67">
        <f>I97*E97/40000</f>
        <v>0.133259729015</v>
      </c>
      <c r="T97" s="60">
        <f>MIN($T$6/100*G97,150)</f>
        <v>90.81670079999999</v>
      </c>
      <c r="U97" s="60">
        <f>MIN($U$6/100*G97,200)</f>
        <v>113.520876</v>
      </c>
      <c r="V97" s="60">
        <f>MIN($V$6/100*G97,250)</f>
        <v>151.361168</v>
      </c>
      <c r="W97" s="60">
        <v>0.2</v>
      </c>
      <c r="X97" s="60">
        <v>0.2</v>
      </c>
      <c r="Y97" s="60">
        <v>0.6</v>
      </c>
      <c r="Z97" s="67">
        <f>IF(AND(D97&lt;49.85,H97&gt;0),$C$2*ABS(H97)/40000,(SUMPRODUCT(--(H97&gt;$T97:$V97),(H97-$T97:$V97),($W97:$Y97)))*E97/40000)</f>
        <v>0</v>
      </c>
      <c r="AA97" s="67">
        <f>IF(AND(C97&gt;=50.1,H97&lt;0),($A$2)*ABS(H97)/40000,0)</f>
        <v>0</v>
      </c>
      <c r="AB97" s="67">
        <f>S97+Z97+AA97</f>
        <v>0.133259729015</v>
      </c>
      <c r="AC97" s="75">
        <f>IF(AB97&gt;=0,AB97,"")</f>
        <v>0.133259729015</v>
      </c>
      <c r="AD97" s="76" t="str">
        <f>IF(AB97&lt;0,AB97,"")</f>
        <v/>
      </c>
      <c r="AE97" s="77"/>
      <c r="AF97" s="89"/>
      <c r="AG97" s="92">
        <f>ROUND((AG96-0.01),2)</f>
        <v>50.59</v>
      </c>
      <c r="AH97" s="93">
        <v>0</v>
      </c>
      <c r="AI97" s="86">
        <v>0</v>
      </c>
    </row>
    <row r="98" spans="1:38" customHeight="1" ht="15.75">
      <c r="A98" s="70">
        <v>0.9375</v>
      </c>
      <c r="B98" s="71">
        <v>0.947916666666667</v>
      </c>
      <c r="C98" s="72">
        <v>49.96</v>
      </c>
      <c r="D98" s="73">
        <f>ROUND(C98,2)</f>
        <v>49.96</v>
      </c>
      <c r="E98" s="60">
        <v>417.56</v>
      </c>
      <c r="F98" s="60">
        <v>756.69784</v>
      </c>
      <c r="G98" s="61">
        <f>ABS(F98)</f>
        <v>756.69784</v>
      </c>
      <c r="H98" s="74">
        <v>-37.86291</v>
      </c>
      <c r="I98" s="63">
        <f>MAX(H98,-0.12*G98)</f>
        <v>-37.86291</v>
      </c>
      <c r="J98" s="63">
        <f>IF(ABS(G98)&lt;=10,0.5,IF(ABS(G98)&lt;=25,1,IF(ABS(G98)&lt;=100,2,10)))</f>
        <v>10</v>
      </c>
      <c r="K98" s="64">
        <f>IF(H98&lt;-J98,1,0)</f>
        <v>1</v>
      </c>
      <c r="L98" s="64">
        <f>IF(K98=K97,L97+K98,0)</f>
        <v>0</v>
      </c>
      <c r="M98" s="65">
        <f>IF(OR(L98=12,L98=24,L98=36,L98=48,L98=60,L98=72,L98=84,L98=96),1,0)</f>
        <v>0</v>
      </c>
      <c r="N98" s="65">
        <f>IF(H98&gt;J98,1,0)</f>
        <v>0</v>
      </c>
      <c r="O98" s="65">
        <f>IF(N98=N97,O97+N98,0)</f>
        <v>0</v>
      </c>
      <c r="P98" s="65">
        <f>IF(OR(O98=12,O98=24,O98=36,O98=48,O98=60,O98=72,O98=84,O98=96),1,0)</f>
        <v>0</v>
      </c>
      <c r="Q98" s="66">
        <f>M98+P98</f>
        <v>0</v>
      </c>
      <c r="R98" s="66">
        <f>Q98*ABS(S98)*0.1</f>
        <v>0</v>
      </c>
      <c r="S98" s="67">
        <f>I98*E98/40000</f>
        <v>-0.39525091749</v>
      </c>
      <c r="T98" s="60">
        <f>MIN($T$6/100*G98,150)</f>
        <v>90.8037408</v>
      </c>
      <c r="U98" s="60">
        <f>MIN($U$6/100*G98,200)</f>
        <v>113.504676</v>
      </c>
      <c r="V98" s="60">
        <f>MIN($V$6/100*G98,250)</f>
        <v>151.339568</v>
      </c>
      <c r="W98" s="60">
        <v>0.2</v>
      </c>
      <c r="X98" s="60">
        <v>0.2</v>
      </c>
      <c r="Y98" s="60">
        <v>0.6</v>
      </c>
      <c r="Z98" s="67">
        <f>IF(AND(D98&lt;49.85,H98&gt;0),$C$2*ABS(H98)/40000,(SUMPRODUCT(--(H98&gt;$T98:$V98),(H98-$T98:$V98),($W98:$Y98)))*E98/40000)</f>
        <v>0</v>
      </c>
      <c r="AA98" s="67">
        <f>IF(AND(C98&gt;=50.1,H98&lt;0),($A$2)*ABS(H98)/40000,0)</f>
        <v>0</v>
      </c>
      <c r="AB98" s="67">
        <f>S98+Z98+AA98</f>
        <v>-0.39525091749</v>
      </c>
      <c r="AC98" s="75" t="str">
        <f>IF(AB98&gt;=0,AB98,"")</f>
        <v/>
      </c>
      <c r="AD98" s="76">
        <f>IF(AB98&lt;0,AB98,"")</f>
        <v>-0.39525091749</v>
      </c>
      <c r="AE98" s="77"/>
      <c r="AF98" s="89"/>
      <c r="AG98" s="92">
        <f>ROUND((AG97-0.01),2)</f>
        <v>50.58</v>
      </c>
      <c r="AH98" s="93">
        <v>0</v>
      </c>
      <c r="AI98" s="86">
        <v>0</v>
      </c>
    </row>
    <row r="99" spans="1:38" customHeight="1" ht="15.75">
      <c r="A99" s="70">
        <v>0.947916666666667</v>
      </c>
      <c r="B99" s="71">
        <v>0.958333333333334</v>
      </c>
      <c r="C99" s="72">
        <v>50.01</v>
      </c>
      <c r="D99" s="73">
        <f>ROUND(C99,2)</f>
        <v>50.01</v>
      </c>
      <c r="E99" s="60">
        <v>232.07</v>
      </c>
      <c r="F99" s="60">
        <v>757.21784</v>
      </c>
      <c r="G99" s="61">
        <f>ABS(F99)</f>
        <v>757.21784</v>
      </c>
      <c r="H99" s="74">
        <v>-48.95478</v>
      </c>
      <c r="I99" s="63">
        <f>MAX(H99,-0.12*G99)</f>
        <v>-48.95478</v>
      </c>
      <c r="J99" s="63">
        <f>IF(ABS(G99)&lt;=10,0.5,IF(ABS(G99)&lt;=25,1,IF(ABS(G99)&lt;=100,2,10)))</f>
        <v>10</v>
      </c>
      <c r="K99" s="64">
        <f>IF(H99&lt;-J99,1,0)</f>
        <v>1</v>
      </c>
      <c r="L99" s="64">
        <f>IF(K99=K98,L98+K99,0)</f>
        <v>1</v>
      </c>
      <c r="M99" s="65">
        <f>IF(OR(L99=12,L99=24,L99=36,L99=48,L99=60,L99=72,L99=84,L99=96),1,0)</f>
        <v>0</v>
      </c>
      <c r="N99" s="65">
        <f>IF(H99&gt;J99,1,0)</f>
        <v>0</v>
      </c>
      <c r="O99" s="65">
        <f>IF(N99=N98,O98+N99,0)</f>
        <v>0</v>
      </c>
      <c r="P99" s="65">
        <f>IF(OR(O99=12,O99=24,O99=36,O99=48,O99=60,O99=72,O99=84,O99=96),1,0)</f>
        <v>0</v>
      </c>
      <c r="Q99" s="66">
        <f>M99+P99</f>
        <v>0</v>
      </c>
      <c r="R99" s="66">
        <f>Q99*ABS(S99)*0.1</f>
        <v>0</v>
      </c>
      <c r="S99" s="67">
        <f>I99*E99/40000</f>
        <v>-0.284023394865</v>
      </c>
      <c r="T99" s="60">
        <f>MIN($T$6/100*G99,150)</f>
        <v>90.8661408</v>
      </c>
      <c r="U99" s="60">
        <f>MIN($U$6/100*G99,200)</f>
        <v>113.582676</v>
      </c>
      <c r="V99" s="60">
        <f>MIN($V$6/100*G99,250)</f>
        <v>151.443568</v>
      </c>
      <c r="W99" s="60">
        <v>0.2</v>
      </c>
      <c r="X99" s="60">
        <v>0.2</v>
      </c>
      <c r="Y99" s="60">
        <v>0.6</v>
      </c>
      <c r="Z99" s="67">
        <f>IF(AND(D99&lt;49.85,H99&gt;0),$C$2*ABS(H99)/40000,(SUMPRODUCT(--(H99&gt;$T99:$V99),(H99-$T99:$V99),($W99:$Y99)))*E99/40000)</f>
        <v>0</v>
      </c>
      <c r="AA99" s="67">
        <f>IF(AND(C99&gt;=50.1,H99&lt;0),($A$2)*ABS(H99)/40000,0)</f>
        <v>0</v>
      </c>
      <c r="AB99" s="67">
        <f>S99+Z99+AA99</f>
        <v>-0.284023394865</v>
      </c>
      <c r="AC99" s="75" t="str">
        <f>IF(AB99&gt;=0,AB99,"")</f>
        <v/>
      </c>
      <c r="AD99" s="76">
        <f>IF(AB99&lt;0,AB99,"")</f>
        <v>-0.284023394865</v>
      </c>
      <c r="AE99" s="77"/>
      <c r="AF99" s="89"/>
      <c r="AG99" s="92">
        <f>ROUND((AG98-0.01),2)</f>
        <v>50.57</v>
      </c>
      <c r="AH99" s="93">
        <v>0</v>
      </c>
      <c r="AI99" s="86">
        <v>0</v>
      </c>
    </row>
    <row r="100" spans="1:38" customHeight="1" ht="15.75">
      <c r="A100" s="70">
        <v>0.958333333333333</v>
      </c>
      <c r="B100" s="71">
        <v>0.96875</v>
      </c>
      <c r="C100" s="72">
        <v>49.96</v>
      </c>
      <c r="D100" s="73">
        <f>ROUND(C100,2)</f>
        <v>49.96</v>
      </c>
      <c r="E100" s="60">
        <v>417.56</v>
      </c>
      <c r="F100" s="60">
        <v>697.03944</v>
      </c>
      <c r="G100" s="61">
        <f>ABS(F100)</f>
        <v>697.03944</v>
      </c>
      <c r="H100" s="74">
        <v>-4.73327</v>
      </c>
      <c r="I100" s="63">
        <f>MAX(H100,-0.12*G100)</f>
        <v>-4.73327</v>
      </c>
      <c r="J100" s="63">
        <f>IF(ABS(G100)&lt;=10,0.5,IF(ABS(G100)&lt;=25,1,IF(ABS(G100)&lt;=100,2,10)))</f>
        <v>10</v>
      </c>
      <c r="K100" s="64">
        <f>IF(H100&lt;-J100,1,0)</f>
        <v>0</v>
      </c>
      <c r="L100" s="64">
        <f>IF(K100=K99,L99+K100,0)</f>
        <v>0</v>
      </c>
      <c r="M100" s="65">
        <f>IF(OR(L100=12,L100=24,L100=36,L100=48,L100=60,L100=72,L100=84,L100=96),1,0)</f>
        <v>0</v>
      </c>
      <c r="N100" s="65">
        <f>IF(H100&gt;J100,1,0)</f>
        <v>0</v>
      </c>
      <c r="O100" s="65">
        <f>IF(N100=N99,O99+N100,0)</f>
        <v>0</v>
      </c>
      <c r="P100" s="65">
        <f>IF(OR(O100=12,O100=24,O100=36,O100=48,O100=60,O100=72,O100=84,O100=96),1,0)</f>
        <v>0</v>
      </c>
      <c r="Q100" s="66">
        <f>M100+P100</f>
        <v>0</v>
      </c>
      <c r="R100" s="66">
        <f>Q100*ABS(S100)*0.1</f>
        <v>0</v>
      </c>
      <c r="S100" s="67">
        <f>I100*E100/40000</f>
        <v>-0.04941060553000001</v>
      </c>
      <c r="T100" s="60">
        <f>MIN($T$6/100*G100,150)</f>
        <v>83.6447328</v>
      </c>
      <c r="U100" s="60">
        <f>MIN($U$6/100*G100,200)</f>
        <v>104.555916</v>
      </c>
      <c r="V100" s="60">
        <f>MIN($V$6/100*G100,250)</f>
        <v>139.407888</v>
      </c>
      <c r="W100" s="60">
        <v>0.2</v>
      </c>
      <c r="X100" s="60">
        <v>0.2</v>
      </c>
      <c r="Y100" s="60">
        <v>0.6</v>
      </c>
      <c r="Z100" s="67">
        <f>IF(AND(D100&lt;49.85,H100&gt;0),$C$2*ABS(H100)/40000,(SUMPRODUCT(--(H100&gt;$T100:$V100),(H100-$T100:$V100),($W100:$Y100)))*E100/40000)</f>
        <v>0</v>
      </c>
      <c r="AA100" s="67">
        <f>IF(AND(C100&gt;=50.1,H100&lt;0),($A$2)*ABS(H100)/40000,0)</f>
        <v>0</v>
      </c>
      <c r="AB100" s="67">
        <f>S100+Z100+AA100</f>
        <v>-0.04941060553000001</v>
      </c>
      <c r="AC100" s="75" t="str">
        <f>IF(AB100&gt;=0,AB100,"")</f>
        <v/>
      </c>
      <c r="AD100" s="76">
        <f>IF(AB100&lt;0,AB100,"")</f>
        <v>-0.04941060553000001</v>
      </c>
      <c r="AE100" s="77"/>
      <c r="AF100" s="89"/>
      <c r="AG100" s="92">
        <f>ROUND((AG99-0.01),2)</f>
        <v>50.56</v>
      </c>
      <c r="AH100" s="93">
        <v>0</v>
      </c>
      <c r="AI100" s="86">
        <v>0</v>
      </c>
    </row>
    <row r="101" spans="1:38" customHeight="1" ht="15.75">
      <c r="A101" s="70">
        <v>0.96875</v>
      </c>
      <c r="B101" s="71">
        <v>0.979166666666667</v>
      </c>
      <c r="C101" s="72">
        <v>49.94</v>
      </c>
      <c r="D101" s="73">
        <f>ROUND(C101,2)</f>
        <v>49.94</v>
      </c>
      <c r="E101" s="60">
        <v>481.3</v>
      </c>
      <c r="F101" s="60">
        <v>682.31704</v>
      </c>
      <c r="G101" s="61">
        <f>ABS(F101)</f>
        <v>682.31704</v>
      </c>
      <c r="H101" s="74">
        <v>15.72108</v>
      </c>
      <c r="I101" s="63">
        <f>MAX(H101,-0.12*G101)</f>
        <v>15.72108</v>
      </c>
      <c r="J101" s="63">
        <f>IF(ABS(G101)&lt;=10,0.5,IF(ABS(G101)&lt;=25,1,IF(ABS(G101)&lt;=100,2,10)))</f>
        <v>10</v>
      </c>
      <c r="K101" s="64">
        <f>IF(H101&lt;-J101,1,0)</f>
        <v>0</v>
      </c>
      <c r="L101" s="64">
        <f>IF(K101=K100,L100+K101,0)</f>
        <v>0</v>
      </c>
      <c r="M101" s="65">
        <f>IF(OR(L101=12,L101=24,L101=36,L101=48,L101=60,L101=72,L101=84,L101=96),1,0)</f>
        <v>0</v>
      </c>
      <c r="N101" s="65">
        <f>IF(H101&gt;J101,1,0)</f>
        <v>1</v>
      </c>
      <c r="O101" s="65">
        <f>IF(N101=N100,O100+N101,0)</f>
        <v>0</v>
      </c>
      <c r="P101" s="65">
        <f>IF(OR(O101=12,O101=24,O101=36,O101=48,O101=60,O101=72,O101=84,O101=96),1,0)</f>
        <v>0</v>
      </c>
      <c r="Q101" s="66">
        <f>M101+P101</f>
        <v>0</v>
      </c>
      <c r="R101" s="66">
        <f>Q101*ABS(S101)*0.1</f>
        <v>0</v>
      </c>
      <c r="S101" s="67">
        <f>I101*E101/40000</f>
        <v>0.1891638951</v>
      </c>
      <c r="T101" s="60">
        <f>MIN($T$6/100*G101,150)</f>
        <v>81.8780448</v>
      </c>
      <c r="U101" s="60">
        <f>MIN($U$6/100*G101,200)</f>
        <v>102.347556</v>
      </c>
      <c r="V101" s="60">
        <f>MIN($V$6/100*G101,250)</f>
        <v>136.463408</v>
      </c>
      <c r="W101" s="60">
        <v>0.2</v>
      </c>
      <c r="X101" s="60">
        <v>0.2</v>
      </c>
      <c r="Y101" s="60">
        <v>0.6</v>
      </c>
      <c r="Z101" s="67">
        <f>IF(AND(D101&lt;49.85,H101&gt;0),$C$2*ABS(H101)/40000,(SUMPRODUCT(--(H101&gt;$T101:$V101),(H101-$T101:$V101),($W101:$Y101)))*E101/40000)</f>
        <v>0</v>
      </c>
      <c r="AA101" s="67">
        <f>IF(AND(C101&gt;=50.1,H101&lt;0),($A$2)*ABS(H101)/40000,0)</f>
        <v>0</v>
      </c>
      <c r="AB101" s="67">
        <f>S101+Z101+AA101</f>
        <v>0.1891638951</v>
      </c>
      <c r="AC101" s="75">
        <f>IF(AB101&gt;=0,AB101,"")</f>
        <v>0.1891638951</v>
      </c>
      <c r="AD101" s="76" t="str">
        <f>IF(AB101&lt;0,AB101,"")</f>
        <v/>
      </c>
      <c r="AE101" s="77"/>
      <c r="AF101" s="89"/>
      <c r="AG101" s="92">
        <f>ROUND((AG100-0.01),2)</f>
        <v>50.55</v>
      </c>
      <c r="AH101" s="93">
        <v>0</v>
      </c>
      <c r="AI101" s="86">
        <v>0</v>
      </c>
    </row>
    <row r="102" spans="1:38" customHeight="1" ht="15.75">
      <c r="A102" s="70">
        <v>0.979166666666667</v>
      </c>
      <c r="B102" s="71">
        <v>0.989583333333334</v>
      </c>
      <c r="C102" s="72">
        <v>49.92</v>
      </c>
      <c r="D102" s="73">
        <f>ROUND(C102,2)</f>
        <v>49.92</v>
      </c>
      <c r="E102" s="60">
        <v>545.04</v>
      </c>
      <c r="F102" s="60">
        <v>664.40664</v>
      </c>
      <c r="G102" s="61">
        <f>ABS(F102)</f>
        <v>664.40664</v>
      </c>
      <c r="H102" s="74">
        <v>17.9963</v>
      </c>
      <c r="I102" s="63">
        <f>MAX(H102,-0.12*G102)</f>
        <v>17.9963</v>
      </c>
      <c r="J102" s="63">
        <f>IF(ABS(G102)&lt;=10,0.5,IF(ABS(G102)&lt;=25,1,IF(ABS(G102)&lt;=100,2,10)))</f>
        <v>10</v>
      </c>
      <c r="K102" s="64">
        <f>IF(H102&lt;-J102,1,0)</f>
        <v>0</v>
      </c>
      <c r="L102" s="64">
        <f>IF(K102=K101,L101+K102,0)</f>
        <v>0</v>
      </c>
      <c r="M102" s="65">
        <f>IF(OR(L102=12,L102=24,L102=36,L102=48,L102=60,L102=72,L102=84,L102=96),1,0)</f>
        <v>0</v>
      </c>
      <c r="N102" s="65">
        <f>IF(H102&gt;J102,1,0)</f>
        <v>1</v>
      </c>
      <c r="O102" s="65">
        <f>IF(N102=N101,O101+N102,0)</f>
        <v>1</v>
      </c>
      <c r="P102" s="65">
        <f>IF(OR(O102=12,O102=24,O102=36,O102=48,O102=60,O102=72,O102=84,O102=96),1,0)</f>
        <v>0</v>
      </c>
      <c r="Q102" s="66">
        <f>M102+P102</f>
        <v>0</v>
      </c>
      <c r="R102" s="66">
        <f>Q102*ABS(S102)*0.1</f>
        <v>0</v>
      </c>
      <c r="S102" s="67">
        <f>I102*E102/40000</f>
        <v>0.2452175838</v>
      </c>
      <c r="T102" s="60">
        <f>MIN($T$6/100*G102,150)</f>
        <v>79.7287968</v>
      </c>
      <c r="U102" s="60">
        <f>MIN($U$6/100*G102,200)</f>
        <v>99.660996</v>
      </c>
      <c r="V102" s="60">
        <f>MIN($V$6/100*G102,250)</f>
        <v>132.881328</v>
      </c>
      <c r="W102" s="60">
        <v>0.2</v>
      </c>
      <c r="X102" s="60">
        <v>0.2</v>
      </c>
      <c r="Y102" s="60">
        <v>0.6</v>
      </c>
      <c r="Z102" s="67">
        <f>IF(AND(D102&lt;49.85,H102&gt;0),$C$2*ABS(H102)/40000,(SUMPRODUCT(--(H102&gt;$T102:$V102),(H102-$T102:$V102),($W102:$Y102)))*E102/40000)</f>
        <v>0</v>
      </c>
      <c r="AA102" s="67">
        <f>IF(AND(C102&gt;=50.1,H102&lt;0),($A$2)*ABS(H102)/40000,0)</f>
        <v>0</v>
      </c>
      <c r="AB102" s="67">
        <f>S102+Z102+AA102</f>
        <v>0.2452175838</v>
      </c>
      <c r="AC102" s="75">
        <f>IF(AB102&gt;=0,AB102,"")</f>
        <v>0.2452175838</v>
      </c>
      <c r="AD102" s="76" t="str">
        <f>IF(AB102&lt;0,AB102,"")</f>
        <v/>
      </c>
      <c r="AE102" s="77"/>
      <c r="AF102" s="89"/>
      <c r="AG102" s="92">
        <f>ROUND((AG101-0.01),2)</f>
        <v>50.54</v>
      </c>
      <c r="AH102" s="93">
        <v>0</v>
      </c>
      <c r="AI102" s="86">
        <v>0</v>
      </c>
      <c r="AK102" s="94"/>
    </row>
    <row r="103" spans="1:38" customHeight="1" ht="15.75">
      <c r="A103" s="95">
        <v>0.989583333333333</v>
      </c>
      <c r="B103" s="96">
        <v>1</v>
      </c>
      <c r="C103" s="97">
        <v>49.92</v>
      </c>
      <c r="D103" s="98">
        <f>ROUND(C103,2)</f>
        <v>49.92</v>
      </c>
      <c r="E103" s="99">
        <v>545.04</v>
      </c>
      <c r="F103" s="99">
        <v>629.37264</v>
      </c>
      <c r="G103" s="61">
        <f>ABS(F103)</f>
        <v>629.37264</v>
      </c>
      <c r="H103" s="100">
        <v>39.12072</v>
      </c>
      <c r="I103" s="101">
        <f>MAX(H103,-0.12*G103)</f>
        <v>39.12072</v>
      </c>
      <c r="J103" s="101">
        <f>IF(ABS(G103)&lt;=10,0.5,IF(ABS(G103)&lt;=25,1,IF(ABS(G103)&lt;=100,2,10)))</f>
        <v>10</v>
      </c>
      <c r="K103" s="64">
        <f>IF(H103&lt;-J103,1,0)</f>
        <v>0</v>
      </c>
      <c r="L103" s="102">
        <f>IF(K103=K102,L102+K103,0)</f>
        <v>0</v>
      </c>
      <c r="M103" s="65">
        <f>IF(OR(L103=12,L103=24,L103=36,L103=48,L103=60,L103=72,L103=84,L103=96),1,0)</f>
        <v>0</v>
      </c>
      <c r="N103" s="103">
        <f>IF(H103&gt;J103,1,0)</f>
        <v>1</v>
      </c>
      <c r="O103" s="103">
        <f>IF(N103=N102,O102+N103,0)</f>
        <v>2</v>
      </c>
      <c r="P103" s="65">
        <f>IF(OR(O103=12,O103=24,O103=36,O103=48,O103=60,O103=72,O103=84,O103=96),1,0)</f>
        <v>0</v>
      </c>
      <c r="Q103" s="104">
        <f>M103+P103</f>
        <v>0</v>
      </c>
      <c r="R103" s="104">
        <f>Q103*ABS(S103)*0.1</f>
        <v>0</v>
      </c>
      <c r="S103" s="67">
        <f>I103*E103/40000</f>
        <v>0.53305893072</v>
      </c>
      <c r="T103" s="105">
        <f>MIN($T$6/100*G103,150)</f>
        <v>75.52471680000001</v>
      </c>
      <c r="U103" s="105">
        <f>MIN($U$6/100*G103,200)</f>
        <v>94.405896</v>
      </c>
      <c r="V103" s="105">
        <f>MIN($V$6/100*G103,250)</f>
        <v>125.874528</v>
      </c>
      <c r="W103" s="105">
        <v>0.2</v>
      </c>
      <c r="X103" s="105">
        <v>0.2</v>
      </c>
      <c r="Y103" s="105">
        <v>0.6</v>
      </c>
      <c r="Z103" s="67">
        <f>IF(AND(D103&lt;49.85,H103&gt;0),$C$2*ABS(H103)/40000,(SUMPRODUCT(--(H103&gt;$T103:$V103),(H103-$T103:$V103),($W103:$Y103)))*E103/40000)</f>
        <v>0</v>
      </c>
      <c r="AA103" s="67">
        <f>IF(AND(C103&gt;=50.1,H103&lt;0),($A$2)*ABS(H103)/40000,0)</f>
        <v>0</v>
      </c>
      <c r="AB103" s="106">
        <f>S103+Z103+AA103</f>
        <v>0.53305893072</v>
      </c>
      <c r="AC103" s="107">
        <f>IF(AB103&gt;=0,AB103,"")</f>
        <v>0.53305893072</v>
      </c>
      <c r="AD103" s="108" t="str">
        <f>IF(AB103&lt;0,AB103,"")</f>
        <v/>
      </c>
      <c r="AE103" s="109"/>
      <c r="AF103" s="89"/>
      <c r="AG103" s="92">
        <f>ROUND((AG102-0.01),2)</f>
        <v>50.53</v>
      </c>
      <c r="AH103" s="93">
        <v>0</v>
      </c>
      <c r="AI103" s="86">
        <v>0</v>
      </c>
    </row>
    <row r="104" spans="1:38" customHeight="1" ht="15.75">
      <c r="A104" s="138" t="s">
        <v>29</v>
      </c>
      <c r="B104" s="138"/>
      <c r="C104" s="110">
        <f>AVERAGE(C8:C103)</f>
        <v>49.97697916666664</v>
      </c>
      <c r="D104" s="110">
        <f>ROUND(C104,2)</f>
        <v>49.98</v>
      </c>
      <c r="E104" s="111">
        <f>AVERAGE(E6:E103)</f>
        <v>338.485625</v>
      </c>
      <c r="F104" s="111"/>
      <c r="G104" s="61">
        <f>ABS(F104)</f>
        <v>0</v>
      </c>
      <c r="H104" s="112">
        <f>SUM(H8:H103)/4</f>
        <v>709.5692524999998</v>
      </c>
      <c r="I104" s="112"/>
      <c r="J104" s="112"/>
      <c r="K104" s="112"/>
      <c r="L104" s="112"/>
      <c r="M104" s="112"/>
      <c r="N104" s="112"/>
      <c r="O104" s="112"/>
      <c r="P104" s="112"/>
      <c r="Q104" s="112">
        <f>SUM(Q8:Q103)</f>
        <v>0</v>
      </c>
      <c r="R104" s="112">
        <f>SUM($R$8:$R$103)</f>
        <v>0</v>
      </c>
      <c r="S104" s="111">
        <f>SUM(S8:S103)</f>
        <v>27.99184750437999</v>
      </c>
      <c r="T104" s="113"/>
      <c r="U104" s="113"/>
      <c r="V104" s="113"/>
      <c r="W104" s="113"/>
      <c r="X104" s="113"/>
      <c r="Y104" s="113"/>
      <c r="Z104" s="114">
        <f>SUM(Z8:Z103)</f>
        <v>3.285968580377835</v>
      </c>
      <c r="AA104" s="114">
        <f>SUM(AA8:AA103)</f>
        <v>0</v>
      </c>
      <c r="AB104" s="115">
        <f>SUM(AB8:AB103)</f>
        <v>31.27781608475782</v>
      </c>
      <c r="AC104" s="116">
        <f>SUM(AC8:AC103)</f>
        <v>35.41642699943534</v>
      </c>
      <c r="AD104" s="117">
        <f>SUM(AD8:AD103)</f>
        <v>-4.1386109146775</v>
      </c>
      <c r="AE104" s="118"/>
      <c r="AF104" s="89"/>
      <c r="AG104" s="92">
        <f>ROUND((AG103-0.01),2)</f>
        <v>50.52</v>
      </c>
      <c r="AH104" s="93">
        <v>0</v>
      </c>
      <c r="AI104" s="86">
        <v>0</v>
      </c>
    </row>
    <row r="105" spans="1:38" customHeight="1" ht="15.75">
      <c r="G105" s="61">
        <f>ABS(F105)</f>
        <v>0</v>
      </c>
      <c r="H105" s="139" t="s">
        <v>54</v>
      </c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19"/>
      <c r="AB105" s="120">
        <f>$R$104</f>
        <v>0</v>
      </c>
      <c r="AC105" s="121"/>
      <c r="AF105" s="89"/>
      <c r="AG105" s="92">
        <f>ROUND((AG104-0.01),2)</f>
        <v>50.51</v>
      </c>
      <c r="AH105" s="93">
        <v>0</v>
      </c>
      <c r="AI105" s="86">
        <v>0</v>
      </c>
    </row>
    <row r="106" spans="1:38" customHeight="1" ht="15.75">
      <c r="A106" s="122" t="s">
        <v>55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3"/>
      <c r="AA106" s="119"/>
      <c r="AB106" s="124">
        <f>IF($H$104&gt;(0.01*Q1),0.2*ABS(S104),0)</f>
        <v>5.598369500875997</v>
      </c>
      <c r="AC106" s="121"/>
      <c r="AF106" s="89"/>
      <c r="AG106" s="92">
        <f>ROUND((AG105-0.01),2)</f>
        <v>50.5</v>
      </c>
      <c r="AH106" s="93">
        <v>0</v>
      </c>
      <c r="AI106" s="86">
        <v>0</v>
      </c>
    </row>
    <row r="107" spans="1:38" customHeight="1" ht="15.75">
      <c r="S107" s="139" t="s">
        <v>56</v>
      </c>
      <c r="T107" s="139"/>
      <c r="U107" s="139"/>
      <c r="V107" s="139"/>
      <c r="W107" s="139"/>
      <c r="X107" s="139"/>
      <c r="Y107" s="139"/>
      <c r="Z107" s="139"/>
      <c r="AA107" s="119"/>
      <c r="AB107" s="125">
        <f>AB104+AB105</f>
        <v>31.27781608475782</v>
      </c>
      <c r="AC107" s="121"/>
      <c r="AF107" s="89"/>
      <c r="AG107" s="92">
        <f>ROUND((AG106-0.01),2)</f>
        <v>50.49</v>
      </c>
      <c r="AH107" s="93">
        <v>0</v>
      </c>
      <c r="AI107" s="86">
        <v>0</v>
      </c>
    </row>
    <row r="108" spans="1:38" customHeight="1" ht="15.75">
      <c r="AA108" s="126"/>
      <c r="AB108" s="127"/>
      <c r="AC108" s="121"/>
      <c r="AF108" s="89"/>
      <c r="AG108" s="92">
        <f>ROUND((AG107-0.01),2)</f>
        <v>50.48</v>
      </c>
      <c r="AH108" s="93">
        <v>0</v>
      </c>
      <c r="AI108" s="86">
        <v>0</v>
      </c>
    </row>
    <row r="109" spans="1:38" customHeight="1" ht="15.75">
      <c r="A109" s="128" t="s">
        <v>57</v>
      </c>
      <c r="AA109" s="129"/>
      <c r="AB109" s="130"/>
      <c r="AC109" s="131"/>
      <c r="AE109" s="94"/>
      <c r="AF109" s="89"/>
      <c r="AG109" s="92">
        <f>ROUND((AG108-0.01),2)</f>
        <v>50.47</v>
      </c>
      <c r="AH109" s="93">
        <v>0</v>
      </c>
      <c r="AI109" s="86">
        <v>0</v>
      </c>
    </row>
    <row r="110" spans="1:38" customHeight="1" ht="15.75">
      <c r="AF110" s="89"/>
      <c r="AG110" s="92">
        <f>ROUND((AG109-0.01),2)</f>
        <v>50.46</v>
      </c>
      <c r="AH110" s="93">
        <v>0</v>
      </c>
      <c r="AI110" s="86">
        <v>0</v>
      </c>
    </row>
    <row r="111" spans="1:38" customHeight="1" ht="15.75">
      <c r="AF111" s="89"/>
      <c r="AG111" s="92">
        <f>ROUND((AG110-0.01),2)</f>
        <v>50.45</v>
      </c>
      <c r="AH111" s="93">
        <v>0</v>
      </c>
      <c r="AI111" s="86">
        <v>0</v>
      </c>
    </row>
    <row r="112" spans="1:38" customHeight="1" ht="15.75">
      <c r="AF112" s="89"/>
      <c r="AG112" s="92">
        <f>ROUND((AG111-0.01),2)</f>
        <v>50.44</v>
      </c>
      <c r="AH112" s="93">
        <v>0</v>
      </c>
      <c r="AI112" s="86">
        <v>0</v>
      </c>
    </row>
    <row r="113" spans="1:38" customHeight="1" ht="15.75">
      <c r="AF113" s="132"/>
      <c r="AG113" s="92">
        <f>ROUND((AG112-0.01),2)</f>
        <v>50.43</v>
      </c>
      <c r="AH113" s="93">
        <v>0</v>
      </c>
      <c r="AI113" s="86">
        <v>0</v>
      </c>
    </row>
    <row r="114" spans="1:38" customHeight="1" ht="15.75">
      <c r="AF114" s="132"/>
      <c r="AG114" s="92">
        <f>ROUND((AG113-0.01),2)</f>
        <v>50.42</v>
      </c>
      <c r="AH114" s="93">
        <v>0</v>
      </c>
      <c r="AI114" s="86">
        <v>0</v>
      </c>
    </row>
    <row r="115" spans="1:38" customHeight="1" ht="15.75">
      <c r="AF115" s="132"/>
      <c r="AG115" s="92">
        <f>ROUND((AG114-0.01),2)</f>
        <v>50.41</v>
      </c>
      <c r="AH115" s="93">
        <v>0</v>
      </c>
      <c r="AI115" s="86">
        <v>0</v>
      </c>
    </row>
    <row r="116" spans="1:38" customHeight="1" ht="15.75">
      <c r="AF116" s="132"/>
      <c r="AG116" s="92">
        <f>ROUND((AG115-0.01),2)</f>
        <v>50.4</v>
      </c>
      <c r="AH116" s="93">
        <v>0</v>
      </c>
      <c r="AI116" s="86">
        <v>0</v>
      </c>
    </row>
    <row r="117" spans="1:38" customHeight="1" ht="15.75">
      <c r="AF117" s="132"/>
      <c r="AG117" s="92">
        <f>ROUND((AG116-0.01),2)</f>
        <v>50.39</v>
      </c>
      <c r="AH117" s="93">
        <v>0</v>
      </c>
      <c r="AI117" s="86">
        <v>0</v>
      </c>
    </row>
    <row r="118" spans="1:38" customHeight="1" ht="15.75">
      <c r="AF118" s="132"/>
      <c r="AG118" s="92">
        <f>ROUND((AG117-0.01),2)</f>
        <v>50.38</v>
      </c>
      <c r="AH118" s="93">
        <v>0</v>
      </c>
      <c r="AI118" s="86">
        <v>0</v>
      </c>
    </row>
    <row r="119" spans="1:38" customHeight="1" ht="15.75">
      <c r="AF119" s="132"/>
      <c r="AG119" s="92">
        <f>ROUND((AG118-0.01),2)</f>
        <v>50.37</v>
      </c>
      <c r="AH119" s="93">
        <v>0</v>
      </c>
      <c r="AI119" s="86">
        <v>0</v>
      </c>
    </row>
    <row r="120" spans="1:38" customHeight="1" ht="15.75">
      <c r="AF120" s="16"/>
      <c r="AG120" s="92">
        <f>ROUND((AG119-0.01),2)</f>
        <v>50.36</v>
      </c>
      <c r="AH120" s="93">
        <v>0</v>
      </c>
      <c r="AI120" s="86">
        <v>0</v>
      </c>
    </row>
    <row r="121" spans="1:38" customHeight="1" ht="15.75">
      <c r="AF121" s="16"/>
      <c r="AG121" s="92">
        <f>ROUND((AG120-0.01),2)</f>
        <v>50.35</v>
      </c>
      <c r="AH121" s="93">
        <v>0</v>
      </c>
      <c r="AI121" s="86">
        <v>0</v>
      </c>
    </row>
    <row r="122" spans="1:38" customHeight="1" ht="15.75">
      <c r="AF122" s="16"/>
      <c r="AG122" s="92">
        <f>ROUND((AG121-0.01),2)</f>
        <v>50.34</v>
      </c>
      <c r="AH122" s="93">
        <v>0</v>
      </c>
      <c r="AI122" s="86">
        <v>0</v>
      </c>
    </row>
    <row r="123" spans="1:38" customHeight="1" ht="15.75">
      <c r="AF123" s="16"/>
      <c r="AG123" s="92">
        <f>ROUND((AG122-0.01),2)</f>
        <v>50.33</v>
      </c>
      <c r="AH123" s="93">
        <v>0</v>
      </c>
      <c r="AI123" s="86">
        <v>0</v>
      </c>
    </row>
    <row r="124" spans="1:38" customHeight="1" ht="15.75">
      <c r="AF124" s="16"/>
      <c r="AG124" s="49">
        <f>ROUND((AG123-0.01),2)</f>
        <v>50.32</v>
      </c>
      <c r="AH124" s="50">
        <v>0</v>
      </c>
      <c r="AI124" s="86">
        <v>0</v>
      </c>
    </row>
    <row r="125" spans="1:38" customHeight="1" ht="15.75">
      <c r="AF125" s="16"/>
      <c r="AG125" s="49">
        <f>ROUND((AG124-0.01),2)</f>
        <v>50.31</v>
      </c>
      <c r="AH125" s="50">
        <v>0</v>
      </c>
      <c r="AI125" s="86">
        <v>0</v>
      </c>
    </row>
    <row r="126" spans="1:38" customHeight="1" ht="15.75">
      <c r="AF126" s="16"/>
      <c r="AG126" s="49">
        <f>ROUND((AG125-0.01),2)</f>
        <v>50.3</v>
      </c>
      <c r="AH126" s="50">
        <v>0</v>
      </c>
      <c r="AI126" s="86">
        <v>0</v>
      </c>
    </row>
    <row r="127" spans="1:38" customHeight="1" ht="15.75">
      <c r="AF127" s="16"/>
      <c r="AG127" s="49">
        <f>ROUND((AG126-0.01),2)</f>
        <v>50.29</v>
      </c>
      <c r="AH127" s="50">
        <v>0</v>
      </c>
      <c r="AI127" s="86">
        <v>0</v>
      </c>
    </row>
    <row r="128" spans="1:38" customHeight="1" ht="15.75">
      <c r="AF128" s="16"/>
      <c r="AG128" s="49">
        <f>ROUND((AG127-0.01),2)</f>
        <v>50.28</v>
      </c>
      <c r="AH128" s="50">
        <v>0</v>
      </c>
      <c r="AI128" s="86">
        <v>0</v>
      </c>
    </row>
    <row r="129" spans="1:38" customHeight="1" ht="15.75">
      <c r="AF129" s="16"/>
      <c r="AG129" s="49">
        <f>ROUND((AG128-0.01),2)</f>
        <v>50.27</v>
      </c>
      <c r="AH129" s="50">
        <v>0</v>
      </c>
      <c r="AI129" s="86">
        <v>0</v>
      </c>
    </row>
    <row r="130" spans="1:38" customHeight="1" ht="15.75">
      <c r="AF130" s="16"/>
      <c r="AG130" s="49">
        <f>ROUND((AG129-0.01),2)</f>
        <v>50.26</v>
      </c>
      <c r="AH130" s="50">
        <v>0</v>
      </c>
      <c r="AI130" s="86">
        <v>0</v>
      </c>
    </row>
    <row r="131" spans="1:38" customHeight="1" ht="15.75">
      <c r="AF131" s="16"/>
      <c r="AG131" s="49">
        <f>ROUND((AG130-0.01),2)</f>
        <v>50.25</v>
      </c>
      <c r="AH131" s="50">
        <v>0</v>
      </c>
      <c r="AI131" s="86">
        <v>0</v>
      </c>
    </row>
    <row r="132" spans="1:38" customHeight="1" ht="15.75">
      <c r="AF132" s="16"/>
      <c r="AG132" s="49">
        <f>ROUND((AG131-0.01),2)</f>
        <v>50.24</v>
      </c>
      <c r="AH132" s="50">
        <v>0</v>
      </c>
      <c r="AI132" s="86">
        <v>0</v>
      </c>
    </row>
    <row r="133" spans="1:38" customHeight="1" ht="15.75">
      <c r="AF133" s="16"/>
      <c r="AG133" s="49">
        <f>ROUND((AG132-0.01),2)</f>
        <v>50.23</v>
      </c>
      <c r="AH133" s="50">
        <v>0</v>
      </c>
      <c r="AI133" s="86">
        <v>0</v>
      </c>
    </row>
    <row r="134" spans="1:38" customHeight="1" ht="15.75">
      <c r="AF134" s="16"/>
      <c r="AG134" s="49">
        <f>ROUND((AG133-0.01),2)</f>
        <v>50.22</v>
      </c>
      <c r="AH134" s="50">
        <v>0</v>
      </c>
      <c r="AI134" s="86">
        <v>0</v>
      </c>
    </row>
    <row r="135" spans="1:38" customHeight="1" ht="15.75">
      <c r="AF135" s="16"/>
      <c r="AG135" s="49">
        <f>ROUND((AG134-0.01),2)</f>
        <v>50.21</v>
      </c>
      <c r="AH135" s="50">
        <v>0</v>
      </c>
      <c r="AI135" s="86">
        <v>0</v>
      </c>
    </row>
    <row r="136" spans="1:38" customHeight="1" ht="15.75">
      <c r="AF136" s="16"/>
      <c r="AG136" s="49">
        <f>ROUND((AG135-0.01),2)</f>
        <v>50.2</v>
      </c>
      <c r="AH136" s="50">
        <v>0</v>
      </c>
      <c r="AI136" s="86">
        <v>0</v>
      </c>
    </row>
    <row r="137" spans="1:38" customHeight="1" ht="15.75">
      <c r="AF137" s="16"/>
      <c r="AG137" s="49">
        <f>ROUND((AG136-0.01),2)</f>
        <v>50.19</v>
      </c>
      <c r="AH137" s="50">
        <v>0</v>
      </c>
      <c r="AI137" s="86">
        <v>0</v>
      </c>
    </row>
    <row r="138" spans="1:38" customHeight="1" ht="15.75">
      <c r="AF138" s="16"/>
      <c r="AG138" s="49">
        <f>ROUND((AG137-0.01),2)</f>
        <v>50.18</v>
      </c>
      <c r="AH138" s="50">
        <v>0</v>
      </c>
      <c r="AI138" s="86">
        <v>0</v>
      </c>
    </row>
    <row r="139" spans="1:38" customHeight="1" ht="15.75">
      <c r="AF139" s="16"/>
      <c r="AG139" s="49">
        <f>ROUND((AG138-0.01),2)</f>
        <v>50.17</v>
      </c>
      <c r="AH139" s="50">
        <v>0</v>
      </c>
      <c r="AI139" s="86">
        <v>0</v>
      </c>
    </row>
    <row r="140" spans="1:38" customHeight="1" ht="15.75">
      <c r="AF140" s="16"/>
      <c r="AG140" s="49">
        <f>ROUND((AG139-0.01),2)</f>
        <v>50.16</v>
      </c>
      <c r="AH140" s="50">
        <v>0</v>
      </c>
      <c r="AI140" s="86">
        <v>0</v>
      </c>
    </row>
    <row r="141" spans="1:38" customHeight="1" ht="15.75">
      <c r="AF141" s="16"/>
      <c r="AG141" s="49">
        <f>ROUND((AG140-0.01),2)</f>
        <v>50.15</v>
      </c>
      <c r="AH141" s="50">
        <v>0</v>
      </c>
      <c r="AI141" s="86">
        <v>0</v>
      </c>
    </row>
    <row r="142" spans="1:38" customHeight="1" ht="15.75">
      <c r="AF142" s="16"/>
      <c r="AG142" s="49">
        <f>ROUND((AG141-0.01),2)</f>
        <v>50.14</v>
      </c>
      <c r="AH142" s="50">
        <v>0</v>
      </c>
      <c r="AI142" s="86">
        <v>0</v>
      </c>
    </row>
    <row r="143" spans="1:38" customHeight="1" ht="15.75">
      <c r="AF143" s="16"/>
      <c r="AG143" s="49">
        <f>ROUND((AG142-0.01),2)</f>
        <v>50.13</v>
      </c>
      <c r="AH143" s="50">
        <v>0</v>
      </c>
      <c r="AI143" s="86">
        <v>0</v>
      </c>
    </row>
    <row r="144" spans="1:38" customHeight="1" ht="15.75">
      <c r="AF144" s="16"/>
      <c r="AG144" s="133">
        <f>ROUND((AG143-0.01),2)</f>
        <v>50.12</v>
      </c>
      <c r="AH144" s="134">
        <v>0</v>
      </c>
      <c r="AI144" s="86">
        <v>0</v>
      </c>
    </row>
    <row r="145" spans="1:38" customHeight="1" ht="15.75">
      <c r="AF145" s="16"/>
      <c r="AG145" s="133">
        <f>ROUND((AG144-0.01),2)</f>
        <v>50.11</v>
      </c>
      <c r="AH145" s="134">
        <v>0</v>
      </c>
      <c r="AI145" s="86">
        <v>0</v>
      </c>
    </row>
    <row r="146" spans="1:38" customHeight="1" ht="15.75">
      <c r="AF146" s="16"/>
      <c r="AG146" s="133">
        <f>ROUND((AG145-0.01),2)</f>
        <v>50.1</v>
      </c>
      <c r="AH146" s="134">
        <v>0</v>
      </c>
      <c r="AI146" s="86">
        <v>0</v>
      </c>
    </row>
    <row r="147" spans="1:38" customHeight="1" ht="15.75">
      <c r="AF147" s="16"/>
      <c r="AG147" s="133">
        <f>ROUND((AG146-0.01),2)</f>
        <v>50.09</v>
      </c>
      <c r="AH147" s="134">
        <v>0</v>
      </c>
      <c r="AI147" s="86">
        <v>0</v>
      </c>
    </row>
    <row r="148" spans="1:38" customHeight="1" ht="15.75">
      <c r="AF148" s="16"/>
      <c r="AG148" s="133">
        <f>ROUND((AG147-0.01),2)</f>
        <v>50.08</v>
      </c>
      <c r="AH148" s="134">
        <v>0</v>
      </c>
      <c r="AI148" s="86">
        <v>0</v>
      </c>
    </row>
    <row r="149" spans="1:38" customHeight="1" ht="15.75">
      <c r="AF149" s="16"/>
      <c r="AG149" s="133">
        <f>ROUND((AG148-0.01),2)</f>
        <v>50.07</v>
      </c>
      <c r="AH149" s="134">
        <v>0</v>
      </c>
      <c r="AI149" s="86">
        <v>0</v>
      </c>
    </row>
    <row r="150" spans="1:38" customHeight="1" ht="15.75">
      <c r="AF150" s="16"/>
      <c r="AG150" s="133">
        <f>ROUND((AG149-0.01),2)</f>
        <v>50.06</v>
      </c>
      <c r="AH150" s="134">
        <v>0</v>
      </c>
      <c r="AI150" s="86">
        <v>0</v>
      </c>
    </row>
    <row r="151" spans="1:38" customHeight="1" ht="15.75">
      <c r="AF151" s="16"/>
      <c r="AG151" s="133">
        <f>ROUND((AG150-0.01),2)</f>
        <v>50.05</v>
      </c>
      <c r="AH151" s="134">
        <v>0</v>
      </c>
      <c r="AI151" s="86">
        <f>MIN(AH151,$C$2)</f>
        <v>0</v>
      </c>
    </row>
    <row r="152" spans="1:38" customHeight="1" ht="15.75">
      <c r="AF152" s="16"/>
      <c r="AG152" s="133">
        <f>ROUND((AG151-0.01),2)</f>
        <v>50.04</v>
      </c>
      <c r="AH152" s="134">
        <f>1*$A$2/5</f>
        <v>58.01700000000001</v>
      </c>
      <c r="AI152" s="86">
        <f>MIN(AH152,$C$2)</f>
        <v>58.01700000000001</v>
      </c>
    </row>
    <row r="153" spans="1:38" customHeight="1" ht="15.75">
      <c r="AF153" s="16"/>
      <c r="AG153" s="133">
        <f>ROUND((AG152-0.01),2)</f>
        <v>50.03</v>
      </c>
      <c r="AH153" s="134">
        <f>2*$A$2/5</f>
        <v>116.034</v>
      </c>
      <c r="AI153" s="86">
        <f>MIN(AH153,$C$2)</f>
        <v>116.034</v>
      </c>
    </row>
    <row r="154" spans="1:38" customHeight="1" ht="15.75">
      <c r="AF154" s="16"/>
      <c r="AG154" s="133">
        <f>ROUND((AG153-0.01),2)</f>
        <v>50.02</v>
      </c>
      <c r="AH154" s="134">
        <f>3*$A$2/5</f>
        <v>174.051</v>
      </c>
      <c r="AI154" s="86">
        <f>MIN(AH154,$C$2)</f>
        <v>174.051</v>
      </c>
    </row>
    <row r="155" spans="1:38" customHeight="1" ht="15.75">
      <c r="AF155" s="16"/>
      <c r="AG155" s="133">
        <f>ROUND((AG154-0.01),2)</f>
        <v>50.01</v>
      </c>
      <c r="AH155" s="134">
        <f>4*$A$2/5</f>
        <v>232.068</v>
      </c>
      <c r="AI155" s="86">
        <f>MIN(AH155,$C$2)</f>
        <v>232.068</v>
      </c>
    </row>
    <row r="156" spans="1:38" customHeight="1" ht="15.75">
      <c r="AF156" s="16"/>
      <c r="AG156" s="133">
        <f>ROUND((AG155-0.01),2)</f>
        <v>50</v>
      </c>
      <c r="AH156" s="134">
        <f>5*$A$2/5</f>
        <v>290.085</v>
      </c>
      <c r="AI156" s="86">
        <f>MIN(AH156,$C$2)</f>
        <v>290.085</v>
      </c>
    </row>
    <row r="157" spans="1:38" customHeight="1" ht="15.75">
      <c r="AF157" s="16"/>
      <c r="AG157" s="133">
        <f>ROUND((AG156-0.01),2)</f>
        <v>49.99</v>
      </c>
      <c r="AH157" s="134">
        <f>50+15*$A$2/16</f>
        <v>321.9546875</v>
      </c>
      <c r="AI157" s="86">
        <f>MIN(AH157,$C$2)</f>
        <v>321.9546875</v>
      </c>
    </row>
    <row r="158" spans="1:38" customHeight="1" ht="15.75">
      <c r="AF158" s="16"/>
      <c r="AG158" s="133">
        <f>ROUND((AG157-0.01),2)</f>
        <v>49.98</v>
      </c>
      <c r="AH158" s="134">
        <f>100+14*$A$2/16</f>
        <v>353.824375</v>
      </c>
      <c r="AI158" s="86">
        <f>MIN(AH158,$C$2)</f>
        <v>353.824375</v>
      </c>
    </row>
    <row r="159" spans="1:38" customHeight="1" ht="15.75">
      <c r="AF159" s="16"/>
      <c r="AG159" s="133">
        <f>ROUND((AG158-0.01),2)</f>
        <v>49.97</v>
      </c>
      <c r="AH159" s="134">
        <f>150+13*$A$2/16</f>
        <v>385.6940625</v>
      </c>
      <c r="AI159" s="86">
        <f>MIN(AH159,$C$2)</f>
        <v>385.6940625</v>
      </c>
    </row>
    <row r="160" spans="1:38" customHeight="1" ht="15.75">
      <c r="AF160" s="16"/>
      <c r="AG160" s="133">
        <f>ROUND((AG159-0.01),2)</f>
        <v>49.96</v>
      </c>
      <c r="AH160" s="134">
        <f>200+12*$A$2/16</f>
        <v>417.56375</v>
      </c>
      <c r="AI160" s="86">
        <f>MIN(AH160,$C$2)</f>
        <v>417.56375</v>
      </c>
    </row>
    <row r="161" spans="1:38" customHeight="1" ht="15.75">
      <c r="AF161" s="16"/>
      <c r="AG161" s="133">
        <f>ROUND((AG160-0.01),2)</f>
        <v>49.95</v>
      </c>
      <c r="AH161" s="134">
        <f>250+11*$A$2/16</f>
        <v>449.4334375</v>
      </c>
      <c r="AI161" s="86">
        <f>MIN(AH161,$C$2)</f>
        <v>449.4334375</v>
      </c>
    </row>
    <row r="162" spans="1:38" customHeight="1" ht="15.75">
      <c r="AF162" s="16"/>
      <c r="AG162" s="133">
        <f>ROUND((AG161-0.01),2)</f>
        <v>49.94</v>
      </c>
      <c r="AH162" s="134">
        <f>300+10*$A$2/16</f>
        <v>481.303125</v>
      </c>
      <c r="AI162" s="86">
        <f>MIN(AH162,$C$2)</f>
        <v>481.303125</v>
      </c>
    </row>
    <row r="163" spans="1:38" customHeight="1" ht="15.75">
      <c r="AF163" s="16"/>
      <c r="AG163" s="133">
        <f>ROUND((AG162-0.01),2)</f>
        <v>49.93</v>
      </c>
      <c r="AH163" s="134">
        <f>350+9*$A$2/16</f>
        <v>513.1728125</v>
      </c>
      <c r="AI163" s="86">
        <f>MIN(AH163,$C$2)</f>
        <v>513.1728125</v>
      </c>
    </row>
    <row r="164" spans="1:38" customHeight="1" ht="15">
      <c r="AF164" s="16"/>
      <c r="AG164" s="133">
        <f>ROUND((AG163-0.01),2)</f>
        <v>49.92</v>
      </c>
      <c r="AH164" s="134">
        <f>400+8*$A$2/16</f>
        <v>545.0425</v>
      </c>
      <c r="AI164" s="135">
        <f>MIN(AH164,$C$2)</f>
        <v>545.0425</v>
      </c>
    </row>
    <row r="165" spans="1:38" customHeight="1" ht="15">
      <c r="AF165" s="16"/>
      <c r="AG165" s="133">
        <f>ROUND((AG164-0.01),2)</f>
        <v>49.91</v>
      </c>
      <c r="AH165" s="134">
        <f>450+7*$A$2/16</f>
        <v>576.9121875000001</v>
      </c>
      <c r="AI165" s="135">
        <f>MIN(AH165,$C$2)</f>
        <v>576.9121875000001</v>
      </c>
    </row>
    <row r="166" spans="1:38" customHeight="1" ht="15">
      <c r="AF166" s="16"/>
      <c r="AG166" s="133">
        <f>ROUND((AG165-0.01),2)</f>
        <v>49.9</v>
      </c>
      <c r="AH166" s="134">
        <f>500+6*$A$2/16</f>
        <v>608.781875</v>
      </c>
      <c r="AI166" s="135">
        <f>MIN(AH166,$C$2)</f>
        <v>608.781875</v>
      </c>
    </row>
    <row r="167" spans="1:38" customHeight="1" ht="15">
      <c r="AF167" s="16"/>
      <c r="AG167" s="133">
        <f>ROUND((AG166-0.01),2)</f>
        <v>49.89</v>
      </c>
      <c r="AH167" s="134">
        <f>550+5*$A$2/16</f>
        <v>640.6515625</v>
      </c>
      <c r="AI167" s="135">
        <f>MIN(AH167,$C$2)</f>
        <v>640.6515625</v>
      </c>
    </row>
    <row r="168" spans="1:38" customHeight="1" ht="15">
      <c r="AF168" s="16"/>
      <c r="AG168" s="133">
        <f>ROUND((AG167-0.01),2)</f>
        <v>49.88</v>
      </c>
      <c r="AH168" s="134">
        <f>600+4*$A$2/16</f>
        <v>672.52125</v>
      </c>
      <c r="AI168" s="135">
        <f>MIN(AH168,$C$2)</f>
        <v>672.52125</v>
      </c>
    </row>
    <row r="169" spans="1:38" customHeight="1" ht="15">
      <c r="AF169" s="16"/>
      <c r="AG169" s="133">
        <f>ROUND((AG168-0.01),2)</f>
        <v>49.87</v>
      </c>
      <c r="AH169" s="134">
        <f>650+3*$A$2/16</f>
        <v>704.3909375000001</v>
      </c>
      <c r="AI169" s="135">
        <f>MIN(AH169,$C$2)</f>
        <v>704.3909375000001</v>
      </c>
    </row>
    <row r="170" spans="1:38" customHeight="1" ht="15">
      <c r="AF170" s="16"/>
      <c r="AG170" s="133">
        <f>ROUND((AG169-0.01),2)</f>
        <v>49.86</v>
      </c>
      <c r="AH170" s="134">
        <f>700+2*$A$2/16</f>
        <v>736.260625</v>
      </c>
      <c r="AI170" s="135">
        <f>MIN(AH170,$C$2)</f>
        <v>736.260625</v>
      </c>
    </row>
    <row r="171" spans="1:38" customHeight="1" ht="15">
      <c r="AF171" s="16"/>
      <c r="AG171" s="133">
        <f>ROUND((AG170-0.01),2)</f>
        <v>49.85</v>
      </c>
      <c r="AH171" s="134">
        <f>750+1*$A$2/16</f>
        <v>768.1303124999999</v>
      </c>
      <c r="AI171" s="135">
        <f>MIN(AH171,$C$2)</f>
        <v>768.1303124999999</v>
      </c>
    </row>
    <row r="172" spans="1:38" customHeight="1" ht="15">
      <c r="AF172" s="16"/>
      <c r="AG172" s="133">
        <f>ROUND((AG171-0.01),2)</f>
        <v>49.84</v>
      </c>
      <c r="AH172" s="134">
        <v>800</v>
      </c>
      <c r="AI172" s="51">
        <f>$C$2</f>
        <v>800</v>
      </c>
    </row>
    <row r="173" spans="1:38" customHeight="1" ht="15">
      <c r="AF173" s="16"/>
      <c r="AG173" s="133">
        <f>ROUND((AG172-0.01),2)</f>
        <v>49.83</v>
      </c>
      <c r="AH173" s="134"/>
      <c r="AI173" s="135">
        <f>$C$2</f>
        <v>800</v>
      </c>
    </row>
    <row r="174" spans="1:38" customHeight="1" ht="15">
      <c r="AF174" s="16"/>
      <c r="AG174" s="133">
        <f>ROUND((AG173-0.01),2)</f>
        <v>49.82</v>
      </c>
      <c r="AH174" s="134"/>
      <c r="AI174" s="135">
        <f>$C$2</f>
        <v>800</v>
      </c>
    </row>
    <row r="175" spans="1:38" customHeight="1" ht="15">
      <c r="AF175" s="16"/>
      <c r="AG175" s="133">
        <f>ROUND((AG174-0.01),2)</f>
        <v>49.81</v>
      </c>
      <c r="AH175" s="134"/>
      <c r="AI175" s="135">
        <f>$C$2</f>
        <v>800</v>
      </c>
    </row>
    <row r="176" spans="1:38" customHeight="1" ht="15">
      <c r="AF176" s="16"/>
      <c r="AG176" s="133">
        <f>ROUND((AG175-0.01),2)</f>
        <v>49.8</v>
      </c>
      <c r="AH176" s="134"/>
      <c r="AI176" s="135">
        <f>$C$2</f>
        <v>800</v>
      </c>
    </row>
    <row r="177" spans="1:38" customHeight="1" ht="15">
      <c r="AF177" s="16"/>
      <c r="AG177" s="133">
        <f>ROUND((AG176-0.01),2)</f>
        <v>49.79</v>
      </c>
      <c r="AH177" s="134"/>
      <c r="AI177" s="135">
        <f>$C$2</f>
        <v>800</v>
      </c>
    </row>
    <row r="178" spans="1:38" customHeight="1" ht="15">
      <c r="AF178" s="16"/>
      <c r="AG178" s="133">
        <f>ROUND((AG177-0.01),2)</f>
        <v>49.78</v>
      </c>
      <c r="AH178" s="134"/>
      <c r="AI178" s="135">
        <f>$C$2</f>
        <v>800</v>
      </c>
    </row>
    <row r="179" spans="1:38" customHeight="1" ht="15">
      <c r="AF179" s="16"/>
      <c r="AG179" s="133">
        <f>ROUND((AG178-0.01),2)</f>
        <v>49.77</v>
      </c>
      <c r="AH179" s="134"/>
      <c r="AI179" s="135">
        <f>$C$2</f>
        <v>800</v>
      </c>
    </row>
    <row r="180" spans="1:38" customHeight="1" ht="15">
      <c r="AF180" s="16"/>
      <c r="AG180" s="133">
        <f>ROUND((AG179-0.01),2)</f>
        <v>49.76</v>
      </c>
      <c r="AH180" s="134"/>
      <c r="AI180" s="135">
        <f>$C$2</f>
        <v>800</v>
      </c>
    </row>
    <row r="181" spans="1:38" customHeight="1" ht="15">
      <c r="AF181" s="16"/>
      <c r="AG181" s="133">
        <f>ROUND((AG180-0.01),2)</f>
        <v>49.75</v>
      </c>
      <c r="AH181" s="134"/>
      <c r="AI181" s="135">
        <f>$C$2</f>
        <v>800</v>
      </c>
    </row>
    <row r="182" spans="1:38" customHeight="1" ht="15">
      <c r="AF182" s="16"/>
      <c r="AG182" s="133">
        <f>ROUND((AG181-0.01),2)</f>
        <v>49.74</v>
      </c>
      <c r="AH182" s="134"/>
      <c r="AI182" s="135">
        <f>$C$2</f>
        <v>800</v>
      </c>
    </row>
    <row r="183" spans="1:38" customHeight="1" ht="15">
      <c r="AF183" s="16"/>
      <c r="AG183" s="133">
        <f>ROUND((AG182-0.01),2)</f>
        <v>49.73</v>
      </c>
      <c r="AH183" s="134"/>
      <c r="AI183" s="135">
        <f>$C$2</f>
        <v>800</v>
      </c>
    </row>
    <row r="184" spans="1:38" customHeight="1" ht="15">
      <c r="AF184" s="16"/>
      <c r="AG184" s="133">
        <f>ROUND((AG183-0.01),2)</f>
        <v>49.72</v>
      </c>
      <c r="AH184" s="134"/>
      <c r="AI184" s="135">
        <f>$C$2</f>
        <v>800</v>
      </c>
    </row>
    <row r="185" spans="1:38" customHeight="1" ht="15">
      <c r="AF185" s="16"/>
      <c r="AG185" s="133">
        <f>ROUND((AG184-0.01),2)</f>
        <v>49.71</v>
      </c>
      <c r="AH185" s="134"/>
      <c r="AI185" s="135">
        <f>$C$2</f>
        <v>800</v>
      </c>
    </row>
    <row r="186" spans="1:38" customHeight="1" ht="15">
      <c r="AF186" s="16"/>
      <c r="AG186" s="133">
        <f>ROUND((AG185-0.01),2)</f>
        <v>49.7</v>
      </c>
      <c r="AH186" s="134"/>
      <c r="AI186" s="135">
        <f>$C$2</f>
        <v>800</v>
      </c>
    </row>
    <row r="187" spans="1:38" customHeight="1" ht="15">
      <c r="AF187" s="16"/>
      <c r="AG187" s="133">
        <f>ROUND((AG186-0.01),2)</f>
        <v>49.69</v>
      </c>
      <c r="AH187" s="134"/>
      <c r="AI187" s="135">
        <f>$C$2</f>
        <v>800</v>
      </c>
    </row>
    <row r="188" spans="1:38" customHeight="1" ht="15">
      <c r="AF188" s="16"/>
      <c r="AG188" s="133">
        <f>ROUND((AG187-0.01),2)</f>
        <v>49.68</v>
      </c>
      <c r="AH188" s="134"/>
      <c r="AI188" s="135">
        <f>$C$2</f>
        <v>800</v>
      </c>
    </row>
    <row r="189" spans="1:38" customHeight="1" ht="15">
      <c r="AF189" s="16"/>
      <c r="AG189" s="133">
        <f>ROUND((AG188-0.01),2)</f>
        <v>49.67</v>
      </c>
      <c r="AH189" s="134"/>
      <c r="AI189" s="135">
        <f>$C$2</f>
        <v>800</v>
      </c>
    </row>
    <row r="190" spans="1:38" customHeight="1" ht="15">
      <c r="AF190" s="16"/>
      <c r="AG190" s="133">
        <f>ROUND((AG189-0.01),2)</f>
        <v>49.66</v>
      </c>
      <c r="AH190" s="134"/>
      <c r="AI190" s="135">
        <f>$C$2</f>
        <v>800</v>
      </c>
    </row>
    <row r="191" spans="1:38" customHeight="1" ht="15">
      <c r="AF191" s="16"/>
      <c r="AG191" s="133">
        <f>ROUND((AG190-0.01),2)</f>
        <v>49.65</v>
      </c>
      <c r="AH191" s="134"/>
      <c r="AI191" s="135">
        <f>$C$2</f>
        <v>800</v>
      </c>
    </row>
    <row r="192" spans="1:38" customHeight="1" ht="15">
      <c r="AF192" s="16"/>
      <c r="AG192" s="133">
        <f>ROUND((AG191-0.01),2)</f>
        <v>49.64</v>
      </c>
      <c r="AH192" s="134"/>
      <c r="AI192" s="135">
        <f>$C$2</f>
        <v>800</v>
      </c>
    </row>
    <row r="193" spans="1:38" customHeight="1" ht="15">
      <c r="AF193" s="16"/>
      <c r="AG193" s="133">
        <f>ROUND((AG192-0.01),2)</f>
        <v>49.63</v>
      </c>
      <c r="AH193" s="134"/>
      <c r="AI193" s="135">
        <f>$C$2</f>
        <v>800</v>
      </c>
    </row>
    <row r="194" spans="1:38" customHeight="1" ht="15">
      <c r="AF194" s="16"/>
      <c r="AG194" s="133">
        <f>ROUND((AG193-0.01),2)</f>
        <v>49.62</v>
      </c>
      <c r="AH194" s="134"/>
      <c r="AI194" s="135">
        <f>$C$2</f>
        <v>800</v>
      </c>
    </row>
    <row r="195" spans="1:38" customHeight="1" ht="15">
      <c r="AF195" s="16"/>
      <c r="AG195" s="133">
        <f>ROUND((AG194-0.01),2)</f>
        <v>49.61</v>
      </c>
      <c r="AH195" s="134"/>
      <c r="AI195" s="135">
        <f>$C$2</f>
        <v>800</v>
      </c>
    </row>
    <row r="196" spans="1:38" customHeight="1" ht="15">
      <c r="AF196" s="16"/>
      <c r="AG196" s="133">
        <f>ROUND((AG195-0.01),2)</f>
        <v>49.6</v>
      </c>
      <c r="AH196" s="134"/>
      <c r="AI196" s="135">
        <f>$C$2</f>
        <v>800</v>
      </c>
    </row>
    <row r="197" spans="1:38" customHeight="1" ht="15">
      <c r="AF197" s="16"/>
      <c r="AG197" s="133">
        <f>ROUND((AG196-0.01),2)</f>
        <v>49.59</v>
      </c>
      <c r="AH197" s="134"/>
      <c r="AI197" s="135">
        <f>$C$2</f>
        <v>800</v>
      </c>
    </row>
    <row r="198" spans="1:38" customHeight="1" ht="15">
      <c r="AF198" s="16"/>
      <c r="AG198" s="133">
        <f>ROUND((AG197-0.01),2)</f>
        <v>49.58</v>
      </c>
      <c r="AH198" s="134"/>
      <c r="AI198" s="135">
        <f>$C$2</f>
        <v>800</v>
      </c>
    </row>
    <row r="199" spans="1:38" customHeight="1" ht="15">
      <c r="AF199" s="16"/>
      <c r="AG199" s="133">
        <f>ROUND((AG198-0.01),2)</f>
        <v>49.57</v>
      </c>
      <c r="AH199" s="134"/>
      <c r="AI199" s="135">
        <f>$C$2</f>
        <v>800</v>
      </c>
    </row>
    <row r="200" spans="1:38" customHeight="1" ht="15">
      <c r="AF200" s="16"/>
      <c r="AG200" s="133">
        <f>ROUND((AG199-0.01),2)</f>
        <v>49.56</v>
      </c>
      <c r="AH200" s="134"/>
      <c r="AI200" s="135">
        <f>$C$2</f>
        <v>800</v>
      </c>
    </row>
    <row r="201" spans="1:38" customHeight="1" ht="15">
      <c r="AF201" s="16"/>
      <c r="AG201" s="133">
        <f>ROUND((AG200-0.01),2)</f>
        <v>49.55</v>
      </c>
      <c r="AH201" s="134"/>
      <c r="AI201" s="135">
        <f>$C$2</f>
        <v>800</v>
      </c>
    </row>
    <row r="202" spans="1:38" customHeight="1" ht="15">
      <c r="AF202" s="16"/>
      <c r="AG202" s="133">
        <f>ROUND((AG201-0.01),2)</f>
        <v>49.54</v>
      </c>
      <c r="AH202" s="134"/>
      <c r="AI202" s="135">
        <f>$C$2</f>
        <v>800</v>
      </c>
    </row>
    <row r="203" spans="1:38" customHeight="1" ht="15">
      <c r="AF203" s="16"/>
      <c r="AG203" s="133">
        <f>ROUND((AG202-0.01),2)</f>
        <v>49.53</v>
      </c>
      <c r="AH203" s="134"/>
      <c r="AI203" s="135">
        <f>$C$2</f>
        <v>800</v>
      </c>
    </row>
    <row r="204" spans="1:38" customHeight="1" ht="15">
      <c r="AF204" s="16"/>
      <c r="AG204" s="133">
        <f>ROUND((AG203-0.01),2)</f>
        <v>49.52</v>
      </c>
      <c r="AH204" s="134"/>
      <c r="AI204" s="135">
        <f>$C$2</f>
        <v>800</v>
      </c>
    </row>
    <row r="205" spans="1:38" customHeight="1" ht="15">
      <c r="AF205" s="16"/>
      <c r="AG205" s="133">
        <f>ROUND((AG204-0.01),2)</f>
        <v>49.51</v>
      </c>
      <c r="AH205" s="134"/>
      <c r="AI205" s="135">
        <f>$C$2</f>
        <v>800</v>
      </c>
    </row>
    <row r="206" spans="1:38" customHeight="1" ht="15">
      <c r="AF206" s="16"/>
      <c r="AG206" s="133">
        <f>ROUND((AG205-0.01),2)</f>
        <v>49.5</v>
      </c>
      <c r="AH206" s="134"/>
      <c r="AI206" s="135">
        <f>$C$2</f>
        <v>800</v>
      </c>
    </row>
    <row r="207" spans="1:38" customHeight="1" ht="15">
      <c r="AF207" s="16"/>
      <c r="AG207" s="133">
        <f>ROUND((AG206-0.01),2)</f>
        <v>49.49</v>
      </c>
      <c r="AH207" s="134"/>
      <c r="AI207" s="135">
        <f>$C$2</f>
        <v>800</v>
      </c>
    </row>
    <row r="208" spans="1:38" customHeight="1" ht="15">
      <c r="AF208" s="16"/>
      <c r="AG208" s="133">
        <f>ROUND((AG207-0.01),2)</f>
        <v>49.48</v>
      </c>
      <c r="AH208" s="134"/>
      <c r="AI208" s="135">
        <f>$C$2</f>
        <v>800</v>
      </c>
    </row>
    <row r="209" spans="1:38" customHeight="1" ht="15">
      <c r="AF209" s="16"/>
      <c r="AG209" s="133">
        <f>ROUND((AG208-0.01),2)</f>
        <v>49.47</v>
      </c>
      <c r="AH209" s="134"/>
      <c r="AI209" s="135">
        <f>$C$2</f>
        <v>800</v>
      </c>
    </row>
    <row r="210" spans="1:38" customHeight="1" ht="15">
      <c r="AF210" s="16"/>
      <c r="AG210" s="133">
        <f>ROUND((AG209-0.01),2)</f>
        <v>49.46</v>
      </c>
      <c r="AH210" s="134"/>
      <c r="AI210" s="135">
        <f>$C$2</f>
        <v>800</v>
      </c>
    </row>
    <row r="211" spans="1:38" customHeight="1" ht="15">
      <c r="AF211" s="16"/>
      <c r="AG211" s="133">
        <f>ROUND((AG210-0.01),2)</f>
        <v>49.45</v>
      </c>
      <c r="AH211" s="134"/>
      <c r="AI211" s="135">
        <f>$C$2</f>
        <v>800</v>
      </c>
    </row>
    <row r="212" spans="1:38" customHeight="1" ht="15">
      <c r="AF212" s="16"/>
      <c r="AG212" s="133">
        <f>ROUND((AG211-0.01),2)</f>
        <v>49.44</v>
      </c>
      <c r="AH212" s="134"/>
      <c r="AI212" s="135">
        <f>$C$2</f>
        <v>800</v>
      </c>
    </row>
    <row r="213" spans="1:38" customHeight="1" ht="15">
      <c r="AF213" s="16"/>
      <c r="AG213" s="133">
        <f>ROUND((AG212-0.01),2)</f>
        <v>49.43</v>
      </c>
      <c r="AH213" s="134"/>
      <c r="AI213" s="135">
        <f>$C$2</f>
        <v>800</v>
      </c>
    </row>
    <row r="214" spans="1:38" customHeight="1" ht="15">
      <c r="AF214" s="16"/>
      <c r="AG214" s="133">
        <f>ROUND((AG213-0.01),2)</f>
        <v>49.42</v>
      </c>
      <c r="AH214" s="134"/>
      <c r="AI214" s="135">
        <f>$C$2</f>
        <v>800</v>
      </c>
    </row>
    <row r="215" spans="1:38" customHeight="1" ht="15">
      <c r="AF215" s="16"/>
      <c r="AG215" s="133">
        <f>ROUND((AG214-0.01),2)</f>
        <v>49.41</v>
      </c>
      <c r="AH215" s="134"/>
      <c r="AI215" s="135">
        <f>$C$2</f>
        <v>800</v>
      </c>
    </row>
    <row r="216" spans="1:38" customHeight="1" ht="15">
      <c r="AF216" s="16"/>
      <c r="AG216" s="133">
        <f>ROUND((AG215-0.01),2)</f>
        <v>49.4</v>
      </c>
      <c r="AH216" s="134"/>
      <c r="AI216" s="135">
        <f>$C$2</f>
        <v>800</v>
      </c>
    </row>
    <row r="217" spans="1:38" customHeight="1" ht="15">
      <c r="AF217" s="16"/>
      <c r="AG217" s="133">
        <f>ROUND((AG216-0.01),2)</f>
        <v>49.39</v>
      </c>
      <c r="AH217" s="134"/>
      <c r="AI217" s="135">
        <f>$C$2</f>
        <v>800</v>
      </c>
    </row>
    <row r="218" spans="1:38" customHeight="1" ht="15">
      <c r="AF218" s="16"/>
      <c r="AG218" s="133">
        <f>ROUND((AG217-0.01),2)</f>
        <v>49.38</v>
      </c>
      <c r="AH218" s="134"/>
      <c r="AI218" s="135">
        <f>$C$2</f>
        <v>800</v>
      </c>
    </row>
    <row r="219" spans="1:38" customHeight="1" ht="15">
      <c r="AF219" s="16"/>
      <c r="AG219" s="133">
        <f>ROUND((AG218-0.01),2)</f>
        <v>49.37</v>
      </c>
      <c r="AH219" s="134"/>
      <c r="AI219" s="135">
        <f>$C$2</f>
        <v>800</v>
      </c>
    </row>
    <row r="220" spans="1:38" customHeight="1" ht="15">
      <c r="AF220" s="16"/>
      <c r="AG220" s="133">
        <f>ROUND((AG219-0.01),2)</f>
        <v>49.36</v>
      </c>
      <c r="AH220" s="134"/>
      <c r="AI220" s="135">
        <f>$C$2</f>
        <v>800</v>
      </c>
    </row>
    <row r="221" spans="1:38" customHeight="1" ht="15">
      <c r="AF221" s="16"/>
      <c r="AG221" s="133">
        <f>ROUND((AG220-0.01),2)</f>
        <v>49.35</v>
      </c>
      <c r="AH221" s="134"/>
      <c r="AI221" s="135">
        <f>$C$2</f>
        <v>800</v>
      </c>
    </row>
    <row r="222" spans="1:38" customHeight="1" ht="15">
      <c r="AF222" s="16"/>
      <c r="AG222" s="133">
        <f>ROUND((AG221-0.01),2)</f>
        <v>49.34</v>
      </c>
      <c r="AH222" s="134"/>
      <c r="AI222" s="135">
        <f>$C$2</f>
        <v>800</v>
      </c>
    </row>
    <row r="223" spans="1:38" customHeight="1" ht="15">
      <c r="AF223" s="16"/>
      <c r="AG223" s="133">
        <f>ROUND((AG222-0.01),2)</f>
        <v>49.33</v>
      </c>
      <c r="AH223" s="134"/>
      <c r="AI223" s="135">
        <f>$C$2</f>
        <v>800</v>
      </c>
    </row>
    <row r="224" spans="1:38" customHeight="1" ht="15">
      <c r="AF224" s="16"/>
      <c r="AG224" s="133">
        <f>ROUND((AG223-0.01),2)</f>
        <v>49.32</v>
      </c>
      <c r="AH224" s="134"/>
      <c r="AI224" s="135">
        <f>$C$2</f>
        <v>800</v>
      </c>
    </row>
    <row r="225" spans="1:38" customHeight="1" ht="15">
      <c r="AF225" s="16"/>
      <c r="AG225" s="133">
        <f>ROUND((AG224-0.01),2)</f>
        <v>49.31</v>
      </c>
      <c r="AH225" s="134"/>
      <c r="AI225" s="135">
        <f>$C$2</f>
        <v>800</v>
      </c>
    </row>
    <row r="226" spans="1:38" customHeight="1" ht="15">
      <c r="AF226" s="16"/>
      <c r="AG226" s="133">
        <f>ROUND((AG225-0.01),2)</f>
        <v>49.3</v>
      </c>
      <c r="AH226" s="134"/>
      <c r="AI226" s="135">
        <f>$C$2</f>
        <v>800</v>
      </c>
    </row>
    <row r="227" spans="1:38" customHeight="1" ht="15">
      <c r="AF227" s="16"/>
      <c r="AG227" s="133">
        <f>ROUND((AG226-0.01),2)</f>
        <v>49.29</v>
      </c>
      <c r="AH227" s="134"/>
      <c r="AI227" s="135">
        <f>$C$2</f>
        <v>800</v>
      </c>
    </row>
    <row r="228" spans="1:38" customHeight="1" ht="15">
      <c r="AF228" s="16"/>
      <c r="AG228" s="133">
        <f>ROUND((AG227-0.01),2)</f>
        <v>49.28</v>
      </c>
      <c r="AH228" s="134"/>
      <c r="AI228" s="135">
        <f>$C$2</f>
        <v>800</v>
      </c>
    </row>
    <row r="229" spans="1:38" customHeight="1" ht="15">
      <c r="AF229" s="16"/>
      <c r="AG229" s="133">
        <f>ROUND((AG228-0.01),2)</f>
        <v>49.27</v>
      </c>
      <c r="AH229" s="134"/>
      <c r="AI229" s="135">
        <f>$C$2</f>
        <v>800</v>
      </c>
    </row>
    <row r="230" spans="1:38" customHeight="1" ht="15">
      <c r="AF230" s="16"/>
      <c r="AG230" s="133">
        <f>ROUND((AG229-0.01),2)</f>
        <v>49.26</v>
      </c>
      <c r="AH230" s="134"/>
      <c r="AI230" s="135">
        <f>$C$2</f>
        <v>800</v>
      </c>
    </row>
    <row r="231" spans="1:38" customHeight="1" ht="15">
      <c r="AF231" s="16"/>
      <c r="AG231" s="133">
        <f>ROUND((AG230-0.01),2)</f>
        <v>49.25</v>
      </c>
      <c r="AH231" s="134"/>
      <c r="AI231" s="135">
        <f>$C$2</f>
        <v>800</v>
      </c>
    </row>
    <row r="232" spans="1:38" customHeight="1" ht="15">
      <c r="AF232" s="16"/>
      <c r="AG232" s="133">
        <f>ROUND((AG231-0.01),2)</f>
        <v>49.24</v>
      </c>
      <c r="AH232" s="134"/>
      <c r="AI232" s="135">
        <f>$C$2</f>
        <v>800</v>
      </c>
    </row>
    <row r="233" spans="1:38" customHeight="1" ht="15">
      <c r="AF233" s="16"/>
      <c r="AG233" s="133">
        <f>ROUND((AG232-0.01),2)</f>
        <v>49.23</v>
      </c>
      <c r="AH233" s="134"/>
      <c r="AI233" s="135">
        <f>$C$2</f>
        <v>800</v>
      </c>
    </row>
    <row r="234" spans="1:38" customHeight="1" ht="15">
      <c r="AF234" s="16"/>
      <c r="AG234" s="133">
        <f>ROUND((AG233-0.01),2)</f>
        <v>49.22</v>
      </c>
      <c r="AH234" s="134"/>
      <c r="AI234" s="135">
        <f>$C$2</f>
        <v>800</v>
      </c>
    </row>
    <row r="235" spans="1:38" customHeight="1" ht="15">
      <c r="AF235" s="16"/>
      <c r="AG235" s="133">
        <f>ROUND((AG234-0.01),2)</f>
        <v>49.21</v>
      </c>
      <c r="AH235" s="134"/>
      <c r="AI235" s="135">
        <f>$C$2</f>
        <v>800</v>
      </c>
    </row>
    <row r="236" spans="1:38" customHeight="1" ht="15">
      <c r="AF236" s="16"/>
      <c r="AG236" s="133">
        <f>ROUND((AG235-0.01),2)</f>
        <v>49.2</v>
      </c>
      <c r="AH236" s="134"/>
      <c r="AI236" s="135">
        <f>$C$2</f>
        <v>800</v>
      </c>
    </row>
    <row r="237" spans="1:38" customHeight="1" ht="15">
      <c r="AF237" s="16"/>
      <c r="AG237" s="133">
        <f>ROUND((AG236-0.01),2)</f>
        <v>49.19</v>
      </c>
      <c r="AH237" s="134"/>
      <c r="AI237" s="135">
        <f>$C$2</f>
        <v>800</v>
      </c>
    </row>
    <row r="238" spans="1:38" customHeight="1" ht="15">
      <c r="AF238" s="16"/>
      <c r="AG238" s="133">
        <f>ROUND((AG237-0.01),2)</f>
        <v>49.18</v>
      </c>
      <c r="AH238" s="134"/>
      <c r="AI238" s="135">
        <f>$C$2</f>
        <v>800</v>
      </c>
    </row>
    <row r="239" spans="1:38" customHeight="1" ht="15">
      <c r="AF239" s="16"/>
      <c r="AG239" s="133">
        <f>ROUND((AG238-0.01),2)</f>
        <v>49.17</v>
      </c>
      <c r="AH239" s="134"/>
      <c r="AI239" s="135">
        <f>$C$2</f>
        <v>800</v>
      </c>
    </row>
    <row r="240" spans="1:38" customHeight="1" ht="15">
      <c r="AF240" s="16"/>
      <c r="AG240" s="133">
        <f>ROUND((AG239-0.01),2)</f>
        <v>49.16</v>
      </c>
      <c r="AH240" s="134"/>
      <c r="AI240" s="135">
        <f>$C$2</f>
        <v>800</v>
      </c>
    </row>
    <row r="241" spans="1:38" customHeight="1" ht="15">
      <c r="AF241" s="16"/>
      <c r="AG241" s="133">
        <f>ROUND((AG240-0.01),2)</f>
        <v>49.15</v>
      </c>
      <c r="AH241" s="134"/>
      <c r="AI241" s="135">
        <f>$C$2</f>
        <v>800</v>
      </c>
    </row>
    <row r="242" spans="1:38" customHeight="1" ht="15">
      <c r="AF242" s="16"/>
      <c r="AG242" s="133">
        <f>ROUND((AG241-0.01),2)</f>
        <v>49.14</v>
      </c>
      <c r="AH242" s="134"/>
      <c r="AI242" s="135">
        <f>$C$2</f>
        <v>800</v>
      </c>
    </row>
    <row r="243" spans="1:38" customHeight="1" ht="15">
      <c r="AF243" s="16"/>
      <c r="AG243" s="133">
        <f>ROUND((AG242-0.01),2)</f>
        <v>49.13</v>
      </c>
      <c r="AH243" s="134"/>
      <c r="AI243" s="135">
        <f>$C$2</f>
        <v>800</v>
      </c>
    </row>
    <row r="244" spans="1:38" customHeight="1" ht="15">
      <c r="AF244" s="16"/>
      <c r="AG244" s="133">
        <f>ROUND((AG243-0.01),2)</f>
        <v>49.12</v>
      </c>
      <c r="AH244" s="134"/>
      <c r="AI244" s="135">
        <f>$C$2</f>
        <v>800</v>
      </c>
    </row>
    <row r="245" spans="1:38" customHeight="1" ht="15">
      <c r="AF245" s="16"/>
      <c r="AG245" s="133">
        <f>ROUND((AG244-0.01),2)</f>
        <v>49.11</v>
      </c>
      <c r="AH245" s="134"/>
      <c r="AI245" s="135">
        <f>$C$2</f>
        <v>800</v>
      </c>
    </row>
    <row r="246" spans="1:38" customHeight="1" ht="15">
      <c r="AF246" s="16"/>
      <c r="AG246" s="133">
        <f>ROUND((AG245-0.01),2)</f>
        <v>49.1</v>
      </c>
      <c r="AH246" s="134"/>
      <c r="AI246" s="135">
        <f>$C$2</f>
        <v>800</v>
      </c>
    </row>
    <row r="247" spans="1:38" customHeight="1" ht="15">
      <c r="AF247" s="16"/>
      <c r="AG247" s="133">
        <f>ROUND((AG246-0.01),2)</f>
        <v>49.09</v>
      </c>
      <c r="AH247" s="134"/>
      <c r="AI247" s="135">
        <f>$C$2</f>
        <v>800</v>
      </c>
    </row>
    <row r="248" spans="1:38" customHeight="1" ht="15">
      <c r="AF248" s="16"/>
      <c r="AG248" s="133">
        <f>ROUND((AG247-0.01),2)</f>
        <v>49.08</v>
      </c>
      <c r="AH248" s="134"/>
      <c r="AI248" s="135">
        <f>$C$2</f>
        <v>800</v>
      </c>
    </row>
    <row r="249" spans="1:38" customHeight="1" ht="15">
      <c r="AF249" s="16"/>
      <c r="AG249" s="133">
        <f>ROUND((AG248-0.01),2)</f>
        <v>49.07</v>
      </c>
      <c r="AH249" s="134"/>
      <c r="AI249" s="135">
        <f>$C$2</f>
        <v>800</v>
      </c>
    </row>
    <row r="250" spans="1:38" customHeight="1" ht="15">
      <c r="AF250" s="16"/>
      <c r="AG250" s="133">
        <f>ROUND((AG249-0.01),2)</f>
        <v>49.06</v>
      </c>
      <c r="AH250" s="134"/>
      <c r="AI250" s="135">
        <f>$C$2</f>
        <v>800</v>
      </c>
    </row>
    <row r="251" spans="1:38" customHeight="1" ht="15">
      <c r="AF251" s="16"/>
      <c r="AG251" s="133">
        <f>ROUND((AG250-0.01),2)</f>
        <v>49.05</v>
      </c>
      <c r="AH251" s="134"/>
      <c r="AI251" s="135">
        <f>$C$2</f>
        <v>800</v>
      </c>
    </row>
    <row r="252" spans="1:38" customHeight="1" ht="15">
      <c r="AF252" s="16"/>
      <c r="AG252" s="133">
        <f>ROUND((AG251-0.01),2)</f>
        <v>49.04</v>
      </c>
      <c r="AH252" s="134"/>
      <c r="AI252" s="135">
        <f>$C$2</f>
        <v>800</v>
      </c>
    </row>
    <row r="253" spans="1:38" customHeight="1" ht="15">
      <c r="AF253" s="16"/>
      <c r="AG253" s="133">
        <f>ROUND((AG252-0.01),2)</f>
        <v>49.03</v>
      </c>
      <c r="AH253" s="134"/>
      <c r="AI253" s="135">
        <f>$C$2</f>
        <v>800</v>
      </c>
    </row>
    <row r="254" spans="1:38" customHeight="1" ht="15">
      <c r="AF254" s="16"/>
      <c r="AG254" s="133">
        <f>ROUND((AG253-0.01),2)</f>
        <v>49.02</v>
      </c>
      <c r="AH254" s="134"/>
      <c r="AI254" s="135">
        <f>$C$2</f>
        <v>800</v>
      </c>
    </row>
    <row r="255" spans="1:38" customHeight="1" ht="15">
      <c r="AF255" s="16"/>
      <c r="AG255" s="133">
        <f>ROUND((AG254-0.01),2)</f>
        <v>49.01</v>
      </c>
      <c r="AH255" s="134"/>
      <c r="AI255" s="135">
        <f>$C$2</f>
        <v>800</v>
      </c>
    </row>
    <row r="256" spans="1:38" customHeight="1" ht="15">
      <c r="AF256" s="16"/>
      <c r="AG256" s="133">
        <f>ROUND((AG255-0.01),2)</f>
        <v>49</v>
      </c>
      <c r="AH256" s="134"/>
      <c r="AI256" s="135">
        <f>$C$2</f>
        <v>800</v>
      </c>
    </row>
    <row r="257" spans="1:38" customHeight="1" ht="15">
      <c r="AF257" s="16"/>
      <c r="AG257" s="133">
        <f>ROUND((AG256-0.01),2)</f>
        <v>48.99</v>
      </c>
      <c r="AH257" s="134"/>
      <c r="AI257" s="135">
        <f>$C$2</f>
        <v>800</v>
      </c>
    </row>
    <row r="258" spans="1:38" customHeight="1" ht="15">
      <c r="AF258" s="16"/>
      <c r="AG258" s="133">
        <f>ROUND((AG257-0.01),2)</f>
        <v>48.98</v>
      </c>
      <c r="AH258" s="134"/>
      <c r="AI258" s="135">
        <f>$C$2</f>
        <v>800</v>
      </c>
    </row>
    <row r="259" spans="1:38" customHeight="1" ht="15">
      <c r="AF259" s="16"/>
      <c r="AG259" s="133">
        <f>ROUND((AG258-0.01),2)</f>
        <v>48.97</v>
      </c>
      <c r="AH259" s="134"/>
      <c r="AI259" s="135">
        <f>$C$2</f>
        <v>800</v>
      </c>
    </row>
    <row r="260" spans="1:38" customHeight="1" ht="15">
      <c r="AF260" s="16"/>
      <c r="AG260" s="133">
        <f>ROUND((AG259-0.01),2)</f>
        <v>48.96</v>
      </c>
      <c r="AH260" s="134"/>
      <c r="AI260" s="135">
        <f>$C$2</f>
        <v>800</v>
      </c>
    </row>
    <row r="261" spans="1:38" customHeight="1" ht="15">
      <c r="AF261" s="16"/>
      <c r="AG261" s="133">
        <f>ROUND((AG260-0.01),2)</f>
        <v>48.95</v>
      </c>
      <c r="AH261" s="134"/>
      <c r="AI261" s="135">
        <f>$C$2</f>
        <v>800</v>
      </c>
    </row>
    <row r="262" spans="1:38" customHeight="1" ht="15">
      <c r="AF262" s="16"/>
      <c r="AG262" s="133">
        <f>ROUND((AG261-0.01),2)</f>
        <v>48.94</v>
      </c>
      <c r="AH262" s="134"/>
      <c r="AI262" s="135">
        <f>$C$2</f>
        <v>800</v>
      </c>
    </row>
    <row r="263" spans="1:38" customHeight="1" ht="15">
      <c r="AF263" s="16"/>
      <c r="AG263" s="133">
        <f>ROUND((AG262-0.01),2)</f>
        <v>48.93</v>
      </c>
      <c r="AH263" s="134"/>
      <c r="AI263" s="135">
        <f>$C$2</f>
        <v>800</v>
      </c>
    </row>
    <row r="264" spans="1:38" customHeight="1" ht="15">
      <c r="AF264" s="16"/>
      <c r="AG264" s="133">
        <f>ROUND((AG263-0.01),2)</f>
        <v>48.92</v>
      </c>
      <c r="AH264" s="134"/>
      <c r="AI264" s="135">
        <f>$C$2</f>
        <v>800</v>
      </c>
    </row>
    <row r="265" spans="1:38" customHeight="1" ht="15">
      <c r="AF265" s="16"/>
      <c r="AG265" s="133">
        <f>ROUND((AG264-0.01),2)</f>
        <v>48.91</v>
      </c>
      <c r="AH265" s="134"/>
      <c r="AI265" s="135">
        <f>$C$2</f>
        <v>800</v>
      </c>
    </row>
    <row r="266" spans="1:38" customHeight="1" ht="15">
      <c r="AF266" s="16"/>
      <c r="AG266" s="133">
        <f>ROUND((AG265-0.01),2)</f>
        <v>48.9</v>
      </c>
      <c r="AH266" s="134"/>
      <c r="AI266" s="135">
        <f>$C$2</f>
        <v>800</v>
      </c>
    </row>
    <row r="267" spans="1:38" customHeight="1" ht="15">
      <c r="AF267" s="16"/>
      <c r="AG267" s="133">
        <f>ROUND((AG266-0.01),2)</f>
        <v>48.89</v>
      </c>
      <c r="AH267" s="134"/>
      <c r="AI267" s="135">
        <f>$C$2</f>
        <v>800</v>
      </c>
    </row>
    <row r="268" spans="1:38" customHeight="1" ht="15">
      <c r="AF268" s="16"/>
      <c r="AG268" s="133">
        <f>ROUND((AG267-0.01),2)</f>
        <v>48.88</v>
      </c>
      <c r="AH268" s="134"/>
      <c r="AI268" s="135">
        <f>$C$2</f>
        <v>800</v>
      </c>
    </row>
    <row r="269" spans="1:38" customHeight="1" ht="15">
      <c r="AF269" s="16"/>
      <c r="AG269" s="133">
        <f>ROUND((AG268-0.01),2)</f>
        <v>48.87</v>
      </c>
      <c r="AH269" s="134"/>
      <c r="AI269" s="135">
        <f>$C$2</f>
        <v>800</v>
      </c>
    </row>
    <row r="270" spans="1:38" customHeight="1" ht="15">
      <c r="AF270" s="16"/>
      <c r="AG270" s="133">
        <f>ROUND((AG269-0.01),2)</f>
        <v>48.86</v>
      </c>
      <c r="AH270" s="134"/>
      <c r="AI270" s="135">
        <f>$C$2</f>
        <v>800</v>
      </c>
    </row>
    <row r="271" spans="1:38" customHeight="1" ht="15">
      <c r="AF271" s="16"/>
      <c r="AG271" s="133">
        <f>ROUND((AG270-0.01),2)</f>
        <v>48.85</v>
      </c>
      <c r="AH271" s="134"/>
      <c r="AI271" s="135">
        <f>$C$2</f>
        <v>800</v>
      </c>
    </row>
    <row r="272" spans="1:38" customHeight="1" ht="15">
      <c r="AF272" s="16"/>
      <c r="AG272" s="133">
        <f>ROUND((AG271-0.01),2)</f>
        <v>48.84</v>
      </c>
      <c r="AH272" s="134"/>
      <c r="AI272" s="135">
        <f>$C$2</f>
        <v>800</v>
      </c>
    </row>
    <row r="273" spans="1:38" customHeight="1" ht="15">
      <c r="AF273" s="16"/>
      <c r="AG273" s="133">
        <f>ROUND((AG272-0.01),2)</f>
        <v>48.83</v>
      </c>
      <c r="AH273" s="134"/>
      <c r="AI273" s="135">
        <f>$C$2</f>
        <v>800</v>
      </c>
    </row>
    <row r="274" spans="1:38" customHeight="1" ht="15">
      <c r="AF274" s="16"/>
      <c r="AG274" s="133">
        <f>ROUND((AG273-0.01),2)</f>
        <v>48.82</v>
      </c>
      <c r="AH274" s="134"/>
      <c r="AI274" s="135">
        <f>$C$2</f>
        <v>800</v>
      </c>
    </row>
    <row r="275" spans="1:38" customHeight="1" ht="15">
      <c r="AF275" s="16"/>
      <c r="AG275" s="133">
        <f>ROUND((AG274-0.01),2)</f>
        <v>48.81</v>
      </c>
      <c r="AH275" s="134"/>
      <c r="AI275" s="135">
        <f>$C$2</f>
        <v>800</v>
      </c>
    </row>
    <row r="276" spans="1:38" customHeight="1" ht="15">
      <c r="AF276" s="16"/>
      <c r="AG276" s="133">
        <f>ROUND((AG275-0.01),2)</f>
        <v>48.8</v>
      </c>
      <c r="AH276" s="134"/>
      <c r="AI276" s="135">
        <f>$C$2</f>
        <v>800</v>
      </c>
    </row>
    <row r="277" spans="1:38" customHeight="1" ht="15">
      <c r="AF277" s="16"/>
      <c r="AG277" s="133">
        <f>ROUND((AG276-0.01),2)</f>
        <v>48.79</v>
      </c>
      <c r="AH277" s="134"/>
      <c r="AI277" s="135">
        <f>$C$2</f>
        <v>800</v>
      </c>
    </row>
    <row r="278" spans="1:38" customHeight="1" ht="15">
      <c r="AF278" s="16"/>
      <c r="AG278" s="133">
        <f>ROUND((AG277-0.01),2)</f>
        <v>48.78</v>
      </c>
      <c r="AH278" s="134"/>
      <c r="AI278" s="135">
        <f>$C$2</f>
        <v>800</v>
      </c>
    </row>
    <row r="279" spans="1:38" customHeight="1" ht="15">
      <c r="AF279" s="16"/>
      <c r="AG279" s="133">
        <f>ROUND((AG278-0.01),2)</f>
        <v>48.77</v>
      </c>
      <c r="AH279" s="134"/>
      <c r="AI279" s="135">
        <f>$C$2</f>
        <v>800</v>
      </c>
    </row>
    <row r="280" spans="1:38" customHeight="1" ht="15">
      <c r="AF280" s="16"/>
      <c r="AG280" s="133">
        <f>ROUND((AG279-0.01),2)</f>
        <v>48.76</v>
      </c>
      <c r="AH280" s="134"/>
      <c r="AI280" s="135">
        <f>$C$2</f>
        <v>800</v>
      </c>
    </row>
    <row r="281" spans="1:38" customHeight="1" ht="15">
      <c r="AF281" s="16"/>
      <c r="AG281" s="133">
        <f>ROUND((AG280-0.01),2)</f>
        <v>48.75</v>
      </c>
      <c r="AH281" s="134"/>
      <c r="AI281" s="135">
        <f>$C$2</f>
        <v>800</v>
      </c>
    </row>
    <row r="282" spans="1:38" customHeight="1" ht="15">
      <c r="AF282" s="16"/>
      <c r="AG282" s="133">
        <f>ROUND((AG281-0.01),2)</f>
        <v>48.74</v>
      </c>
      <c r="AH282" s="134"/>
      <c r="AI282" s="135">
        <f>$C$2</f>
        <v>800</v>
      </c>
    </row>
    <row r="283" spans="1:38" customHeight="1" ht="15">
      <c r="AF283" s="16"/>
      <c r="AG283" s="133">
        <f>ROUND((AG282-0.01),2)</f>
        <v>48.73</v>
      </c>
      <c r="AH283" s="134"/>
      <c r="AI283" s="135">
        <f>$C$2</f>
        <v>800</v>
      </c>
    </row>
    <row r="284" spans="1:38" customHeight="1" ht="15">
      <c r="AF284" s="16"/>
      <c r="AG284" s="133">
        <f>ROUND((AG283-0.01),2)</f>
        <v>48.72</v>
      </c>
      <c r="AH284" s="134"/>
      <c r="AI284" s="135">
        <f>$C$2</f>
        <v>800</v>
      </c>
    </row>
    <row r="285" spans="1:38" customHeight="1" ht="15">
      <c r="AF285" s="16"/>
      <c r="AG285" s="133">
        <f>ROUND((AG284-0.01),2)</f>
        <v>48.71</v>
      </c>
      <c r="AH285" s="134"/>
      <c r="AI285" s="135">
        <f>$C$2</f>
        <v>800</v>
      </c>
    </row>
    <row r="286" spans="1:38" customHeight="1" ht="15">
      <c r="AF286" s="16"/>
      <c r="AG286" s="133">
        <f>ROUND((AG285-0.01),2)</f>
        <v>48.7</v>
      </c>
      <c r="AH286" s="134"/>
      <c r="AI286" s="135">
        <f>$C$2</f>
        <v>800</v>
      </c>
    </row>
    <row r="287" spans="1:38" customHeight="1" ht="15">
      <c r="AF287" s="16"/>
      <c r="AG287" s="133">
        <f>ROUND((AG286-0.01),2)</f>
        <v>48.69</v>
      </c>
      <c r="AH287" s="134"/>
      <c r="AI287" s="135">
        <f>$C$2</f>
        <v>800</v>
      </c>
    </row>
    <row r="288" spans="1:38" customHeight="1" ht="15">
      <c r="AF288" s="16"/>
      <c r="AG288" s="133">
        <f>ROUND((AG287-0.01),2)</f>
        <v>48.68</v>
      </c>
      <c r="AH288" s="134"/>
      <c r="AI288" s="135">
        <f>$C$2</f>
        <v>800</v>
      </c>
    </row>
    <row r="289" spans="1:38" customHeight="1" ht="15">
      <c r="AF289" s="16"/>
      <c r="AG289" s="133">
        <f>ROUND((AG288-0.01),2)</f>
        <v>48.67</v>
      </c>
      <c r="AH289" s="134"/>
      <c r="AI289" s="135">
        <f>$C$2</f>
        <v>800</v>
      </c>
    </row>
    <row r="290" spans="1:38" customHeight="1" ht="15">
      <c r="AF290" s="16"/>
      <c r="AG290" s="133">
        <f>ROUND((AG289-0.01),2)</f>
        <v>48.66</v>
      </c>
      <c r="AH290" s="134"/>
      <c r="AI290" s="135">
        <f>$C$2</f>
        <v>800</v>
      </c>
    </row>
    <row r="291" spans="1:38" customHeight="1" ht="15">
      <c r="AF291" s="16"/>
      <c r="AG291" s="133">
        <f>ROUND((AG290-0.01),2)</f>
        <v>48.65</v>
      </c>
      <c r="AH291" s="134"/>
      <c r="AI291" s="135">
        <f>$C$2</f>
        <v>800</v>
      </c>
    </row>
    <row r="292" spans="1:38" customHeight="1" ht="15">
      <c r="AF292" s="16"/>
      <c r="AG292" s="133">
        <f>ROUND((AG291-0.01),2)</f>
        <v>48.64</v>
      </c>
      <c r="AH292" s="134"/>
      <c r="AI292" s="135">
        <f>$C$2</f>
        <v>800</v>
      </c>
    </row>
    <row r="293" spans="1:38" customHeight="1" ht="15">
      <c r="AF293" s="16"/>
      <c r="AG293" s="133">
        <f>ROUND((AG292-0.01),2)</f>
        <v>48.63</v>
      </c>
      <c r="AH293" s="134"/>
      <c r="AI293" s="135">
        <f>$C$2</f>
        <v>800</v>
      </c>
    </row>
    <row r="294" spans="1:38" customHeight="1" ht="15">
      <c r="AF294" s="16"/>
      <c r="AG294" s="133">
        <f>ROUND((AG293-0.01),2)</f>
        <v>48.62</v>
      </c>
      <c r="AH294" s="134"/>
      <c r="AI294" s="135">
        <f>$C$2</f>
        <v>800</v>
      </c>
    </row>
    <row r="295" spans="1:38" customHeight="1" ht="15">
      <c r="AF295" s="16"/>
      <c r="AG295" s="133">
        <f>ROUND((AG294-0.01),2)</f>
        <v>48.61</v>
      </c>
      <c r="AH295" s="134"/>
      <c r="AI295" s="135">
        <f>$C$2</f>
        <v>800</v>
      </c>
    </row>
    <row r="296" spans="1:38" customHeight="1" ht="15">
      <c r="AF296" s="16"/>
      <c r="AG296" s="133">
        <f>ROUND((AG295-0.01),2)</f>
        <v>48.6</v>
      </c>
      <c r="AH296" s="134"/>
      <c r="AI296" s="135">
        <f>$C$2</f>
        <v>800</v>
      </c>
    </row>
    <row r="297" spans="1:38" customHeight="1" ht="15">
      <c r="AF297" s="16"/>
      <c r="AG297" s="133">
        <f>ROUND((AG296-0.01),2)</f>
        <v>48.59</v>
      </c>
      <c r="AH297" s="134"/>
      <c r="AI297" s="135">
        <f>$C$2</f>
        <v>800</v>
      </c>
    </row>
    <row r="298" spans="1:38" customHeight="1" ht="15">
      <c r="AF298" s="16"/>
      <c r="AG298" s="133">
        <f>ROUND((AG297-0.01),2)</f>
        <v>48.58</v>
      </c>
      <c r="AH298" s="134"/>
      <c r="AI298" s="135">
        <f>$C$2</f>
        <v>800</v>
      </c>
    </row>
    <row r="299" spans="1:38" customHeight="1" ht="15">
      <c r="AF299" s="16"/>
      <c r="AG299" s="133">
        <f>ROUND((AG298-0.01),2)</f>
        <v>48.57</v>
      </c>
      <c r="AH299" s="134"/>
      <c r="AI299" s="135">
        <f>$C$2</f>
        <v>800</v>
      </c>
    </row>
    <row r="300" spans="1:38" customHeight="1" ht="15">
      <c r="AF300" s="16"/>
      <c r="AG300" s="133">
        <f>ROUND((AG299-0.01),2)</f>
        <v>48.56</v>
      </c>
      <c r="AH300" s="134"/>
      <c r="AI300" s="135">
        <f>$C$2</f>
        <v>800</v>
      </c>
    </row>
    <row r="301" spans="1:38" customHeight="1" ht="15">
      <c r="AF301" s="16"/>
      <c r="AG301" s="133">
        <f>ROUND((AG300-0.01),2)</f>
        <v>48.55</v>
      </c>
      <c r="AH301" s="134"/>
      <c r="AI301" s="135">
        <f>$C$2</f>
        <v>800</v>
      </c>
    </row>
    <row r="302" spans="1:38" customHeight="1" ht="15">
      <c r="AF302" s="16"/>
      <c r="AG302" s="133">
        <f>ROUND((AG301-0.01),2)</f>
        <v>48.54</v>
      </c>
      <c r="AH302" s="134"/>
      <c r="AI302" s="135">
        <f>$C$2</f>
        <v>800</v>
      </c>
    </row>
    <row r="303" spans="1:38" customHeight="1" ht="15">
      <c r="AF303" s="16"/>
      <c r="AG303" s="133">
        <f>ROUND((AG302-0.01),2)</f>
        <v>48.53</v>
      </c>
      <c r="AH303" s="134"/>
      <c r="AI303" s="135">
        <f>$C$2</f>
        <v>800</v>
      </c>
    </row>
    <row r="304" spans="1:38" customHeight="1" ht="15">
      <c r="AF304" s="16"/>
      <c r="AG304" s="133">
        <f>ROUND((AG303-0.01),2)</f>
        <v>48.52</v>
      </c>
      <c r="AH304" s="134"/>
      <c r="AI304" s="135">
        <f>$C$2</f>
        <v>800</v>
      </c>
    </row>
    <row r="305" spans="1:38" customHeight="1" ht="15">
      <c r="AF305" s="16"/>
      <c r="AG305" s="133">
        <f>ROUND((AG304-0.01),2)</f>
        <v>48.51</v>
      </c>
      <c r="AH305" s="134"/>
      <c r="AI305" s="135">
        <f>$C$2</f>
        <v>800</v>
      </c>
    </row>
    <row r="306" spans="1:38" customHeight="1" ht="15">
      <c r="AF306" s="16"/>
      <c r="AG306" s="133">
        <f>ROUND((AG305-0.01),2)</f>
        <v>48.5</v>
      </c>
      <c r="AH306" s="134"/>
      <c r="AI306" s="135">
        <f>$C$2</f>
        <v>800</v>
      </c>
    </row>
    <row r="307" spans="1:38" customHeight="1" ht="15">
      <c r="AF307" s="16"/>
      <c r="AG307" s="133">
        <f>ROUND((AG306-0.01),2)</f>
        <v>48.49</v>
      </c>
      <c r="AH307" s="134"/>
      <c r="AI307" s="135">
        <f>$C$2</f>
        <v>800</v>
      </c>
    </row>
    <row r="308" spans="1:38" customHeight="1" ht="15">
      <c r="AF308" s="16"/>
      <c r="AG308" s="133">
        <f>ROUND((AG307-0.01),2)</f>
        <v>48.48</v>
      </c>
      <c r="AH308" s="134"/>
      <c r="AI308" s="135">
        <f>$C$2</f>
        <v>800</v>
      </c>
    </row>
    <row r="309" spans="1:38" customHeight="1" ht="15">
      <c r="AF309" s="16"/>
      <c r="AG309" s="133">
        <f>ROUND((AG308-0.01),2)</f>
        <v>48.47</v>
      </c>
      <c r="AH309" s="134"/>
      <c r="AI309" s="135">
        <f>$C$2</f>
        <v>800</v>
      </c>
    </row>
    <row r="310" spans="1:38" customHeight="1" ht="15">
      <c r="AF310" s="16"/>
      <c r="AG310" s="133">
        <f>ROUND((AG309-0.01),2)</f>
        <v>48.46</v>
      </c>
      <c r="AH310" s="134"/>
      <c r="AI310" s="135">
        <f>$C$2</f>
        <v>800</v>
      </c>
    </row>
    <row r="311" spans="1:38" customHeight="1" ht="15">
      <c r="AF311" s="16"/>
      <c r="AG311" s="133">
        <f>ROUND((AG310-0.01),2)</f>
        <v>48.45</v>
      </c>
      <c r="AH311" s="134"/>
      <c r="AI311" s="135">
        <f>$C$2</f>
        <v>800</v>
      </c>
    </row>
    <row r="312" spans="1:38" customHeight="1" ht="15">
      <c r="AF312" s="16"/>
      <c r="AG312" s="133">
        <f>ROUND((AG311-0.01),2)</f>
        <v>48.44</v>
      </c>
      <c r="AH312" s="134"/>
      <c r="AI312" s="135">
        <f>$C$2</f>
        <v>800</v>
      </c>
    </row>
    <row r="313" spans="1:38" customHeight="1" ht="15">
      <c r="AF313" s="16"/>
      <c r="AG313" s="133">
        <f>ROUND((AG312-0.01),2)</f>
        <v>48.43</v>
      </c>
      <c r="AH313" s="134"/>
      <c r="AI313" s="135">
        <f>$C$2</f>
        <v>800</v>
      </c>
    </row>
    <row r="314" spans="1:38" customHeight="1" ht="15">
      <c r="AF314" s="16"/>
      <c r="AG314" s="133">
        <f>ROUND((AG313-0.01),2)</f>
        <v>48.42</v>
      </c>
      <c r="AH314" s="134"/>
      <c r="AI314" s="135">
        <f>$C$2</f>
        <v>800</v>
      </c>
    </row>
    <row r="315" spans="1:38" customHeight="1" ht="15">
      <c r="AF315" s="16"/>
      <c r="AG315" s="133">
        <f>ROUND((AG314-0.01),2)</f>
        <v>48.41</v>
      </c>
      <c r="AH315" s="134"/>
      <c r="AI315" s="135">
        <f>$C$2</f>
        <v>800</v>
      </c>
    </row>
    <row r="316" spans="1:38" customHeight="1" ht="15">
      <c r="AF316" s="16"/>
      <c r="AG316" s="133">
        <f>ROUND((AG315-0.01),2)</f>
        <v>48.4</v>
      </c>
      <c r="AH316" s="134"/>
      <c r="AI316" s="135">
        <f>$C$2</f>
        <v>800</v>
      </c>
    </row>
    <row r="317" spans="1:38" customHeight="1" ht="15">
      <c r="AF317" s="16"/>
      <c r="AG317" s="133">
        <f>ROUND((AG316-0.01),2)</f>
        <v>48.39</v>
      </c>
      <c r="AH317" s="134"/>
      <c r="AI317" s="135">
        <f>$C$2</f>
        <v>800</v>
      </c>
    </row>
    <row r="318" spans="1:38" customHeight="1" ht="15">
      <c r="AF318" s="16"/>
      <c r="AG318" s="133">
        <f>ROUND((AG317-0.01),2)</f>
        <v>48.38</v>
      </c>
      <c r="AH318" s="134"/>
      <c r="AI318" s="135">
        <f>$C$2</f>
        <v>800</v>
      </c>
    </row>
    <row r="319" spans="1:38" customHeight="1" ht="15">
      <c r="AF319" s="16"/>
      <c r="AG319" s="133">
        <f>ROUND((AG318-0.01),2)</f>
        <v>48.37</v>
      </c>
      <c r="AH319" s="134"/>
      <c r="AI319" s="135">
        <f>$C$2</f>
        <v>800</v>
      </c>
    </row>
    <row r="320" spans="1:38" customHeight="1" ht="15">
      <c r="AF320" s="16"/>
      <c r="AG320" s="133">
        <f>ROUND((AG319-0.01),2)</f>
        <v>48.36</v>
      </c>
      <c r="AH320" s="134"/>
      <c r="AI320" s="135">
        <f>$C$2</f>
        <v>800</v>
      </c>
    </row>
    <row r="321" spans="1:38" customHeight="1" ht="15">
      <c r="AF321" s="16"/>
      <c r="AG321" s="133">
        <f>ROUND((AG320-0.01),2)</f>
        <v>48.35</v>
      </c>
      <c r="AH321" s="134"/>
      <c r="AI321" s="135">
        <f>$C$2</f>
        <v>800</v>
      </c>
    </row>
    <row r="322" spans="1:38" customHeight="1" ht="15">
      <c r="AF322" s="16"/>
      <c r="AG322" s="133">
        <f>ROUND((AG321-0.01),2)</f>
        <v>48.34</v>
      </c>
      <c r="AH322" s="134"/>
      <c r="AI322" s="135">
        <f>$C$2</f>
        <v>800</v>
      </c>
    </row>
    <row r="323" spans="1:38" customHeight="1" ht="15">
      <c r="AF323" s="16"/>
      <c r="AG323" s="133">
        <f>ROUND((AG322-0.01),2)</f>
        <v>48.33</v>
      </c>
      <c r="AH323" s="134"/>
      <c r="AI323" s="135">
        <f>$C$2</f>
        <v>800</v>
      </c>
    </row>
    <row r="324" spans="1:38" customHeight="1" ht="15">
      <c r="AF324" s="16"/>
      <c r="AG324" s="133">
        <f>ROUND((AG323-0.01),2)</f>
        <v>48.32</v>
      </c>
      <c r="AH324" s="134"/>
      <c r="AI324" s="135">
        <f>$C$2</f>
        <v>800</v>
      </c>
    </row>
    <row r="325" spans="1:38" customHeight="1" ht="15">
      <c r="AF325" s="16"/>
      <c r="AG325" s="133">
        <f>ROUND((AG324-0.01),2)</f>
        <v>48.31</v>
      </c>
      <c r="AH325" s="134"/>
      <c r="AI325" s="135">
        <f>$C$2</f>
        <v>800</v>
      </c>
    </row>
    <row r="326" spans="1:38" customHeight="1" ht="15">
      <c r="AF326" s="16"/>
      <c r="AG326" s="133">
        <f>ROUND((AG325-0.01),2)</f>
        <v>48.3</v>
      </c>
      <c r="AH326" s="134"/>
      <c r="AI326" s="135">
        <f>$C$2</f>
        <v>800</v>
      </c>
    </row>
    <row r="327" spans="1:38" customHeight="1" ht="15">
      <c r="AF327" s="16"/>
      <c r="AG327" s="133">
        <f>ROUND((AG326-0.01),2)</f>
        <v>48.29</v>
      </c>
      <c r="AH327" s="134"/>
      <c r="AI327" s="135">
        <f>$C$2</f>
        <v>800</v>
      </c>
    </row>
    <row r="328" spans="1:38" customHeight="1" ht="15">
      <c r="AF328" s="16"/>
      <c r="AG328" s="133">
        <f>ROUND((AG327-0.01),2)</f>
        <v>48.28</v>
      </c>
      <c r="AH328" s="134"/>
      <c r="AI328" s="135">
        <f>$C$2</f>
        <v>800</v>
      </c>
    </row>
    <row r="329" spans="1:38" customHeight="1" ht="15">
      <c r="AF329" s="16"/>
      <c r="AG329" s="133">
        <f>ROUND((AG328-0.01),2)</f>
        <v>48.27</v>
      </c>
      <c r="AH329" s="134"/>
      <c r="AI329" s="135">
        <f>$C$2</f>
        <v>800</v>
      </c>
    </row>
    <row r="330" spans="1:38" customHeight="1" ht="15">
      <c r="AF330" s="16"/>
      <c r="AG330" s="133">
        <f>ROUND((AG329-0.01),2)</f>
        <v>48.26</v>
      </c>
      <c r="AH330" s="134"/>
      <c r="AI330" s="135">
        <f>$C$2</f>
        <v>800</v>
      </c>
    </row>
    <row r="331" spans="1:38" customHeight="1" ht="15">
      <c r="AF331" s="16"/>
      <c r="AG331" s="133">
        <f>ROUND((AG330-0.01),2)</f>
        <v>48.25</v>
      </c>
      <c r="AH331" s="134"/>
      <c r="AI331" s="135">
        <f>$C$2</f>
        <v>800</v>
      </c>
    </row>
    <row r="332" spans="1:38" customHeight="1" ht="15">
      <c r="AF332" s="16"/>
      <c r="AG332" s="133">
        <f>ROUND((AG331-0.01),2)</f>
        <v>48.24</v>
      </c>
      <c r="AH332" s="134"/>
      <c r="AI332" s="135">
        <f>$C$2</f>
        <v>800</v>
      </c>
    </row>
    <row r="333" spans="1:38" customHeight="1" ht="15">
      <c r="AF333" s="16"/>
      <c r="AG333" s="133">
        <f>ROUND((AG332-0.01),2)</f>
        <v>48.23</v>
      </c>
      <c r="AH333" s="134"/>
      <c r="AI333" s="135">
        <f>$C$2</f>
        <v>800</v>
      </c>
    </row>
    <row r="334" spans="1:38" customHeight="1" ht="15">
      <c r="AF334" s="16"/>
      <c r="AG334" s="133">
        <f>ROUND((AG333-0.01),2)</f>
        <v>48.22</v>
      </c>
      <c r="AH334" s="134"/>
      <c r="AI334" s="135">
        <f>$C$2</f>
        <v>800</v>
      </c>
    </row>
    <row r="335" spans="1:38" customHeight="1" ht="15">
      <c r="AF335" s="16"/>
      <c r="AG335" s="133">
        <f>ROUND((AG334-0.01),2)</f>
        <v>48.21</v>
      </c>
      <c r="AH335" s="134"/>
      <c r="AI335" s="135">
        <f>$C$2</f>
        <v>800</v>
      </c>
    </row>
    <row r="336" spans="1:38" customHeight="1" ht="15">
      <c r="AF336" s="16"/>
      <c r="AG336" s="133">
        <f>ROUND((AG335-0.01),2)</f>
        <v>48.2</v>
      </c>
      <c r="AH336" s="134"/>
      <c r="AI336" s="135">
        <f>$C$2</f>
        <v>800</v>
      </c>
    </row>
    <row r="337" spans="1:38" customHeight="1" ht="15">
      <c r="AF337" s="16"/>
      <c r="AG337" s="133">
        <f>ROUND((AG336-0.01),2)</f>
        <v>48.19</v>
      </c>
      <c r="AH337" s="134"/>
      <c r="AI337" s="135">
        <f>$C$2</f>
        <v>800</v>
      </c>
    </row>
    <row r="338" spans="1:38" customHeight="1" ht="15">
      <c r="AF338" s="16"/>
      <c r="AG338" s="133">
        <f>ROUND((AG337-0.01),2)</f>
        <v>48.18</v>
      </c>
      <c r="AH338" s="134"/>
      <c r="AI338" s="135">
        <f>$C$2</f>
        <v>800</v>
      </c>
    </row>
    <row r="339" spans="1:38" customHeight="1" ht="15">
      <c r="AF339" s="16"/>
      <c r="AG339" s="133">
        <f>ROUND((AG338-0.01),2)</f>
        <v>48.17</v>
      </c>
      <c r="AH339" s="134"/>
      <c r="AI339" s="135">
        <f>$C$2</f>
        <v>800</v>
      </c>
    </row>
    <row r="340" spans="1:38" customHeight="1" ht="15">
      <c r="AF340" s="16"/>
      <c r="AG340" s="133">
        <f>ROUND((AG339-0.01),2)</f>
        <v>48.16</v>
      </c>
      <c r="AH340" s="134"/>
      <c r="AI340" s="135">
        <f>$C$2</f>
        <v>800</v>
      </c>
    </row>
    <row r="341" spans="1:38" customHeight="1" ht="15">
      <c r="AF341" s="16"/>
      <c r="AG341" s="133">
        <f>ROUND((AG340-0.01),2)</f>
        <v>48.15</v>
      </c>
      <c r="AH341" s="134"/>
      <c r="AI341" s="135">
        <f>$C$2</f>
        <v>800</v>
      </c>
    </row>
    <row r="342" spans="1:38" customHeight="1" ht="15">
      <c r="AF342" s="16"/>
      <c r="AG342" s="133">
        <f>ROUND((AG341-0.01),2)</f>
        <v>48.14</v>
      </c>
      <c r="AH342" s="134"/>
      <c r="AI342" s="135">
        <f>$C$2</f>
        <v>800</v>
      </c>
    </row>
    <row r="343" spans="1:38" customHeight="1" ht="15">
      <c r="AF343" s="16"/>
      <c r="AG343" s="133">
        <f>ROUND((AG342-0.01),2)</f>
        <v>48.13</v>
      </c>
      <c r="AH343" s="134"/>
      <c r="AI343" s="135">
        <f>$C$2</f>
        <v>800</v>
      </c>
    </row>
    <row r="344" spans="1:38" customHeight="1" ht="15">
      <c r="AF344" s="16"/>
      <c r="AG344" s="133">
        <f>ROUND((AG343-0.01),2)</f>
        <v>48.12</v>
      </c>
      <c r="AH344" s="134"/>
      <c r="AI344" s="135">
        <f>$C$2</f>
        <v>800</v>
      </c>
    </row>
    <row r="345" spans="1:38" customHeight="1" ht="15">
      <c r="AF345" s="16"/>
      <c r="AG345" s="133">
        <f>ROUND((AG344-0.01),2)</f>
        <v>48.11</v>
      </c>
      <c r="AH345" s="134"/>
      <c r="AI345" s="135">
        <f>$C$2</f>
        <v>800</v>
      </c>
    </row>
    <row r="346" spans="1:38" customHeight="1" ht="15">
      <c r="AF346" s="16"/>
      <c r="AG346" s="133">
        <f>ROUND((AG345-0.01),2)</f>
        <v>48.1</v>
      </c>
      <c r="AH346" s="134"/>
      <c r="AI346" s="135">
        <f>$C$2</f>
        <v>800</v>
      </c>
    </row>
    <row r="347" spans="1:38" customHeight="1" ht="15">
      <c r="AF347" s="16"/>
      <c r="AG347" s="133">
        <f>ROUND((AG346-0.01),2)</f>
        <v>48.09</v>
      </c>
      <c r="AH347" s="134"/>
      <c r="AI347" s="135">
        <f>$C$2</f>
        <v>800</v>
      </c>
    </row>
    <row r="348" spans="1:38" customHeight="1" ht="15">
      <c r="AF348" s="16"/>
      <c r="AG348" s="133">
        <f>ROUND((AG347-0.01),2)</f>
        <v>48.08</v>
      </c>
      <c r="AH348" s="134"/>
      <c r="AI348" s="135">
        <f>$C$2</f>
        <v>800</v>
      </c>
    </row>
    <row r="349" spans="1:38" customHeight="1" ht="15">
      <c r="AF349" s="16"/>
      <c r="AG349" s="133">
        <f>ROUND((AG348-0.01),2)</f>
        <v>48.07</v>
      </c>
      <c r="AH349" s="134"/>
      <c r="AI349" s="135">
        <f>$C$2</f>
        <v>800</v>
      </c>
    </row>
    <row r="350" spans="1:38" customHeight="1" ht="15">
      <c r="AF350" s="16"/>
      <c r="AG350" s="133">
        <f>ROUND((AG349-0.01),2)</f>
        <v>48.06</v>
      </c>
      <c r="AH350" s="134"/>
      <c r="AI350" s="135">
        <f>$C$2</f>
        <v>800</v>
      </c>
    </row>
    <row r="351" spans="1:38" customHeight="1" ht="15">
      <c r="AF351" s="16"/>
      <c r="AG351" s="133">
        <f>ROUND((AG350-0.01),2)</f>
        <v>48.05</v>
      </c>
      <c r="AH351" s="134"/>
      <c r="AI351" s="135">
        <f>$C$2</f>
        <v>800</v>
      </c>
    </row>
    <row r="352" spans="1:38" customHeight="1" ht="15">
      <c r="AF352" s="16"/>
      <c r="AG352" s="133">
        <f>ROUND((AG351-0.01),2)</f>
        <v>48.04</v>
      </c>
      <c r="AH352" s="134"/>
      <c r="AI352" s="135">
        <f>$C$2</f>
        <v>800</v>
      </c>
    </row>
    <row r="353" spans="1:38" customHeight="1" ht="15">
      <c r="AF353" s="16"/>
      <c r="AG353" s="133">
        <f>ROUND((AG352-0.01),2)</f>
        <v>48.03</v>
      </c>
      <c r="AH353" s="134"/>
      <c r="AI353" s="135">
        <f>$C$2</f>
        <v>800</v>
      </c>
    </row>
    <row r="354" spans="1:38" customHeight="1" ht="15">
      <c r="AF354" s="16"/>
      <c r="AG354" s="133">
        <f>ROUND((AG353-0.01),2)</f>
        <v>48.02</v>
      </c>
      <c r="AH354" s="134"/>
      <c r="AI354" s="135">
        <f>$C$2</f>
        <v>800</v>
      </c>
    </row>
    <row r="355" spans="1:38" customHeight="1" ht="15">
      <c r="AF355" s="16"/>
      <c r="AG355" s="133">
        <f>ROUND((AG354-0.01),2)</f>
        <v>48.01</v>
      </c>
      <c r="AH355" s="134"/>
      <c r="AI355" s="135">
        <f>$C$2</f>
        <v>800</v>
      </c>
    </row>
    <row r="356" spans="1:38" customHeight="1" ht="15">
      <c r="AF356" s="16"/>
      <c r="AG356" s="136">
        <f>ROUND((AG355-0.01),2)</f>
        <v>48</v>
      </c>
      <c r="AH356" s="137"/>
      <c r="AI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H105:Z105"/>
    <mergeCell ref="S107:Z107"/>
    <mergeCell ref="E1:H1"/>
    <mergeCell ref="AA2:AD2"/>
    <mergeCell ref="AA3:AD3"/>
    <mergeCell ref="B4:D4"/>
    <mergeCell ref="S4:AC4"/>
  </mergeCells>
  <conditionalFormatting sqref="AD8">
    <cfRule type="cellIs" dxfId="0" priority="1" operator="lessThan">
      <formula>0</formula>
    </cfRule>
  </conditionalFormatting>
  <conditionalFormatting sqref="AD9">
    <cfRule type="cellIs" dxfId="0" priority="2" operator="lessThan">
      <formula>0</formula>
    </cfRule>
  </conditionalFormatting>
  <conditionalFormatting sqref="AD10">
    <cfRule type="cellIs" dxfId="0" priority="3" operator="lessThan">
      <formula>0</formula>
    </cfRule>
  </conditionalFormatting>
  <conditionalFormatting sqref="AD11">
    <cfRule type="cellIs" dxfId="0" priority="4" operator="lessThan">
      <formula>0</formula>
    </cfRule>
  </conditionalFormatting>
  <conditionalFormatting sqref="AD12">
    <cfRule type="cellIs" dxfId="0" priority="5" operator="lessThan">
      <formula>0</formula>
    </cfRule>
  </conditionalFormatting>
  <conditionalFormatting sqref="AD13">
    <cfRule type="cellIs" dxfId="0" priority="6" operator="lessThan">
      <formula>0</formula>
    </cfRule>
  </conditionalFormatting>
  <conditionalFormatting sqref="AD14">
    <cfRule type="cellIs" dxfId="0" priority="7" operator="lessThan">
      <formula>0</formula>
    </cfRule>
  </conditionalFormatting>
  <conditionalFormatting sqref="AD15">
    <cfRule type="cellIs" dxfId="0" priority="8" operator="lessThan">
      <formula>0</formula>
    </cfRule>
  </conditionalFormatting>
  <conditionalFormatting sqref="AD16">
    <cfRule type="cellIs" dxfId="0" priority="9" operator="lessThan">
      <formula>0</formula>
    </cfRule>
  </conditionalFormatting>
  <conditionalFormatting sqref="AD17">
    <cfRule type="cellIs" dxfId="0" priority="10" operator="lessThan">
      <formula>0</formula>
    </cfRule>
  </conditionalFormatting>
  <conditionalFormatting sqref="AD18">
    <cfRule type="cellIs" dxfId="0" priority="11" operator="lessThan">
      <formula>0</formula>
    </cfRule>
  </conditionalFormatting>
  <conditionalFormatting sqref="AD19">
    <cfRule type="cellIs" dxfId="0" priority="12" operator="lessThan">
      <formula>0</formula>
    </cfRule>
  </conditionalFormatting>
  <conditionalFormatting sqref="AD20">
    <cfRule type="cellIs" dxfId="0" priority="13" operator="lessThan">
      <formula>0</formula>
    </cfRule>
  </conditionalFormatting>
  <conditionalFormatting sqref="AD21">
    <cfRule type="cellIs" dxfId="0" priority="14" operator="lessThan">
      <formula>0</formula>
    </cfRule>
  </conditionalFormatting>
  <conditionalFormatting sqref="AD22">
    <cfRule type="cellIs" dxfId="0" priority="15" operator="lessThan">
      <formula>0</formula>
    </cfRule>
  </conditionalFormatting>
  <conditionalFormatting sqref="AD23">
    <cfRule type="cellIs" dxfId="0" priority="16" operator="lessThan">
      <formula>0</formula>
    </cfRule>
  </conditionalFormatting>
  <conditionalFormatting sqref="AD24">
    <cfRule type="cellIs" dxfId="0" priority="17" operator="lessThan">
      <formula>0</formula>
    </cfRule>
  </conditionalFormatting>
  <conditionalFormatting sqref="AD25">
    <cfRule type="cellIs" dxfId="0" priority="18" operator="lessThan">
      <formula>0</formula>
    </cfRule>
  </conditionalFormatting>
  <conditionalFormatting sqref="AD26">
    <cfRule type="cellIs" dxfId="0" priority="19" operator="lessThan">
      <formula>0</formula>
    </cfRule>
  </conditionalFormatting>
  <conditionalFormatting sqref="AD27">
    <cfRule type="cellIs" dxfId="0" priority="20" operator="lessThan">
      <formula>0</formula>
    </cfRule>
  </conditionalFormatting>
  <conditionalFormatting sqref="AD28">
    <cfRule type="cellIs" dxfId="0" priority="21" operator="lessThan">
      <formula>0</formula>
    </cfRule>
  </conditionalFormatting>
  <conditionalFormatting sqref="AD29">
    <cfRule type="cellIs" dxfId="0" priority="22" operator="lessThan">
      <formula>0</formula>
    </cfRule>
  </conditionalFormatting>
  <conditionalFormatting sqref="AD30">
    <cfRule type="cellIs" dxfId="0" priority="23" operator="lessThan">
      <formula>0</formula>
    </cfRule>
  </conditionalFormatting>
  <conditionalFormatting sqref="AD31">
    <cfRule type="cellIs" dxfId="0" priority="24" operator="lessThan">
      <formula>0</formula>
    </cfRule>
  </conditionalFormatting>
  <conditionalFormatting sqref="AD32">
    <cfRule type="cellIs" dxfId="0" priority="25" operator="lessThan">
      <formula>0</formula>
    </cfRule>
  </conditionalFormatting>
  <conditionalFormatting sqref="AD33">
    <cfRule type="cellIs" dxfId="0" priority="26" operator="lessThan">
      <formula>0</formula>
    </cfRule>
  </conditionalFormatting>
  <conditionalFormatting sqref="AD34">
    <cfRule type="cellIs" dxfId="0" priority="27" operator="lessThan">
      <formula>0</formula>
    </cfRule>
  </conditionalFormatting>
  <conditionalFormatting sqref="AD35">
    <cfRule type="cellIs" dxfId="0" priority="28" operator="lessThan">
      <formula>0</formula>
    </cfRule>
  </conditionalFormatting>
  <conditionalFormatting sqref="AD36">
    <cfRule type="cellIs" dxfId="0" priority="29" operator="lessThan">
      <formula>0</formula>
    </cfRule>
  </conditionalFormatting>
  <conditionalFormatting sqref="AD37">
    <cfRule type="cellIs" dxfId="0" priority="30" operator="lessThan">
      <formula>0</formula>
    </cfRule>
  </conditionalFormatting>
  <conditionalFormatting sqref="AD38">
    <cfRule type="cellIs" dxfId="0" priority="31" operator="lessThan">
      <formula>0</formula>
    </cfRule>
  </conditionalFormatting>
  <conditionalFormatting sqref="AD39">
    <cfRule type="cellIs" dxfId="0" priority="32" operator="lessThan">
      <formula>0</formula>
    </cfRule>
  </conditionalFormatting>
  <conditionalFormatting sqref="AD40">
    <cfRule type="cellIs" dxfId="0" priority="33" operator="lessThan">
      <formula>0</formula>
    </cfRule>
  </conditionalFormatting>
  <conditionalFormatting sqref="AD41">
    <cfRule type="cellIs" dxfId="0" priority="34" operator="lessThan">
      <formula>0</formula>
    </cfRule>
  </conditionalFormatting>
  <conditionalFormatting sqref="AD42">
    <cfRule type="cellIs" dxfId="0" priority="35" operator="lessThan">
      <formula>0</formula>
    </cfRule>
  </conditionalFormatting>
  <conditionalFormatting sqref="AD43">
    <cfRule type="cellIs" dxfId="0" priority="36" operator="lessThan">
      <formula>0</formula>
    </cfRule>
  </conditionalFormatting>
  <conditionalFormatting sqref="AD44">
    <cfRule type="cellIs" dxfId="0" priority="37" operator="lessThan">
      <formula>0</formula>
    </cfRule>
  </conditionalFormatting>
  <conditionalFormatting sqref="AD45">
    <cfRule type="cellIs" dxfId="0" priority="38" operator="lessThan">
      <formula>0</formula>
    </cfRule>
  </conditionalFormatting>
  <conditionalFormatting sqref="AD46">
    <cfRule type="cellIs" dxfId="0" priority="39" operator="lessThan">
      <formula>0</formula>
    </cfRule>
  </conditionalFormatting>
  <conditionalFormatting sqref="AD47">
    <cfRule type="cellIs" dxfId="0" priority="40" operator="lessThan">
      <formula>0</formula>
    </cfRule>
  </conditionalFormatting>
  <conditionalFormatting sqref="AD48">
    <cfRule type="cellIs" dxfId="0" priority="41" operator="lessThan">
      <formula>0</formula>
    </cfRule>
  </conditionalFormatting>
  <conditionalFormatting sqref="AD49">
    <cfRule type="cellIs" dxfId="0" priority="42" operator="lessThan">
      <formula>0</formula>
    </cfRule>
  </conditionalFormatting>
  <conditionalFormatting sqref="AD50">
    <cfRule type="cellIs" dxfId="0" priority="43" operator="lessThan">
      <formula>0</formula>
    </cfRule>
  </conditionalFormatting>
  <conditionalFormatting sqref="AD51">
    <cfRule type="cellIs" dxfId="0" priority="44" operator="lessThan">
      <formula>0</formula>
    </cfRule>
  </conditionalFormatting>
  <conditionalFormatting sqref="AD52">
    <cfRule type="cellIs" dxfId="0" priority="45" operator="lessThan">
      <formula>0</formula>
    </cfRule>
  </conditionalFormatting>
  <conditionalFormatting sqref="AD53">
    <cfRule type="cellIs" dxfId="0" priority="46" operator="lessThan">
      <formula>0</formula>
    </cfRule>
  </conditionalFormatting>
  <conditionalFormatting sqref="AD54">
    <cfRule type="cellIs" dxfId="0" priority="47" operator="lessThan">
      <formula>0</formula>
    </cfRule>
  </conditionalFormatting>
  <conditionalFormatting sqref="AD55">
    <cfRule type="cellIs" dxfId="0" priority="48" operator="lessThan">
      <formula>0</formula>
    </cfRule>
  </conditionalFormatting>
  <conditionalFormatting sqref="AD56">
    <cfRule type="cellIs" dxfId="0" priority="49" operator="lessThan">
      <formula>0</formula>
    </cfRule>
  </conditionalFormatting>
  <conditionalFormatting sqref="AD57">
    <cfRule type="cellIs" dxfId="0" priority="50" operator="lessThan">
      <formula>0</formula>
    </cfRule>
  </conditionalFormatting>
  <conditionalFormatting sqref="AD58">
    <cfRule type="cellIs" dxfId="0" priority="51" operator="lessThan">
      <formula>0</formula>
    </cfRule>
  </conditionalFormatting>
  <conditionalFormatting sqref="AD59">
    <cfRule type="cellIs" dxfId="0" priority="52" operator="lessThan">
      <formula>0</formula>
    </cfRule>
  </conditionalFormatting>
  <conditionalFormatting sqref="AD60">
    <cfRule type="cellIs" dxfId="0" priority="53" operator="lessThan">
      <formula>0</formula>
    </cfRule>
  </conditionalFormatting>
  <conditionalFormatting sqref="AD61">
    <cfRule type="cellIs" dxfId="0" priority="54" operator="lessThan">
      <formula>0</formula>
    </cfRule>
  </conditionalFormatting>
  <conditionalFormatting sqref="AD62">
    <cfRule type="cellIs" dxfId="0" priority="55" operator="lessThan">
      <formula>0</formula>
    </cfRule>
  </conditionalFormatting>
  <conditionalFormatting sqref="AD63">
    <cfRule type="cellIs" dxfId="0" priority="56" operator="lessThan">
      <formula>0</formula>
    </cfRule>
  </conditionalFormatting>
  <conditionalFormatting sqref="AD64">
    <cfRule type="cellIs" dxfId="0" priority="57" operator="lessThan">
      <formula>0</formula>
    </cfRule>
  </conditionalFormatting>
  <conditionalFormatting sqref="AD65">
    <cfRule type="cellIs" dxfId="0" priority="58" operator="lessThan">
      <formula>0</formula>
    </cfRule>
  </conditionalFormatting>
  <conditionalFormatting sqref="AD66">
    <cfRule type="cellIs" dxfId="0" priority="59" operator="lessThan">
      <formula>0</formula>
    </cfRule>
  </conditionalFormatting>
  <conditionalFormatting sqref="AD67">
    <cfRule type="cellIs" dxfId="0" priority="60" operator="lessThan">
      <formula>0</formula>
    </cfRule>
  </conditionalFormatting>
  <conditionalFormatting sqref="AD68">
    <cfRule type="cellIs" dxfId="0" priority="61" operator="lessThan">
      <formula>0</formula>
    </cfRule>
  </conditionalFormatting>
  <conditionalFormatting sqref="AD69">
    <cfRule type="cellIs" dxfId="0" priority="62" operator="lessThan">
      <formula>0</formula>
    </cfRule>
  </conditionalFormatting>
  <conditionalFormatting sqref="AD70">
    <cfRule type="cellIs" dxfId="0" priority="63" operator="lessThan">
      <formula>0</formula>
    </cfRule>
  </conditionalFormatting>
  <conditionalFormatting sqref="AD71">
    <cfRule type="cellIs" dxfId="0" priority="64" operator="lessThan">
      <formula>0</formula>
    </cfRule>
  </conditionalFormatting>
  <conditionalFormatting sqref="AD72">
    <cfRule type="cellIs" dxfId="0" priority="65" operator="lessThan">
      <formula>0</formula>
    </cfRule>
  </conditionalFormatting>
  <conditionalFormatting sqref="AD73">
    <cfRule type="cellIs" dxfId="0" priority="66" operator="lessThan">
      <formula>0</formula>
    </cfRule>
  </conditionalFormatting>
  <conditionalFormatting sqref="AD74">
    <cfRule type="cellIs" dxfId="0" priority="67" operator="lessThan">
      <formula>0</formula>
    </cfRule>
  </conditionalFormatting>
  <conditionalFormatting sqref="AD75">
    <cfRule type="cellIs" dxfId="0" priority="68" operator="lessThan">
      <formula>0</formula>
    </cfRule>
  </conditionalFormatting>
  <conditionalFormatting sqref="AD76">
    <cfRule type="cellIs" dxfId="0" priority="69" operator="lessThan">
      <formula>0</formula>
    </cfRule>
  </conditionalFormatting>
  <conditionalFormatting sqref="AD77">
    <cfRule type="cellIs" dxfId="0" priority="70" operator="lessThan">
      <formula>0</formula>
    </cfRule>
  </conditionalFormatting>
  <conditionalFormatting sqref="AD78">
    <cfRule type="cellIs" dxfId="0" priority="71" operator="lessThan">
      <formula>0</formula>
    </cfRule>
  </conditionalFormatting>
  <conditionalFormatting sqref="AD79">
    <cfRule type="cellIs" dxfId="0" priority="72" operator="lessThan">
      <formula>0</formula>
    </cfRule>
  </conditionalFormatting>
  <conditionalFormatting sqref="AD80">
    <cfRule type="cellIs" dxfId="0" priority="73" operator="lessThan">
      <formula>0</formula>
    </cfRule>
  </conditionalFormatting>
  <conditionalFormatting sqref="AD81">
    <cfRule type="cellIs" dxfId="0" priority="74" operator="lessThan">
      <formula>0</formula>
    </cfRule>
  </conditionalFormatting>
  <conditionalFormatting sqref="AD82">
    <cfRule type="cellIs" dxfId="0" priority="75" operator="lessThan">
      <formula>0</formula>
    </cfRule>
  </conditionalFormatting>
  <conditionalFormatting sqref="AD83">
    <cfRule type="cellIs" dxfId="0" priority="76" operator="lessThan">
      <formula>0</formula>
    </cfRule>
  </conditionalFormatting>
  <conditionalFormatting sqref="AD84">
    <cfRule type="cellIs" dxfId="0" priority="77" operator="lessThan">
      <formula>0</formula>
    </cfRule>
  </conditionalFormatting>
  <conditionalFormatting sqref="AD85">
    <cfRule type="cellIs" dxfId="0" priority="78" operator="lessThan">
      <formula>0</formula>
    </cfRule>
  </conditionalFormatting>
  <conditionalFormatting sqref="AD86">
    <cfRule type="cellIs" dxfId="0" priority="79" operator="lessThan">
      <formula>0</formula>
    </cfRule>
  </conditionalFormatting>
  <conditionalFormatting sqref="AD87">
    <cfRule type="cellIs" dxfId="0" priority="80" operator="lessThan">
      <formula>0</formula>
    </cfRule>
  </conditionalFormatting>
  <conditionalFormatting sqref="AD88">
    <cfRule type="cellIs" dxfId="0" priority="81" operator="lessThan">
      <formula>0</formula>
    </cfRule>
  </conditionalFormatting>
  <conditionalFormatting sqref="AD89">
    <cfRule type="cellIs" dxfId="0" priority="82" operator="lessThan">
      <formula>0</formula>
    </cfRule>
  </conditionalFormatting>
  <conditionalFormatting sqref="AD90">
    <cfRule type="cellIs" dxfId="0" priority="83" operator="lessThan">
      <formula>0</formula>
    </cfRule>
  </conditionalFormatting>
  <conditionalFormatting sqref="AD91">
    <cfRule type="cellIs" dxfId="0" priority="84" operator="lessThan">
      <formula>0</formula>
    </cfRule>
  </conditionalFormatting>
  <conditionalFormatting sqref="AD92">
    <cfRule type="cellIs" dxfId="0" priority="85" operator="lessThan">
      <formula>0</formula>
    </cfRule>
  </conditionalFormatting>
  <conditionalFormatting sqref="AD93">
    <cfRule type="cellIs" dxfId="0" priority="86" operator="lessThan">
      <formula>0</formula>
    </cfRule>
  </conditionalFormatting>
  <conditionalFormatting sqref="AD94">
    <cfRule type="cellIs" dxfId="0" priority="87" operator="lessThan">
      <formula>0</formula>
    </cfRule>
  </conditionalFormatting>
  <conditionalFormatting sqref="AD95">
    <cfRule type="cellIs" dxfId="0" priority="88" operator="lessThan">
      <formula>0</formula>
    </cfRule>
  </conditionalFormatting>
  <conditionalFormatting sqref="AD96">
    <cfRule type="cellIs" dxfId="0" priority="89" operator="lessThan">
      <formula>0</formula>
    </cfRule>
  </conditionalFormatting>
  <conditionalFormatting sqref="AD97">
    <cfRule type="cellIs" dxfId="0" priority="90" operator="lessThan">
      <formula>0</formula>
    </cfRule>
  </conditionalFormatting>
  <conditionalFormatting sqref="AD98">
    <cfRule type="cellIs" dxfId="0" priority="91" operator="lessThan">
      <formula>0</formula>
    </cfRule>
  </conditionalFormatting>
  <conditionalFormatting sqref="AD99">
    <cfRule type="cellIs" dxfId="0" priority="92" operator="lessThan">
      <formula>0</formula>
    </cfRule>
  </conditionalFormatting>
  <conditionalFormatting sqref="AD100">
    <cfRule type="cellIs" dxfId="0" priority="93" operator="lessThan">
      <formula>0</formula>
    </cfRule>
  </conditionalFormatting>
  <conditionalFormatting sqref="AD101">
    <cfRule type="cellIs" dxfId="0" priority="94" operator="lessThan">
      <formula>0</formula>
    </cfRule>
  </conditionalFormatting>
  <conditionalFormatting sqref="AD102">
    <cfRule type="cellIs" dxfId="0" priority="95" operator="lessThan">
      <formula>0</formula>
    </cfRule>
  </conditionalFormatting>
  <conditionalFormatting sqref="AD103">
    <cfRule type="cellIs" dxfId="0" priority="96" operator="lessThan">
      <formula>0</formula>
    </cfRule>
  </conditionalFormatting>
  <conditionalFormatting sqref="AC8">
    <cfRule type="cellIs" dxfId="1" priority="97" operator="between">
      <formula>0</formula>
      <formula>1000000</formula>
    </cfRule>
  </conditionalFormatting>
  <conditionalFormatting sqref="AC9">
    <cfRule type="cellIs" dxfId="1" priority="98" operator="between">
      <formula>0</formula>
      <formula>1000000</formula>
    </cfRule>
  </conditionalFormatting>
  <conditionalFormatting sqref="AC10">
    <cfRule type="cellIs" dxfId="1" priority="99" operator="between">
      <formula>0</formula>
      <formula>1000000</formula>
    </cfRule>
  </conditionalFormatting>
  <conditionalFormatting sqref="AC11">
    <cfRule type="cellIs" dxfId="1" priority="100" operator="between">
      <formula>0</formula>
      <formula>1000000</formula>
    </cfRule>
  </conditionalFormatting>
  <conditionalFormatting sqref="AC12">
    <cfRule type="cellIs" dxfId="1" priority="101" operator="between">
      <formula>0</formula>
      <formula>1000000</formula>
    </cfRule>
  </conditionalFormatting>
  <conditionalFormatting sqref="AC13">
    <cfRule type="cellIs" dxfId="1" priority="102" operator="between">
      <formula>0</formula>
      <formula>1000000</formula>
    </cfRule>
  </conditionalFormatting>
  <conditionalFormatting sqref="AC14">
    <cfRule type="cellIs" dxfId="1" priority="103" operator="between">
      <formula>0</formula>
      <formula>1000000</formula>
    </cfRule>
  </conditionalFormatting>
  <conditionalFormatting sqref="AC15">
    <cfRule type="cellIs" dxfId="1" priority="104" operator="between">
      <formula>0</formula>
      <formula>1000000</formula>
    </cfRule>
  </conditionalFormatting>
  <conditionalFormatting sqref="AC16">
    <cfRule type="cellIs" dxfId="1" priority="105" operator="between">
      <formula>0</formula>
      <formula>1000000</formula>
    </cfRule>
  </conditionalFormatting>
  <conditionalFormatting sqref="AC17">
    <cfRule type="cellIs" dxfId="1" priority="106" operator="between">
      <formula>0</formula>
      <formula>1000000</formula>
    </cfRule>
  </conditionalFormatting>
  <conditionalFormatting sqref="AC18">
    <cfRule type="cellIs" dxfId="1" priority="107" operator="between">
      <formula>0</formula>
      <formula>1000000</formula>
    </cfRule>
  </conditionalFormatting>
  <conditionalFormatting sqref="AC19">
    <cfRule type="cellIs" dxfId="1" priority="108" operator="between">
      <formula>0</formula>
      <formula>1000000</formula>
    </cfRule>
  </conditionalFormatting>
  <conditionalFormatting sqref="AC20">
    <cfRule type="cellIs" dxfId="1" priority="109" operator="between">
      <formula>0</formula>
      <formula>1000000</formula>
    </cfRule>
  </conditionalFormatting>
  <conditionalFormatting sqref="AC21">
    <cfRule type="cellIs" dxfId="1" priority="110" operator="between">
      <formula>0</formula>
      <formula>1000000</formula>
    </cfRule>
  </conditionalFormatting>
  <conditionalFormatting sqref="AC22">
    <cfRule type="cellIs" dxfId="1" priority="111" operator="between">
      <formula>0</formula>
      <formula>1000000</formula>
    </cfRule>
  </conditionalFormatting>
  <conditionalFormatting sqref="AC23">
    <cfRule type="cellIs" dxfId="1" priority="112" operator="between">
      <formula>0</formula>
      <formula>1000000</formula>
    </cfRule>
  </conditionalFormatting>
  <conditionalFormatting sqref="AC24">
    <cfRule type="cellIs" dxfId="1" priority="113" operator="between">
      <formula>0</formula>
      <formula>1000000</formula>
    </cfRule>
  </conditionalFormatting>
  <conditionalFormatting sqref="AC25">
    <cfRule type="cellIs" dxfId="1" priority="114" operator="between">
      <formula>0</formula>
      <formula>1000000</formula>
    </cfRule>
  </conditionalFormatting>
  <conditionalFormatting sqref="AC26">
    <cfRule type="cellIs" dxfId="1" priority="115" operator="between">
      <formula>0</formula>
      <formula>1000000</formula>
    </cfRule>
  </conditionalFormatting>
  <conditionalFormatting sqref="AC27">
    <cfRule type="cellIs" dxfId="1" priority="116" operator="between">
      <formula>0</formula>
      <formula>1000000</formula>
    </cfRule>
  </conditionalFormatting>
  <conditionalFormatting sqref="AC28">
    <cfRule type="cellIs" dxfId="1" priority="117" operator="between">
      <formula>0</formula>
      <formula>1000000</formula>
    </cfRule>
  </conditionalFormatting>
  <conditionalFormatting sqref="AC29">
    <cfRule type="cellIs" dxfId="1" priority="118" operator="between">
      <formula>0</formula>
      <formula>1000000</formula>
    </cfRule>
  </conditionalFormatting>
  <conditionalFormatting sqref="AC30">
    <cfRule type="cellIs" dxfId="1" priority="119" operator="between">
      <formula>0</formula>
      <formula>1000000</formula>
    </cfRule>
  </conditionalFormatting>
  <conditionalFormatting sqref="AC31">
    <cfRule type="cellIs" dxfId="1" priority="120" operator="between">
      <formula>0</formula>
      <formula>1000000</formula>
    </cfRule>
  </conditionalFormatting>
  <conditionalFormatting sqref="AC32">
    <cfRule type="cellIs" dxfId="1" priority="121" operator="between">
      <formula>0</formula>
      <formula>1000000</formula>
    </cfRule>
  </conditionalFormatting>
  <conditionalFormatting sqref="AC33">
    <cfRule type="cellIs" dxfId="1" priority="122" operator="between">
      <formula>0</formula>
      <formula>1000000</formula>
    </cfRule>
  </conditionalFormatting>
  <conditionalFormatting sqref="AC34">
    <cfRule type="cellIs" dxfId="1" priority="123" operator="between">
      <formula>0</formula>
      <formula>1000000</formula>
    </cfRule>
  </conditionalFormatting>
  <conditionalFormatting sqref="AC35">
    <cfRule type="cellIs" dxfId="1" priority="124" operator="between">
      <formula>0</formula>
      <formula>1000000</formula>
    </cfRule>
  </conditionalFormatting>
  <conditionalFormatting sqref="AC36">
    <cfRule type="cellIs" dxfId="1" priority="125" operator="between">
      <formula>0</formula>
      <formula>1000000</formula>
    </cfRule>
  </conditionalFormatting>
  <conditionalFormatting sqref="AC37">
    <cfRule type="cellIs" dxfId="1" priority="126" operator="between">
      <formula>0</formula>
      <formula>1000000</formula>
    </cfRule>
  </conditionalFormatting>
  <conditionalFormatting sqref="AC38">
    <cfRule type="cellIs" dxfId="1" priority="127" operator="between">
      <formula>0</formula>
      <formula>1000000</formula>
    </cfRule>
  </conditionalFormatting>
  <conditionalFormatting sqref="AC39">
    <cfRule type="cellIs" dxfId="1" priority="128" operator="between">
      <formula>0</formula>
      <formula>1000000</formula>
    </cfRule>
  </conditionalFormatting>
  <conditionalFormatting sqref="AC40">
    <cfRule type="cellIs" dxfId="1" priority="129" operator="between">
      <formula>0</formula>
      <formula>1000000</formula>
    </cfRule>
  </conditionalFormatting>
  <conditionalFormatting sqref="AC41">
    <cfRule type="cellIs" dxfId="1" priority="130" operator="between">
      <formula>0</formula>
      <formula>1000000</formula>
    </cfRule>
  </conditionalFormatting>
  <conditionalFormatting sqref="AC42">
    <cfRule type="cellIs" dxfId="1" priority="131" operator="between">
      <formula>0</formula>
      <formula>1000000</formula>
    </cfRule>
  </conditionalFormatting>
  <conditionalFormatting sqref="AC43">
    <cfRule type="cellIs" dxfId="1" priority="132" operator="between">
      <formula>0</formula>
      <formula>1000000</formula>
    </cfRule>
  </conditionalFormatting>
  <conditionalFormatting sqref="AC44">
    <cfRule type="cellIs" dxfId="1" priority="133" operator="between">
      <formula>0</formula>
      <formula>1000000</formula>
    </cfRule>
  </conditionalFormatting>
  <conditionalFormatting sqref="AC45">
    <cfRule type="cellIs" dxfId="1" priority="134" operator="between">
      <formula>0</formula>
      <formula>1000000</formula>
    </cfRule>
  </conditionalFormatting>
  <conditionalFormatting sqref="AC46">
    <cfRule type="cellIs" dxfId="1" priority="135" operator="between">
      <formula>0</formula>
      <formula>1000000</formula>
    </cfRule>
  </conditionalFormatting>
  <conditionalFormatting sqref="AC47">
    <cfRule type="cellIs" dxfId="1" priority="136" operator="between">
      <formula>0</formula>
      <formula>1000000</formula>
    </cfRule>
  </conditionalFormatting>
  <conditionalFormatting sqref="AC48">
    <cfRule type="cellIs" dxfId="1" priority="137" operator="between">
      <formula>0</formula>
      <formula>1000000</formula>
    </cfRule>
  </conditionalFormatting>
  <conditionalFormatting sqref="AC49">
    <cfRule type="cellIs" dxfId="1" priority="138" operator="between">
      <formula>0</formula>
      <formula>1000000</formula>
    </cfRule>
  </conditionalFormatting>
  <conditionalFormatting sqref="AC50">
    <cfRule type="cellIs" dxfId="1" priority="139" operator="between">
      <formula>0</formula>
      <formula>1000000</formula>
    </cfRule>
  </conditionalFormatting>
  <conditionalFormatting sqref="AC51">
    <cfRule type="cellIs" dxfId="1" priority="140" operator="between">
      <formula>0</formula>
      <formula>1000000</formula>
    </cfRule>
  </conditionalFormatting>
  <conditionalFormatting sqref="AC52">
    <cfRule type="cellIs" dxfId="1" priority="141" operator="between">
      <formula>0</formula>
      <formula>1000000</formula>
    </cfRule>
  </conditionalFormatting>
  <conditionalFormatting sqref="AC53">
    <cfRule type="cellIs" dxfId="1" priority="142" operator="between">
      <formula>0</formula>
      <formula>1000000</formula>
    </cfRule>
  </conditionalFormatting>
  <conditionalFormatting sqref="AC54">
    <cfRule type="cellIs" dxfId="1" priority="143" operator="between">
      <formula>0</formula>
      <formula>1000000</formula>
    </cfRule>
  </conditionalFormatting>
  <conditionalFormatting sqref="AC55">
    <cfRule type="cellIs" dxfId="1" priority="144" operator="between">
      <formula>0</formula>
      <formula>1000000</formula>
    </cfRule>
  </conditionalFormatting>
  <conditionalFormatting sqref="AC56">
    <cfRule type="cellIs" dxfId="1" priority="145" operator="between">
      <formula>0</formula>
      <formula>1000000</formula>
    </cfRule>
  </conditionalFormatting>
  <conditionalFormatting sqref="AC57">
    <cfRule type="cellIs" dxfId="1" priority="146" operator="between">
      <formula>0</formula>
      <formula>1000000</formula>
    </cfRule>
  </conditionalFormatting>
  <conditionalFormatting sqref="AC58">
    <cfRule type="cellIs" dxfId="1" priority="147" operator="between">
      <formula>0</formula>
      <formula>1000000</formula>
    </cfRule>
  </conditionalFormatting>
  <conditionalFormatting sqref="AC59">
    <cfRule type="cellIs" dxfId="1" priority="148" operator="between">
      <formula>0</formula>
      <formula>1000000</formula>
    </cfRule>
  </conditionalFormatting>
  <conditionalFormatting sqref="AC60">
    <cfRule type="cellIs" dxfId="1" priority="149" operator="between">
      <formula>0</formula>
      <formula>1000000</formula>
    </cfRule>
  </conditionalFormatting>
  <conditionalFormatting sqref="AC61">
    <cfRule type="cellIs" dxfId="1" priority="150" operator="between">
      <formula>0</formula>
      <formula>1000000</formula>
    </cfRule>
  </conditionalFormatting>
  <conditionalFormatting sqref="AC62">
    <cfRule type="cellIs" dxfId="1" priority="151" operator="between">
      <formula>0</formula>
      <formula>1000000</formula>
    </cfRule>
  </conditionalFormatting>
  <conditionalFormatting sqref="AC63">
    <cfRule type="cellIs" dxfId="1" priority="152" operator="between">
      <formula>0</formula>
      <formula>1000000</formula>
    </cfRule>
  </conditionalFormatting>
  <conditionalFormatting sqref="AC64">
    <cfRule type="cellIs" dxfId="1" priority="153" operator="between">
      <formula>0</formula>
      <formula>1000000</formula>
    </cfRule>
  </conditionalFormatting>
  <conditionalFormatting sqref="AC65">
    <cfRule type="cellIs" dxfId="1" priority="154" operator="between">
      <formula>0</formula>
      <formula>1000000</formula>
    </cfRule>
  </conditionalFormatting>
  <conditionalFormatting sqref="AC66">
    <cfRule type="cellIs" dxfId="1" priority="155" operator="between">
      <formula>0</formula>
      <formula>1000000</formula>
    </cfRule>
  </conditionalFormatting>
  <conditionalFormatting sqref="AC67">
    <cfRule type="cellIs" dxfId="1" priority="156" operator="between">
      <formula>0</formula>
      <formula>1000000</formula>
    </cfRule>
  </conditionalFormatting>
  <conditionalFormatting sqref="AC68">
    <cfRule type="cellIs" dxfId="1" priority="157" operator="between">
      <formula>0</formula>
      <formula>1000000</formula>
    </cfRule>
  </conditionalFormatting>
  <conditionalFormatting sqref="AC69">
    <cfRule type="cellIs" dxfId="1" priority="158" operator="between">
      <formula>0</formula>
      <formula>1000000</formula>
    </cfRule>
  </conditionalFormatting>
  <conditionalFormatting sqref="AC70">
    <cfRule type="cellIs" dxfId="1" priority="159" operator="between">
      <formula>0</formula>
      <formula>1000000</formula>
    </cfRule>
  </conditionalFormatting>
  <conditionalFormatting sqref="AC71">
    <cfRule type="cellIs" dxfId="1" priority="160" operator="between">
      <formula>0</formula>
      <formula>1000000</formula>
    </cfRule>
  </conditionalFormatting>
  <conditionalFormatting sqref="AC72">
    <cfRule type="cellIs" dxfId="1" priority="161" operator="between">
      <formula>0</formula>
      <formula>1000000</formula>
    </cfRule>
  </conditionalFormatting>
  <conditionalFormatting sqref="AC73">
    <cfRule type="cellIs" dxfId="1" priority="162" operator="between">
      <formula>0</formula>
      <formula>1000000</formula>
    </cfRule>
  </conditionalFormatting>
  <conditionalFormatting sqref="AC74">
    <cfRule type="cellIs" dxfId="1" priority="163" operator="between">
      <formula>0</formula>
      <formula>1000000</formula>
    </cfRule>
  </conditionalFormatting>
  <conditionalFormatting sqref="AC75">
    <cfRule type="cellIs" dxfId="1" priority="164" operator="between">
      <formula>0</formula>
      <formula>1000000</formula>
    </cfRule>
  </conditionalFormatting>
  <conditionalFormatting sqref="AC76">
    <cfRule type="cellIs" dxfId="1" priority="165" operator="between">
      <formula>0</formula>
      <formula>1000000</formula>
    </cfRule>
  </conditionalFormatting>
  <conditionalFormatting sqref="AC77">
    <cfRule type="cellIs" dxfId="1" priority="166" operator="between">
      <formula>0</formula>
      <formula>1000000</formula>
    </cfRule>
  </conditionalFormatting>
  <conditionalFormatting sqref="AC78">
    <cfRule type="cellIs" dxfId="1" priority="167" operator="between">
      <formula>0</formula>
      <formula>1000000</formula>
    </cfRule>
  </conditionalFormatting>
  <conditionalFormatting sqref="AC79">
    <cfRule type="cellIs" dxfId="1" priority="168" operator="between">
      <formula>0</formula>
      <formula>1000000</formula>
    </cfRule>
  </conditionalFormatting>
  <conditionalFormatting sqref="AC80">
    <cfRule type="cellIs" dxfId="1" priority="169" operator="between">
      <formula>0</formula>
      <formula>1000000</formula>
    </cfRule>
  </conditionalFormatting>
  <conditionalFormatting sqref="AC81">
    <cfRule type="cellIs" dxfId="1" priority="170" operator="between">
      <formula>0</formula>
      <formula>1000000</formula>
    </cfRule>
  </conditionalFormatting>
  <conditionalFormatting sqref="AC82">
    <cfRule type="cellIs" dxfId="1" priority="171" operator="between">
      <formula>0</formula>
      <formula>1000000</formula>
    </cfRule>
  </conditionalFormatting>
  <conditionalFormatting sqref="AC83">
    <cfRule type="cellIs" dxfId="1" priority="172" operator="between">
      <formula>0</formula>
      <formula>1000000</formula>
    </cfRule>
  </conditionalFormatting>
  <conditionalFormatting sqref="AC84">
    <cfRule type="cellIs" dxfId="1" priority="173" operator="between">
      <formula>0</formula>
      <formula>1000000</formula>
    </cfRule>
  </conditionalFormatting>
  <conditionalFormatting sqref="AC85">
    <cfRule type="cellIs" dxfId="1" priority="174" operator="between">
      <formula>0</formula>
      <formula>1000000</formula>
    </cfRule>
  </conditionalFormatting>
  <conditionalFormatting sqref="AC86">
    <cfRule type="cellIs" dxfId="1" priority="175" operator="between">
      <formula>0</formula>
      <formula>1000000</formula>
    </cfRule>
  </conditionalFormatting>
  <conditionalFormatting sqref="AC87">
    <cfRule type="cellIs" dxfId="1" priority="176" operator="between">
      <formula>0</formula>
      <formula>1000000</formula>
    </cfRule>
  </conditionalFormatting>
  <conditionalFormatting sqref="AC88">
    <cfRule type="cellIs" dxfId="1" priority="177" operator="between">
      <formula>0</formula>
      <formula>1000000</formula>
    </cfRule>
  </conditionalFormatting>
  <conditionalFormatting sqref="AC89">
    <cfRule type="cellIs" dxfId="1" priority="178" operator="between">
      <formula>0</formula>
      <formula>1000000</formula>
    </cfRule>
  </conditionalFormatting>
  <conditionalFormatting sqref="AC90">
    <cfRule type="cellIs" dxfId="1" priority="179" operator="between">
      <formula>0</formula>
      <formula>1000000</formula>
    </cfRule>
  </conditionalFormatting>
  <conditionalFormatting sqref="AC91">
    <cfRule type="cellIs" dxfId="1" priority="180" operator="between">
      <formula>0</formula>
      <formula>1000000</formula>
    </cfRule>
  </conditionalFormatting>
  <conditionalFormatting sqref="AC92">
    <cfRule type="cellIs" dxfId="1" priority="181" operator="between">
      <formula>0</formula>
      <formula>1000000</formula>
    </cfRule>
  </conditionalFormatting>
  <conditionalFormatting sqref="AC93">
    <cfRule type="cellIs" dxfId="1" priority="182" operator="between">
      <formula>0</formula>
      <formula>1000000</formula>
    </cfRule>
  </conditionalFormatting>
  <conditionalFormatting sqref="AC94">
    <cfRule type="cellIs" dxfId="1" priority="183" operator="between">
      <formula>0</formula>
      <formula>1000000</formula>
    </cfRule>
  </conditionalFormatting>
  <conditionalFormatting sqref="AC95">
    <cfRule type="cellIs" dxfId="1" priority="184" operator="between">
      <formula>0</formula>
      <formula>1000000</formula>
    </cfRule>
  </conditionalFormatting>
  <conditionalFormatting sqref="AC96">
    <cfRule type="cellIs" dxfId="1" priority="185" operator="between">
      <formula>0</formula>
      <formula>1000000</formula>
    </cfRule>
  </conditionalFormatting>
  <conditionalFormatting sqref="AC97">
    <cfRule type="cellIs" dxfId="1" priority="186" operator="between">
      <formula>0</formula>
      <formula>1000000</formula>
    </cfRule>
  </conditionalFormatting>
  <conditionalFormatting sqref="AC98">
    <cfRule type="cellIs" dxfId="1" priority="187" operator="between">
      <formula>0</formula>
      <formula>1000000</formula>
    </cfRule>
  </conditionalFormatting>
  <conditionalFormatting sqref="AC99">
    <cfRule type="cellIs" dxfId="1" priority="188" operator="between">
      <formula>0</formula>
      <formula>1000000</formula>
    </cfRule>
  </conditionalFormatting>
  <conditionalFormatting sqref="AC100">
    <cfRule type="cellIs" dxfId="1" priority="189" operator="between">
      <formula>0</formula>
      <formula>1000000</formula>
    </cfRule>
  </conditionalFormatting>
  <conditionalFormatting sqref="AC101">
    <cfRule type="cellIs" dxfId="1" priority="190" operator="between">
      <formula>0</formula>
      <formula>1000000</formula>
    </cfRule>
  </conditionalFormatting>
  <conditionalFormatting sqref="AC102">
    <cfRule type="cellIs" dxfId="1" priority="191" operator="between">
      <formula>0</formula>
      <formula>1000000</formula>
    </cfRule>
  </conditionalFormatting>
  <conditionalFormatting sqref="AC103">
    <cfRule type="cellIs" dxfId="1" priority="192" operator="between">
      <formula>0</formula>
      <formula>1000000</formula>
    </cfRule>
  </conditionalFormatting>
  <conditionalFormatting sqref="M8">
    <cfRule type="cellIs" dxfId="2" priority="193" operator="greaterThan">
      <formula>0</formula>
    </cfRule>
  </conditionalFormatting>
  <conditionalFormatting sqref="M9">
    <cfRule type="cellIs" dxfId="2" priority="194" operator="greaterThan">
      <formula>0</formula>
    </cfRule>
  </conditionalFormatting>
  <conditionalFormatting sqref="M10">
    <cfRule type="cellIs" dxfId="2" priority="195" operator="greaterThan">
      <formula>0</formula>
    </cfRule>
  </conditionalFormatting>
  <conditionalFormatting sqref="M11">
    <cfRule type="cellIs" dxfId="2" priority="196" operator="greaterThan">
      <formula>0</formula>
    </cfRule>
  </conditionalFormatting>
  <conditionalFormatting sqref="M12">
    <cfRule type="cellIs" dxfId="2" priority="197" operator="greaterThan">
      <formula>0</formula>
    </cfRule>
  </conditionalFormatting>
  <conditionalFormatting sqref="M13">
    <cfRule type="cellIs" dxfId="2" priority="198" operator="greaterThan">
      <formula>0</formula>
    </cfRule>
  </conditionalFormatting>
  <conditionalFormatting sqref="M14">
    <cfRule type="cellIs" dxfId="2" priority="199" operator="greaterThan">
      <formula>0</formula>
    </cfRule>
  </conditionalFormatting>
  <conditionalFormatting sqref="M15">
    <cfRule type="cellIs" dxfId="2" priority="200" operator="greaterThan">
      <formula>0</formula>
    </cfRule>
  </conditionalFormatting>
  <conditionalFormatting sqref="M16">
    <cfRule type="cellIs" dxfId="2" priority="201" operator="greaterThan">
      <formula>0</formula>
    </cfRule>
  </conditionalFormatting>
  <conditionalFormatting sqref="M17">
    <cfRule type="cellIs" dxfId="2" priority="202" operator="greaterThan">
      <formula>0</formula>
    </cfRule>
  </conditionalFormatting>
  <conditionalFormatting sqref="M18">
    <cfRule type="cellIs" dxfId="2" priority="203" operator="greaterThan">
      <formula>0</formula>
    </cfRule>
  </conditionalFormatting>
  <conditionalFormatting sqref="M19">
    <cfRule type="cellIs" dxfId="2" priority="204" operator="greaterThan">
      <formula>0</formula>
    </cfRule>
  </conditionalFormatting>
  <conditionalFormatting sqref="M20">
    <cfRule type="cellIs" dxfId="2" priority="205" operator="greaterThan">
      <formula>0</formula>
    </cfRule>
  </conditionalFormatting>
  <conditionalFormatting sqref="M21">
    <cfRule type="cellIs" dxfId="2" priority="206" operator="greaterThan">
      <formula>0</formula>
    </cfRule>
  </conditionalFormatting>
  <conditionalFormatting sqref="M22">
    <cfRule type="cellIs" dxfId="2" priority="207" operator="greaterThan">
      <formula>0</formula>
    </cfRule>
  </conditionalFormatting>
  <conditionalFormatting sqref="M23">
    <cfRule type="cellIs" dxfId="2" priority="208" operator="greaterThan">
      <formula>0</formula>
    </cfRule>
  </conditionalFormatting>
  <conditionalFormatting sqref="M24">
    <cfRule type="cellIs" dxfId="2" priority="209" operator="greaterThan">
      <formula>0</formula>
    </cfRule>
  </conditionalFormatting>
  <conditionalFormatting sqref="M25">
    <cfRule type="cellIs" dxfId="2" priority="210" operator="greaterThan">
      <formula>0</formula>
    </cfRule>
  </conditionalFormatting>
  <conditionalFormatting sqref="M26">
    <cfRule type="cellIs" dxfId="2" priority="211" operator="greaterThan">
      <formula>0</formula>
    </cfRule>
  </conditionalFormatting>
  <conditionalFormatting sqref="M27">
    <cfRule type="cellIs" dxfId="2" priority="212" operator="greaterThan">
      <formula>0</formula>
    </cfRule>
  </conditionalFormatting>
  <conditionalFormatting sqref="M28">
    <cfRule type="cellIs" dxfId="2" priority="213" operator="greaterThan">
      <formula>0</formula>
    </cfRule>
  </conditionalFormatting>
  <conditionalFormatting sqref="M29">
    <cfRule type="cellIs" dxfId="2" priority="214" operator="greaterThan">
      <formula>0</formula>
    </cfRule>
  </conditionalFormatting>
  <conditionalFormatting sqref="M30">
    <cfRule type="cellIs" dxfId="2" priority="215" operator="greaterThan">
      <formula>0</formula>
    </cfRule>
  </conditionalFormatting>
  <conditionalFormatting sqref="M31">
    <cfRule type="cellIs" dxfId="2" priority="216" operator="greaterThan">
      <formula>0</formula>
    </cfRule>
  </conditionalFormatting>
  <conditionalFormatting sqref="M32">
    <cfRule type="cellIs" dxfId="2" priority="217" operator="greaterThan">
      <formula>0</formula>
    </cfRule>
  </conditionalFormatting>
  <conditionalFormatting sqref="M33">
    <cfRule type="cellIs" dxfId="2" priority="218" operator="greaterThan">
      <formula>0</formula>
    </cfRule>
  </conditionalFormatting>
  <conditionalFormatting sqref="M34">
    <cfRule type="cellIs" dxfId="2" priority="219" operator="greaterThan">
      <formula>0</formula>
    </cfRule>
  </conditionalFormatting>
  <conditionalFormatting sqref="M35">
    <cfRule type="cellIs" dxfId="2" priority="220" operator="greaterThan">
      <formula>0</formula>
    </cfRule>
  </conditionalFormatting>
  <conditionalFormatting sqref="M36">
    <cfRule type="cellIs" dxfId="2" priority="221" operator="greaterThan">
      <formula>0</formula>
    </cfRule>
  </conditionalFormatting>
  <conditionalFormatting sqref="M37">
    <cfRule type="cellIs" dxfId="2" priority="222" operator="greaterThan">
      <formula>0</formula>
    </cfRule>
  </conditionalFormatting>
  <conditionalFormatting sqref="M38">
    <cfRule type="cellIs" dxfId="2" priority="223" operator="greaterThan">
      <formula>0</formula>
    </cfRule>
  </conditionalFormatting>
  <conditionalFormatting sqref="M39">
    <cfRule type="cellIs" dxfId="2" priority="224" operator="greaterThan">
      <formula>0</formula>
    </cfRule>
  </conditionalFormatting>
  <conditionalFormatting sqref="M40">
    <cfRule type="cellIs" dxfId="2" priority="225" operator="greaterThan">
      <formula>0</formula>
    </cfRule>
  </conditionalFormatting>
  <conditionalFormatting sqref="M41">
    <cfRule type="cellIs" dxfId="2" priority="226" operator="greaterThan">
      <formula>0</formula>
    </cfRule>
  </conditionalFormatting>
  <conditionalFormatting sqref="M42">
    <cfRule type="cellIs" dxfId="2" priority="227" operator="greaterThan">
      <formula>0</formula>
    </cfRule>
  </conditionalFormatting>
  <conditionalFormatting sqref="M43">
    <cfRule type="cellIs" dxfId="2" priority="228" operator="greaterThan">
      <formula>0</formula>
    </cfRule>
  </conditionalFormatting>
  <conditionalFormatting sqref="M44">
    <cfRule type="cellIs" dxfId="2" priority="229" operator="greaterThan">
      <formula>0</formula>
    </cfRule>
  </conditionalFormatting>
  <conditionalFormatting sqref="M45">
    <cfRule type="cellIs" dxfId="2" priority="230" operator="greaterThan">
      <formula>0</formula>
    </cfRule>
  </conditionalFormatting>
  <conditionalFormatting sqref="M46">
    <cfRule type="cellIs" dxfId="2" priority="231" operator="greaterThan">
      <formula>0</formula>
    </cfRule>
  </conditionalFormatting>
  <conditionalFormatting sqref="M47">
    <cfRule type="cellIs" dxfId="2" priority="232" operator="greaterThan">
      <formula>0</formula>
    </cfRule>
  </conditionalFormatting>
  <conditionalFormatting sqref="M48">
    <cfRule type="cellIs" dxfId="2" priority="233" operator="greaterThan">
      <formula>0</formula>
    </cfRule>
  </conditionalFormatting>
  <conditionalFormatting sqref="M49">
    <cfRule type="cellIs" dxfId="2" priority="234" operator="greaterThan">
      <formula>0</formula>
    </cfRule>
  </conditionalFormatting>
  <conditionalFormatting sqref="M50">
    <cfRule type="cellIs" dxfId="2" priority="235" operator="greaterThan">
      <formula>0</formula>
    </cfRule>
  </conditionalFormatting>
  <conditionalFormatting sqref="M51">
    <cfRule type="cellIs" dxfId="2" priority="236" operator="greaterThan">
      <formula>0</formula>
    </cfRule>
  </conditionalFormatting>
  <conditionalFormatting sqref="M52">
    <cfRule type="cellIs" dxfId="2" priority="237" operator="greaterThan">
      <formula>0</formula>
    </cfRule>
  </conditionalFormatting>
  <conditionalFormatting sqref="M53">
    <cfRule type="cellIs" dxfId="2" priority="238" operator="greaterThan">
      <formula>0</formula>
    </cfRule>
  </conditionalFormatting>
  <conditionalFormatting sqref="M54">
    <cfRule type="cellIs" dxfId="2" priority="239" operator="greaterThan">
      <formula>0</formula>
    </cfRule>
  </conditionalFormatting>
  <conditionalFormatting sqref="M55">
    <cfRule type="cellIs" dxfId="2" priority="240" operator="greaterThan">
      <formula>0</formula>
    </cfRule>
  </conditionalFormatting>
  <conditionalFormatting sqref="M56">
    <cfRule type="cellIs" dxfId="2" priority="241" operator="greaterThan">
      <formula>0</formula>
    </cfRule>
  </conditionalFormatting>
  <conditionalFormatting sqref="M57">
    <cfRule type="cellIs" dxfId="2" priority="242" operator="greaterThan">
      <formula>0</formula>
    </cfRule>
  </conditionalFormatting>
  <conditionalFormatting sqref="M58">
    <cfRule type="cellIs" dxfId="2" priority="243" operator="greaterThan">
      <formula>0</formula>
    </cfRule>
  </conditionalFormatting>
  <conditionalFormatting sqref="M59">
    <cfRule type="cellIs" dxfId="2" priority="244" operator="greaterThan">
      <formula>0</formula>
    </cfRule>
  </conditionalFormatting>
  <conditionalFormatting sqref="M60">
    <cfRule type="cellIs" dxfId="2" priority="245" operator="greaterThan">
      <formula>0</formula>
    </cfRule>
  </conditionalFormatting>
  <conditionalFormatting sqref="M61">
    <cfRule type="cellIs" dxfId="2" priority="246" operator="greaterThan">
      <formula>0</formula>
    </cfRule>
  </conditionalFormatting>
  <conditionalFormatting sqref="M62">
    <cfRule type="cellIs" dxfId="2" priority="247" operator="greaterThan">
      <formula>0</formula>
    </cfRule>
  </conditionalFormatting>
  <conditionalFormatting sqref="M63">
    <cfRule type="cellIs" dxfId="2" priority="248" operator="greaterThan">
      <formula>0</formula>
    </cfRule>
  </conditionalFormatting>
  <conditionalFormatting sqref="M64">
    <cfRule type="cellIs" dxfId="2" priority="249" operator="greaterThan">
      <formula>0</formula>
    </cfRule>
  </conditionalFormatting>
  <conditionalFormatting sqref="M65">
    <cfRule type="cellIs" dxfId="2" priority="250" operator="greaterThan">
      <formula>0</formula>
    </cfRule>
  </conditionalFormatting>
  <conditionalFormatting sqref="M66">
    <cfRule type="cellIs" dxfId="2" priority="251" operator="greaterThan">
      <formula>0</formula>
    </cfRule>
  </conditionalFormatting>
  <conditionalFormatting sqref="M67">
    <cfRule type="cellIs" dxfId="2" priority="252" operator="greaterThan">
      <formula>0</formula>
    </cfRule>
  </conditionalFormatting>
  <conditionalFormatting sqref="M68">
    <cfRule type="cellIs" dxfId="2" priority="253" operator="greaterThan">
      <formula>0</formula>
    </cfRule>
  </conditionalFormatting>
  <conditionalFormatting sqref="M69">
    <cfRule type="cellIs" dxfId="2" priority="254" operator="greaterThan">
      <formula>0</formula>
    </cfRule>
  </conditionalFormatting>
  <conditionalFormatting sqref="M70">
    <cfRule type="cellIs" dxfId="2" priority="255" operator="greaterThan">
      <formula>0</formula>
    </cfRule>
  </conditionalFormatting>
  <conditionalFormatting sqref="M71">
    <cfRule type="cellIs" dxfId="2" priority="256" operator="greaterThan">
      <formula>0</formula>
    </cfRule>
  </conditionalFormatting>
  <conditionalFormatting sqref="M72">
    <cfRule type="cellIs" dxfId="2" priority="257" operator="greaterThan">
      <formula>0</formula>
    </cfRule>
  </conditionalFormatting>
  <conditionalFormatting sqref="M73">
    <cfRule type="cellIs" dxfId="2" priority="258" operator="greaterThan">
      <formula>0</formula>
    </cfRule>
  </conditionalFormatting>
  <conditionalFormatting sqref="M74">
    <cfRule type="cellIs" dxfId="2" priority="259" operator="greaterThan">
      <formula>0</formula>
    </cfRule>
  </conditionalFormatting>
  <conditionalFormatting sqref="M75">
    <cfRule type="cellIs" dxfId="2" priority="260" operator="greaterThan">
      <formula>0</formula>
    </cfRule>
  </conditionalFormatting>
  <conditionalFormatting sqref="M76">
    <cfRule type="cellIs" dxfId="2" priority="261" operator="greaterThan">
      <formula>0</formula>
    </cfRule>
  </conditionalFormatting>
  <conditionalFormatting sqref="M77">
    <cfRule type="cellIs" dxfId="2" priority="262" operator="greaterThan">
      <formula>0</formula>
    </cfRule>
  </conditionalFormatting>
  <conditionalFormatting sqref="M78">
    <cfRule type="cellIs" dxfId="2" priority="263" operator="greaterThan">
      <formula>0</formula>
    </cfRule>
  </conditionalFormatting>
  <conditionalFormatting sqref="M79">
    <cfRule type="cellIs" dxfId="2" priority="264" operator="greaterThan">
      <formula>0</formula>
    </cfRule>
  </conditionalFormatting>
  <conditionalFormatting sqref="M80">
    <cfRule type="cellIs" dxfId="2" priority="265" operator="greaterThan">
      <formula>0</formula>
    </cfRule>
  </conditionalFormatting>
  <conditionalFormatting sqref="M81">
    <cfRule type="cellIs" dxfId="2" priority="266" operator="greaterThan">
      <formula>0</formula>
    </cfRule>
  </conditionalFormatting>
  <conditionalFormatting sqref="M82">
    <cfRule type="cellIs" dxfId="2" priority="267" operator="greaterThan">
      <formula>0</formula>
    </cfRule>
  </conditionalFormatting>
  <conditionalFormatting sqref="M83">
    <cfRule type="cellIs" dxfId="2" priority="268" operator="greaterThan">
      <formula>0</formula>
    </cfRule>
  </conditionalFormatting>
  <conditionalFormatting sqref="M84">
    <cfRule type="cellIs" dxfId="2" priority="269" operator="greaterThan">
      <formula>0</formula>
    </cfRule>
  </conditionalFormatting>
  <conditionalFormatting sqref="M85">
    <cfRule type="cellIs" dxfId="2" priority="270" operator="greaterThan">
      <formula>0</formula>
    </cfRule>
  </conditionalFormatting>
  <conditionalFormatting sqref="M86">
    <cfRule type="cellIs" dxfId="2" priority="271" operator="greaterThan">
      <formula>0</formula>
    </cfRule>
  </conditionalFormatting>
  <conditionalFormatting sqref="M87">
    <cfRule type="cellIs" dxfId="2" priority="272" operator="greaterThan">
      <formula>0</formula>
    </cfRule>
  </conditionalFormatting>
  <conditionalFormatting sqref="M88">
    <cfRule type="cellIs" dxfId="2" priority="273" operator="greaterThan">
      <formula>0</formula>
    </cfRule>
  </conditionalFormatting>
  <conditionalFormatting sqref="M89">
    <cfRule type="cellIs" dxfId="2" priority="274" operator="greaterThan">
      <formula>0</formula>
    </cfRule>
  </conditionalFormatting>
  <conditionalFormatting sqref="M90">
    <cfRule type="cellIs" dxfId="2" priority="275" operator="greaterThan">
      <formula>0</formula>
    </cfRule>
  </conditionalFormatting>
  <conditionalFormatting sqref="M91">
    <cfRule type="cellIs" dxfId="2" priority="276" operator="greaterThan">
      <formula>0</formula>
    </cfRule>
  </conditionalFormatting>
  <conditionalFormatting sqref="M92">
    <cfRule type="cellIs" dxfId="2" priority="277" operator="greaterThan">
      <formula>0</formula>
    </cfRule>
  </conditionalFormatting>
  <conditionalFormatting sqref="M93">
    <cfRule type="cellIs" dxfId="2" priority="278" operator="greaterThan">
      <formula>0</formula>
    </cfRule>
  </conditionalFormatting>
  <conditionalFormatting sqref="M94">
    <cfRule type="cellIs" dxfId="2" priority="279" operator="greaterThan">
      <formula>0</formula>
    </cfRule>
  </conditionalFormatting>
  <conditionalFormatting sqref="M95">
    <cfRule type="cellIs" dxfId="2" priority="280" operator="greaterThan">
      <formula>0</formula>
    </cfRule>
  </conditionalFormatting>
  <conditionalFormatting sqref="M96">
    <cfRule type="cellIs" dxfId="2" priority="281" operator="greaterThan">
      <formula>0</formula>
    </cfRule>
  </conditionalFormatting>
  <conditionalFormatting sqref="M97">
    <cfRule type="cellIs" dxfId="2" priority="282" operator="greaterThan">
      <formula>0</formula>
    </cfRule>
  </conditionalFormatting>
  <conditionalFormatting sqref="M98">
    <cfRule type="cellIs" dxfId="2" priority="283" operator="greaterThan">
      <formula>0</formula>
    </cfRule>
  </conditionalFormatting>
  <conditionalFormatting sqref="M99">
    <cfRule type="cellIs" dxfId="2" priority="284" operator="greaterThan">
      <formula>0</formula>
    </cfRule>
  </conditionalFormatting>
  <conditionalFormatting sqref="M100">
    <cfRule type="cellIs" dxfId="2" priority="285" operator="greaterThan">
      <formula>0</formula>
    </cfRule>
  </conditionalFormatting>
  <conditionalFormatting sqref="M101">
    <cfRule type="cellIs" dxfId="2" priority="286" operator="greaterThan">
      <formula>0</formula>
    </cfRule>
  </conditionalFormatting>
  <conditionalFormatting sqref="M102">
    <cfRule type="cellIs" dxfId="2" priority="287" operator="greaterThan">
      <formula>0</formula>
    </cfRule>
  </conditionalFormatting>
  <conditionalFormatting sqref="M103">
    <cfRule type="cellIs" dxfId="2" priority="288" operator="greaterThan">
      <formula>0</formula>
    </cfRule>
  </conditionalFormatting>
  <conditionalFormatting sqref="M104">
    <cfRule type="cellIs" dxfId="2" priority="289" operator="greaterThan">
      <formula>0</formula>
    </cfRule>
  </conditionalFormatting>
  <conditionalFormatting sqref="P8">
    <cfRule type="cellIs" dxfId="2" priority="290" operator="greaterThan">
      <formula>0</formula>
    </cfRule>
  </conditionalFormatting>
  <conditionalFormatting sqref="P9">
    <cfRule type="cellIs" dxfId="2" priority="291" operator="greaterThan">
      <formula>0</formula>
    </cfRule>
  </conditionalFormatting>
  <conditionalFormatting sqref="P10">
    <cfRule type="cellIs" dxfId="2" priority="292" operator="greaterThan">
      <formula>0</formula>
    </cfRule>
  </conditionalFormatting>
  <conditionalFormatting sqref="P11">
    <cfRule type="cellIs" dxfId="2" priority="293" operator="greaterThan">
      <formula>0</formula>
    </cfRule>
  </conditionalFormatting>
  <conditionalFormatting sqref="P12">
    <cfRule type="cellIs" dxfId="2" priority="294" operator="greaterThan">
      <formula>0</formula>
    </cfRule>
  </conditionalFormatting>
  <conditionalFormatting sqref="P13">
    <cfRule type="cellIs" dxfId="2" priority="295" operator="greaterThan">
      <formula>0</formula>
    </cfRule>
  </conditionalFormatting>
  <conditionalFormatting sqref="P14">
    <cfRule type="cellIs" dxfId="2" priority="296" operator="greaterThan">
      <formula>0</formula>
    </cfRule>
  </conditionalFormatting>
  <conditionalFormatting sqref="P15">
    <cfRule type="cellIs" dxfId="2" priority="297" operator="greaterThan">
      <formula>0</formula>
    </cfRule>
  </conditionalFormatting>
  <conditionalFormatting sqref="P16">
    <cfRule type="cellIs" dxfId="2" priority="298" operator="greaterThan">
      <formula>0</formula>
    </cfRule>
  </conditionalFormatting>
  <conditionalFormatting sqref="P17">
    <cfRule type="cellIs" dxfId="2" priority="299" operator="greaterThan">
      <formula>0</formula>
    </cfRule>
  </conditionalFormatting>
  <conditionalFormatting sqref="P18">
    <cfRule type="cellIs" dxfId="2" priority="300" operator="greaterThan">
      <formula>0</formula>
    </cfRule>
  </conditionalFormatting>
  <conditionalFormatting sqref="P19">
    <cfRule type="cellIs" dxfId="2" priority="301" operator="greaterThan">
      <formula>0</formula>
    </cfRule>
  </conditionalFormatting>
  <conditionalFormatting sqref="P20">
    <cfRule type="cellIs" dxfId="2" priority="302" operator="greaterThan">
      <formula>0</formula>
    </cfRule>
  </conditionalFormatting>
  <conditionalFormatting sqref="P21">
    <cfRule type="cellIs" dxfId="2" priority="303" operator="greaterThan">
      <formula>0</formula>
    </cfRule>
  </conditionalFormatting>
  <conditionalFormatting sqref="P22">
    <cfRule type="cellIs" dxfId="2" priority="304" operator="greaterThan">
      <formula>0</formula>
    </cfRule>
  </conditionalFormatting>
  <conditionalFormatting sqref="P23">
    <cfRule type="cellIs" dxfId="2" priority="305" operator="greaterThan">
      <formula>0</formula>
    </cfRule>
  </conditionalFormatting>
  <conditionalFormatting sqref="P24">
    <cfRule type="cellIs" dxfId="2" priority="306" operator="greaterThan">
      <formula>0</formula>
    </cfRule>
  </conditionalFormatting>
  <conditionalFormatting sqref="P25">
    <cfRule type="cellIs" dxfId="2" priority="307" operator="greaterThan">
      <formula>0</formula>
    </cfRule>
  </conditionalFormatting>
  <conditionalFormatting sqref="P26">
    <cfRule type="cellIs" dxfId="2" priority="308" operator="greaterThan">
      <formula>0</formula>
    </cfRule>
  </conditionalFormatting>
  <conditionalFormatting sqref="P27">
    <cfRule type="cellIs" dxfId="2" priority="309" operator="greaterThan">
      <formula>0</formula>
    </cfRule>
  </conditionalFormatting>
  <conditionalFormatting sqref="P28">
    <cfRule type="cellIs" dxfId="2" priority="310" operator="greaterThan">
      <formula>0</formula>
    </cfRule>
  </conditionalFormatting>
  <conditionalFormatting sqref="P29">
    <cfRule type="cellIs" dxfId="2" priority="311" operator="greaterThan">
      <formula>0</formula>
    </cfRule>
  </conditionalFormatting>
  <conditionalFormatting sqref="P30">
    <cfRule type="cellIs" dxfId="2" priority="312" operator="greaterThan">
      <formula>0</formula>
    </cfRule>
  </conditionalFormatting>
  <conditionalFormatting sqref="P31">
    <cfRule type="cellIs" dxfId="2" priority="313" operator="greaterThan">
      <formula>0</formula>
    </cfRule>
  </conditionalFormatting>
  <conditionalFormatting sqref="P32">
    <cfRule type="cellIs" dxfId="2" priority="314" operator="greaterThan">
      <formula>0</formula>
    </cfRule>
  </conditionalFormatting>
  <conditionalFormatting sqref="P33">
    <cfRule type="cellIs" dxfId="2" priority="315" operator="greaterThan">
      <formula>0</formula>
    </cfRule>
  </conditionalFormatting>
  <conditionalFormatting sqref="P34">
    <cfRule type="cellIs" dxfId="2" priority="316" operator="greaterThan">
      <formula>0</formula>
    </cfRule>
  </conditionalFormatting>
  <conditionalFormatting sqref="P35">
    <cfRule type="cellIs" dxfId="2" priority="317" operator="greaterThan">
      <formula>0</formula>
    </cfRule>
  </conditionalFormatting>
  <conditionalFormatting sqref="P36">
    <cfRule type="cellIs" dxfId="2" priority="318" operator="greaterThan">
      <formula>0</formula>
    </cfRule>
  </conditionalFormatting>
  <conditionalFormatting sqref="P37">
    <cfRule type="cellIs" dxfId="2" priority="319" operator="greaterThan">
      <formula>0</formula>
    </cfRule>
  </conditionalFormatting>
  <conditionalFormatting sqref="P38">
    <cfRule type="cellIs" dxfId="2" priority="320" operator="greaterThan">
      <formula>0</formula>
    </cfRule>
  </conditionalFormatting>
  <conditionalFormatting sqref="P39">
    <cfRule type="cellIs" dxfId="2" priority="321" operator="greaterThan">
      <formula>0</formula>
    </cfRule>
  </conditionalFormatting>
  <conditionalFormatting sqref="P40">
    <cfRule type="cellIs" dxfId="2" priority="322" operator="greaterThan">
      <formula>0</formula>
    </cfRule>
  </conditionalFormatting>
  <conditionalFormatting sqref="P41">
    <cfRule type="cellIs" dxfId="2" priority="323" operator="greaterThan">
      <formula>0</formula>
    </cfRule>
  </conditionalFormatting>
  <conditionalFormatting sqref="P42">
    <cfRule type="cellIs" dxfId="2" priority="324" operator="greaterThan">
      <formula>0</formula>
    </cfRule>
  </conditionalFormatting>
  <conditionalFormatting sqref="P43">
    <cfRule type="cellIs" dxfId="2" priority="325" operator="greaterThan">
      <formula>0</formula>
    </cfRule>
  </conditionalFormatting>
  <conditionalFormatting sqref="P44">
    <cfRule type="cellIs" dxfId="2" priority="326" operator="greaterThan">
      <formula>0</formula>
    </cfRule>
  </conditionalFormatting>
  <conditionalFormatting sqref="P45">
    <cfRule type="cellIs" dxfId="2" priority="327" operator="greaterThan">
      <formula>0</formula>
    </cfRule>
  </conditionalFormatting>
  <conditionalFormatting sqref="P46">
    <cfRule type="cellIs" dxfId="2" priority="328" operator="greaterThan">
      <formula>0</formula>
    </cfRule>
  </conditionalFormatting>
  <conditionalFormatting sqref="P47">
    <cfRule type="cellIs" dxfId="2" priority="329" operator="greaterThan">
      <formula>0</formula>
    </cfRule>
  </conditionalFormatting>
  <conditionalFormatting sqref="P48">
    <cfRule type="cellIs" dxfId="2" priority="330" operator="greaterThan">
      <formula>0</formula>
    </cfRule>
  </conditionalFormatting>
  <conditionalFormatting sqref="P49">
    <cfRule type="cellIs" dxfId="2" priority="331" operator="greaterThan">
      <formula>0</formula>
    </cfRule>
  </conditionalFormatting>
  <conditionalFormatting sqref="P50">
    <cfRule type="cellIs" dxfId="2" priority="332" operator="greaterThan">
      <formula>0</formula>
    </cfRule>
  </conditionalFormatting>
  <conditionalFormatting sqref="P51">
    <cfRule type="cellIs" dxfId="2" priority="333" operator="greaterThan">
      <formula>0</formula>
    </cfRule>
  </conditionalFormatting>
  <conditionalFormatting sqref="P52">
    <cfRule type="cellIs" dxfId="2" priority="334" operator="greaterThan">
      <formula>0</formula>
    </cfRule>
  </conditionalFormatting>
  <conditionalFormatting sqref="P53">
    <cfRule type="cellIs" dxfId="2" priority="335" operator="greaterThan">
      <formula>0</formula>
    </cfRule>
  </conditionalFormatting>
  <conditionalFormatting sqref="P54">
    <cfRule type="cellIs" dxfId="2" priority="336" operator="greaterThan">
      <formula>0</formula>
    </cfRule>
  </conditionalFormatting>
  <conditionalFormatting sqref="P55">
    <cfRule type="cellIs" dxfId="2" priority="337" operator="greaterThan">
      <formula>0</formula>
    </cfRule>
  </conditionalFormatting>
  <conditionalFormatting sqref="P56">
    <cfRule type="cellIs" dxfId="2" priority="338" operator="greaterThan">
      <formula>0</formula>
    </cfRule>
  </conditionalFormatting>
  <conditionalFormatting sqref="P57">
    <cfRule type="cellIs" dxfId="2" priority="339" operator="greaterThan">
      <formula>0</formula>
    </cfRule>
  </conditionalFormatting>
  <conditionalFormatting sqref="P58">
    <cfRule type="cellIs" dxfId="2" priority="340" operator="greaterThan">
      <formula>0</formula>
    </cfRule>
  </conditionalFormatting>
  <conditionalFormatting sqref="P59">
    <cfRule type="cellIs" dxfId="2" priority="341" operator="greaterThan">
      <formula>0</formula>
    </cfRule>
  </conditionalFormatting>
  <conditionalFormatting sqref="P60">
    <cfRule type="cellIs" dxfId="2" priority="342" operator="greaterThan">
      <formula>0</formula>
    </cfRule>
  </conditionalFormatting>
  <conditionalFormatting sqref="P61">
    <cfRule type="cellIs" dxfId="2" priority="343" operator="greaterThan">
      <formula>0</formula>
    </cfRule>
  </conditionalFormatting>
  <conditionalFormatting sqref="P62">
    <cfRule type="cellIs" dxfId="2" priority="344" operator="greaterThan">
      <formula>0</formula>
    </cfRule>
  </conditionalFormatting>
  <conditionalFormatting sqref="P63">
    <cfRule type="cellIs" dxfId="2" priority="345" operator="greaterThan">
      <formula>0</formula>
    </cfRule>
  </conditionalFormatting>
  <conditionalFormatting sqref="P64">
    <cfRule type="cellIs" dxfId="2" priority="346" operator="greaterThan">
      <formula>0</formula>
    </cfRule>
  </conditionalFormatting>
  <conditionalFormatting sqref="P65">
    <cfRule type="cellIs" dxfId="2" priority="347" operator="greaterThan">
      <formula>0</formula>
    </cfRule>
  </conditionalFormatting>
  <conditionalFormatting sqref="P66">
    <cfRule type="cellIs" dxfId="2" priority="348" operator="greaterThan">
      <formula>0</formula>
    </cfRule>
  </conditionalFormatting>
  <conditionalFormatting sqref="P67">
    <cfRule type="cellIs" dxfId="2" priority="349" operator="greaterThan">
      <formula>0</formula>
    </cfRule>
  </conditionalFormatting>
  <conditionalFormatting sqref="P68">
    <cfRule type="cellIs" dxfId="2" priority="350" operator="greaterThan">
      <formula>0</formula>
    </cfRule>
  </conditionalFormatting>
  <conditionalFormatting sqref="P69">
    <cfRule type="cellIs" dxfId="2" priority="351" operator="greaterThan">
      <formula>0</formula>
    </cfRule>
  </conditionalFormatting>
  <conditionalFormatting sqref="P70">
    <cfRule type="cellIs" dxfId="2" priority="352" operator="greaterThan">
      <formula>0</formula>
    </cfRule>
  </conditionalFormatting>
  <conditionalFormatting sqref="P71">
    <cfRule type="cellIs" dxfId="2" priority="353" operator="greaterThan">
      <formula>0</formula>
    </cfRule>
  </conditionalFormatting>
  <conditionalFormatting sqref="P72">
    <cfRule type="cellIs" dxfId="2" priority="354" operator="greaterThan">
      <formula>0</formula>
    </cfRule>
  </conditionalFormatting>
  <conditionalFormatting sqref="P73">
    <cfRule type="cellIs" dxfId="2" priority="355" operator="greaterThan">
      <formula>0</formula>
    </cfRule>
  </conditionalFormatting>
  <conditionalFormatting sqref="P74">
    <cfRule type="cellIs" dxfId="2" priority="356" operator="greaterThan">
      <formula>0</formula>
    </cfRule>
  </conditionalFormatting>
  <conditionalFormatting sqref="P75">
    <cfRule type="cellIs" dxfId="2" priority="357" operator="greaterThan">
      <formula>0</formula>
    </cfRule>
  </conditionalFormatting>
  <conditionalFormatting sqref="P76">
    <cfRule type="cellIs" dxfId="2" priority="358" operator="greaterThan">
      <formula>0</formula>
    </cfRule>
  </conditionalFormatting>
  <conditionalFormatting sqref="P77">
    <cfRule type="cellIs" dxfId="2" priority="359" operator="greaterThan">
      <formula>0</formula>
    </cfRule>
  </conditionalFormatting>
  <conditionalFormatting sqref="P78">
    <cfRule type="cellIs" dxfId="2" priority="360" operator="greaterThan">
      <formula>0</formula>
    </cfRule>
  </conditionalFormatting>
  <conditionalFormatting sqref="P79">
    <cfRule type="cellIs" dxfId="2" priority="361" operator="greaterThan">
      <formula>0</formula>
    </cfRule>
  </conditionalFormatting>
  <conditionalFormatting sqref="P80">
    <cfRule type="cellIs" dxfId="2" priority="362" operator="greaterThan">
      <formula>0</formula>
    </cfRule>
  </conditionalFormatting>
  <conditionalFormatting sqref="P81">
    <cfRule type="cellIs" dxfId="2" priority="363" operator="greaterThan">
      <formula>0</formula>
    </cfRule>
  </conditionalFormatting>
  <conditionalFormatting sqref="P82">
    <cfRule type="cellIs" dxfId="2" priority="364" operator="greaterThan">
      <formula>0</formula>
    </cfRule>
  </conditionalFormatting>
  <conditionalFormatting sqref="P83">
    <cfRule type="cellIs" dxfId="2" priority="365" operator="greaterThan">
      <formula>0</formula>
    </cfRule>
  </conditionalFormatting>
  <conditionalFormatting sqref="P84">
    <cfRule type="cellIs" dxfId="2" priority="366" operator="greaterThan">
      <formula>0</formula>
    </cfRule>
  </conditionalFormatting>
  <conditionalFormatting sqref="P85">
    <cfRule type="cellIs" dxfId="2" priority="367" operator="greaterThan">
      <formula>0</formula>
    </cfRule>
  </conditionalFormatting>
  <conditionalFormatting sqref="P86">
    <cfRule type="cellIs" dxfId="2" priority="368" operator="greaterThan">
      <formula>0</formula>
    </cfRule>
  </conditionalFormatting>
  <conditionalFormatting sqref="P87">
    <cfRule type="cellIs" dxfId="2" priority="369" operator="greaterThan">
      <formula>0</formula>
    </cfRule>
  </conditionalFormatting>
  <conditionalFormatting sqref="P88">
    <cfRule type="cellIs" dxfId="2" priority="370" operator="greaterThan">
      <formula>0</formula>
    </cfRule>
  </conditionalFormatting>
  <conditionalFormatting sqref="P89">
    <cfRule type="cellIs" dxfId="2" priority="371" operator="greaterThan">
      <formula>0</formula>
    </cfRule>
  </conditionalFormatting>
  <conditionalFormatting sqref="P90">
    <cfRule type="cellIs" dxfId="2" priority="372" operator="greaterThan">
      <formula>0</formula>
    </cfRule>
  </conditionalFormatting>
  <conditionalFormatting sqref="P91">
    <cfRule type="cellIs" dxfId="2" priority="373" operator="greaterThan">
      <formula>0</formula>
    </cfRule>
  </conditionalFormatting>
  <conditionalFormatting sqref="P92">
    <cfRule type="cellIs" dxfId="2" priority="374" operator="greaterThan">
      <formula>0</formula>
    </cfRule>
  </conditionalFormatting>
  <conditionalFormatting sqref="P93">
    <cfRule type="cellIs" dxfId="2" priority="375" operator="greaterThan">
      <formula>0</formula>
    </cfRule>
  </conditionalFormatting>
  <conditionalFormatting sqref="P94">
    <cfRule type="cellIs" dxfId="2" priority="376" operator="greaterThan">
      <formula>0</formula>
    </cfRule>
  </conditionalFormatting>
  <conditionalFormatting sqref="P95">
    <cfRule type="cellIs" dxfId="2" priority="377" operator="greaterThan">
      <formula>0</formula>
    </cfRule>
  </conditionalFormatting>
  <conditionalFormatting sqref="P96">
    <cfRule type="cellIs" dxfId="2" priority="378" operator="greaterThan">
      <formula>0</formula>
    </cfRule>
  </conditionalFormatting>
  <conditionalFormatting sqref="P97">
    <cfRule type="cellIs" dxfId="2" priority="379" operator="greaterThan">
      <formula>0</formula>
    </cfRule>
  </conditionalFormatting>
  <conditionalFormatting sqref="P98">
    <cfRule type="cellIs" dxfId="2" priority="380" operator="greaterThan">
      <formula>0</formula>
    </cfRule>
  </conditionalFormatting>
  <conditionalFormatting sqref="P99">
    <cfRule type="cellIs" dxfId="2" priority="381" operator="greaterThan">
      <formula>0</formula>
    </cfRule>
  </conditionalFormatting>
  <conditionalFormatting sqref="P100">
    <cfRule type="cellIs" dxfId="2" priority="382" operator="greaterThan">
      <formula>0</formula>
    </cfRule>
  </conditionalFormatting>
  <conditionalFormatting sqref="P101">
    <cfRule type="cellIs" dxfId="2" priority="383" operator="greaterThan">
      <formula>0</formula>
    </cfRule>
  </conditionalFormatting>
  <conditionalFormatting sqref="P102">
    <cfRule type="cellIs" dxfId="2" priority="384" operator="greaterThan">
      <formula>0</formula>
    </cfRule>
  </conditionalFormatting>
  <conditionalFormatting sqref="P103">
    <cfRule type="cellIs" dxfId="2" priority="385" operator="greaterThan">
      <formula>0</formula>
    </cfRule>
  </conditionalFormatting>
  <conditionalFormatting sqref="P104">
    <cfRule type="cellIs" dxfId="2" priority="386" operator="greaterThan">
      <formula>0</formula>
    </cfRule>
  </conditionalFormatting>
  <conditionalFormatting sqref="Q8">
    <cfRule type="cellIs" dxfId="3" priority="387" operator="greaterThan">
      <formula>0</formula>
    </cfRule>
  </conditionalFormatting>
  <conditionalFormatting sqref="Q9">
    <cfRule type="cellIs" dxfId="3" priority="388" operator="greaterThan">
      <formula>0</formula>
    </cfRule>
  </conditionalFormatting>
  <conditionalFormatting sqref="Q10">
    <cfRule type="cellIs" dxfId="3" priority="389" operator="greaterThan">
      <formula>0</formula>
    </cfRule>
  </conditionalFormatting>
  <conditionalFormatting sqref="Q11">
    <cfRule type="cellIs" dxfId="3" priority="390" operator="greaterThan">
      <formula>0</formula>
    </cfRule>
  </conditionalFormatting>
  <conditionalFormatting sqref="Q12">
    <cfRule type="cellIs" dxfId="3" priority="391" operator="greaterThan">
      <formula>0</formula>
    </cfRule>
  </conditionalFormatting>
  <conditionalFormatting sqref="Q13">
    <cfRule type="cellIs" dxfId="3" priority="392" operator="greaterThan">
      <formula>0</formula>
    </cfRule>
  </conditionalFormatting>
  <conditionalFormatting sqref="Q14">
    <cfRule type="cellIs" dxfId="3" priority="393" operator="greaterThan">
      <formula>0</formula>
    </cfRule>
  </conditionalFormatting>
  <conditionalFormatting sqref="Q15">
    <cfRule type="cellIs" dxfId="3" priority="394" operator="greaterThan">
      <formula>0</formula>
    </cfRule>
  </conditionalFormatting>
  <conditionalFormatting sqref="Q16">
    <cfRule type="cellIs" dxfId="3" priority="395" operator="greaterThan">
      <formula>0</formula>
    </cfRule>
  </conditionalFormatting>
  <conditionalFormatting sqref="Q17">
    <cfRule type="cellIs" dxfId="3" priority="396" operator="greaterThan">
      <formula>0</formula>
    </cfRule>
  </conditionalFormatting>
  <conditionalFormatting sqref="Q18">
    <cfRule type="cellIs" dxfId="3" priority="397" operator="greaterThan">
      <formula>0</formula>
    </cfRule>
  </conditionalFormatting>
  <conditionalFormatting sqref="Q19">
    <cfRule type="cellIs" dxfId="3" priority="398" operator="greaterThan">
      <formula>0</formula>
    </cfRule>
  </conditionalFormatting>
  <conditionalFormatting sqref="Q20">
    <cfRule type="cellIs" dxfId="3" priority="399" operator="greaterThan">
      <formula>0</formula>
    </cfRule>
  </conditionalFormatting>
  <conditionalFormatting sqref="Q21">
    <cfRule type="cellIs" dxfId="3" priority="400" operator="greaterThan">
      <formula>0</formula>
    </cfRule>
  </conditionalFormatting>
  <conditionalFormatting sqref="Q22">
    <cfRule type="cellIs" dxfId="3" priority="401" operator="greaterThan">
      <formula>0</formula>
    </cfRule>
  </conditionalFormatting>
  <conditionalFormatting sqref="Q23">
    <cfRule type="cellIs" dxfId="3" priority="402" operator="greaterThan">
      <formula>0</formula>
    </cfRule>
  </conditionalFormatting>
  <conditionalFormatting sqref="Q24">
    <cfRule type="cellIs" dxfId="3" priority="403" operator="greaterThan">
      <formula>0</formula>
    </cfRule>
  </conditionalFormatting>
  <conditionalFormatting sqref="Q25">
    <cfRule type="cellIs" dxfId="3" priority="404" operator="greaterThan">
      <formula>0</formula>
    </cfRule>
  </conditionalFormatting>
  <conditionalFormatting sqref="Q26">
    <cfRule type="cellIs" dxfId="3" priority="405" operator="greaterThan">
      <formula>0</formula>
    </cfRule>
  </conditionalFormatting>
  <conditionalFormatting sqref="Q27">
    <cfRule type="cellIs" dxfId="3" priority="406" operator="greaterThan">
      <formula>0</formula>
    </cfRule>
  </conditionalFormatting>
  <conditionalFormatting sqref="Q28">
    <cfRule type="cellIs" dxfId="3" priority="407" operator="greaterThan">
      <formula>0</formula>
    </cfRule>
  </conditionalFormatting>
  <conditionalFormatting sqref="Q29">
    <cfRule type="cellIs" dxfId="3" priority="408" operator="greaterThan">
      <formula>0</formula>
    </cfRule>
  </conditionalFormatting>
  <conditionalFormatting sqref="Q30">
    <cfRule type="cellIs" dxfId="3" priority="409" operator="greaterThan">
      <formula>0</formula>
    </cfRule>
  </conditionalFormatting>
  <conditionalFormatting sqref="Q31">
    <cfRule type="cellIs" dxfId="3" priority="410" operator="greaterThan">
      <formula>0</formula>
    </cfRule>
  </conditionalFormatting>
  <conditionalFormatting sqref="Q32">
    <cfRule type="cellIs" dxfId="3" priority="411" operator="greaterThan">
      <formula>0</formula>
    </cfRule>
  </conditionalFormatting>
  <conditionalFormatting sqref="Q33">
    <cfRule type="cellIs" dxfId="3" priority="412" operator="greaterThan">
      <formula>0</formula>
    </cfRule>
  </conditionalFormatting>
  <conditionalFormatting sqref="Q34">
    <cfRule type="cellIs" dxfId="3" priority="413" operator="greaterThan">
      <formula>0</formula>
    </cfRule>
  </conditionalFormatting>
  <conditionalFormatting sqref="Q35">
    <cfRule type="cellIs" dxfId="3" priority="414" operator="greaterThan">
      <formula>0</formula>
    </cfRule>
  </conditionalFormatting>
  <conditionalFormatting sqref="Q36">
    <cfRule type="cellIs" dxfId="3" priority="415" operator="greaterThan">
      <formula>0</formula>
    </cfRule>
  </conditionalFormatting>
  <conditionalFormatting sqref="Q37">
    <cfRule type="cellIs" dxfId="3" priority="416" operator="greaterThan">
      <formula>0</formula>
    </cfRule>
  </conditionalFormatting>
  <conditionalFormatting sqref="Q38">
    <cfRule type="cellIs" dxfId="3" priority="417" operator="greaterThan">
      <formula>0</formula>
    </cfRule>
  </conditionalFormatting>
  <conditionalFormatting sqref="Q39">
    <cfRule type="cellIs" dxfId="3" priority="418" operator="greaterThan">
      <formula>0</formula>
    </cfRule>
  </conditionalFormatting>
  <conditionalFormatting sqref="Q40">
    <cfRule type="cellIs" dxfId="3" priority="419" operator="greaterThan">
      <formula>0</formula>
    </cfRule>
  </conditionalFormatting>
  <conditionalFormatting sqref="Q41">
    <cfRule type="cellIs" dxfId="3" priority="420" operator="greaterThan">
      <formula>0</formula>
    </cfRule>
  </conditionalFormatting>
  <conditionalFormatting sqref="Q42">
    <cfRule type="cellIs" dxfId="3" priority="421" operator="greaterThan">
      <formula>0</formula>
    </cfRule>
  </conditionalFormatting>
  <conditionalFormatting sqref="Q43">
    <cfRule type="cellIs" dxfId="3" priority="422" operator="greaterThan">
      <formula>0</formula>
    </cfRule>
  </conditionalFormatting>
  <conditionalFormatting sqref="Q44">
    <cfRule type="cellIs" dxfId="3" priority="423" operator="greaterThan">
      <formula>0</formula>
    </cfRule>
  </conditionalFormatting>
  <conditionalFormatting sqref="Q45">
    <cfRule type="cellIs" dxfId="3" priority="424" operator="greaterThan">
      <formula>0</formula>
    </cfRule>
  </conditionalFormatting>
  <conditionalFormatting sqref="Q46">
    <cfRule type="cellIs" dxfId="3" priority="425" operator="greaterThan">
      <formula>0</formula>
    </cfRule>
  </conditionalFormatting>
  <conditionalFormatting sqref="Q47">
    <cfRule type="cellIs" dxfId="3" priority="426" operator="greaterThan">
      <formula>0</formula>
    </cfRule>
  </conditionalFormatting>
  <conditionalFormatting sqref="Q48">
    <cfRule type="cellIs" dxfId="3" priority="427" operator="greaterThan">
      <formula>0</formula>
    </cfRule>
  </conditionalFormatting>
  <conditionalFormatting sqref="Q49">
    <cfRule type="cellIs" dxfId="3" priority="428" operator="greaterThan">
      <formula>0</formula>
    </cfRule>
  </conditionalFormatting>
  <conditionalFormatting sqref="Q50">
    <cfRule type="cellIs" dxfId="3" priority="429" operator="greaterThan">
      <formula>0</formula>
    </cfRule>
  </conditionalFormatting>
  <conditionalFormatting sqref="Q51">
    <cfRule type="cellIs" dxfId="3" priority="430" operator="greaterThan">
      <formula>0</formula>
    </cfRule>
  </conditionalFormatting>
  <conditionalFormatting sqref="Q52">
    <cfRule type="cellIs" dxfId="3" priority="431" operator="greaterThan">
      <formula>0</formula>
    </cfRule>
  </conditionalFormatting>
  <conditionalFormatting sqref="Q53">
    <cfRule type="cellIs" dxfId="3" priority="432" operator="greaterThan">
      <formula>0</formula>
    </cfRule>
  </conditionalFormatting>
  <conditionalFormatting sqref="Q54">
    <cfRule type="cellIs" dxfId="3" priority="433" operator="greaterThan">
      <formula>0</formula>
    </cfRule>
  </conditionalFormatting>
  <conditionalFormatting sqref="Q55">
    <cfRule type="cellIs" dxfId="3" priority="434" operator="greaterThan">
      <formula>0</formula>
    </cfRule>
  </conditionalFormatting>
  <conditionalFormatting sqref="Q56">
    <cfRule type="cellIs" dxfId="3" priority="435" operator="greaterThan">
      <formula>0</formula>
    </cfRule>
  </conditionalFormatting>
  <conditionalFormatting sqref="Q57">
    <cfRule type="cellIs" dxfId="3" priority="436" operator="greaterThan">
      <formula>0</formula>
    </cfRule>
  </conditionalFormatting>
  <conditionalFormatting sqref="Q58">
    <cfRule type="cellIs" dxfId="3" priority="437" operator="greaterThan">
      <formula>0</formula>
    </cfRule>
  </conditionalFormatting>
  <conditionalFormatting sqref="Q59">
    <cfRule type="cellIs" dxfId="3" priority="438" operator="greaterThan">
      <formula>0</formula>
    </cfRule>
  </conditionalFormatting>
  <conditionalFormatting sqref="Q60">
    <cfRule type="cellIs" dxfId="3" priority="439" operator="greaterThan">
      <formula>0</formula>
    </cfRule>
  </conditionalFormatting>
  <conditionalFormatting sqref="Q61">
    <cfRule type="cellIs" dxfId="3" priority="440" operator="greaterThan">
      <formula>0</formula>
    </cfRule>
  </conditionalFormatting>
  <conditionalFormatting sqref="Q62">
    <cfRule type="cellIs" dxfId="3" priority="441" operator="greaterThan">
      <formula>0</formula>
    </cfRule>
  </conditionalFormatting>
  <conditionalFormatting sqref="Q63">
    <cfRule type="cellIs" dxfId="3" priority="442" operator="greaterThan">
      <formula>0</formula>
    </cfRule>
  </conditionalFormatting>
  <conditionalFormatting sqref="Q64">
    <cfRule type="cellIs" dxfId="3" priority="443" operator="greaterThan">
      <formula>0</formula>
    </cfRule>
  </conditionalFormatting>
  <conditionalFormatting sqref="Q65">
    <cfRule type="cellIs" dxfId="3" priority="444" operator="greaterThan">
      <formula>0</formula>
    </cfRule>
  </conditionalFormatting>
  <conditionalFormatting sqref="Q66">
    <cfRule type="cellIs" dxfId="3" priority="445" operator="greaterThan">
      <formula>0</formula>
    </cfRule>
  </conditionalFormatting>
  <conditionalFormatting sqref="Q67">
    <cfRule type="cellIs" dxfId="3" priority="446" operator="greaterThan">
      <formula>0</formula>
    </cfRule>
  </conditionalFormatting>
  <conditionalFormatting sqref="Q68">
    <cfRule type="cellIs" dxfId="3" priority="447" operator="greaterThan">
      <formula>0</formula>
    </cfRule>
  </conditionalFormatting>
  <conditionalFormatting sqref="Q69">
    <cfRule type="cellIs" dxfId="3" priority="448" operator="greaterThan">
      <formula>0</formula>
    </cfRule>
  </conditionalFormatting>
  <conditionalFormatting sqref="Q70">
    <cfRule type="cellIs" dxfId="3" priority="449" operator="greaterThan">
      <formula>0</formula>
    </cfRule>
  </conditionalFormatting>
  <conditionalFormatting sqref="Q71">
    <cfRule type="cellIs" dxfId="3" priority="450" operator="greaterThan">
      <formula>0</formula>
    </cfRule>
  </conditionalFormatting>
  <conditionalFormatting sqref="Q72">
    <cfRule type="cellIs" dxfId="3" priority="451" operator="greaterThan">
      <formula>0</formula>
    </cfRule>
  </conditionalFormatting>
  <conditionalFormatting sqref="Q73">
    <cfRule type="cellIs" dxfId="3" priority="452" operator="greaterThan">
      <formula>0</formula>
    </cfRule>
  </conditionalFormatting>
  <conditionalFormatting sqref="Q74">
    <cfRule type="cellIs" dxfId="3" priority="453" operator="greaterThan">
      <formula>0</formula>
    </cfRule>
  </conditionalFormatting>
  <conditionalFormatting sqref="Q75">
    <cfRule type="cellIs" dxfId="3" priority="454" operator="greaterThan">
      <formula>0</formula>
    </cfRule>
  </conditionalFormatting>
  <conditionalFormatting sqref="Q76">
    <cfRule type="cellIs" dxfId="3" priority="455" operator="greaterThan">
      <formula>0</formula>
    </cfRule>
  </conditionalFormatting>
  <conditionalFormatting sqref="Q77">
    <cfRule type="cellIs" dxfId="3" priority="456" operator="greaterThan">
      <formula>0</formula>
    </cfRule>
  </conditionalFormatting>
  <conditionalFormatting sqref="Q78">
    <cfRule type="cellIs" dxfId="3" priority="457" operator="greaterThan">
      <formula>0</formula>
    </cfRule>
  </conditionalFormatting>
  <conditionalFormatting sqref="Q79">
    <cfRule type="cellIs" dxfId="3" priority="458" operator="greaterThan">
      <formula>0</formula>
    </cfRule>
  </conditionalFormatting>
  <conditionalFormatting sqref="Q80">
    <cfRule type="cellIs" dxfId="3" priority="459" operator="greaterThan">
      <formula>0</formula>
    </cfRule>
  </conditionalFormatting>
  <conditionalFormatting sqref="Q81">
    <cfRule type="cellIs" dxfId="3" priority="460" operator="greaterThan">
      <formula>0</formula>
    </cfRule>
  </conditionalFormatting>
  <conditionalFormatting sqref="Q82">
    <cfRule type="cellIs" dxfId="3" priority="461" operator="greaterThan">
      <formula>0</formula>
    </cfRule>
  </conditionalFormatting>
  <conditionalFormatting sqref="Q83">
    <cfRule type="cellIs" dxfId="3" priority="462" operator="greaterThan">
      <formula>0</formula>
    </cfRule>
  </conditionalFormatting>
  <conditionalFormatting sqref="Q84">
    <cfRule type="cellIs" dxfId="3" priority="463" operator="greaterThan">
      <formula>0</formula>
    </cfRule>
  </conditionalFormatting>
  <conditionalFormatting sqref="Q85">
    <cfRule type="cellIs" dxfId="3" priority="464" operator="greaterThan">
      <formula>0</formula>
    </cfRule>
  </conditionalFormatting>
  <conditionalFormatting sqref="Q86">
    <cfRule type="cellIs" dxfId="3" priority="465" operator="greaterThan">
      <formula>0</formula>
    </cfRule>
  </conditionalFormatting>
  <conditionalFormatting sqref="Q87">
    <cfRule type="cellIs" dxfId="3" priority="466" operator="greaterThan">
      <formula>0</formula>
    </cfRule>
  </conditionalFormatting>
  <conditionalFormatting sqref="Q88">
    <cfRule type="cellIs" dxfId="3" priority="467" operator="greaterThan">
      <formula>0</formula>
    </cfRule>
  </conditionalFormatting>
  <conditionalFormatting sqref="Q89">
    <cfRule type="cellIs" dxfId="3" priority="468" operator="greaterThan">
      <formula>0</formula>
    </cfRule>
  </conditionalFormatting>
  <conditionalFormatting sqref="Q90">
    <cfRule type="cellIs" dxfId="3" priority="469" operator="greaterThan">
      <formula>0</formula>
    </cfRule>
  </conditionalFormatting>
  <conditionalFormatting sqref="Q91">
    <cfRule type="cellIs" dxfId="3" priority="470" operator="greaterThan">
      <formula>0</formula>
    </cfRule>
  </conditionalFormatting>
  <conditionalFormatting sqref="Q92">
    <cfRule type="cellIs" dxfId="3" priority="471" operator="greaterThan">
      <formula>0</formula>
    </cfRule>
  </conditionalFormatting>
  <conditionalFormatting sqref="Q93">
    <cfRule type="cellIs" dxfId="3" priority="472" operator="greaterThan">
      <formula>0</formula>
    </cfRule>
  </conditionalFormatting>
  <conditionalFormatting sqref="Q94">
    <cfRule type="cellIs" dxfId="3" priority="473" operator="greaterThan">
      <formula>0</formula>
    </cfRule>
  </conditionalFormatting>
  <conditionalFormatting sqref="Q95">
    <cfRule type="cellIs" dxfId="3" priority="474" operator="greaterThan">
      <formula>0</formula>
    </cfRule>
  </conditionalFormatting>
  <conditionalFormatting sqref="Q96">
    <cfRule type="cellIs" dxfId="3" priority="475" operator="greaterThan">
      <formula>0</formula>
    </cfRule>
  </conditionalFormatting>
  <conditionalFormatting sqref="Q97">
    <cfRule type="cellIs" dxfId="3" priority="476" operator="greaterThan">
      <formula>0</formula>
    </cfRule>
  </conditionalFormatting>
  <conditionalFormatting sqref="Q98">
    <cfRule type="cellIs" dxfId="3" priority="477" operator="greaterThan">
      <formula>0</formula>
    </cfRule>
  </conditionalFormatting>
  <conditionalFormatting sqref="Q99">
    <cfRule type="cellIs" dxfId="3" priority="478" operator="greaterThan">
      <formula>0</formula>
    </cfRule>
  </conditionalFormatting>
  <conditionalFormatting sqref="Q100">
    <cfRule type="cellIs" dxfId="3" priority="479" operator="greaterThan">
      <formula>0</formula>
    </cfRule>
  </conditionalFormatting>
  <conditionalFormatting sqref="Q101">
    <cfRule type="cellIs" dxfId="3" priority="480" operator="greaterThan">
      <formula>0</formula>
    </cfRule>
  </conditionalFormatting>
  <conditionalFormatting sqref="Q102">
    <cfRule type="cellIs" dxfId="3" priority="481" operator="greaterThan">
      <formula>0</formula>
    </cfRule>
  </conditionalFormatting>
  <conditionalFormatting sqref="Q103">
    <cfRule type="cellIs" dxfId="3" priority="482" operator="greaterThan">
      <formula>0</formula>
    </cfRule>
  </conditionalFormatting>
  <conditionalFormatting sqref="R8">
    <cfRule type="cellIs" dxfId="3" priority="483" operator="greaterThan">
      <formula>0</formula>
    </cfRule>
  </conditionalFormatting>
  <conditionalFormatting sqref="R9">
    <cfRule type="cellIs" dxfId="3" priority="484" operator="greaterThan">
      <formula>0</formula>
    </cfRule>
  </conditionalFormatting>
  <conditionalFormatting sqref="R10">
    <cfRule type="cellIs" dxfId="3" priority="485" operator="greaterThan">
      <formula>0</formula>
    </cfRule>
  </conditionalFormatting>
  <conditionalFormatting sqref="R11">
    <cfRule type="cellIs" dxfId="3" priority="486" operator="greaterThan">
      <formula>0</formula>
    </cfRule>
  </conditionalFormatting>
  <conditionalFormatting sqref="R12">
    <cfRule type="cellIs" dxfId="3" priority="487" operator="greaterThan">
      <formula>0</formula>
    </cfRule>
  </conditionalFormatting>
  <conditionalFormatting sqref="R13">
    <cfRule type="cellIs" dxfId="3" priority="488" operator="greaterThan">
      <formula>0</formula>
    </cfRule>
  </conditionalFormatting>
  <conditionalFormatting sqref="R14">
    <cfRule type="cellIs" dxfId="3" priority="489" operator="greaterThan">
      <formula>0</formula>
    </cfRule>
  </conditionalFormatting>
  <conditionalFormatting sqref="R15">
    <cfRule type="cellIs" dxfId="3" priority="490" operator="greaterThan">
      <formula>0</formula>
    </cfRule>
  </conditionalFormatting>
  <conditionalFormatting sqref="R16">
    <cfRule type="cellIs" dxfId="3" priority="491" operator="greaterThan">
      <formula>0</formula>
    </cfRule>
  </conditionalFormatting>
  <conditionalFormatting sqref="R17">
    <cfRule type="cellIs" dxfId="3" priority="492" operator="greaterThan">
      <formula>0</formula>
    </cfRule>
  </conditionalFormatting>
  <conditionalFormatting sqref="R18">
    <cfRule type="cellIs" dxfId="3" priority="493" operator="greaterThan">
      <formula>0</formula>
    </cfRule>
  </conditionalFormatting>
  <conditionalFormatting sqref="R19">
    <cfRule type="cellIs" dxfId="3" priority="494" operator="greaterThan">
      <formula>0</formula>
    </cfRule>
  </conditionalFormatting>
  <conditionalFormatting sqref="R20">
    <cfRule type="cellIs" dxfId="3" priority="495" operator="greaterThan">
      <formula>0</formula>
    </cfRule>
  </conditionalFormatting>
  <conditionalFormatting sqref="R21">
    <cfRule type="cellIs" dxfId="3" priority="496" operator="greaterThan">
      <formula>0</formula>
    </cfRule>
  </conditionalFormatting>
  <conditionalFormatting sqref="R22">
    <cfRule type="cellIs" dxfId="3" priority="497" operator="greaterThan">
      <formula>0</formula>
    </cfRule>
  </conditionalFormatting>
  <conditionalFormatting sqref="R23">
    <cfRule type="cellIs" dxfId="3" priority="498" operator="greaterThan">
      <formula>0</formula>
    </cfRule>
  </conditionalFormatting>
  <conditionalFormatting sqref="R24">
    <cfRule type="cellIs" dxfId="3" priority="499" operator="greaterThan">
      <formula>0</formula>
    </cfRule>
  </conditionalFormatting>
  <conditionalFormatting sqref="R25">
    <cfRule type="cellIs" dxfId="3" priority="500" operator="greaterThan">
      <formula>0</formula>
    </cfRule>
  </conditionalFormatting>
  <conditionalFormatting sqref="R26">
    <cfRule type="cellIs" dxfId="3" priority="501" operator="greaterThan">
      <formula>0</formula>
    </cfRule>
  </conditionalFormatting>
  <conditionalFormatting sqref="R27">
    <cfRule type="cellIs" dxfId="3" priority="502" operator="greaterThan">
      <formula>0</formula>
    </cfRule>
  </conditionalFormatting>
  <conditionalFormatting sqref="R28">
    <cfRule type="cellIs" dxfId="3" priority="503" operator="greaterThan">
      <formula>0</formula>
    </cfRule>
  </conditionalFormatting>
  <conditionalFormatting sqref="R29">
    <cfRule type="cellIs" dxfId="3" priority="504" operator="greaterThan">
      <formula>0</formula>
    </cfRule>
  </conditionalFormatting>
  <conditionalFormatting sqref="R30">
    <cfRule type="cellIs" dxfId="3" priority="505" operator="greaterThan">
      <formula>0</formula>
    </cfRule>
  </conditionalFormatting>
  <conditionalFormatting sqref="R31">
    <cfRule type="cellIs" dxfId="3" priority="506" operator="greaterThan">
      <formula>0</formula>
    </cfRule>
  </conditionalFormatting>
  <conditionalFormatting sqref="R32">
    <cfRule type="cellIs" dxfId="3" priority="507" operator="greaterThan">
      <formula>0</formula>
    </cfRule>
  </conditionalFormatting>
  <conditionalFormatting sqref="R33">
    <cfRule type="cellIs" dxfId="3" priority="508" operator="greaterThan">
      <formula>0</formula>
    </cfRule>
  </conditionalFormatting>
  <conditionalFormatting sqref="R34">
    <cfRule type="cellIs" dxfId="3" priority="509" operator="greaterThan">
      <formula>0</formula>
    </cfRule>
  </conditionalFormatting>
  <conditionalFormatting sqref="R35">
    <cfRule type="cellIs" dxfId="3" priority="510" operator="greaterThan">
      <formula>0</formula>
    </cfRule>
  </conditionalFormatting>
  <conditionalFormatting sqref="R36">
    <cfRule type="cellIs" dxfId="3" priority="511" operator="greaterThan">
      <formula>0</formula>
    </cfRule>
  </conditionalFormatting>
  <conditionalFormatting sqref="R37">
    <cfRule type="cellIs" dxfId="3" priority="512" operator="greaterThan">
      <formula>0</formula>
    </cfRule>
  </conditionalFormatting>
  <conditionalFormatting sqref="R38">
    <cfRule type="cellIs" dxfId="3" priority="513" operator="greaterThan">
      <formula>0</formula>
    </cfRule>
  </conditionalFormatting>
  <conditionalFormatting sqref="R39">
    <cfRule type="cellIs" dxfId="3" priority="514" operator="greaterThan">
      <formula>0</formula>
    </cfRule>
  </conditionalFormatting>
  <conditionalFormatting sqref="R40">
    <cfRule type="cellIs" dxfId="3" priority="515" operator="greaterThan">
      <formula>0</formula>
    </cfRule>
  </conditionalFormatting>
  <conditionalFormatting sqref="R41">
    <cfRule type="cellIs" dxfId="3" priority="516" operator="greaterThan">
      <formula>0</formula>
    </cfRule>
  </conditionalFormatting>
  <conditionalFormatting sqref="R42">
    <cfRule type="cellIs" dxfId="3" priority="517" operator="greaterThan">
      <formula>0</formula>
    </cfRule>
  </conditionalFormatting>
  <conditionalFormatting sqref="R43">
    <cfRule type="cellIs" dxfId="3" priority="518" operator="greaterThan">
      <formula>0</formula>
    </cfRule>
  </conditionalFormatting>
  <conditionalFormatting sqref="R44">
    <cfRule type="cellIs" dxfId="3" priority="519" operator="greaterThan">
      <formula>0</formula>
    </cfRule>
  </conditionalFormatting>
  <conditionalFormatting sqref="R45">
    <cfRule type="cellIs" dxfId="3" priority="520" operator="greaterThan">
      <formula>0</formula>
    </cfRule>
  </conditionalFormatting>
  <conditionalFormatting sqref="R46">
    <cfRule type="cellIs" dxfId="3" priority="521" operator="greaterThan">
      <formula>0</formula>
    </cfRule>
  </conditionalFormatting>
  <conditionalFormatting sqref="R47">
    <cfRule type="cellIs" dxfId="3" priority="522" operator="greaterThan">
      <formula>0</formula>
    </cfRule>
  </conditionalFormatting>
  <conditionalFormatting sqref="R48">
    <cfRule type="cellIs" dxfId="3" priority="523" operator="greaterThan">
      <formula>0</formula>
    </cfRule>
  </conditionalFormatting>
  <conditionalFormatting sqref="R49">
    <cfRule type="cellIs" dxfId="3" priority="524" operator="greaterThan">
      <formula>0</formula>
    </cfRule>
  </conditionalFormatting>
  <conditionalFormatting sqref="R50">
    <cfRule type="cellIs" dxfId="3" priority="525" operator="greaterThan">
      <formula>0</formula>
    </cfRule>
  </conditionalFormatting>
  <conditionalFormatting sqref="R51">
    <cfRule type="cellIs" dxfId="3" priority="526" operator="greaterThan">
      <formula>0</formula>
    </cfRule>
  </conditionalFormatting>
  <conditionalFormatting sqref="R52">
    <cfRule type="cellIs" dxfId="3" priority="527" operator="greaterThan">
      <formula>0</formula>
    </cfRule>
  </conditionalFormatting>
  <conditionalFormatting sqref="R53">
    <cfRule type="cellIs" dxfId="3" priority="528" operator="greaterThan">
      <formula>0</formula>
    </cfRule>
  </conditionalFormatting>
  <conditionalFormatting sqref="R54">
    <cfRule type="cellIs" dxfId="3" priority="529" operator="greaterThan">
      <formula>0</formula>
    </cfRule>
  </conditionalFormatting>
  <conditionalFormatting sqref="R55">
    <cfRule type="cellIs" dxfId="3" priority="530" operator="greaterThan">
      <formula>0</formula>
    </cfRule>
  </conditionalFormatting>
  <conditionalFormatting sqref="R56">
    <cfRule type="cellIs" dxfId="3" priority="531" operator="greaterThan">
      <formula>0</formula>
    </cfRule>
  </conditionalFormatting>
  <conditionalFormatting sqref="R57">
    <cfRule type="cellIs" dxfId="3" priority="532" operator="greaterThan">
      <formula>0</formula>
    </cfRule>
  </conditionalFormatting>
  <conditionalFormatting sqref="R58">
    <cfRule type="cellIs" dxfId="3" priority="533" operator="greaterThan">
      <formula>0</formula>
    </cfRule>
  </conditionalFormatting>
  <conditionalFormatting sqref="R59">
    <cfRule type="cellIs" dxfId="3" priority="534" operator="greaterThan">
      <formula>0</formula>
    </cfRule>
  </conditionalFormatting>
  <conditionalFormatting sqref="R60">
    <cfRule type="cellIs" dxfId="3" priority="535" operator="greaterThan">
      <formula>0</formula>
    </cfRule>
  </conditionalFormatting>
  <conditionalFormatting sqref="R61">
    <cfRule type="cellIs" dxfId="3" priority="536" operator="greaterThan">
      <formula>0</formula>
    </cfRule>
  </conditionalFormatting>
  <conditionalFormatting sqref="R62">
    <cfRule type="cellIs" dxfId="3" priority="537" operator="greaterThan">
      <formula>0</formula>
    </cfRule>
  </conditionalFormatting>
  <conditionalFormatting sqref="R63">
    <cfRule type="cellIs" dxfId="3" priority="538" operator="greaterThan">
      <formula>0</formula>
    </cfRule>
  </conditionalFormatting>
  <conditionalFormatting sqref="R64">
    <cfRule type="cellIs" dxfId="3" priority="539" operator="greaterThan">
      <formula>0</formula>
    </cfRule>
  </conditionalFormatting>
  <conditionalFormatting sqref="R65">
    <cfRule type="cellIs" dxfId="3" priority="540" operator="greaterThan">
      <formula>0</formula>
    </cfRule>
  </conditionalFormatting>
  <conditionalFormatting sqref="R66">
    <cfRule type="cellIs" dxfId="3" priority="541" operator="greaterThan">
      <formula>0</formula>
    </cfRule>
  </conditionalFormatting>
  <conditionalFormatting sqref="R67">
    <cfRule type="cellIs" dxfId="3" priority="542" operator="greaterThan">
      <formula>0</formula>
    </cfRule>
  </conditionalFormatting>
  <conditionalFormatting sqref="R68">
    <cfRule type="cellIs" dxfId="3" priority="543" operator="greaterThan">
      <formula>0</formula>
    </cfRule>
  </conditionalFormatting>
  <conditionalFormatting sqref="R69">
    <cfRule type="cellIs" dxfId="3" priority="544" operator="greaterThan">
      <formula>0</formula>
    </cfRule>
  </conditionalFormatting>
  <conditionalFormatting sqref="R70">
    <cfRule type="cellIs" dxfId="3" priority="545" operator="greaterThan">
      <formula>0</formula>
    </cfRule>
  </conditionalFormatting>
  <conditionalFormatting sqref="R71">
    <cfRule type="cellIs" dxfId="3" priority="546" operator="greaterThan">
      <formula>0</formula>
    </cfRule>
  </conditionalFormatting>
  <conditionalFormatting sqref="R72">
    <cfRule type="cellIs" dxfId="3" priority="547" operator="greaterThan">
      <formula>0</formula>
    </cfRule>
  </conditionalFormatting>
  <conditionalFormatting sqref="R73">
    <cfRule type="cellIs" dxfId="3" priority="548" operator="greaterThan">
      <formula>0</formula>
    </cfRule>
  </conditionalFormatting>
  <conditionalFormatting sqref="R74">
    <cfRule type="cellIs" dxfId="3" priority="549" operator="greaterThan">
      <formula>0</formula>
    </cfRule>
  </conditionalFormatting>
  <conditionalFormatting sqref="R75">
    <cfRule type="cellIs" dxfId="3" priority="550" operator="greaterThan">
      <formula>0</formula>
    </cfRule>
  </conditionalFormatting>
  <conditionalFormatting sqref="R76">
    <cfRule type="cellIs" dxfId="3" priority="551" operator="greaterThan">
      <formula>0</formula>
    </cfRule>
  </conditionalFormatting>
  <conditionalFormatting sqref="R77">
    <cfRule type="cellIs" dxfId="3" priority="552" operator="greaterThan">
      <formula>0</formula>
    </cfRule>
  </conditionalFormatting>
  <conditionalFormatting sqref="R78">
    <cfRule type="cellIs" dxfId="3" priority="553" operator="greaterThan">
      <formula>0</formula>
    </cfRule>
  </conditionalFormatting>
  <conditionalFormatting sqref="R79">
    <cfRule type="cellIs" dxfId="3" priority="554" operator="greaterThan">
      <formula>0</formula>
    </cfRule>
  </conditionalFormatting>
  <conditionalFormatting sqref="R80">
    <cfRule type="cellIs" dxfId="3" priority="555" operator="greaterThan">
      <formula>0</formula>
    </cfRule>
  </conditionalFormatting>
  <conditionalFormatting sqref="R81">
    <cfRule type="cellIs" dxfId="3" priority="556" operator="greaterThan">
      <formula>0</formula>
    </cfRule>
  </conditionalFormatting>
  <conditionalFormatting sqref="R82">
    <cfRule type="cellIs" dxfId="3" priority="557" operator="greaterThan">
      <formula>0</formula>
    </cfRule>
  </conditionalFormatting>
  <conditionalFormatting sqref="R83">
    <cfRule type="cellIs" dxfId="3" priority="558" operator="greaterThan">
      <formula>0</formula>
    </cfRule>
  </conditionalFormatting>
  <conditionalFormatting sqref="R84">
    <cfRule type="cellIs" dxfId="3" priority="559" operator="greaterThan">
      <formula>0</formula>
    </cfRule>
  </conditionalFormatting>
  <conditionalFormatting sqref="R85">
    <cfRule type="cellIs" dxfId="3" priority="560" operator="greaterThan">
      <formula>0</formula>
    </cfRule>
  </conditionalFormatting>
  <conditionalFormatting sqref="R86">
    <cfRule type="cellIs" dxfId="3" priority="561" operator="greaterThan">
      <formula>0</formula>
    </cfRule>
  </conditionalFormatting>
  <conditionalFormatting sqref="R87">
    <cfRule type="cellIs" dxfId="3" priority="562" operator="greaterThan">
      <formula>0</formula>
    </cfRule>
  </conditionalFormatting>
  <conditionalFormatting sqref="R88">
    <cfRule type="cellIs" dxfId="3" priority="563" operator="greaterThan">
      <formula>0</formula>
    </cfRule>
  </conditionalFormatting>
  <conditionalFormatting sqref="R89">
    <cfRule type="cellIs" dxfId="3" priority="564" operator="greaterThan">
      <formula>0</formula>
    </cfRule>
  </conditionalFormatting>
  <conditionalFormatting sqref="R90">
    <cfRule type="cellIs" dxfId="3" priority="565" operator="greaterThan">
      <formula>0</formula>
    </cfRule>
  </conditionalFormatting>
  <conditionalFormatting sqref="R91">
    <cfRule type="cellIs" dxfId="3" priority="566" operator="greaterThan">
      <formula>0</formula>
    </cfRule>
  </conditionalFormatting>
  <conditionalFormatting sqref="R92">
    <cfRule type="cellIs" dxfId="3" priority="567" operator="greaterThan">
      <formula>0</formula>
    </cfRule>
  </conditionalFormatting>
  <conditionalFormatting sqref="R93">
    <cfRule type="cellIs" dxfId="3" priority="568" operator="greaterThan">
      <formula>0</formula>
    </cfRule>
  </conditionalFormatting>
  <conditionalFormatting sqref="R94">
    <cfRule type="cellIs" dxfId="3" priority="569" operator="greaterThan">
      <formula>0</formula>
    </cfRule>
  </conditionalFormatting>
  <conditionalFormatting sqref="R95">
    <cfRule type="cellIs" dxfId="3" priority="570" operator="greaterThan">
      <formula>0</formula>
    </cfRule>
  </conditionalFormatting>
  <conditionalFormatting sqref="R96">
    <cfRule type="cellIs" dxfId="3" priority="571" operator="greaterThan">
      <formula>0</formula>
    </cfRule>
  </conditionalFormatting>
  <conditionalFormatting sqref="R97">
    <cfRule type="cellIs" dxfId="3" priority="572" operator="greaterThan">
      <formula>0</formula>
    </cfRule>
  </conditionalFormatting>
  <conditionalFormatting sqref="R98">
    <cfRule type="cellIs" dxfId="3" priority="573" operator="greaterThan">
      <formula>0</formula>
    </cfRule>
  </conditionalFormatting>
  <conditionalFormatting sqref="R99">
    <cfRule type="cellIs" dxfId="3" priority="574" operator="greaterThan">
      <formula>0</formula>
    </cfRule>
  </conditionalFormatting>
  <conditionalFormatting sqref="R100">
    <cfRule type="cellIs" dxfId="3" priority="575" operator="greaterThan">
      <formula>0</formula>
    </cfRule>
  </conditionalFormatting>
  <conditionalFormatting sqref="R101">
    <cfRule type="cellIs" dxfId="3" priority="576" operator="greaterThan">
      <formula>0</formula>
    </cfRule>
  </conditionalFormatting>
  <conditionalFormatting sqref="R102">
    <cfRule type="cellIs" dxfId="3" priority="577" operator="greaterThan">
      <formula>0</formula>
    </cfRule>
  </conditionalFormatting>
  <conditionalFormatting sqref="R103">
    <cfRule type="cellIs" dxfId="3" priority="578" operator="greaterThan">
      <formula>0</formula>
    </cfRule>
  </conditionalFormatting>
  <conditionalFormatting sqref="H8">
    <cfRule type="cellIs" dxfId="4" priority="579" operator="greaterThan">
      <formula>250</formula>
    </cfRule>
  </conditionalFormatting>
  <conditionalFormatting sqref="H8">
    <cfRule type="cellIs" dxfId="5" priority="580" operator="greaterThan">
      <formula>200</formula>
    </cfRule>
  </conditionalFormatting>
  <conditionalFormatting sqref="H8">
    <cfRule type="cellIs" dxfId="6" priority="581" operator="greaterThan">
      <formula>150</formula>
    </cfRule>
  </conditionalFormatting>
  <conditionalFormatting sqref="H9">
    <cfRule type="cellIs" dxfId="4" priority="582" operator="greaterThan">
      <formula>250</formula>
    </cfRule>
  </conditionalFormatting>
  <conditionalFormatting sqref="H9">
    <cfRule type="cellIs" dxfId="5" priority="583" operator="greaterThan">
      <formula>200</formula>
    </cfRule>
  </conditionalFormatting>
  <conditionalFormatting sqref="H9">
    <cfRule type="cellIs" dxfId="6" priority="584" operator="greaterThan">
      <formula>150</formula>
    </cfRule>
  </conditionalFormatting>
  <conditionalFormatting sqref="H10">
    <cfRule type="cellIs" dxfId="4" priority="585" operator="greaterThan">
      <formula>250</formula>
    </cfRule>
  </conditionalFormatting>
  <conditionalFormatting sqref="H10">
    <cfRule type="cellIs" dxfId="5" priority="586" operator="greaterThan">
      <formula>200</formula>
    </cfRule>
  </conditionalFormatting>
  <conditionalFormatting sqref="H10">
    <cfRule type="cellIs" dxfId="6" priority="587" operator="greaterThan">
      <formula>150</formula>
    </cfRule>
  </conditionalFormatting>
  <conditionalFormatting sqref="H11">
    <cfRule type="cellIs" dxfId="4" priority="588" operator="greaterThan">
      <formula>250</formula>
    </cfRule>
  </conditionalFormatting>
  <conditionalFormatting sqref="H11">
    <cfRule type="cellIs" dxfId="5" priority="589" operator="greaterThan">
      <formula>200</formula>
    </cfRule>
  </conditionalFormatting>
  <conditionalFormatting sqref="H11">
    <cfRule type="cellIs" dxfId="6" priority="590" operator="greaterThan">
      <formula>150</formula>
    </cfRule>
  </conditionalFormatting>
  <conditionalFormatting sqref="H12">
    <cfRule type="cellIs" dxfId="4" priority="591" operator="greaterThan">
      <formula>250</formula>
    </cfRule>
  </conditionalFormatting>
  <conditionalFormatting sqref="H12">
    <cfRule type="cellIs" dxfId="5" priority="592" operator="greaterThan">
      <formula>200</formula>
    </cfRule>
  </conditionalFormatting>
  <conditionalFormatting sqref="H12">
    <cfRule type="cellIs" dxfId="6" priority="593" operator="greaterThan">
      <formula>150</formula>
    </cfRule>
  </conditionalFormatting>
  <conditionalFormatting sqref="H13">
    <cfRule type="cellIs" dxfId="4" priority="594" operator="greaterThan">
      <formula>250</formula>
    </cfRule>
  </conditionalFormatting>
  <conditionalFormatting sqref="H13">
    <cfRule type="cellIs" dxfId="5" priority="595" operator="greaterThan">
      <formula>200</formula>
    </cfRule>
  </conditionalFormatting>
  <conditionalFormatting sqref="H13">
    <cfRule type="cellIs" dxfId="6" priority="596" operator="greaterThan">
      <formula>150</formula>
    </cfRule>
  </conditionalFormatting>
  <conditionalFormatting sqref="H14">
    <cfRule type="cellIs" dxfId="4" priority="597" operator="greaterThan">
      <formula>250</formula>
    </cfRule>
  </conditionalFormatting>
  <conditionalFormatting sqref="H14">
    <cfRule type="cellIs" dxfId="5" priority="598" operator="greaterThan">
      <formula>200</formula>
    </cfRule>
  </conditionalFormatting>
  <conditionalFormatting sqref="H14">
    <cfRule type="cellIs" dxfId="6" priority="599" operator="greaterThan">
      <formula>150</formula>
    </cfRule>
  </conditionalFormatting>
  <conditionalFormatting sqref="H15">
    <cfRule type="cellIs" dxfId="4" priority="600" operator="greaterThan">
      <formula>250</formula>
    </cfRule>
  </conditionalFormatting>
  <conditionalFormatting sqref="H15">
    <cfRule type="cellIs" dxfId="5" priority="601" operator="greaterThan">
      <formula>200</formula>
    </cfRule>
  </conditionalFormatting>
  <conditionalFormatting sqref="H15">
    <cfRule type="cellIs" dxfId="6" priority="602" operator="greaterThan">
      <formula>150</formula>
    </cfRule>
  </conditionalFormatting>
  <conditionalFormatting sqref="H16">
    <cfRule type="cellIs" dxfId="4" priority="603" operator="greaterThan">
      <formula>250</formula>
    </cfRule>
  </conditionalFormatting>
  <conditionalFormatting sqref="H16">
    <cfRule type="cellIs" dxfId="5" priority="604" operator="greaterThan">
      <formula>200</formula>
    </cfRule>
  </conditionalFormatting>
  <conditionalFormatting sqref="H16">
    <cfRule type="cellIs" dxfId="6" priority="605" operator="greaterThan">
      <formula>150</formula>
    </cfRule>
  </conditionalFormatting>
  <conditionalFormatting sqref="H17">
    <cfRule type="cellIs" dxfId="4" priority="606" operator="greaterThan">
      <formula>250</formula>
    </cfRule>
  </conditionalFormatting>
  <conditionalFormatting sqref="H17">
    <cfRule type="cellIs" dxfId="5" priority="607" operator="greaterThan">
      <formula>200</formula>
    </cfRule>
  </conditionalFormatting>
  <conditionalFormatting sqref="H17">
    <cfRule type="cellIs" dxfId="6" priority="608" operator="greaterThan">
      <formula>150</formula>
    </cfRule>
  </conditionalFormatting>
  <conditionalFormatting sqref="H18">
    <cfRule type="cellIs" dxfId="4" priority="609" operator="greaterThan">
      <formula>250</formula>
    </cfRule>
  </conditionalFormatting>
  <conditionalFormatting sqref="H18">
    <cfRule type="cellIs" dxfId="5" priority="610" operator="greaterThan">
      <formula>200</formula>
    </cfRule>
  </conditionalFormatting>
  <conditionalFormatting sqref="H18">
    <cfRule type="cellIs" dxfId="6" priority="611" operator="greaterThan">
      <formula>150</formula>
    </cfRule>
  </conditionalFormatting>
  <conditionalFormatting sqref="H19">
    <cfRule type="cellIs" dxfId="4" priority="612" operator="greaterThan">
      <formula>250</formula>
    </cfRule>
  </conditionalFormatting>
  <conditionalFormatting sqref="H19">
    <cfRule type="cellIs" dxfId="5" priority="613" operator="greaterThan">
      <formula>200</formula>
    </cfRule>
  </conditionalFormatting>
  <conditionalFormatting sqref="H19">
    <cfRule type="cellIs" dxfId="6" priority="614" operator="greaterThan">
      <formula>150</formula>
    </cfRule>
  </conditionalFormatting>
  <conditionalFormatting sqref="H20">
    <cfRule type="cellIs" dxfId="4" priority="615" operator="greaterThan">
      <formula>250</formula>
    </cfRule>
  </conditionalFormatting>
  <conditionalFormatting sqref="H20">
    <cfRule type="cellIs" dxfId="5" priority="616" operator="greaterThan">
      <formula>200</formula>
    </cfRule>
  </conditionalFormatting>
  <conditionalFormatting sqref="H20">
    <cfRule type="cellIs" dxfId="6" priority="617" operator="greaterThan">
      <formula>150</formula>
    </cfRule>
  </conditionalFormatting>
  <conditionalFormatting sqref="H21">
    <cfRule type="cellIs" dxfId="4" priority="618" operator="greaterThan">
      <formula>250</formula>
    </cfRule>
  </conditionalFormatting>
  <conditionalFormatting sqref="H21">
    <cfRule type="cellIs" dxfId="5" priority="619" operator="greaterThan">
      <formula>200</formula>
    </cfRule>
  </conditionalFormatting>
  <conditionalFormatting sqref="H21">
    <cfRule type="cellIs" dxfId="6" priority="620" operator="greaterThan">
      <formula>150</formula>
    </cfRule>
  </conditionalFormatting>
  <conditionalFormatting sqref="H22">
    <cfRule type="cellIs" dxfId="4" priority="621" operator="greaterThan">
      <formula>250</formula>
    </cfRule>
  </conditionalFormatting>
  <conditionalFormatting sqref="H22">
    <cfRule type="cellIs" dxfId="5" priority="622" operator="greaterThan">
      <formula>200</formula>
    </cfRule>
  </conditionalFormatting>
  <conditionalFormatting sqref="H22">
    <cfRule type="cellIs" dxfId="6" priority="623" operator="greaterThan">
      <formula>150</formula>
    </cfRule>
  </conditionalFormatting>
  <conditionalFormatting sqref="H23">
    <cfRule type="cellIs" dxfId="4" priority="624" operator="greaterThan">
      <formula>250</formula>
    </cfRule>
  </conditionalFormatting>
  <conditionalFormatting sqref="H23">
    <cfRule type="cellIs" dxfId="5" priority="625" operator="greaterThan">
      <formula>200</formula>
    </cfRule>
  </conditionalFormatting>
  <conditionalFormatting sqref="H23">
    <cfRule type="cellIs" dxfId="6" priority="626" operator="greaterThan">
      <formula>150</formula>
    </cfRule>
  </conditionalFormatting>
  <conditionalFormatting sqref="H24">
    <cfRule type="cellIs" dxfId="4" priority="627" operator="greaterThan">
      <formula>250</formula>
    </cfRule>
  </conditionalFormatting>
  <conditionalFormatting sqref="H24">
    <cfRule type="cellIs" dxfId="5" priority="628" operator="greaterThan">
      <formula>200</formula>
    </cfRule>
  </conditionalFormatting>
  <conditionalFormatting sqref="H24">
    <cfRule type="cellIs" dxfId="6" priority="629" operator="greaterThan">
      <formula>150</formula>
    </cfRule>
  </conditionalFormatting>
  <conditionalFormatting sqref="H25">
    <cfRule type="cellIs" dxfId="4" priority="630" operator="greaterThan">
      <formula>250</formula>
    </cfRule>
  </conditionalFormatting>
  <conditionalFormatting sqref="H25">
    <cfRule type="cellIs" dxfId="5" priority="631" operator="greaterThan">
      <formula>200</formula>
    </cfRule>
  </conditionalFormatting>
  <conditionalFormatting sqref="H25">
    <cfRule type="cellIs" dxfId="6" priority="632" operator="greaterThan">
      <formula>150</formula>
    </cfRule>
  </conditionalFormatting>
  <conditionalFormatting sqref="H26">
    <cfRule type="cellIs" dxfId="4" priority="633" operator="greaterThan">
      <formula>250</formula>
    </cfRule>
  </conditionalFormatting>
  <conditionalFormatting sqref="H26">
    <cfRule type="cellIs" dxfId="5" priority="634" operator="greaterThan">
      <formula>200</formula>
    </cfRule>
  </conditionalFormatting>
  <conditionalFormatting sqref="H26">
    <cfRule type="cellIs" dxfId="6" priority="635" operator="greaterThan">
      <formula>150</formula>
    </cfRule>
  </conditionalFormatting>
  <conditionalFormatting sqref="H27">
    <cfRule type="cellIs" dxfId="4" priority="636" operator="greaterThan">
      <formula>250</formula>
    </cfRule>
  </conditionalFormatting>
  <conditionalFormatting sqref="H27">
    <cfRule type="cellIs" dxfId="5" priority="637" operator="greaterThan">
      <formula>200</formula>
    </cfRule>
  </conditionalFormatting>
  <conditionalFormatting sqref="H27">
    <cfRule type="cellIs" dxfId="6" priority="638" operator="greaterThan">
      <formula>150</formula>
    </cfRule>
  </conditionalFormatting>
  <conditionalFormatting sqref="H28">
    <cfRule type="cellIs" dxfId="4" priority="639" operator="greaterThan">
      <formula>250</formula>
    </cfRule>
  </conditionalFormatting>
  <conditionalFormatting sqref="H28">
    <cfRule type="cellIs" dxfId="5" priority="640" operator="greaterThan">
      <formula>200</formula>
    </cfRule>
  </conditionalFormatting>
  <conditionalFormatting sqref="H28">
    <cfRule type="cellIs" dxfId="6" priority="641" operator="greaterThan">
      <formula>150</formula>
    </cfRule>
  </conditionalFormatting>
  <conditionalFormatting sqref="H29">
    <cfRule type="cellIs" dxfId="4" priority="642" operator="greaterThan">
      <formula>250</formula>
    </cfRule>
  </conditionalFormatting>
  <conditionalFormatting sqref="H29">
    <cfRule type="cellIs" dxfId="5" priority="643" operator="greaterThan">
      <formula>200</formula>
    </cfRule>
  </conditionalFormatting>
  <conditionalFormatting sqref="H29">
    <cfRule type="cellIs" dxfId="6" priority="644" operator="greaterThan">
      <formula>150</formula>
    </cfRule>
  </conditionalFormatting>
  <conditionalFormatting sqref="H30">
    <cfRule type="cellIs" dxfId="4" priority="645" operator="greaterThan">
      <formula>250</formula>
    </cfRule>
  </conditionalFormatting>
  <conditionalFormatting sqref="H30">
    <cfRule type="cellIs" dxfId="5" priority="646" operator="greaterThan">
      <formula>200</formula>
    </cfRule>
  </conditionalFormatting>
  <conditionalFormatting sqref="H30">
    <cfRule type="cellIs" dxfId="6" priority="647" operator="greaterThan">
      <formula>150</formula>
    </cfRule>
  </conditionalFormatting>
  <conditionalFormatting sqref="H31">
    <cfRule type="cellIs" dxfId="4" priority="648" operator="greaterThan">
      <formula>250</formula>
    </cfRule>
  </conditionalFormatting>
  <conditionalFormatting sqref="H31">
    <cfRule type="cellIs" dxfId="5" priority="649" operator="greaterThan">
      <formula>200</formula>
    </cfRule>
  </conditionalFormatting>
  <conditionalFormatting sqref="H31">
    <cfRule type="cellIs" dxfId="6" priority="650" operator="greaterThan">
      <formula>150</formula>
    </cfRule>
  </conditionalFormatting>
  <conditionalFormatting sqref="H32">
    <cfRule type="cellIs" dxfId="4" priority="651" operator="greaterThan">
      <formula>250</formula>
    </cfRule>
  </conditionalFormatting>
  <conditionalFormatting sqref="H32">
    <cfRule type="cellIs" dxfId="5" priority="652" operator="greaterThan">
      <formula>200</formula>
    </cfRule>
  </conditionalFormatting>
  <conditionalFormatting sqref="H32">
    <cfRule type="cellIs" dxfId="6" priority="653" operator="greaterThan">
      <formula>150</formula>
    </cfRule>
  </conditionalFormatting>
  <conditionalFormatting sqref="H33">
    <cfRule type="cellIs" dxfId="4" priority="654" operator="greaterThan">
      <formula>250</formula>
    </cfRule>
  </conditionalFormatting>
  <conditionalFormatting sqref="H33">
    <cfRule type="cellIs" dxfId="5" priority="655" operator="greaterThan">
      <formula>200</formula>
    </cfRule>
  </conditionalFormatting>
  <conditionalFormatting sqref="H33">
    <cfRule type="cellIs" dxfId="6" priority="656" operator="greaterThan">
      <formula>150</formula>
    </cfRule>
  </conditionalFormatting>
  <conditionalFormatting sqref="H34">
    <cfRule type="cellIs" dxfId="4" priority="657" operator="greaterThan">
      <formula>250</formula>
    </cfRule>
  </conditionalFormatting>
  <conditionalFormatting sqref="H34">
    <cfRule type="cellIs" dxfId="5" priority="658" operator="greaterThan">
      <formula>200</formula>
    </cfRule>
  </conditionalFormatting>
  <conditionalFormatting sqref="H34">
    <cfRule type="cellIs" dxfId="6" priority="659" operator="greaterThan">
      <formula>150</formula>
    </cfRule>
  </conditionalFormatting>
  <conditionalFormatting sqref="H35">
    <cfRule type="cellIs" dxfId="4" priority="660" operator="greaterThan">
      <formula>250</formula>
    </cfRule>
  </conditionalFormatting>
  <conditionalFormatting sqref="H35">
    <cfRule type="cellIs" dxfId="5" priority="661" operator="greaterThan">
      <formula>200</formula>
    </cfRule>
  </conditionalFormatting>
  <conditionalFormatting sqref="H35">
    <cfRule type="cellIs" dxfId="6" priority="662" operator="greaterThan">
      <formula>150</formula>
    </cfRule>
  </conditionalFormatting>
  <conditionalFormatting sqref="H36">
    <cfRule type="cellIs" dxfId="4" priority="663" operator="greaterThan">
      <formula>250</formula>
    </cfRule>
  </conditionalFormatting>
  <conditionalFormatting sqref="H36">
    <cfRule type="cellIs" dxfId="5" priority="664" operator="greaterThan">
      <formula>200</formula>
    </cfRule>
  </conditionalFormatting>
  <conditionalFormatting sqref="H36">
    <cfRule type="cellIs" dxfId="6" priority="665" operator="greaterThan">
      <formula>150</formula>
    </cfRule>
  </conditionalFormatting>
  <conditionalFormatting sqref="H37">
    <cfRule type="cellIs" dxfId="4" priority="666" operator="greaterThan">
      <formula>250</formula>
    </cfRule>
  </conditionalFormatting>
  <conditionalFormatting sqref="H37">
    <cfRule type="cellIs" dxfId="5" priority="667" operator="greaterThan">
      <formula>200</formula>
    </cfRule>
  </conditionalFormatting>
  <conditionalFormatting sqref="H37">
    <cfRule type="cellIs" dxfId="6" priority="668" operator="greaterThan">
      <formula>150</formula>
    </cfRule>
  </conditionalFormatting>
  <conditionalFormatting sqref="H38">
    <cfRule type="cellIs" dxfId="4" priority="669" operator="greaterThan">
      <formula>250</formula>
    </cfRule>
  </conditionalFormatting>
  <conditionalFormatting sqref="H38">
    <cfRule type="cellIs" dxfId="5" priority="670" operator="greaterThan">
      <formula>200</formula>
    </cfRule>
  </conditionalFormatting>
  <conditionalFormatting sqref="H38">
    <cfRule type="cellIs" dxfId="6" priority="671" operator="greaterThan">
      <formula>150</formula>
    </cfRule>
  </conditionalFormatting>
  <conditionalFormatting sqref="H39">
    <cfRule type="cellIs" dxfId="4" priority="672" operator="greaterThan">
      <formula>250</formula>
    </cfRule>
  </conditionalFormatting>
  <conditionalFormatting sqref="H39">
    <cfRule type="cellIs" dxfId="5" priority="673" operator="greaterThan">
      <formula>200</formula>
    </cfRule>
  </conditionalFormatting>
  <conditionalFormatting sqref="H39">
    <cfRule type="cellIs" dxfId="6" priority="674" operator="greaterThan">
      <formula>150</formula>
    </cfRule>
  </conditionalFormatting>
  <conditionalFormatting sqref="H40">
    <cfRule type="cellIs" dxfId="4" priority="675" operator="greaterThan">
      <formula>250</formula>
    </cfRule>
  </conditionalFormatting>
  <conditionalFormatting sqref="H40">
    <cfRule type="cellIs" dxfId="5" priority="676" operator="greaterThan">
      <formula>200</formula>
    </cfRule>
  </conditionalFormatting>
  <conditionalFormatting sqref="H40">
    <cfRule type="cellIs" dxfId="6" priority="677" operator="greaterThan">
      <formula>150</formula>
    </cfRule>
  </conditionalFormatting>
  <conditionalFormatting sqref="H41">
    <cfRule type="cellIs" dxfId="4" priority="678" operator="greaterThan">
      <formula>250</formula>
    </cfRule>
  </conditionalFormatting>
  <conditionalFormatting sqref="H41">
    <cfRule type="cellIs" dxfId="5" priority="679" operator="greaterThan">
      <formula>200</formula>
    </cfRule>
  </conditionalFormatting>
  <conditionalFormatting sqref="H41">
    <cfRule type="cellIs" dxfId="6" priority="680" operator="greaterThan">
      <formula>150</formula>
    </cfRule>
  </conditionalFormatting>
  <conditionalFormatting sqref="H42">
    <cfRule type="cellIs" dxfId="4" priority="681" operator="greaterThan">
      <formula>250</formula>
    </cfRule>
  </conditionalFormatting>
  <conditionalFormatting sqref="H42">
    <cfRule type="cellIs" dxfId="5" priority="682" operator="greaterThan">
      <formula>200</formula>
    </cfRule>
  </conditionalFormatting>
  <conditionalFormatting sqref="H42">
    <cfRule type="cellIs" dxfId="6" priority="683" operator="greaterThan">
      <formula>150</formula>
    </cfRule>
  </conditionalFormatting>
  <conditionalFormatting sqref="H43">
    <cfRule type="cellIs" dxfId="4" priority="684" operator="greaterThan">
      <formula>250</formula>
    </cfRule>
  </conditionalFormatting>
  <conditionalFormatting sqref="H43">
    <cfRule type="cellIs" dxfId="5" priority="685" operator="greaterThan">
      <formula>200</formula>
    </cfRule>
  </conditionalFormatting>
  <conditionalFormatting sqref="H43">
    <cfRule type="cellIs" dxfId="6" priority="686" operator="greaterThan">
      <formula>150</formula>
    </cfRule>
  </conditionalFormatting>
  <conditionalFormatting sqref="H44">
    <cfRule type="cellIs" dxfId="4" priority="687" operator="greaterThan">
      <formula>250</formula>
    </cfRule>
  </conditionalFormatting>
  <conditionalFormatting sqref="H44">
    <cfRule type="cellIs" dxfId="5" priority="688" operator="greaterThan">
      <formula>200</formula>
    </cfRule>
  </conditionalFormatting>
  <conditionalFormatting sqref="H44">
    <cfRule type="cellIs" dxfId="6" priority="689" operator="greaterThan">
      <formula>150</formula>
    </cfRule>
  </conditionalFormatting>
  <conditionalFormatting sqref="H45">
    <cfRule type="cellIs" dxfId="4" priority="690" operator="greaterThan">
      <formula>250</formula>
    </cfRule>
  </conditionalFormatting>
  <conditionalFormatting sqref="H45">
    <cfRule type="cellIs" dxfId="5" priority="691" operator="greaterThan">
      <formula>200</formula>
    </cfRule>
  </conditionalFormatting>
  <conditionalFormatting sqref="H45">
    <cfRule type="cellIs" dxfId="6" priority="692" operator="greaterThan">
      <formula>150</formula>
    </cfRule>
  </conditionalFormatting>
  <conditionalFormatting sqref="H46">
    <cfRule type="cellIs" dxfId="4" priority="693" operator="greaterThan">
      <formula>250</formula>
    </cfRule>
  </conditionalFormatting>
  <conditionalFormatting sqref="H46">
    <cfRule type="cellIs" dxfId="5" priority="694" operator="greaterThan">
      <formula>200</formula>
    </cfRule>
  </conditionalFormatting>
  <conditionalFormatting sqref="H46">
    <cfRule type="cellIs" dxfId="6" priority="695" operator="greaterThan">
      <formula>150</formula>
    </cfRule>
  </conditionalFormatting>
  <conditionalFormatting sqref="H47">
    <cfRule type="cellIs" dxfId="4" priority="696" operator="greaterThan">
      <formula>250</formula>
    </cfRule>
  </conditionalFormatting>
  <conditionalFormatting sqref="H47">
    <cfRule type="cellIs" dxfId="5" priority="697" operator="greaterThan">
      <formula>200</formula>
    </cfRule>
  </conditionalFormatting>
  <conditionalFormatting sqref="H47">
    <cfRule type="cellIs" dxfId="6" priority="698" operator="greaterThan">
      <formula>150</formula>
    </cfRule>
  </conditionalFormatting>
  <conditionalFormatting sqref="H48">
    <cfRule type="cellIs" dxfId="4" priority="699" operator="greaterThan">
      <formula>250</formula>
    </cfRule>
  </conditionalFormatting>
  <conditionalFormatting sqref="H48">
    <cfRule type="cellIs" dxfId="5" priority="700" operator="greaterThan">
      <formula>200</formula>
    </cfRule>
  </conditionalFormatting>
  <conditionalFormatting sqref="H48">
    <cfRule type="cellIs" dxfId="6" priority="701" operator="greaterThan">
      <formula>150</formula>
    </cfRule>
  </conditionalFormatting>
  <conditionalFormatting sqref="H49">
    <cfRule type="cellIs" dxfId="4" priority="702" operator="greaterThan">
      <formula>250</formula>
    </cfRule>
  </conditionalFormatting>
  <conditionalFormatting sqref="H49">
    <cfRule type="cellIs" dxfId="5" priority="703" operator="greaterThan">
      <formula>200</formula>
    </cfRule>
  </conditionalFormatting>
  <conditionalFormatting sqref="H49">
    <cfRule type="cellIs" dxfId="6" priority="704" operator="greaterThan">
      <formula>150</formula>
    </cfRule>
  </conditionalFormatting>
  <conditionalFormatting sqref="H50">
    <cfRule type="cellIs" dxfId="4" priority="705" operator="greaterThan">
      <formula>250</formula>
    </cfRule>
  </conditionalFormatting>
  <conditionalFormatting sqref="H50">
    <cfRule type="cellIs" dxfId="5" priority="706" operator="greaterThan">
      <formula>200</formula>
    </cfRule>
  </conditionalFormatting>
  <conditionalFormatting sqref="H50">
    <cfRule type="cellIs" dxfId="6" priority="707" operator="greaterThan">
      <formula>150</formula>
    </cfRule>
  </conditionalFormatting>
  <conditionalFormatting sqref="H51">
    <cfRule type="cellIs" dxfId="4" priority="708" operator="greaterThan">
      <formula>250</formula>
    </cfRule>
  </conditionalFormatting>
  <conditionalFormatting sqref="H51">
    <cfRule type="cellIs" dxfId="5" priority="709" operator="greaterThan">
      <formula>200</formula>
    </cfRule>
  </conditionalFormatting>
  <conditionalFormatting sqref="H51">
    <cfRule type="cellIs" dxfId="6" priority="710" operator="greaterThan">
      <formula>150</formula>
    </cfRule>
  </conditionalFormatting>
  <conditionalFormatting sqref="H52">
    <cfRule type="cellIs" dxfId="4" priority="711" operator="greaterThan">
      <formula>250</formula>
    </cfRule>
  </conditionalFormatting>
  <conditionalFormatting sqref="H52">
    <cfRule type="cellIs" dxfId="5" priority="712" operator="greaterThan">
      <formula>200</formula>
    </cfRule>
  </conditionalFormatting>
  <conditionalFormatting sqref="H52">
    <cfRule type="cellIs" dxfId="6" priority="713" operator="greaterThan">
      <formula>150</formula>
    </cfRule>
  </conditionalFormatting>
  <conditionalFormatting sqref="H53">
    <cfRule type="cellIs" dxfId="4" priority="714" operator="greaterThan">
      <formula>250</formula>
    </cfRule>
  </conditionalFormatting>
  <conditionalFormatting sqref="H53">
    <cfRule type="cellIs" dxfId="5" priority="715" operator="greaterThan">
      <formula>200</formula>
    </cfRule>
  </conditionalFormatting>
  <conditionalFormatting sqref="H53">
    <cfRule type="cellIs" dxfId="6" priority="716" operator="greaterThan">
      <formula>150</formula>
    </cfRule>
  </conditionalFormatting>
  <conditionalFormatting sqref="H54">
    <cfRule type="cellIs" dxfId="4" priority="717" operator="greaterThan">
      <formula>250</formula>
    </cfRule>
  </conditionalFormatting>
  <conditionalFormatting sqref="H54">
    <cfRule type="cellIs" dxfId="5" priority="718" operator="greaterThan">
      <formula>200</formula>
    </cfRule>
  </conditionalFormatting>
  <conditionalFormatting sqref="H54">
    <cfRule type="cellIs" dxfId="6" priority="719" operator="greaterThan">
      <formula>150</formula>
    </cfRule>
  </conditionalFormatting>
  <conditionalFormatting sqref="H55">
    <cfRule type="cellIs" dxfId="4" priority="720" operator="greaterThan">
      <formula>250</formula>
    </cfRule>
  </conditionalFormatting>
  <conditionalFormatting sqref="H55">
    <cfRule type="cellIs" dxfId="5" priority="721" operator="greaterThan">
      <formula>200</formula>
    </cfRule>
  </conditionalFormatting>
  <conditionalFormatting sqref="H55">
    <cfRule type="cellIs" dxfId="6" priority="722" operator="greaterThan">
      <formula>150</formula>
    </cfRule>
  </conditionalFormatting>
  <conditionalFormatting sqref="H56">
    <cfRule type="cellIs" dxfId="4" priority="723" operator="greaterThan">
      <formula>250</formula>
    </cfRule>
  </conditionalFormatting>
  <conditionalFormatting sqref="H56">
    <cfRule type="cellIs" dxfId="5" priority="724" operator="greaterThan">
      <formula>200</formula>
    </cfRule>
  </conditionalFormatting>
  <conditionalFormatting sqref="H56">
    <cfRule type="cellIs" dxfId="6" priority="725" operator="greaterThan">
      <formula>150</formula>
    </cfRule>
  </conditionalFormatting>
  <conditionalFormatting sqref="H57">
    <cfRule type="cellIs" dxfId="4" priority="726" operator="greaterThan">
      <formula>250</formula>
    </cfRule>
  </conditionalFormatting>
  <conditionalFormatting sqref="H57">
    <cfRule type="cellIs" dxfId="5" priority="727" operator="greaterThan">
      <formula>200</formula>
    </cfRule>
  </conditionalFormatting>
  <conditionalFormatting sqref="H57">
    <cfRule type="cellIs" dxfId="6" priority="728" operator="greaterThan">
      <formula>150</formula>
    </cfRule>
  </conditionalFormatting>
  <conditionalFormatting sqref="H58">
    <cfRule type="cellIs" dxfId="4" priority="729" operator="greaterThan">
      <formula>250</formula>
    </cfRule>
  </conditionalFormatting>
  <conditionalFormatting sqref="H58">
    <cfRule type="cellIs" dxfId="5" priority="730" operator="greaterThan">
      <formula>200</formula>
    </cfRule>
  </conditionalFormatting>
  <conditionalFormatting sqref="H58">
    <cfRule type="cellIs" dxfId="6" priority="731" operator="greaterThan">
      <formula>150</formula>
    </cfRule>
  </conditionalFormatting>
  <conditionalFormatting sqref="H59">
    <cfRule type="cellIs" dxfId="4" priority="732" operator="greaterThan">
      <formula>250</formula>
    </cfRule>
  </conditionalFormatting>
  <conditionalFormatting sqref="H59">
    <cfRule type="cellIs" dxfId="5" priority="733" operator="greaterThan">
      <formula>200</formula>
    </cfRule>
  </conditionalFormatting>
  <conditionalFormatting sqref="H59">
    <cfRule type="cellIs" dxfId="6" priority="734" operator="greaterThan">
      <formula>150</formula>
    </cfRule>
  </conditionalFormatting>
  <conditionalFormatting sqref="H60">
    <cfRule type="cellIs" dxfId="4" priority="735" operator="greaterThan">
      <formula>250</formula>
    </cfRule>
  </conditionalFormatting>
  <conditionalFormatting sqref="H60">
    <cfRule type="cellIs" dxfId="5" priority="736" operator="greaterThan">
      <formula>200</formula>
    </cfRule>
  </conditionalFormatting>
  <conditionalFormatting sqref="H60">
    <cfRule type="cellIs" dxfId="6" priority="737" operator="greaterThan">
      <formula>150</formula>
    </cfRule>
  </conditionalFormatting>
  <conditionalFormatting sqref="H61">
    <cfRule type="cellIs" dxfId="4" priority="738" operator="greaterThan">
      <formula>250</formula>
    </cfRule>
  </conditionalFormatting>
  <conditionalFormatting sqref="H61">
    <cfRule type="cellIs" dxfId="5" priority="739" operator="greaterThan">
      <formula>200</formula>
    </cfRule>
  </conditionalFormatting>
  <conditionalFormatting sqref="H61">
    <cfRule type="cellIs" dxfId="6" priority="740" operator="greaterThan">
      <formula>150</formula>
    </cfRule>
  </conditionalFormatting>
  <conditionalFormatting sqref="H62">
    <cfRule type="cellIs" dxfId="4" priority="741" operator="greaterThan">
      <formula>250</formula>
    </cfRule>
  </conditionalFormatting>
  <conditionalFormatting sqref="H62">
    <cfRule type="cellIs" dxfId="5" priority="742" operator="greaterThan">
      <formula>200</formula>
    </cfRule>
  </conditionalFormatting>
  <conditionalFormatting sqref="H62">
    <cfRule type="cellIs" dxfId="6" priority="743" operator="greaterThan">
      <formula>150</formula>
    </cfRule>
  </conditionalFormatting>
  <conditionalFormatting sqref="H63">
    <cfRule type="cellIs" dxfId="4" priority="744" operator="greaterThan">
      <formula>250</formula>
    </cfRule>
  </conditionalFormatting>
  <conditionalFormatting sqref="H63">
    <cfRule type="cellIs" dxfId="5" priority="745" operator="greaterThan">
      <formula>200</formula>
    </cfRule>
  </conditionalFormatting>
  <conditionalFormatting sqref="H63">
    <cfRule type="cellIs" dxfId="6" priority="746" operator="greaterThan">
      <formula>150</formula>
    </cfRule>
  </conditionalFormatting>
  <conditionalFormatting sqref="H64">
    <cfRule type="cellIs" dxfId="4" priority="747" operator="greaterThan">
      <formula>250</formula>
    </cfRule>
  </conditionalFormatting>
  <conditionalFormatting sqref="H64">
    <cfRule type="cellIs" dxfId="5" priority="748" operator="greaterThan">
      <formula>200</formula>
    </cfRule>
  </conditionalFormatting>
  <conditionalFormatting sqref="H64">
    <cfRule type="cellIs" dxfId="6" priority="749" operator="greaterThan">
      <formula>150</formula>
    </cfRule>
  </conditionalFormatting>
  <conditionalFormatting sqref="H65">
    <cfRule type="cellIs" dxfId="4" priority="750" operator="greaterThan">
      <formula>250</formula>
    </cfRule>
  </conditionalFormatting>
  <conditionalFormatting sqref="H65">
    <cfRule type="cellIs" dxfId="5" priority="751" operator="greaterThan">
      <formula>200</formula>
    </cfRule>
  </conditionalFormatting>
  <conditionalFormatting sqref="H65">
    <cfRule type="cellIs" dxfId="6" priority="752" operator="greaterThan">
      <formula>150</formula>
    </cfRule>
  </conditionalFormatting>
  <conditionalFormatting sqref="H66">
    <cfRule type="cellIs" dxfId="4" priority="753" operator="greaterThan">
      <formula>250</formula>
    </cfRule>
  </conditionalFormatting>
  <conditionalFormatting sqref="H66">
    <cfRule type="cellIs" dxfId="5" priority="754" operator="greaterThan">
      <formula>200</formula>
    </cfRule>
  </conditionalFormatting>
  <conditionalFormatting sqref="H66">
    <cfRule type="cellIs" dxfId="6" priority="755" operator="greaterThan">
      <formula>150</formula>
    </cfRule>
  </conditionalFormatting>
  <conditionalFormatting sqref="H67">
    <cfRule type="cellIs" dxfId="4" priority="756" operator="greaterThan">
      <formula>250</formula>
    </cfRule>
  </conditionalFormatting>
  <conditionalFormatting sqref="H67">
    <cfRule type="cellIs" dxfId="5" priority="757" operator="greaterThan">
      <formula>200</formula>
    </cfRule>
  </conditionalFormatting>
  <conditionalFormatting sqref="H67">
    <cfRule type="cellIs" dxfId="6" priority="758" operator="greaterThan">
      <formula>150</formula>
    </cfRule>
  </conditionalFormatting>
  <conditionalFormatting sqref="H68">
    <cfRule type="cellIs" dxfId="4" priority="759" operator="greaterThan">
      <formula>250</formula>
    </cfRule>
  </conditionalFormatting>
  <conditionalFormatting sqref="H68">
    <cfRule type="cellIs" dxfId="5" priority="760" operator="greaterThan">
      <formula>200</formula>
    </cfRule>
  </conditionalFormatting>
  <conditionalFormatting sqref="H68">
    <cfRule type="cellIs" dxfId="6" priority="761" operator="greaterThan">
      <formula>150</formula>
    </cfRule>
  </conditionalFormatting>
  <conditionalFormatting sqref="H69">
    <cfRule type="cellIs" dxfId="4" priority="762" operator="greaterThan">
      <formula>250</formula>
    </cfRule>
  </conditionalFormatting>
  <conditionalFormatting sqref="H69">
    <cfRule type="cellIs" dxfId="5" priority="763" operator="greaterThan">
      <formula>200</formula>
    </cfRule>
  </conditionalFormatting>
  <conditionalFormatting sqref="H69">
    <cfRule type="cellIs" dxfId="6" priority="764" operator="greaterThan">
      <formula>150</formula>
    </cfRule>
  </conditionalFormatting>
  <conditionalFormatting sqref="H70">
    <cfRule type="cellIs" dxfId="4" priority="765" operator="greaterThan">
      <formula>250</formula>
    </cfRule>
  </conditionalFormatting>
  <conditionalFormatting sqref="H70">
    <cfRule type="cellIs" dxfId="5" priority="766" operator="greaterThan">
      <formula>200</formula>
    </cfRule>
  </conditionalFormatting>
  <conditionalFormatting sqref="H70">
    <cfRule type="cellIs" dxfId="6" priority="767" operator="greaterThan">
      <formula>150</formula>
    </cfRule>
  </conditionalFormatting>
  <conditionalFormatting sqref="H71">
    <cfRule type="cellIs" dxfId="4" priority="768" operator="greaterThan">
      <formula>250</formula>
    </cfRule>
  </conditionalFormatting>
  <conditionalFormatting sqref="H71">
    <cfRule type="cellIs" dxfId="5" priority="769" operator="greaterThan">
      <formula>200</formula>
    </cfRule>
  </conditionalFormatting>
  <conditionalFormatting sqref="H71">
    <cfRule type="cellIs" dxfId="6" priority="770" operator="greaterThan">
      <formula>150</formula>
    </cfRule>
  </conditionalFormatting>
  <conditionalFormatting sqref="H72">
    <cfRule type="cellIs" dxfId="4" priority="771" operator="greaterThan">
      <formula>250</formula>
    </cfRule>
  </conditionalFormatting>
  <conditionalFormatting sqref="H72">
    <cfRule type="cellIs" dxfId="5" priority="772" operator="greaterThan">
      <formula>200</formula>
    </cfRule>
  </conditionalFormatting>
  <conditionalFormatting sqref="H72">
    <cfRule type="cellIs" dxfId="6" priority="773" operator="greaterThan">
      <formula>150</formula>
    </cfRule>
  </conditionalFormatting>
  <conditionalFormatting sqref="H73">
    <cfRule type="cellIs" dxfId="4" priority="774" operator="greaterThan">
      <formula>250</formula>
    </cfRule>
  </conditionalFormatting>
  <conditionalFormatting sqref="H73">
    <cfRule type="cellIs" dxfId="5" priority="775" operator="greaterThan">
      <formula>200</formula>
    </cfRule>
  </conditionalFormatting>
  <conditionalFormatting sqref="H73">
    <cfRule type="cellIs" dxfId="6" priority="776" operator="greaterThan">
      <formula>150</formula>
    </cfRule>
  </conditionalFormatting>
  <conditionalFormatting sqref="H74">
    <cfRule type="cellIs" dxfId="4" priority="777" operator="greaterThan">
      <formula>250</formula>
    </cfRule>
  </conditionalFormatting>
  <conditionalFormatting sqref="H74">
    <cfRule type="cellIs" dxfId="5" priority="778" operator="greaterThan">
      <formula>200</formula>
    </cfRule>
  </conditionalFormatting>
  <conditionalFormatting sqref="H74">
    <cfRule type="cellIs" dxfId="6" priority="779" operator="greaterThan">
      <formula>150</formula>
    </cfRule>
  </conditionalFormatting>
  <conditionalFormatting sqref="H75">
    <cfRule type="cellIs" dxfId="4" priority="780" operator="greaterThan">
      <formula>250</formula>
    </cfRule>
  </conditionalFormatting>
  <conditionalFormatting sqref="H75">
    <cfRule type="cellIs" dxfId="5" priority="781" operator="greaterThan">
      <formula>200</formula>
    </cfRule>
  </conditionalFormatting>
  <conditionalFormatting sqref="H75">
    <cfRule type="cellIs" dxfId="6" priority="782" operator="greaterThan">
      <formula>150</formula>
    </cfRule>
  </conditionalFormatting>
  <conditionalFormatting sqref="H76">
    <cfRule type="cellIs" dxfId="4" priority="783" operator="greaterThan">
      <formula>250</formula>
    </cfRule>
  </conditionalFormatting>
  <conditionalFormatting sqref="H76">
    <cfRule type="cellIs" dxfId="5" priority="784" operator="greaterThan">
      <formula>200</formula>
    </cfRule>
  </conditionalFormatting>
  <conditionalFormatting sqref="H76">
    <cfRule type="cellIs" dxfId="6" priority="785" operator="greaterThan">
      <formula>150</formula>
    </cfRule>
  </conditionalFormatting>
  <conditionalFormatting sqref="H77">
    <cfRule type="cellIs" dxfId="4" priority="786" operator="greaterThan">
      <formula>250</formula>
    </cfRule>
  </conditionalFormatting>
  <conditionalFormatting sqref="H77">
    <cfRule type="cellIs" dxfId="5" priority="787" operator="greaterThan">
      <formula>200</formula>
    </cfRule>
  </conditionalFormatting>
  <conditionalFormatting sqref="H77">
    <cfRule type="cellIs" dxfId="6" priority="788" operator="greaterThan">
      <formula>150</formula>
    </cfRule>
  </conditionalFormatting>
  <conditionalFormatting sqref="H78">
    <cfRule type="cellIs" dxfId="4" priority="789" operator="greaterThan">
      <formula>250</formula>
    </cfRule>
  </conditionalFormatting>
  <conditionalFormatting sqref="H78">
    <cfRule type="cellIs" dxfId="5" priority="790" operator="greaterThan">
      <formula>200</formula>
    </cfRule>
  </conditionalFormatting>
  <conditionalFormatting sqref="H78">
    <cfRule type="cellIs" dxfId="6" priority="791" operator="greaterThan">
      <formula>150</formula>
    </cfRule>
  </conditionalFormatting>
  <conditionalFormatting sqref="H79">
    <cfRule type="cellIs" dxfId="4" priority="792" operator="greaterThan">
      <formula>250</formula>
    </cfRule>
  </conditionalFormatting>
  <conditionalFormatting sqref="H79">
    <cfRule type="cellIs" dxfId="5" priority="793" operator="greaterThan">
      <formula>200</formula>
    </cfRule>
  </conditionalFormatting>
  <conditionalFormatting sqref="H79">
    <cfRule type="cellIs" dxfId="6" priority="794" operator="greaterThan">
      <formula>150</formula>
    </cfRule>
  </conditionalFormatting>
  <conditionalFormatting sqref="H80">
    <cfRule type="cellIs" dxfId="4" priority="795" operator="greaterThan">
      <formula>250</formula>
    </cfRule>
  </conditionalFormatting>
  <conditionalFormatting sqref="H80">
    <cfRule type="cellIs" dxfId="5" priority="796" operator="greaterThan">
      <formula>200</formula>
    </cfRule>
  </conditionalFormatting>
  <conditionalFormatting sqref="H80">
    <cfRule type="cellIs" dxfId="6" priority="797" operator="greaterThan">
      <formula>150</formula>
    </cfRule>
  </conditionalFormatting>
  <conditionalFormatting sqref="H81">
    <cfRule type="cellIs" dxfId="4" priority="798" operator="greaterThan">
      <formula>250</formula>
    </cfRule>
  </conditionalFormatting>
  <conditionalFormatting sqref="H81">
    <cfRule type="cellIs" dxfId="5" priority="799" operator="greaterThan">
      <formula>200</formula>
    </cfRule>
  </conditionalFormatting>
  <conditionalFormatting sqref="H81">
    <cfRule type="cellIs" dxfId="6" priority="800" operator="greaterThan">
      <formula>150</formula>
    </cfRule>
  </conditionalFormatting>
  <conditionalFormatting sqref="H82">
    <cfRule type="cellIs" dxfId="4" priority="801" operator="greaterThan">
      <formula>250</formula>
    </cfRule>
  </conditionalFormatting>
  <conditionalFormatting sqref="H82">
    <cfRule type="cellIs" dxfId="5" priority="802" operator="greaterThan">
      <formula>200</formula>
    </cfRule>
  </conditionalFormatting>
  <conditionalFormatting sqref="H82">
    <cfRule type="cellIs" dxfId="6" priority="803" operator="greaterThan">
      <formula>150</formula>
    </cfRule>
  </conditionalFormatting>
  <conditionalFormatting sqref="H83">
    <cfRule type="cellIs" dxfId="4" priority="804" operator="greaterThan">
      <formula>250</formula>
    </cfRule>
  </conditionalFormatting>
  <conditionalFormatting sqref="H83">
    <cfRule type="cellIs" dxfId="5" priority="805" operator="greaterThan">
      <formula>200</formula>
    </cfRule>
  </conditionalFormatting>
  <conditionalFormatting sqref="H83">
    <cfRule type="cellIs" dxfId="6" priority="806" operator="greaterThan">
      <formula>150</formula>
    </cfRule>
  </conditionalFormatting>
  <conditionalFormatting sqref="H84">
    <cfRule type="cellIs" dxfId="4" priority="807" operator="greaterThan">
      <formula>250</formula>
    </cfRule>
  </conditionalFormatting>
  <conditionalFormatting sqref="H84">
    <cfRule type="cellIs" dxfId="5" priority="808" operator="greaterThan">
      <formula>200</formula>
    </cfRule>
  </conditionalFormatting>
  <conditionalFormatting sqref="H84">
    <cfRule type="cellIs" dxfId="6" priority="809" operator="greaterThan">
      <formula>150</formula>
    </cfRule>
  </conditionalFormatting>
  <conditionalFormatting sqref="H85">
    <cfRule type="cellIs" dxfId="4" priority="810" operator="greaterThan">
      <formula>250</formula>
    </cfRule>
  </conditionalFormatting>
  <conditionalFormatting sqref="H85">
    <cfRule type="cellIs" dxfId="5" priority="811" operator="greaterThan">
      <formula>200</formula>
    </cfRule>
  </conditionalFormatting>
  <conditionalFormatting sqref="H85">
    <cfRule type="cellIs" dxfId="6" priority="812" operator="greaterThan">
      <formula>150</formula>
    </cfRule>
  </conditionalFormatting>
  <conditionalFormatting sqref="H86">
    <cfRule type="cellIs" dxfId="4" priority="813" operator="greaterThan">
      <formula>250</formula>
    </cfRule>
  </conditionalFormatting>
  <conditionalFormatting sqref="H86">
    <cfRule type="cellIs" dxfId="5" priority="814" operator="greaterThan">
      <formula>200</formula>
    </cfRule>
  </conditionalFormatting>
  <conditionalFormatting sqref="H86">
    <cfRule type="cellIs" dxfId="6" priority="815" operator="greaterThan">
      <formula>150</formula>
    </cfRule>
  </conditionalFormatting>
  <conditionalFormatting sqref="H87">
    <cfRule type="cellIs" dxfId="4" priority="816" operator="greaterThan">
      <formula>250</formula>
    </cfRule>
  </conditionalFormatting>
  <conditionalFormatting sqref="H87">
    <cfRule type="cellIs" dxfId="5" priority="817" operator="greaterThan">
      <formula>200</formula>
    </cfRule>
  </conditionalFormatting>
  <conditionalFormatting sqref="H87">
    <cfRule type="cellIs" dxfId="6" priority="818" operator="greaterThan">
      <formula>150</formula>
    </cfRule>
  </conditionalFormatting>
  <conditionalFormatting sqref="H88">
    <cfRule type="cellIs" dxfId="4" priority="819" operator="greaterThan">
      <formula>250</formula>
    </cfRule>
  </conditionalFormatting>
  <conditionalFormatting sqref="H88">
    <cfRule type="cellIs" dxfId="5" priority="820" operator="greaterThan">
      <formula>200</formula>
    </cfRule>
  </conditionalFormatting>
  <conditionalFormatting sqref="H88">
    <cfRule type="cellIs" dxfId="6" priority="821" operator="greaterThan">
      <formula>150</formula>
    </cfRule>
  </conditionalFormatting>
  <conditionalFormatting sqref="H89">
    <cfRule type="cellIs" dxfId="4" priority="822" operator="greaterThan">
      <formula>250</formula>
    </cfRule>
  </conditionalFormatting>
  <conditionalFormatting sqref="H89">
    <cfRule type="cellIs" dxfId="5" priority="823" operator="greaterThan">
      <formula>200</formula>
    </cfRule>
  </conditionalFormatting>
  <conditionalFormatting sqref="H89">
    <cfRule type="cellIs" dxfId="6" priority="824" operator="greaterThan">
      <formula>150</formula>
    </cfRule>
  </conditionalFormatting>
  <conditionalFormatting sqref="H90">
    <cfRule type="cellIs" dxfId="4" priority="825" operator="greaterThan">
      <formula>250</formula>
    </cfRule>
  </conditionalFormatting>
  <conditionalFormatting sqref="H90">
    <cfRule type="cellIs" dxfId="5" priority="826" operator="greaterThan">
      <formula>200</formula>
    </cfRule>
  </conditionalFormatting>
  <conditionalFormatting sqref="H90">
    <cfRule type="cellIs" dxfId="6" priority="827" operator="greaterThan">
      <formula>150</formula>
    </cfRule>
  </conditionalFormatting>
  <conditionalFormatting sqref="H91">
    <cfRule type="cellIs" dxfId="4" priority="828" operator="greaterThan">
      <formula>250</formula>
    </cfRule>
  </conditionalFormatting>
  <conditionalFormatting sqref="H91">
    <cfRule type="cellIs" dxfId="5" priority="829" operator="greaterThan">
      <formula>200</formula>
    </cfRule>
  </conditionalFormatting>
  <conditionalFormatting sqref="H91">
    <cfRule type="cellIs" dxfId="6" priority="830" operator="greaterThan">
      <formula>150</formula>
    </cfRule>
  </conditionalFormatting>
  <conditionalFormatting sqref="H92">
    <cfRule type="cellIs" dxfId="4" priority="831" operator="greaterThan">
      <formula>250</formula>
    </cfRule>
  </conditionalFormatting>
  <conditionalFormatting sqref="H92">
    <cfRule type="cellIs" dxfId="5" priority="832" operator="greaterThan">
      <formula>200</formula>
    </cfRule>
  </conditionalFormatting>
  <conditionalFormatting sqref="H92">
    <cfRule type="cellIs" dxfId="6" priority="833" operator="greaterThan">
      <formula>150</formula>
    </cfRule>
  </conditionalFormatting>
  <conditionalFormatting sqref="H93">
    <cfRule type="cellIs" dxfId="4" priority="834" operator="greaterThan">
      <formula>250</formula>
    </cfRule>
  </conditionalFormatting>
  <conditionalFormatting sqref="H93">
    <cfRule type="cellIs" dxfId="5" priority="835" operator="greaterThan">
      <formula>200</formula>
    </cfRule>
  </conditionalFormatting>
  <conditionalFormatting sqref="H93">
    <cfRule type="cellIs" dxfId="6" priority="836" operator="greaterThan">
      <formula>150</formula>
    </cfRule>
  </conditionalFormatting>
  <conditionalFormatting sqref="H94">
    <cfRule type="cellIs" dxfId="4" priority="837" operator="greaterThan">
      <formula>250</formula>
    </cfRule>
  </conditionalFormatting>
  <conditionalFormatting sqref="H94">
    <cfRule type="cellIs" dxfId="5" priority="838" operator="greaterThan">
      <formula>200</formula>
    </cfRule>
  </conditionalFormatting>
  <conditionalFormatting sqref="H94">
    <cfRule type="cellIs" dxfId="6" priority="839" operator="greaterThan">
      <formula>150</formula>
    </cfRule>
  </conditionalFormatting>
  <conditionalFormatting sqref="H95">
    <cfRule type="cellIs" dxfId="4" priority="840" operator="greaterThan">
      <formula>250</formula>
    </cfRule>
  </conditionalFormatting>
  <conditionalFormatting sqref="H95">
    <cfRule type="cellIs" dxfId="5" priority="841" operator="greaterThan">
      <formula>200</formula>
    </cfRule>
  </conditionalFormatting>
  <conditionalFormatting sqref="H95">
    <cfRule type="cellIs" dxfId="6" priority="842" operator="greaterThan">
      <formula>150</formula>
    </cfRule>
  </conditionalFormatting>
  <conditionalFormatting sqref="H96">
    <cfRule type="cellIs" dxfId="4" priority="843" operator="greaterThan">
      <formula>250</formula>
    </cfRule>
  </conditionalFormatting>
  <conditionalFormatting sqref="H96">
    <cfRule type="cellIs" dxfId="5" priority="844" operator="greaterThan">
      <formula>200</formula>
    </cfRule>
  </conditionalFormatting>
  <conditionalFormatting sqref="H96">
    <cfRule type="cellIs" dxfId="6" priority="845" operator="greaterThan">
      <formula>150</formula>
    </cfRule>
  </conditionalFormatting>
  <conditionalFormatting sqref="H97">
    <cfRule type="cellIs" dxfId="4" priority="846" operator="greaterThan">
      <formula>250</formula>
    </cfRule>
  </conditionalFormatting>
  <conditionalFormatting sqref="H97">
    <cfRule type="cellIs" dxfId="5" priority="847" operator="greaterThan">
      <formula>200</formula>
    </cfRule>
  </conditionalFormatting>
  <conditionalFormatting sqref="H97">
    <cfRule type="cellIs" dxfId="6" priority="848" operator="greaterThan">
      <formula>150</formula>
    </cfRule>
  </conditionalFormatting>
  <conditionalFormatting sqref="H98">
    <cfRule type="cellIs" dxfId="4" priority="849" operator="greaterThan">
      <formula>250</formula>
    </cfRule>
  </conditionalFormatting>
  <conditionalFormatting sqref="H98">
    <cfRule type="cellIs" dxfId="5" priority="850" operator="greaterThan">
      <formula>200</formula>
    </cfRule>
  </conditionalFormatting>
  <conditionalFormatting sqref="H98">
    <cfRule type="cellIs" dxfId="6" priority="851" operator="greaterThan">
      <formula>150</formula>
    </cfRule>
  </conditionalFormatting>
  <conditionalFormatting sqref="H99">
    <cfRule type="cellIs" dxfId="4" priority="852" operator="greaterThan">
      <formula>250</formula>
    </cfRule>
  </conditionalFormatting>
  <conditionalFormatting sqref="H99">
    <cfRule type="cellIs" dxfId="5" priority="853" operator="greaterThan">
      <formula>200</formula>
    </cfRule>
  </conditionalFormatting>
  <conditionalFormatting sqref="H99">
    <cfRule type="cellIs" dxfId="6" priority="854" operator="greaterThan">
      <formula>150</formula>
    </cfRule>
  </conditionalFormatting>
  <conditionalFormatting sqref="H100">
    <cfRule type="cellIs" dxfId="4" priority="855" operator="greaterThan">
      <formula>250</formula>
    </cfRule>
  </conditionalFormatting>
  <conditionalFormatting sqref="H100">
    <cfRule type="cellIs" dxfId="5" priority="856" operator="greaterThan">
      <formula>200</formula>
    </cfRule>
  </conditionalFormatting>
  <conditionalFormatting sqref="H100">
    <cfRule type="cellIs" dxfId="6" priority="857" operator="greaterThan">
      <formula>150</formula>
    </cfRule>
  </conditionalFormatting>
  <conditionalFormatting sqref="H101">
    <cfRule type="cellIs" dxfId="4" priority="858" operator="greaterThan">
      <formula>250</formula>
    </cfRule>
  </conditionalFormatting>
  <conditionalFormatting sqref="H101">
    <cfRule type="cellIs" dxfId="5" priority="859" operator="greaterThan">
      <formula>200</formula>
    </cfRule>
  </conditionalFormatting>
  <conditionalFormatting sqref="H101">
    <cfRule type="cellIs" dxfId="6" priority="860" operator="greaterThan">
      <formula>150</formula>
    </cfRule>
  </conditionalFormatting>
  <conditionalFormatting sqref="H102">
    <cfRule type="cellIs" dxfId="4" priority="861" operator="greaterThan">
      <formula>250</formula>
    </cfRule>
  </conditionalFormatting>
  <conditionalFormatting sqref="H102">
    <cfRule type="cellIs" dxfId="5" priority="862" operator="greaterThan">
      <formula>200</formula>
    </cfRule>
  </conditionalFormatting>
  <conditionalFormatting sqref="H102">
    <cfRule type="cellIs" dxfId="6" priority="863" operator="greaterThan">
      <formula>150</formula>
    </cfRule>
  </conditionalFormatting>
  <conditionalFormatting sqref="H103">
    <cfRule type="cellIs" dxfId="4" priority="864" operator="greaterThan">
      <formula>250</formula>
    </cfRule>
  </conditionalFormatting>
  <conditionalFormatting sqref="H103">
    <cfRule type="cellIs" dxfId="5" priority="865" operator="greaterThan">
      <formula>200</formula>
    </cfRule>
  </conditionalFormatting>
  <conditionalFormatting sqref="H103">
    <cfRule type="cellIs" dxfId="6" priority="866" operator="greaterThan">
      <formula>150</formula>
    </cfRule>
  </conditionalFormatting>
  <conditionalFormatting sqref="I8">
    <cfRule type="cellIs" dxfId="4" priority="867" operator="greaterThan">
      <formula>250</formula>
    </cfRule>
  </conditionalFormatting>
  <conditionalFormatting sqref="I8">
    <cfRule type="cellIs" dxfId="5" priority="868" operator="greaterThan">
      <formula>200</formula>
    </cfRule>
  </conditionalFormatting>
  <conditionalFormatting sqref="I8">
    <cfRule type="cellIs" dxfId="6" priority="869" operator="greaterThan">
      <formula>150</formula>
    </cfRule>
  </conditionalFormatting>
  <conditionalFormatting sqref="I9">
    <cfRule type="cellIs" dxfId="4" priority="870" operator="greaterThan">
      <formula>250</formula>
    </cfRule>
  </conditionalFormatting>
  <conditionalFormatting sqref="I9">
    <cfRule type="cellIs" dxfId="5" priority="871" operator="greaterThan">
      <formula>200</formula>
    </cfRule>
  </conditionalFormatting>
  <conditionalFormatting sqref="I9">
    <cfRule type="cellIs" dxfId="6" priority="872" operator="greaterThan">
      <formula>150</formula>
    </cfRule>
  </conditionalFormatting>
  <conditionalFormatting sqref="I10">
    <cfRule type="cellIs" dxfId="4" priority="873" operator="greaterThan">
      <formula>250</formula>
    </cfRule>
  </conditionalFormatting>
  <conditionalFormatting sqref="I10">
    <cfRule type="cellIs" dxfId="5" priority="874" operator="greaterThan">
      <formula>200</formula>
    </cfRule>
  </conditionalFormatting>
  <conditionalFormatting sqref="I10">
    <cfRule type="cellIs" dxfId="6" priority="875" operator="greaterThan">
      <formula>150</formula>
    </cfRule>
  </conditionalFormatting>
  <conditionalFormatting sqref="I11">
    <cfRule type="cellIs" dxfId="4" priority="876" operator="greaterThan">
      <formula>250</formula>
    </cfRule>
  </conditionalFormatting>
  <conditionalFormatting sqref="I11">
    <cfRule type="cellIs" dxfId="5" priority="877" operator="greaterThan">
      <formula>200</formula>
    </cfRule>
  </conditionalFormatting>
  <conditionalFormatting sqref="I11">
    <cfRule type="cellIs" dxfId="6" priority="878" operator="greaterThan">
      <formula>150</formula>
    </cfRule>
  </conditionalFormatting>
  <conditionalFormatting sqref="I12">
    <cfRule type="cellIs" dxfId="4" priority="879" operator="greaterThan">
      <formula>250</formula>
    </cfRule>
  </conditionalFormatting>
  <conditionalFormatting sqref="I12">
    <cfRule type="cellIs" dxfId="5" priority="880" operator="greaterThan">
      <formula>200</formula>
    </cfRule>
  </conditionalFormatting>
  <conditionalFormatting sqref="I12">
    <cfRule type="cellIs" dxfId="6" priority="881" operator="greaterThan">
      <formula>150</formula>
    </cfRule>
  </conditionalFormatting>
  <conditionalFormatting sqref="I13">
    <cfRule type="cellIs" dxfId="4" priority="882" operator="greaterThan">
      <formula>250</formula>
    </cfRule>
  </conditionalFormatting>
  <conditionalFormatting sqref="I13">
    <cfRule type="cellIs" dxfId="5" priority="883" operator="greaterThan">
      <formula>200</formula>
    </cfRule>
  </conditionalFormatting>
  <conditionalFormatting sqref="I13">
    <cfRule type="cellIs" dxfId="6" priority="884" operator="greaterThan">
      <formula>150</formula>
    </cfRule>
  </conditionalFormatting>
  <conditionalFormatting sqref="I14">
    <cfRule type="cellIs" dxfId="4" priority="885" operator="greaterThan">
      <formula>250</formula>
    </cfRule>
  </conditionalFormatting>
  <conditionalFormatting sqref="I14">
    <cfRule type="cellIs" dxfId="5" priority="886" operator="greaterThan">
      <formula>200</formula>
    </cfRule>
  </conditionalFormatting>
  <conditionalFormatting sqref="I14">
    <cfRule type="cellIs" dxfId="6" priority="887" operator="greaterThan">
      <formula>150</formula>
    </cfRule>
  </conditionalFormatting>
  <conditionalFormatting sqref="I15">
    <cfRule type="cellIs" dxfId="4" priority="888" operator="greaterThan">
      <formula>250</formula>
    </cfRule>
  </conditionalFormatting>
  <conditionalFormatting sqref="I15">
    <cfRule type="cellIs" dxfId="5" priority="889" operator="greaterThan">
      <formula>200</formula>
    </cfRule>
  </conditionalFormatting>
  <conditionalFormatting sqref="I15">
    <cfRule type="cellIs" dxfId="6" priority="890" operator="greaterThan">
      <formula>150</formula>
    </cfRule>
  </conditionalFormatting>
  <conditionalFormatting sqref="I16">
    <cfRule type="cellIs" dxfId="4" priority="891" operator="greaterThan">
      <formula>250</formula>
    </cfRule>
  </conditionalFormatting>
  <conditionalFormatting sqref="I16">
    <cfRule type="cellIs" dxfId="5" priority="892" operator="greaterThan">
      <formula>200</formula>
    </cfRule>
  </conditionalFormatting>
  <conditionalFormatting sqref="I16">
    <cfRule type="cellIs" dxfId="6" priority="893" operator="greaterThan">
      <formula>150</formula>
    </cfRule>
  </conditionalFormatting>
  <conditionalFormatting sqref="I17">
    <cfRule type="cellIs" dxfId="4" priority="894" operator="greaterThan">
      <formula>250</formula>
    </cfRule>
  </conditionalFormatting>
  <conditionalFormatting sqref="I17">
    <cfRule type="cellIs" dxfId="5" priority="895" operator="greaterThan">
      <formula>200</formula>
    </cfRule>
  </conditionalFormatting>
  <conditionalFormatting sqref="I17">
    <cfRule type="cellIs" dxfId="6" priority="896" operator="greaterThan">
      <formula>150</formula>
    </cfRule>
  </conditionalFormatting>
  <conditionalFormatting sqref="I18">
    <cfRule type="cellIs" dxfId="4" priority="897" operator="greaterThan">
      <formula>250</formula>
    </cfRule>
  </conditionalFormatting>
  <conditionalFormatting sqref="I18">
    <cfRule type="cellIs" dxfId="5" priority="898" operator="greaterThan">
      <formula>200</formula>
    </cfRule>
  </conditionalFormatting>
  <conditionalFormatting sqref="I18">
    <cfRule type="cellIs" dxfId="6" priority="899" operator="greaterThan">
      <formula>150</formula>
    </cfRule>
  </conditionalFormatting>
  <conditionalFormatting sqref="I19">
    <cfRule type="cellIs" dxfId="4" priority="900" operator="greaterThan">
      <formula>250</formula>
    </cfRule>
  </conditionalFormatting>
  <conditionalFormatting sqref="I19">
    <cfRule type="cellIs" dxfId="5" priority="901" operator="greaterThan">
      <formula>200</formula>
    </cfRule>
  </conditionalFormatting>
  <conditionalFormatting sqref="I19">
    <cfRule type="cellIs" dxfId="6" priority="902" operator="greaterThan">
      <formula>150</formula>
    </cfRule>
  </conditionalFormatting>
  <conditionalFormatting sqref="I20">
    <cfRule type="cellIs" dxfId="4" priority="903" operator="greaterThan">
      <formula>250</formula>
    </cfRule>
  </conditionalFormatting>
  <conditionalFormatting sqref="I20">
    <cfRule type="cellIs" dxfId="5" priority="904" operator="greaterThan">
      <formula>200</formula>
    </cfRule>
  </conditionalFormatting>
  <conditionalFormatting sqref="I20">
    <cfRule type="cellIs" dxfId="6" priority="905" operator="greaterThan">
      <formula>150</formula>
    </cfRule>
  </conditionalFormatting>
  <conditionalFormatting sqref="I21">
    <cfRule type="cellIs" dxfId="4" priority="906" operator="greaterThan">
      <formula>250</formula>
    </cfRule>
  </conditionalFormatting>
  <conditionalFormatting sqref="I21">
    <cfRule type="cellIs" dxfId="5" priority="907" operator="greaterThan">
      <formula>200</formula>
    </cfRule>
  </conditionalFormatting>
  <conditionalFormatting sqref="I21">
    <cfRule type="cellIs" dxfId="6" priority="908" operator="greaterThan">
      <formula>150</formula>
    </cfRule>
  </conditionalFormatting>
  <conditionalFormatting sqref="I22">
    <cfRule type="cellIs" dxfId="4" priority="909" operator="greaterThan">
      <formula>250</formula>
    </cfRule>
  </conditionalFormatting>
  <conditionalFormatting sqref="I22">
    <cfRule type="cellIs" dxfId="5" priority="910" operator="greaterThan">
      <formula>200</formula>
    </cfRule>
  </conditionalFormatting>
  <conditionalFormatting sqref="I22">
    <cfRule type="cellIs" dxfId="6" priority="911" operator="greaterThan">
      <formula>150</formula>
    </cfRule>
  </conditionalFormatting>
  <conditionalFormatting sqref="I23">
    <cfRule type="cellIs" dxfId="4" priority="912" operator="greaterThan">
      <formula>250</formula>
    </cfRule>
  </conditionalFormatting>
  <conditionalFormatting sqref="I23">
    <cfRule type="cellIs" dxfId="5" priority="913" operator="greaterThan">
      <formula>200</formula>
    </cfRule>
  </conditionalFormatting>
  <conditionalFormatting sqref="I23">
    <cfRule type="cellIs" dxfId="6" priority="914" operator="greaterThan">
      <formula>150</formula>
    </cfRule>
  </conditionalFormatting>
  <conditionalFormatting sqref="I24">
    <cfRule type="cellIs" dxfId="4" priority="915" operator="greaterThan">
      <formula>250</formula>
    </cfRule>
  </conditionalFormatting>
  <conditionalFormatting sqref="I24">
    <cfRule type="cellIs" dxfId="5" priority="916" operator="greaterThan">
      <formula>200</formula>
    </cfRule>
  </conditionalFormatting>
  <conditionalFormatting sqref="I24">
    <cfRule type="cellIs" dxfId="6" priority="917" operator="greaterThan">
      <formula>150</formula>
    </cfRule>
  </conditionalFormatting>
  <conditionalFormatting sqref="I25">
    <cfRule type="cellIs" dxfId="4" priority="918" operator="greaterThan">
      <formula>250</formula>
    </cfRule>
  </conditionalFormatting>
  <conditionalFormatting sqref="I25">
    <cfRule type="cellIs" dxfId="5" priority="919" operator="greaterThan">
      <formula>200</formula>
    </cfRule>
  </conditionalFormatting>
  <conditionalFormatting sqref="I25">
    <cfRule type="cellIs" dxfId="6" priority="920" operator="greaterThan">
      <formula>150</formula>
    </cfRule>
  </conditionalFormatting>
  <conditionalFormatting sqref="I26">
    <cfRule type="cellIs" dxfId="4" priority="921" operator="greaterThan">
      <formula>250</formula>
    </cfRule>
  </conditionalFormatting>
  <conditionalFormatting sqref="I26">
    <cfRule type="cellIs" dxfId="5" priority="922" operator="greaterThan">
      <formula>200</formula>
    </cfRule>
  </conditionalFormatting>
  <conditionalFormatting sqref="I26">
    <cfRule type="cellIs" dxfId="6" priority="923" operator="greaterThan">
      <formula>150</formula>
    </cfRule>
  </conditionalFormatting>
  <conditionalFormatting sqref="I27">
    <cfRule type="cellIs" dxfId="4" priority="924" operator="greaterThan">
      <formula>250</formula>
    </cfRule>
  </conditionalFormatting>
  <conditionalFormatting sqref="I27">
    <cfRule type="cellIs" dxfId="5" priority="925" operator="greaterThan">
      <formula>200</formula>
    </cfRule>
  </conditionalFormatting>
  <conditionalFormatting sqref="I27">
    <cfRule type="cellIs" dxfId="6" priority="926" operator="greaterThan">
      <formula>150</formula>
    </cfRule>
  </conditionalFormatting>
  <conditionalFormatting sqref="I28">
    <cfRule type="cellIs" dxfId="4" priority="927" operator="greaterThan">
      <formula>250</formula>
    </cfRule>
  </conditionalFormatting>
  <conditionalFormatting sqref="I28">
    <cfRule type="cellIs" dxfId="5" priority="928" operator="greaterThan">
      <formula>200</formula>
    </cfRule>
  </conditionalFormatting>
  <conditionalFormatting sqref="I28">
    <cfRule type="cellIs" dxfId="6" priority="929" operator="greaterThan">
      <formula>150</formula>
    </cfRule>
  </conditionalFormatting>
  <conditionalFormatting sqref="I29">
    <cfRule type="cellIs" dxfId="4" priority="930" operator="greaterThan">
      <formula>250</formula>
    </cfRule>
  </conditionalFormatting>
  <conditionalFormatting sqref="I29">
    <cfRule type="cellIs" dxfId="5" priority="931" operator="greaterThan">
      <formula>200</formula>
    </cfRule>
  </conditionalFormatting>
  <conditionalFormatting sqref="I29">
    <cfRule type="cellIs" dxfId="6" priority="932" operator="greaterThan">
      <formula>150</formula>
    </cfRule>
  </conditionalFormatting>
  <conditionalFormatting sqref="I30">
    <cfRule type="cellIs" dxfId="4" priority="933" operator="greaterThan">
      <formula>250</formula>
    </cfRule>
  </conditionalFormatting>
  <conditionalFormatting sqref="I30">
    <cfRule type="cellIs" dxfId="5" priority="934" operator="greaterThan">
      <formula>200</formula>
    </cfRule>
  </conditionalFormatting>
  <conditionalFormatting sqref="I30">
    <cfRule type="cellIs" dxfId="6" priority="935" operator="greaterThan">
      <formula>150</formula>
    </cfRule>
  </conditionalFormatting>
  <conditionalFormatting sqref="I31">
    <cfRule type="cellIs" dxfId="4" priority="936" operator="greaterThan">
      <formula>250</formula>
    </cfRule>
  </conditionalFormatting>
  <conditionalFormatting sqref="I31">
    <cfRule type="cellIs" dxfId="5" priority="937" operator="greaterThan">
      <formula>200</formula>
    </cfRule>
  </conditionalFormatting>
  <conditionalFormatting sqref="I31">
    <cfRule type="cellIs" dxfId="6" priority="938" operator="greaterThan">
      <formula>150</formula>
    </cfRule>
  </conditionalFormatting>
  <conditionalFormatting sqref="I32">
    <cfRule type="cellIs" dxfId="4" priority="939" operator="greaterThan">
      <formula>250</formula>
    </cfRule>
  </conditionalFormatting>
  <conditionalFormatting sqref="I32">
    <cfRule type="cellIs" dxfId="5" priority="940" operator="greaterThan">
      <formula>200</formula>
    </cfRule>
  </conditionalFormatting>
  <conditionalFormatting sqref="I32">
    <cfRule type="cellIs" dxfId="6" priority="941" operator="greaterThan">
      <formula>150</formula>
    </cfRule>
  </conditionalFormatting>
  <conditionalFormatting sqref="I33">
    <cfRule type="cellIs" dxfId="4" priority="942" operator="greaterThan">
      <formula>250</formula>
    </cfRule>
  </conditionalFormatting>
  <conditionalFormatting sqref="I33">
    <cfRule type="cellIs" dxfId="5" priority="943" operator="greaterThan">
      <formula>200</formula>
    </cfRule>
  </conditionalFormatting>
  <conditionalFormatting sqref="I33">
    <cfRule type="cellIs" dxfId="6" priority="944" operator="greaterThan">
      <formula>150</formula>
    </cfRule>
  </conditionalFormatting>
  <conditionalFormatting sqref="I34">
    <cfRule type="cellIs" dxfId="4" priority="945" operator="greaterThan">
      <formula>250</formula>
    </cfRule>
  </conditionalFormatting>
  <conditionalFormatting sqref="I34">
    <cfRule type="cellIs" dxfId="5" priority="946" operator="greaterThan">
      <formula>200</formula>
    </cfRule>
  </conditionalFormatting>
  <conditionalFormatting sqref="I34">
    <cfRule type="cellIs" dxfId="6" priority="947" operator="greaterThan">
      <formula>150</formula>
    </cfRule>
  </conditionalFormatting>
  <conditionalFormatting sqref="I35">
    <cfRule type="cellIs" dxfId="4" priority="948" operator="greaterThan">
      <formula>250</formula>
    </cfRule>
  </conditionalFormatting>
  <conditionalFormatting sqref="I35">
    <cfRule type="cellIs" dxfId="5" priority="949" operator="greaterThan">
      <formula>200</formula>
    </cfRule>
  </conditionalFormatting>
  <conditionalFormatting sqref="I35">
    <cfRule type="cellIs" dxfId="6" priority="950" operator="greaterThan">
      <formula>150</formula>
    </cfRule>
  </conditionalFormatting>
  <conditionalFormatting sqref="I36">
    <cfRule type="cellIs" dxfId="4" priority="951" operator="greaterThan">
      <formula>250</formula>
    </cfRule>
  </conditionalFormatting>
  <conditionalFormatting sqref="I36">
    <cfRule type="cellIs" dxfId="5" priority="952" operator="greaterThan">
      <formula>200</formula>
    </cfRule>
  </conditionalFormatting>
  <conditionalFormatting sqref="I36">
    <cfRule type="cellIs" dxfId="6" priority="953" operator="greaterThan">
      <formula>150</formula>
    </cfRule>
  </conditionalFormatting>
  <conditionalFormatting sqref="I37">
    <cfRule type="cellIs" dxfId="4" priority="954" operator="greaterThan">
      <formula>250</formula>
    </cfRule>
  </conditionalFormatting>
  <conditionalFormatting sqref="I37">
    <cfRule type="cellIs" dxfId="5" priority="955" operator="greaterThan">
      <formula>200</formula>
    </cfRule>
  </conditionalFormatting>
  <conditionalFormatting sqref="I37">
    <cfRule type="cellIs" dxfId="6" priority="956" operator="greaterThan">
      <formula>150</formula>
    </cfRule>
  </conditionalFormatting>
  <conditionalFormatting sqref="I38">
    <cfRule type="cellIs" dxfId="4" priority="957" operator="greaterThan">
      <formula>250</formula>
    </cfRule>
  </conditionalFormatting>
  <conditionalFormatting sqref="I38">
    <cfRule type="cellIs" dxfId="5" priority="958" operator="greaterThan">
      <formula>200</formula>
    </cfRule>
  </conditionalFormatting>
  <conditionalFormatting sqref="I38">
    <cfRule type="cellIs" dxfId="6" priority="959" operator="greaterThan">
      <formula>150</formula>
    </cfRule>
  </conditionalFormatting>
  <conditionalFormatting sqref="I39">
    <cfRule type="cellIs" dxfId="4" priority="960" operator="greaterThan">
      <formula>250</formula>
    </cfRule>
  </conditionalFormatting>
  <conditionalFormatting sqref="I39">
    <cfRule type="cellIs" dxfId="5" priority="961" operator="greaterThan">
      <formula>200</formula>
    </cfRule>
  </conditionalFormatting>
  <conditionalFormatting sqref="I39">
    <cfRule type="cellIs" dxfId="6" priority="962" operator="greaterThan">
      <formula>150</formula>
    </cfRule>
  </conditionalFormatting>
  <conditionalFormatting sqref="I40">
    <cfRule type="cellIs" dxfId="4" priority="963" operator="greaterThan">
      <formula>250</formula>
    </cfRule>
  </conditionalFormatting>
  <conditionalFormatting sqref="I40">
    <cfRule type="cellIs" dxfId="5" priority="964" operator="greaterThan">
      <formula>200</formula>
    </cfRule>
  </conditionalFormatting>
  <conditionalFormatting sqref="I40">
    <cfRule type="cellIs" dxfId="6" priority="965" operator="greaterThan">
      <formula>150</formula>
    </cfRule>
  </conditionalFormatting>
  <conditionalFormatting sqref="I41">
    <cfRule type="cellIs" dxfId="4" priority="966" operator="greaterThan">
      <formula>250</formula>
    </cfRule>
  </conditionalFormatting>
  <conditionalFormatting sqref="I41">
    <cfRule type="cellIs" dxfId="5" priority="967" operator="greaterThan">
      <formula>200</formula>
    </cfRule>
  </conditionalFormatting>
  <conditionalFormatting sqref="I41">
    <cfRule type="cellIs" dxfId="6" priority="968" operator="greaterThan">
      <formula>150</formula>
    </cfRule>
  </conditionalFormatting>
  <conditionalFormatting sqref="I42">
    <cfRule type="cellIs" dxfId="4" priority="969" operator="greaterThan">
      <formula>250</formula>
    </cfRule>
  </conditionalFormatting>
  <conditionalFormatting sqref="I42">
    <cfRule type="cellIs" dxfId="5" priority="970" operator="greaterThan">
      <formula>200</formula>
    </cfRule>
  </conditionalFormatting>
  <conditionalFormatting sqref="I42">
    <cfRule type="cellIs" dxfId="6" priority="971" operator="greaterThan">
      <formula>150</formula>
    </cfRule>
  </conditionalFormatting>
  <conditionalFormatting sqref="I43">
    <cfRule type="cellIs" dxfId="4" priority="972" operator="greaterThan">
      <formula>250</formula>
    </cfRule>
  </conditionalFormatting>
  <conditionalFormatting sqref="I43">
    <cfRule type="cellIs" dxfId="5" priority="973" operator="greaterThan">
      <formula>200</formula>
    </cfRule>
  </conditionalFormatting>
  <conditionalFormatting sqref="I43">
    <cfRule type="cellIs" dxfId="6" priority="974" operator="greaterThan">
      <formula>150</formula>
    </cfRule>
  </conditionalFormatting>
  <conditionalFormatting sqref="I44">
    <cfRule type="cellIs" dxfId="4" priority="975" operator="greaterThan">
      <formula>250</formula>
    </cfRule>
  </conditionalFormatting>
  <conditionalFormatting sqref="I44">
    <cfRule type="cellIs" dxfId="5" priority="976" operator="greaterThan">
      <formula>200</formula>
    </cfRule>
  </conditionalFormatting>
  <conditionalFormatting sqref="I44">
    <cfRule type="cellIs" dxfId="6" priority="977" operator="greaterThan">
      <formula>150</formula>
    </cfRule>
  </conditionalFormatting>
  <conditionalFormatting sqref="I45">
    <cfRule type="cellIs" dxfId="4" priority="978" operator="greaterThan">
      <formula>250</formula>
    </cfRule>
  </conditionalFormatting>
  <conditionalFormatting sqref="I45">
    <cfRule type="cellIs" dxfId="5" priority="979" operator="greaterThan">
      <formula>200</formula>
    </cfRule>
  </conditionalFormatting>
  <conditionalFormatting sqref="I45">
    <cfRule type="cellIs" dxfId="6" priority="980" operator="greaterThan">
      <formula>150</formula>
    </cfRule>
  </conditionalFormatting>
  <conditionalFormatting sqref="I46">
    <cfRule type="cellIs" dxfId="4" priority="981" operator="greaterThan">
      <formula>250</formula>
    </cfRule>
  </conditionalFormatting>
  <conditionalFormatting sqref="I46">
    <cfRule type="cellIs" dxfId="5" priority="982" operator="greaterThan">
      <formula>200</formula>
    </cfRule>
  </conditionalFormatting>
  <conditionalFormatting sqref="I46">
    <cfRule type="cellIs" dxfId="6" priority="983" operator="greaterThan">
      <formula>150</formula>
    </cfRule>
  </conditionalFormatting>
  <conditionalFormatting sqref="I47">
    <cfRule type="cellIs" dxfId="4" priority="984" operator="greaterThan">
      <formula>250</formula>
    </cfRule>
  </conditionalFormatting>
  <conditionalFormatting sqref="I47">
    <cfRule type="cellIs" dxfId="5" priority="985" operator="greaterThan">
      <formula>200</formula>
    </cfRule>
  </conditionalFormatting>
  <conditionalFormatting sqref="I47">
    <cfRule type="cellIs" dxfId="6" priority="986" operator="greaterThan">
      <formula>150</formula>
    </cfRule>
  </conditionalFormatting>
  <conditionalFormatting sqref="I48">
    <cfRule type="cellIs" dxfId="4" priority="987" operator="greaterThan">
      <formula>250</formula>
    </cfRule>
  </conditionalFormatting>
  <conditionalFormatting sqref="I48">
    <cfRule type="cellIs" dxfId="5" priority="988" operator="greaterThan">
      <formula>200</formula>
    </cfRule>
  </conditionalFormatting>
  <conditionalFormatting sqref="I48">
    <cfRule type="cellIs" dxfId="6" priority="989" operator="greaterThan">
      <formula>150</formula>
    </cfRule>
  </conditionalFormatting>
  <conditionalFormatting sqref="I49">
    <cfRule type="cellIs" dxfId="4" priority="990" operator="greaterThan">
      <formula>250</formula>
    </cfRule>
  </conditionalFormatting>
  <conditionalFormatting sqref="I49">
    <cfRule type="cellIs" dxfId="5" priority="991" operator="greaterThan">
      <formula>200</formula>
    </cfRule>
  </conditionalFormatting>
  <conditionalFormatting sqref="I49">
    <cfRule type="cellIs" dxfId="6" priority="992" operator="greaterThan">
      <formula>150</formula>
    </cfRule>
  </conditionalFormatting>
  <conditionalFormatting sqref="I50">
    <cfRule type="cellIs" dxfId="4" priority="993" operator="greaterThan">
      <formula>250</formula>
    </cfRule>
  </conditionalFormatting>
  <conditionalFormatting sqref="I50">
    <cfRule type="cellIs" dxfId="5" priority="994" operator="greaterThan">
      <formula>200</formula>
    </cfRule>
  </conditionalFormatting>
  <conditionalFormatting sqref="I50">
    <cfRule type="cellIs" dxfId="6" priority="995" operator="greaterThan">
      <formula>150</formula>
    </cfRule>
  </conditionalFormatting>
  <conditionalFormatting sqref="I51">
    <cfRule type="cellIs" dxfId="4" priority="996" operator="greaterThan">
      <formula>250</formula>
    </cfRule>
  </conditionalFormatting>
  <conditionalFormatting sqref="I51">
    <cfRule type="cellIs" dxfId="5" priority="997" operator="greaterThan">
      <formula>200</formula>
    </cfRule>
  </conditionalFormatting>
  <conditionalFormatting sqref="I51">
    <cfRule type="cellIs" dxfId="6" priority="998" operator="greaterThan">
      <formula>150</formula>
    </cfRule>
  </conditionalFormatting>
  <conditionalFormatting sqref="I52">
    <cfRule type="cellIs" dxfId="4" priority="999" operator="greaterThan">
      <formula>250</formula>
    </cfRule>
  </conditionalFormatting>
  <conditionalFormatting sqref="I52">
    <cfRule type="cellIs" dxfId="5" priority="1000" operator="greaterThan">
      <formula>200</formula>
    </cfRule>
  </conditionalFormatting>
  <conditionalFormatting sqref="I52">
    <cfRule type="cellIs" dxfId="6" priority="1001" operator="greaterThan">
      <formula>150</formula>
    </cfRule>
  </conditionalFormatting>
  <conditionalFormatting sqref="I53">
    <cfRule type="cellIs" dxfId="4" priority="1002" operator="greaterThan">
      <formula>250</formula>
    </cfRule>
  </conditionalFormatting>
  <conditionalFormatting sqref="I53">
    <cfRule type="cellIs" dxfId="5" priority="1003" operator="greaterThan">
      <formula>200</formula>
    </cfRule>
  </conditionalFormatting>
  <conditionalFormatting sqref="I53">
    <cfRule type="cellIs" dxfId="6" priority="1004" operator="greaterThan">
      <formula>150</formula>
    </cfRule>
  </conditionalFormatting>
  <conditionalFormatting sqref="I54">
    <cfRule type="cellIs" dxfId="4" priority="1005" operator="greaterThan">
      <formula>250</formula>
    </cfRule>
  </conditionalFormatting>
  <conditionalFormatting sqref="I54">
    <cfRule type="cellIs" dxfId="5" priority="1006" operator="greaterThan">
      <formula>200</formula>
    </cfRule>
  </conditionalFormatting>
  <conditionalFormatting sqref="I54">
    <cfRule type="cellIs" dxfId="6" priority="1007" operator="greaterThan">
      <formula>150</formula>
    </cfRule>
  </conditionalFormatting>
  <conditionalFormatting sqref="I55">
    <cfRule type="cellIs" dxfId="4" priority="1008" operator="greaterThan">
      <formula>250</formula>
    </cfRule>
  </conditionalFormatting>
  <conditionalFormatting sqref="I55">
    <cfRule type="cellIs" dxfId="5" priority="1009" operator="greaterThan">
      <formula>200</formula>
    </cfRule>
  </conditionalFormatting>
  <conditionalFormatting sqref="I55">
    <cfRule type="cellIs" dxfId="6" priority="1010" operator="greaterThan">
      <formula>150</formula>
    </cfRule>
  </conditionalFormatting>
  <conditionalFormatting sqref="I56">
    <cfRule type="cellIs" dxfId="4" priority="1011" operator="greaterThan">
      <formula>250</formula>
    </cfRule>
  </conditionalFormatting>
  <conditionalFormatting sqref="I56">
    <cfRule type="cellIs" dxfId="5" priority="1012" operator="greaterThan">
      <formula>200</formula>
    </cfRule>
  </conditionalFormatting>
  <conditionalFormatting sqref="I56">
    <cfRule type="cellIs" dxfId="6" priority="1013" operator="greaterThan">
      <formula>150</formula>
    </cfRule>
  </conditionalFormatting>
  <conditionalFormatting sqref="I57">
    <cfRule type="cellIs" dxfId="4" priority="1014" operator="greaterThan">
      <formula>250</formula>
    </cfRule>
  </conditionalFormatting>
  <conditionalFormatting sqref="I57">
    <cfRule type="cellIs" dxfId="5" priority="1015" operator="greaterThan">
      <formula>200</formula>
    </cfRule>
  </conditionalFormatting>
  <conditionalFormatting sqref="I57">
    <cfRule type="cellIs" dxfId="6" priority="1016" operator="greaterThan">
      <formula>150</formula>
    </cfRule>
  </conditionalFormatting>
  <conditionalFormatting sqref="I58">
    <cfRule type="cellIs" dxfId="4" priority="1017" operator="greaterThan">
      <formula>250</formula>
    </cfRule>
  </conditionalFormatting>
  <conditionalFormatting sqref="I58">
    <cfRule type="cellIs" dxfId="5" priority="1018" operator="greaterThan">
      <formula>200</formula>
    </cfRule>
  </conditionalFormatting>
  <conditionalFormatting sqref="I58">
    <cfRule type="cellIs" dxfId="6" priority="1019" operator="greaterThan">
      <formula>150</formula>
    </cfRule>
  </conditionalFormatting>
  <conditionalFormatting sqref="I59">
    <cfRule type="cellIs" dxfId="4" priority="1020" operator="greaterThan">
      <formula>250</formula>
    </cfRule>
  </conditionalFormatting>
  <conditionalFormatting sqref="I59">
    <cfRule type="cellIs" dxfId="5" priority="1021" operator="greaterThan">
      <formula>200</formula>
    </cfRule>
  </conditionalFormatting>
  <conditionalFormatting sqref="I59">
    <cfRule type="cellIs" dxfId="6" priority="1022" operator="greaterThan">
      <formula>150</formula>
    </cfRule>
  </conditionalFormatting>
  <conditionalFormatting sqref="I60">
    <cfRule type="cellIs" dxfId="4" priority="1023" operator="greaterThan">
      <formula>250</formula>
    </cfRule>
  </conditionalFormatting>
  <conditionalFormatting sqref="I60">
    <cfRule type="cellIs" dxfId="5" priority="1024" operator="greaterThan">
      <formula>200</formula>
    </cfRule>
  </conditionalFormatting>
  <conditionalFormatting sqref="I60">
    <cfRule type="cellIs" dxfId="6" priority="1025" operator="greaterThan">
      <formula>150</formula>
    </cfRule>
  </conditionalFormatting>
  <conditionalFormatting sqref="I61">
    <cfRule type="cellIs" dxfId="4" priority="1026" operator="greaterThan">
      <formula>250</formula>
    </cfRule>
  </conditionalFormatting>
  <conditionalFormatting sqref="I61">
    <cfRule type="cellIs" dxfId="5" priority="1027" operator="greaterThan">
      <formula>200</formula>
    </cfRule>
  </conditionalFormatting>
  <conditionalFormatting sqref="I61">
    <cfRule type="cellIs" dxfId="6" priority="1028" operator="greaterThan">
      <formula>150</formula>
    </cfRule>
  </conditionalFormatting>
  <conditionalFormatting sqref="I62">
    <cfRule type="cellIs" dxfId="4" priority="1029" operator="greaterThan">
      <formula>250</formula>
    </cfRule>
  </conditionalFormatting>
  <conditionalFormatting sqref="I62">
    <cfRule type="cellIs" dxfId="5" priority="1030" operator="greaterThan">
      <formula>200</formula>
    </cfRule>
  </conditionalFormatting>
  <conditionalFormatting sqref="I62">
    <cfRule type="cellIs" dxfId="6" priority="1031" operator="greaterThan">
      <formula>150</formula>
    </cfRule>
  </conditionalFormatting>
  <conditionalFormatting sqref="I63">
    <cfRule type="cellIs" dxfId="4" priority="1032" operator="greaterThan">
      <formula>250</formula>
    </cfRule>
  </conditionalFormatting>
  <conditionalFormatting sqref="I63">
    <cfRule type="cellIs" dxfId="5" priority="1033" operator="greaterThan">
      <formula>200</formula>
    </cfRule>
  </conditionalFormatting>
  <conditionalFormatting sqref="I63">
    <cfRule type="cellIs" dxfId="6" priority="1034" operator="greaterThan">
      <formula>150</formula>
    </cfRule>
  </conditionalFormatting>
  <conditionalFormatting sqref="I64">
    <cfRule type="cellIs" dxfId="4" priority="1035" operator="greaterThan">
      <formula>250</formula>
    </cfRule>
  </conditionalFormatting>
  <conditionalFormatting sqref="I64">
    <cfRule type="cellIs" dxfId="5" priority="1036" operator="greaterThan">
      <formula>200</formula>
    </cfRule>
  </conditionalFormatting>
  <conditionalFormatting sqref="I64">
    <cfRule type="cellIs" dxfId="6" priority="1037" operator="greaterThan">
      <formula>150</formula>
    </cfRule>
  </conditionalFormatting>
  <conditionalFormatting sqref="I65">
    <cfRule type="cellIs" dxfId="4" priority="1038" operator="greaterThan">
      <formula>250</formula>
    </cfRule>
  </conditionalFormatting>
  <conditionalFormatting sqref="I65">
    <cfRule type="cellIs" dxfId="5" priority="1039" operator="greaterThan">
      <formula>200</formula>
    </cfRule>
  </conditionalFormatting>
  <conditionalFormatting sqref="I65">
    <cfRule type="cellIs" dxfId="6" priority="1040" operator="greaterThan">
      <formula>150</formula>
    </cfRule>
  </conditionalFormatting>
  <conditionalFormatting sqref="I66">
    <cfRule type="cellIs" dxfId="4" priority="1041" operator="greaterThan">
      <formula>250</formula>
    </cfRule>
  </conditionalFormatting>
  <conditionalFormatting sqref="I66">
    <cfRule type="cellIs" dxfId="5" priority="1042" operator="greaterThan">
      <formula>200</formula>
    </cfRule>
  </conditionalFormatting>
  <conditionalFormatting sqref="I66">
    <cfRule type="cellIs" dxfId="6" priority="1043" operator="greaterThan">
      <formula>150</formula>
    </cfRule>
  </conditionalFormatting>
  <conditionalFormatting sqref="I67">
    <cfRule type="cellIs" dxfId="4" priority="1044" operator="greaterThan">
      <formula>250</formula>
    </cfRule>
  </conditionalFormatting>
  <conditionalFormatting sqref="I67">
    <cfRule type="cellIs" dxfId="5" priority="1045" operator="greaterThan">
      <formula>200</formula>
    </cfRule>
  </conditionalFormatting>
  <conditionalFormatting sqref="I67">
    <cfRule type="cellIs" dxfId="6" priority="1046" operator="greaterThan">
      <formula>150</formula>
    </cfRule>
  </conditionalFormatting>
  <conditionalFormatting sqref="I68">
    <cfRule type="cellIs" dxfId="4" priority="1047" operator="greaterThan">
      <formula>250</formula>
    </cfRule>
  </conditionalFormatting>
  <conditionalFormatting sqref="I68">
    <cfRule type="cellIs" dxfId="5" priority="1048" operator="greaterThan">
      <formula>200</formula>
    </cfRule>
  </conditionalFormatting>
  <conditionalFormatting sqref="I68">
    <cfRule type="cellIs" dxfId="6" priority="1049" operator="greaterThan">
      <formula>150</formula>
    </cfRule>
  </conditionalFormatting>
  <conditionalFormatting sqref="I69">
    <cfRule type="cellIs" dxfId="4" priority="1050" operator="greaterThan">
      <formula>250</formula>
    </cfRule>
  </conditionalFormatting>
  <conditionalFormatting sqref="I69">
    <cfRule type="cellIs" dxfId="5" priority="1051" operator="greaterThan">
      <formula>200</formula>
    </cfRule>
  </conditionalFormatting>
  <conditionalFormatting sqref="I69">
    <cfRule type="cellIs" dxfId="6" priority="1052" operator="greaterThan">
      <formula>150</formula>
    </cfRule>
  </conditionalFormatting>
  <conditionalFormatting sqref="I70">
    <cfRule type="cellIs" dxfId="4" priority="1053" operator="greaterThan">
      <formula>250</formula>
    </cfRule>
  </conditionalFormatting>
  <conditionalFormatting sqref="I70">
    <cfRule type="cellIs" dxfId="5" priority="1054" operator="greaterThan">
      <formula>200</formula>
    </cfRule>
  </conditionalFormatting>
  <conditionalFormatting sqref="I70">
    <cfRule type="cellIs" dxfId="6" priority="1055" operator="greaterThan">
      <formula>150</formula>
    </cfRule>
  </conditionalFormatting>
  <conditionalFormatting sqref="I71">
    <cfRule type="cellIs" dxfId="4" priority="1056" operator="greaterThan">
      <formula>250</formula>
    </cfRule>
  </conditionalFormatting>
  <conditionalFormatting sqref="I71">
    <cfRule type="cellIs" dxfId="5" priority="1057" operator="greaterThan">
      <formula>200</formula>
    </cfRule>
  </conditionalFormatting>
  <conditionalFormatting sqref="I71">
    <cfRule type="cellIs" dxfId="6" priority="1058" operator="greaterThan">
      <formula>150</formula>
    </cfRule>
  </conditionalFormatting>
  <conditionalFormatting sqref="I72">
    <cfRule type="cellIs" dxfId="4" priority="1059" operator="greaterThan">
      <formula>250</formula>
    </cfRule>
  </conditionalFormatting>
  <conditionalFormatting sqref="I72">
    <cfRule type="cellIs" dxfId="5" priority="1060" operator="greaterThan">
      <formula>200</formula>
    </cfRule>
  </conditionalFormatting>
  <conditionalFormatting sqref="I72">
    <cfRule type="cellIs" dxfId="6" priority="1061" operator="greaterThan">
      <formula>150</formula>
    </cfRule>
  </conditionalFormatting>
  <conditionalFormatting sqref="I73">
    <cfRule type="cellIs" dxfId="4" priority="1062" operator="greaterThan">
      <formula>250</formula>
    </cfRule>
  </conditionalFormatting>
  <conditionalFormatting sqref="I73">
    <cfRule type="cellIs" dxfId="5" priority="1063" operator="greaterThan">
      <formula>200</formula>
    </cfRule>
  </conditionalFormatting>
  <conditionalFormatting sqref="I73">
    <cfRule type="cellIs" dxfId="6" priority="1064" operator="greaterThan">
      <formula>150</formula>
    </cfRule>
  </conditionalFormatting>
  <conditionalFormatting sqref="I74">
    <cfRule type="cellIs" dxfId="4" priority="1065" operator="greaterThan">
      <formula>250</formula>
    </cfRule>
  </conditionalFormatting>
  <conditionalFormatting sqref="I74">
    <cfRule type="cellIs" dxfId="5" priority="1066" operator="greaterThan">
      <formula>200</formula>
    </cfRule>
  </conditionalFormatting>
  <conditionalFormatting sqref="I74">
    <cfRule type="cellIs" dxfId="6" priority="1067" operator="greaterThan">
      <formula>150</formula>
    </cfRule>
  </conditionalFormatting>
  <conditionalFormatting sqref="I75">
    <cfRule type="cellIs" dxfId="4" priority="1068" operator="greaterThan">
      <formula>250</formula>
    </cfRule>
  </conditionalFormatting>
  <conditionalFormatting sqref="I75">
    <cfRule type="cellIs" dxfId="5" priority="1069" operator="greaterThan">
      <formula>200</formula>
    </cfRule>
  </conditionalFormatting>
  <conditionalFormatting sqref="I75">
    <cfRule type="cellIs" dxfId="6" priority="1070" operator="greaterThan">
      <formula>150</formula>
    </cfRule>
  </conditionalFormatting>
  <conditionalFormatting sqref="I76">
    <cfRule type="cellIs" dxfId="4" priority="1071" operator="greaterThan">
      <formula>250</formula>
    </cfRule>
  </conditionalFormatting>
  <conditionalFormatting sqref="I76">
    <cfRule type="cellIs" dxfId="5" priority="1072" operator="greaterThan">
      <formula>200</formula>
    </cfRule>
  </conditionalFormatting>
  <conditionalFormatting sqref="I76">
    <cfRule type="cellIs" dxfId="6" priority="1073" operator="greaterThan">
      <formula>150</formula>
    </cfRule>
  </conditionalFormatting>
  <conditionalFormatting sqref="I77">
    <cfRule type="cellIs" dxfId="4" priority="1074" operator="greaterThan">
      <formula>250</formula>
    </cfRule>
  </conditionalFormatting>
  <conditionalFormatting sqref="I77">
    <cfRule type="cellIs" dxfId="5" priority="1075" operator="greaterThan">
      <formula>200</formula>
    </cfRule>
  </conditionalFormatting>
  <conditionalFormatting sqref="I77">
    <cfRule type="cellIs" dxfId="6" priority="1076" operator="greaterThan">
      <formula>150</formula>
    </cfRule>
  </conditionalFormatting>
  <conditionalFormatting sqref="I78">
    <cfRule type="cellIs" dxfId="4" priority="1077" operator="greaterThan">
      <formula>250</formula>
    </cfRule>
  </conditionalFormatting>
  <conditionalFormatting sqref="I78">
    <cfRule type="cellIs" dxfId="5" priority="1078" operator="greaterThan">
      <formula>200</formula>
    </cfRule>
  </conditionalFormatting>
  <conditionalFormatting sqref="I78">
    <cfRule type="cellIs" dxfId="6" priority="1079" operator="greaterThan">
      <formula>150</formula>
    </cfRule>
  </conditionalFormatting>
  <conditionalFormatting sqref="I79">
    <cfRule type="cellIs" dxfId="4" priority="1080" operator="greaterThan">
      <formula>250</formula>
    </cfRule>
  </conditionalFormatting>
  <conditionalFormatting sqref="I79">
    <cfRule type="cellIs" dxfId="5" priority="1081" operator="greaterThan">
      <formula>200</formula>
    </cfRule>
  </conditionalFormatting>
  <conditionalFormatting sqref="I79">
    <cfRule type="cellIs" dxfId="6" priority="1082" operator="greaterThan">
      <formula>150</formula>
    </cfRule>
  </conditionalFormatting>
  <conditionalFormatting sqref="I80">
    <cfRule type="cellIs" dxfId="4" priority="1083" operator="greaterThan">
      <formula>250</formula>
    </cfRule>
  </conditionalFormatting>
  <conditionalFormatting sqref="I80">
    <cfRule type="cellIs" dxfId="5" priority="1084" operator="greaterThan">
      <formula>200</formula>
    </cfRule>
  </conditionalFormatting>
  <conditionalFormatting sqref="I80">
    <cfRule type="cellIs" dxfId="6" priority="1085" operator="greaterThan">
      <formula>150</formula>
    </cfRule>
  </conditionalFormatting>
  <conditionalFormatting sqref="I81">
    <cfRule type="cellIs" dxfId="4" priority="1086" operator="greaterThan">
      <formula>250</formula>
    </cfRule>
  </conditionalFormatting>
  <conditionalFormatting sqref="I81">
    <cfRule type="cellIs" dxfId="5" priority="1087" operator="greaterThan">
      <formula>200</formula>
    </cfRule>
  </conditionalFormatting>
  <conditionalFormatting sqref="I81">
    <cfRule type="cellIs" dxfId="6" priority="1088" operator="greaterThan">
      <formula>150</formula>
    </cfRule>
  </conditionalFormatting>
  <conditionalFormatting sqref="I82">
    <cfRule type="cellIs" dxfId="4" priority="1089" operator="greaterThan">
      <formula>250</formula>
    </cfRule>
  </conditionalFormatting>
  <conditionalFormatting sqref="I82">
    <cfRule type="cellIs" dxfId="5" priority="1090" operator="greaterThan">
      <formula>200</formula>
    </cfRule>
  </conditionalFormatting>
  <conditionalFormatting sqref="I82">
    <cfRule type="cellIs" dxfId="6" priority="1091" operator="greaterThan">
      <formula>150</formula>
    </cfRule>
  </conditionalFormatting>
  <conditionalFormatting sqref="I83">
    <cfRule type="cellIs" dxfId="4" priority="1092" operator="greaterThan">
      <formula>250</formula>
    </cfRule>
  </conditionalFormatting>
  <conditionalFormatting sqref="I83">
    <cfRule type="cellIs" dxfId="5" priority="1093" operator="greaterThan">
      <formula>200</formula>
    </cfRule>
  </conditionalFormatting>
  <conditionalFormatting sqref="I83">
    <cfRule type="cellIs" dxfId="6" priority="1094" operator="greaterThan">
      <formula>150</formula>
    </cfRule>
  </conditionalFormatting>
  <conditionalFormatting sqref="I84">
    <cfRule type="cellIs" dxfId="4" priority="1095" operator="greaterThan">
      <formula>250</formula>
    </cfRule>
  </conditionalFormatting>
  <conditionalFormatting sqref="I84">
    <cfRule type="cellIs" dxfId="5" priority="1096" operator="greaterThan">
      <formula>200</formula>
    </cfRule>
  </conditionalFormatting>
  <conditionalFormatting sqref="I84">
    <cfRule type="cellIs" dxfId="6" priority="1097" operator="greaterThan">
      <formula>150</formula>
    </cfRule>
  </conditionalFormatting>
  <conditionalFormatting sqref="I85">
    <cfRule type="cellIs" dxfId="4" priority="1098" operator="greaterThan">
      <formula>250</formula>
    </cfRule>
  </conditionalFormatting>
  <conditionalFormatting sqref="I85">
    <cfRule type="cellIs" dxfId="5" priority="1099" operator="greaterThan">
      <formula>200</formula>
    </cfRule>
  </conditionalFormatting>
  <conditionalFormatting sqref="I85">
    <cfRule type="cellIs" dxfId="6" priority="1100" operator="greaterThan">
      <formula>150</formula>
    </cfRule>
  </conditionalFormatting>
  <conditionalFormatting sqref="I86">
    <cfRule type="cellIs" dxfId="4" priority="1101" operator="greaterThan">
      <formula>250</formula>
    </cfRule>
  </conditionalFormatting>
  <conditionalFormatting sqref="I86">
    <cfRule type="cellIs" dxfId="5" priority="1102" operator="greaterThan">
      <formula>200</formula>
    </cfRule>
  </conditionalFormatting>
  <conditionalFormatting sqref="I86">
    <cfRule type="cellIs" dxfId="6" priority="1103" operator="greaterThan">
      <formula>150</formula>
    </cfRule>
  </conditionalFormatting>
  <conditionalFormatting sqref="I87">
    <cfRule type="cellIs" dxfId="4" priority="1104" operator="greaterThan">
      <formula>250</formula>
    </cfRule>
  </conditionalFormatting>
  <conditionalFormatting sqref="I87">
    <cfRule type="cellIs" dxfId="5" priority="1105" operator="greaterThan">
      <formula>200</formula>
    </cfRule>
  </conditionalFormatting>
  <conditionalFormatting sqref="I87">
    <cfRule type="cellIs" dxfId="6" priority="1106" operator="greaterThan">
      <formula>150</formula>
    </cfRule>
  </conditionalFormatting>
  <conditionalFormatting sqref="I88">
    <cfRule type="cellIs" dxfId="4" priority="1107" operator="greaterThan">
      <formula>250</formula>
    </cfRule>
  </conditionalFormatting>
  <conditionalFormatting sqref="I88">
    <cfRule type="cellIs" dxfId="5" priority="1108" operator="greaterThan">
      <formula>200</formula>
    </cfRule>
  </conditionalFormatting>
  <conditionalFormatting sqref="I88">
    <cfRule type="cellIs" dxfId="6" priority="1109" operator="greaterThan">
      <formula>150</formula>
    </cfRule>
  </conditionalFormatting>
  <conditionalFormatting sqref="I89">
    <cfRule type="cellIs" dxfId="4" priority="1110" operator="greaterThan">
      <formula>250</formula>
    </cfRule>
  </conditionalFormatting>
  <conditionalFormatting sqref="I89">
    <cfRule type="cellIs" dxfId="5" priority="1111" operator="greaterThan">
      <formula>200</formula>
    </cfRule>
  </conditionalFormatting>
  <conditionalFormatting sqref="I89">
    <cfRule type="cellIs" dxfId="6" priority="1112" operator="greaterThan">
      <formula>150</formula>
    </cfRule>
  </conditionalFormatting>
  <conditionalFormatting sqref="I90">
    <cfRule type="cellIs" dxfId="4" priority="1113" operator="greaterThan">
      <formula>250</formula>
    </cfRule>
  </conditionalFormatting>
  <conditionalFormatting sqref="I90">
    <cfRule type="cellIs" dxfId="5" priority="1114" operator="greaterThan">
      <formula>200</formula>
    </cfRule>
  </conditionalFormatting>
  <conditionalFormatting sqref="I90">
    <cfRule type="cellIs" dxfId="6" priority="1115" operator="greaterThan">
      <formula>150</formula>
    </cfRule>
  </conditionalFormatting>
  <conditionalFormatting sqref="I91">
    <cfRule type="cellIs" dxfId="4" priority="1116" operator="greaterThan">
      <formula>250</formula>
    </cfRule>
  </conditionalFormatting>
  <conditionalFormatting sqref="I91">
    <cfRule type="cellIs" dxfId="5" priority="1117" operator="greaterThan">
      <formula>200</formula>
    </cfRule>
  </conditionalFormatting>
  <conditionalFormatting sqref="I91">
    <cfRule type="cellIs" dxfId="6" priority="1118" operator="greaterThan">
      <formula>150</formula>
    </cfRule>
  </conditionalFormatting>
  <conditionalFormatting sqref="I92">
    <cfRule type="cellIs" dxfId="4" priority="1119" operator="greaterThan">
      <formula>250</formula>
    </cfRule>
  </conditionalFormatting>
  <conditionalFormatting sqref="I92">
    <cfRule type="cellIs" dxfId="5" priority="1120" operator="greaterThan">
      <formula>200</formula>
    </cfRule>
  </conditionalFormatting>
  <conditionalFormatting sqref="I92">
    <cfRule type="cellIs" dxfId="6" priority="1121" operator="greaterThan">
      <formula>150</formula>
    </cfRule>
  </conditionalFormatting>
  <conditionalFormatting sqref="I93">
    <cfRule type="cellIs" dxfId="4" priority="1122" operator="greaterThan">
      <formula>250</formula>
    </cfRule>
  </conditionalFormatting>
  <conditionalFormatting sqref="I93">
    <cfRule type="cellIs" dxfId="5" priority="1123" operator="greaterThan">
      <formula>200</formula>
    </cfRule>
  </conditionalFormatting>
  <conditionalFormatting sqref="I93">
    <cfRule type="cellIs" dxfId="6" priority="1124" operator="greaterThan">
      <formula>150</formula>
    </cfRule>
  </conditionalFormatting>
  <conditionalFormatting sqref="I94">
    <cfRule type="cellIs" dxfId="4" priority="1125" operator="greaterThan">
      <formula>250</formula>
    </cfRule>
  </conditionalFormatting>
  <conditionalFormatting sqref="I94">
    <cfRule type="cellIs" dxfId="5" priority="1126" operator="greaterThan">
      <formula>200</formula>
    </cfRule>
  </conditionalFormatting>
  <conditionalFormatting sqref="I94">
    <cfRule type="cellIs" dxfId="6" priority="1127" operator="greaterThan">
      <formula>150</formula>
    </cfRule>
  </conditionalFormatting>
  <conditionalFormatting sqref="I95">
    <cfRule type="cellIs" dxfId="4" priority="1128" operator="greaterThan">
      <formula>250</formula>
    </cfRule>
  </conditionalFormatting>
  <conditionalFormatting sqref="I95">
    <cfRule type="cellIs" dxfId="5" priority="1129" operator="greaterThan">
      <formula>200</formula>
    </cfRule>
  </conditionalFormatting>
  <conditionalFormatting sqref="I95">
    <cfRule type="cellIs" dxfId="6" priority="1130" operator="greaterThan">
      <formula>150</formula>
    </cfRule>
  </conditionalFormatting>
  <conditionalFormatting sqref="I96">
    <cfRule type="cellIs" dxfId="4" priority="1131" operator="greaterThan">
      <formula>250</formula>
    </cfRule>
  </conditionalFormatting>
  <conditionalFormatting sqref="I96">
    <cfRule type="cellIs" dxfId="5" priority="1132" operator="greaterThan">
      <formula>200</formula>
    </cfRule>
  </conditionalFormatting>
  <conditionalFormatting sqref="I96">
    <cfRule type="cellIs" dxfId="6" priority="1133" operator="greaterThan">
      <formula>150</formula>
    </cfRule>
  </conditionalFormatting>
  <conditionalFormatting sqref="I97">
    <cfRule type="cellIs" dxfId="4" priority="1134" operator="greaterThan">
      <formula>250</formula>
    </cfRule>
  </conditionalFormatting>
  <conditionalFormatting sqref="I97">
    <cfRule type="cellIs" dxfId="5" priority="1135" operator="greaterThan">
      <formula>200</formula>
    </cfRule>
  </conditionalFormatting>
  <conditionalFormatting sqref="I97">
    <cfRule type="cellIs" dxfId="6" priority="1136" operator="greaterThan">
      <formula>150</formula>
    </cfRule>
  </conditionalFormatting>
  <conditionalFormatting sqref="I98">
    <cfRule type="cellIs" dxfId="4" priority="1137" operator="greaterThan">
      <formula>250</formula>
    </cfRule>
  </conditionalFormatting>
  <conditionalFormatting sqref="I98">
    <cfRule type="cellIs" dxfId="5" priority="1138" operator="greaterThan">
      <formula>200</formula>
    </cfRule>
  </conditionalFormatting>
  <conditionalFormatting sqref="I98">
    <cfRule type="cellIs" dxfId="6" priority="1139" operator="greaterThan">
      <formula>150</formula>
    </cfRule>
  </conditionalFormatting>
  <conditionalFormatting sqref="I99">
    <cfRule type="cellIs" dxfId="4" priority="1140" operator="greaterThan">
      <formula>250</formula>
    </cfRule>
  </conditionalFormatting>
  <conditionalFormatting sqref="I99">
    <cfRule type="cellIs" dxfId="5" priority="1141" operator="greaterThan">
      <formula>200</formula>
    </cfRule>
  </conditionalFormatting>
  <conditionalFormatting sqref="I99">
    <cfRule type="cellIs" dxfId="6" priority="1142" operator="greaterThan">
      <formula>150</formula>
    </cfRule>
  </conditionalFormatting>
  <conditionalFormatting sqref="I100">
    <cfRule type="cellIs" dxfId="4" priority="1143" operator="greaterThan">
      <formula>250</formula>
    </cfRule>
  </conditionalFormatting>
  <conditionalFormatting sqref="I100">
    <cfRule type="cellIs" dxfId="5" priority="1144" operator="greaterThan">
      <formula>200</formula>
    </cfRule>
  </conditionalFormatting>
  <conditionalFormatting sqref="I100">
    <cfRule type="cellIs" dxfId="6" priority="1145" operator="greaterThan">
      <formula>150</formula>
    </cfRule>
  </conditionalFormatting>
  <conditionalFormatting sqref="I101">
    <cfRule type="cellIs" dxfId="4" priority="1146" operator="greaterThan">
      <formula>250</formula>
    </cfRule>
  </conditionalFormatting>
  <conditionalFormatting sqref="I101">
    <cfRule type="cellIs" dxfId="5" priority="1147" operator="greaterThan">
      <formula>200</formula>
    </cfRule>
  </conditionalFormatting>
  <conditionalFormatting sqref="I101">
    <cfRule type="cellIs" dxfId="6" priority="1148" operator="greaterThan">
      <formula>150</formula>
    </cfRule>
  </conditionalFormatting>
  <conditionalFormatting sqref="I102">
    <cfRule type="cellIs" dxfId="4" priority="1149" operator="greaterThan">
      <formula>250</formula>
    </cfRule>
  </conditionalFormatting>
  <conditionalFormatting sqref="I102">
    <cfRule type="cellIs" dxfId="5" priority="1150" operator="greaterThan">
      <formula>200</formula>
    </cfRule>
  </conditionalFormatting>
  <conditionalFormatting sqref="I102">
    <cfRule type="cellIs" dxfId="6" priority="1151" operator="greaterThan">
      <formula>150</formula>
    </cfRule>
  </conditionalFormatting>
  <conditionalFormatting sqref="I103">
    <cfRule type="cellIs" dxfId="4" priority="1152" operator="greaterThan">
      <formula>250</formula>
    </cfRule>
  </conditionalFormatting>
  <conditionalFormatting sqref="I103">
    <cfRule type="cellIs" dxfId="5" priority="1153" operator="greaterThan">
      <formula>200</formula>
    </cfRule>
  </conditionalFormatting>
  <conditionalFormatting sqref="I103">
    <cfRule type="cellIs" dxfId="6" priority="1154" operator="greaterThan">
      <formula>150</formula>
    </cfRule>
  </conditionalFormatting>
  <conditionalFormatting sqref="J8">
    <cfRule type="cellIs" dxfId="4" priority="1155" operator="greaterThan">
      <formula>250</formula>
    </cfRule>
  </conditionalFormatting>
  <conditionalFormatting sqref="J8">
    <cfRule type="cellIs" dxfId="5" priority="1156" operator="greaterThan">
      <formula>200</formula>
    </cfRule>
  </conditionalFormatting>
  <conditionalFormatting sqref="J8">
    <cfRule type="cellIs" dxfId="6" priority="1157" operator="greaterThan">
      <formula>150</formula>
    </cfRule>
  </conditionalFormatting>
  <conditionalFormatting sqref="J9">
    <cfRule type="cellIs" dxfId="4" priority="1158" operator="greaterThan">
      <formula>250</formula>
    </cfRule>
  </conditionalFormatting>
  <conditionalFormatting sqref="J9">
    <cfRule type="cellIs" dxfId="5" priority="1159" operator="greaterThan">
      <formula>200</formula>
    </cfRule>
  </conditionalFormatting>
  <conditionalFormatting sqref="J9">
    <cfRule type="cellIs" dxfId="6" priority="1160" operator="greaterThan">
      <formula>150</formula>
    </cfRule>
  </conditionalFormatting>
  <conditionalFormatting sqref="J10">
    <cfRule type="cellIs" dxfId="4" priority="1161" operator="greaterThan">
      <formula>250</formula>
    </cfRule>
  </conditionalFormatting>
  <conditionalFormatting sqref="J10">
    <cfRule type="cellIs" dxfId="5" priority="1162" operator="greaterThan">
      <formula>200</formula>
    </cfRule>
  </conditionalFormatting>
  <conditionalFormatting sqref="J10">
    <cfRule type="cellIs" dxfId="6" priority="1163" operator="greaterThan">
      <formula>150</formula>
    </cfRule>
  </conditionalFormatting>
  <conditionalFormatting sqref="J11">
    <cfRule type="cellIs" dxfId="4" priority="1164" operator="greaterThan">
      <formula>250</formula>
    </cfRule>
  </conditionalFormatting>
  <conditionalFormatting sqref="J11">
    <cfRule type="cellIs" dxfId="5" priority="1165" operator="greaterThan">
      <formula>200</formula>
    </cfRule>
  </conditionalFormatting>
  <conditionalFormatting sqref="J11">
    <cfRule type="cellIs" dxfId="6" priority="1166" operator="greaterThan">
      <formula>150</formula>
    </cfRule>
  </conditionalFormatting>
  <conditionalFormatting sqref="J12">
    <cfRule type="cellIs" dxfId="4" priority="1167" operator="greaterThan">
      <formula>250</formula>
    </cfRule>
  </conditionalFormatting>
  <conditionalFormatting sqref="J12">
    <cfRule type="cellIs" dxfId="5" priority="1168" operator="greaterThan">
      <formula>200</formula>
    </cfRule>
  </conditionalFormatting>
  <conditionalFormatting sqref="J12">
    <cfRule type="cellIs" dxfId="6" priority="1169" operator="greaterThan">
      <formula>150</formula>
    </cfRule>
  </conditionalFormatting>
  <conditionalFormatting sqref="J13">
    <cfRule type="cellIs" dxfId="4" priority="1170" operator="greaterThan">
      <formula>250</formula>
    </cfRule>
  </conditionalFormatting>
  <conditionalFormatting sqref="J13">
    <cfRule type="cellIs" dxfId="5" priority="1171" operator="greaterThan">
      <formula>200</formula>
    </cfRule>
  </conditionalFormatting>
  <conditionalFormatting sqref="J13">
    <cfRule type="cellIs" dxfId="6" priority="1172" operator="greaterThan">
      <formula>150</formula>
    </cfRule>
  </conditionalFormatting>
  <conditionalFormatting sqref="J14">
    <cfRule type="cellIs" dxfId="4" priority="1173" operator="greaterThan">
      <formula>250</formula>
    </cfRule>
  </conditionalFormatting>
  <conditionalFormatting sqref="J14">
    <cfRule type="cellIs" dxfId="5" priority="1174" operator="greaterThan">
      <formula>200</formula>
    </cfRule>
  </conditionalFormatting>
  <conditionalFormatting sqref="J14">
    <cfRule type="cellIs" dxfId="6" priority="1175" operator="greaterThan">
      <formula>150</formula>
    </cfRule>
  </conditionalFormatting>
  <conditionalFormatting sqref="J15">
    <cfRule type="cellIs" dxfId="4" priority="1176" operator="greaterThan">
      <formula>250</formula>
    </cfRule>
  </conditionalFormatting>
  <conditionalFormatting sqref="J15">
    <cfRule type="cellIs" dxfId="5" priority="1177" operator="greaterThan">
      <formula>200</formula>
    </cfRule>
  </conditionalFormatting>
  <conditionalFormatting sqref="J15">
    <cfRule type="cellIs" dxfId="6" priority="1178" operator="greaterThan">
      <formula>150</formula>
    </cfRule>
  </conditionalFormatting>
  <conditionalFormatting sqref="J16">
    <cfRule type="cellIs" dxfId="4" priority="1179" operator="greaterThan">
      <formula>250</formula>
    </cfRule>
  </conditionalFormatting>
  <conditionalFormatting sqref="J16">
    <cfRule type="cellIs" dxfId="5" priority="1180" operator="greaterThan">
      <formula>200</formula>
    </cfRule>
  </conditionalFormatting>
  <conditionalFormatting sqref="J16">
    <cfRule type="cellIs" dxfId="6" priority="1181" operator="greaterThan">
      <formula>150</formula>
    </cfRule>
  </conditionalFormatting>
  <conditionalFormatting sqref="J17">
    <cfRule type="cellIs" dxfId="4" priority="1182" operator="greaterThan">
      <formula>250</formula>
    </cfRule>
  </conditionalFormatting>
  <conditionalFormatting sqref="J17">
    <cfRule type="cellIs" dxfId="5" priority="1183" operator="greaterThan">
      <formula>200</formula>
    </cfRule>
  </conditionalFormatting>
  <conditionalFormatting sqref="J17">
    <cfRule type="cellIs" dxfId="6" priority="1184" operator="greaterThan">
      <formula>150</formula>
    </cfRule>
  </conditionalFormatting>
  <conditionalFormatting sqref="J18">
    <cfRule type="cellIs" dxfId="4" priority="1185" operator="greaterThan">
      <formula>250</formula>
    </cfRule>
  </conditionalFormatting>
  <conditionalFormatting sqref="J18">
    <cfRule type="cellIs" dxfId="5" priority="1186" operator="greaterThan">
      <formula>200</formula>
    </cfRule>
  </conditionalFormatting>
  <conditionalFormatting sqref="J18">
    <cfRule type="cellIs" dxfId="6" priority="1187" operator="greaterThan">
      <formula>150</formula>
    </cfRule>
  </conditionalFormatting>
  <conditionalFormatting sqref="J19">
    <cfRule type="cellIs" dxfId="4" priority="1188" operator="greaterThan">
      <formula>250</formula>
    </cfRule>
  </conditionalFormatting>
  <conditionalFormatting sqref="J19">
    <cfRule type="cellIs" dxfId="5" priority="1189" operator="greaterThan">
      <formula>200</formula>
    </cfRule>
  </conditionalFormatting>
  <conditionalFormatting sqref="J19">
    <cfRule type="cellIs" dxfId="6" priority="1190" operator="greaterThan">
      <formula>150</formula>
    </cfRule>
  </conditionalFormatting>
  <conditionalFormatting sqref="J20">
    <cfRule type="cellIs" dxfId="4" priority="1191" operator="greaterThan">
      <formula>250</formula>
    </cfRule>
  </conditionalFormatting>
  <conditionalFormatting sqref="J20">
    <cfRule type="cellIs" dxfId="5" priority="1192" operator="greaterThan">
      <formula>200</formula>
    </cfRule>
  </conditionalFormatting>
  <conditionalFormatting sqref="J20">
    <cfRule type="cellIs" dxfId="6" priority="1193" operator="greaterThan">
      <formula>150</formula>
    </cfRule>
  </conditionalFormatting>
  <conditionalFormatting sqref="J21">
    <cfRule type="cellIs" dxfId="4" priority="1194" operator="greaterThan">
      <formula>250</formula>
    </cfRule>
  </conditionalFormatting>
  <conditionalFormatting sqref="J21">
    <cfRule type="cellIs" dxfId="5" priority="1195" operator="greaterThan">
      <formula>200</formula>
    </cfRule>
  </conditionalFormatting>
  <conditionalFormatting sqref="J21">
    <cfRule type="cellIs" dxfId="6" priority="1196" operator="greaterThan">
      <formula>150</formula>
    </cfRule>
  </conditionalFormatting>
  <conditionalFormatting sqref="J22">
    <cfRule type="cellIs" dxfId="4" priority="1197" operator="greaterThan">
      <formula>250</formula>
    </cfRule>
  </conditionalFormatting>
  <conditionalFormatting sqref="J22">
    <cfRule type="cellIs" dxfId="5" priority="1198" operator="greaterThan">
      <formula>200</formula>
    </cfRule>
  </conditionalFormatting>
  <conditionalFormatting sqref="J22">
    <cfRule type="cellIs" dxfId="6" priority="1199" operator="greaterThan">
      <formula>150</formula>
    </cfRule>
  </conditionalFormatting>
  <conditionalFormatting sqref="J23">
    <cfRule type="cellIs" dxfId="4" priority="1200" operator="greaterThan">
      <formula>250</formula>
    </cfRule>
  </conditionalFormatting>
  <conditionalFormatting sqref="J23">
    <cfRule type="cellIs" dxfId="5" priority="1201" operator="greaterThan">
      <formula>200</formula>
    </cfRule>
  </conditionalFormatting>
  <conditionalFormatting sqref="J23">
    <cfRule type="cellIs" dxfId="6" priority="1202" operator="greaterThan">
      <formula>150</formula>
    </cfRule>
  </conditionalFormatting>
  <conditionalFormatting sqref="J24">
    <cfRule type="cellIs" dxfId="4" priority="1203" operator="greaterThan">
      <formula>250</formula>
    </cfRule>
  </conditionalFormatting>
  <conditionalFormatting sqref="J24">
    <cfRule type="cellIs" dxfId="5" priority="1204" operator="greaterThan">
      <formula>200</formula>
    </cfRule>
  </conditionalFormatting>
  <conditionalFormatting sqref="J24">
    <cfRule type="cellIs" dxfId="6" priority="1205" operator="greaterThan">
      <formula>150</formula>
    </cfRule>
  </conditionalFormatting>
  <conditionalFormatting sqref="J25">
    <cfRule type="cellIs" dxfId="4" priority="1206" operator="greaterThan">
      <formula>250</formula>
    </cfRule>
  </conditionalFormatting>
  <conditionalFormatting sqref="J25">
    <cfRule type="cellIs" dxfId="5" priority="1207" operator="greaterThan">
      <formula>200</formula>
    </cfRule>
  </conditionalFormatting>
  <conditionalFormatting sqref="J25">
    <cfRule type="cellIs" dxfId="6" priority="1208" operator="greaterThan">
      <formula>150</formula>
    </cfRule>
  </conditionalFormatting>
  <conditionalFormatting sqref="J26">
    <cfRule type="cellIs" dxfId="4" priority="1209" operator="greaterThan">
      <formula>250</formula>
    </cfRule>
  </conditionalFormatting>
  <conditionalFormatting sqref="J26">
    <cfRule type="cellIs" dxfId="5" priority="1210" operator="greaterThan">
      <formula>200</formula>
    </cfRule>
  </conditionalFormatting>
  <conditionalFormatting sqref="J26">
    <cfRule type="cellIs" dxfId="6" priority="1211" operator="greaterThan">
      <formula>150</formula>
    </cfRule>
  </conditionalFormatting>
  <conditionalFormatting sqref="J27">
    <cfRule type="cellIs" dxfId="4" priority="1212" operator="greaterThan">
      <formula>250</formula>
    </cfRule>
  </conditionalFormatting>
  <conditionalFormatting sqref="J27">
    <cfRule type="cellIs" dxfId="5" priority="1213" operator="greaterThan">
      <formula>200</formula>
    </cfRule>
  </conditionalFormatting>
  <conditionalFormatting sqref="J27">
    <cfRule type="cellIs" dxfId="6" priority="1214" operator="greaterThan">
      <formula>150</formula>
    </cfRule>
  </conditionalFormatting>
  <conditionalFormatting sqref="J28">
    <cfRule type="cellIs" dxfId="4" priority="1215" operator="greaterThan">
      <formula>250</formula>
    </cfRule>
  </conditionalFormatting>
  <conditionalFormatting sqref="J28">
    <cfRule type="cellIs" dxfId="5" priority="1216" operator="greaterThan">
      <formula>200</formula>
    </cfRule>
  </conditionalFormatting>
  <conditionalFormatting sqref="J28">
    <cfRule type="cellIs" dxfId="6" priority="1217" operator="greaterThan">
      <formula>150</formula>
    </cfRule>
  </conditionalFormatting>
  <conditionalFormatting sqref="J29">
    <cfRule type="cellIs" dxfId="4" priority="1218" operator="greaterThan">
      <formula>250</formula>
    </cfRule>
  </conditionalFormatting>
  <conditionalFormatting sqref="J29">
    <cfRule type="cellIs" dxfId="5" priority="1219" operator="greaterThan">
      <formula>200</formula>
    </cfRule>
  </conditionalFormatting>
  <conditionalFormatting sqref="J29">
    <cfRule type="cellIs" dxfId="6" priority="1220" operator="greaterThan">
      <formula>150</formula>
    </cfRule>
  </conditionalFormatting>
  <conditionalFormatting sqref="J30">
    <cfRule type="cellIs" dxfId="4" priority="1221" operator="greaterThan">
      <formula>250</formula>
    </cfRule>
  </conditionalFormatting>
  <conditionalFormatting sqref="J30">
    <cfRule type="cellIs" dxfId="5" priority="1222" operator="greaterThan">
      <formula>200</formula>
    </cfRule>
  </conditionalFormatting>
  <conditionalFormatting sqref="J30">
    <cfRule type="cellIs" dxfId="6" priority="1223" operator="greaterThan">
      <formula>150</formula>
    </cfRule>
  </conditionalFormatting>
  <conditionalFormatting sqref="J31">
    <cfRule type="cellIs" dxfId="4" priority="1224" operator="greaterThan">
      <formula>250</formula>
    </cfRule>
  </conditionalFormatting>
  <conditionalFormatting sqref="J31">
    <cfRule type="cellIs" dxfId="5" priority="1225" operator="greaterThan">
      <formula>200</formula>
    </cfRule>
  </conditionalFormatting>
  <conditionalFormatting sqref="J31">
    <cfRule type="cellIs" dxfId="6" priority="1226" operator="greaterThan">
      <formula>150</formula>
    </cfRule>
  </conditionalFormatting>
  <conditionalFormatting sqref="J32">
    <cfRule type="cellIs" dxfId="4" priority="1227" operator="greaterThan">
      <formula>250</formula>
    </cfRule>
  </conditionalFormatting>
  <conditionalFormatting sqref="J32">
    <cfRule type="cellIs" dxfId="5" priority="1228" operator="greaterThan">
      <formula>200</formula>
    </cfRule>
  </conditionalFormatting>
  <conditionalFormatting sqref="J32">
    <cfRule type="cellIs" dxfId="6" priority="1229" operator="greaterThan">
      <formula>150</formula>
    </cfRule>
  </conditionalFormatting>
  <conditionalFormatting sqref="J33">
    <cfRule type="cellIs" dxfId="4" priority="1230" operator="greaterThan">
      <formula>250</formula>
    </cfRule>
  </conditionalFormatting>
  <conditionalFormatting sqref="J33">
    <cfRule type="cellIs" dxfId="5" priority="1231" operator="greaterThan">
      <formula>200</formula>
    </cfRule>
  </conditionalFormatting>
  <conditionalFormatting sqref="J33">
    <cfRule type="cellIs" dxfId="6" priority="1232" operator="greaterThan">
      <formula>150</formula>
    </cfRule>
  </conditionalFormatting>
  <conditionalFormatting sqref="J34">
    <cfRule type="cellIs" dxfId="4" priority="1233" operator="greaterThan">
      <formula>250</formula>
    </cfRule>
  </conditionalFormatting>
  <conditionalFormatting sqref="J34">
    <cfRule type="cellIs" dxfId="5" priority="1234" operator="greaterThan">
      <formula>200</formula>
    </cfRule>
  </conditionalFormatting>
  <conditionalFormatting sqref="J34">
    <cfRule type="cellIs" dxfId="6" priority="1235" operator="greaterThan">
      <formula>150</formula>
    </cfRule>
  </conditionalFormatting>
  <conditionalFormatting sqref="J35">
    <cfRule type="cellIs" dxfId="4" priority="1236" operator="greaterThan">
      <formula>250</formula>
    </cfRule>
  </conditionalFormatting>
  <conditionalFormatting sqref="J35">
    <cfRule type="cellIs" dxfId="5" priority="1237" operator="greaterThan">
      <formula>200</formula>
    </cfRule>
  </conditionalFormatting>
  <conditionalFormatting sqref="J35">
    <cfRule type="cellIs" dxfId="6" priority="1238" operator="greaterThan">
      <formula>150</formula>
    </cfRule>
  </conditionalFormatting>
  <conditionalFormatting sqref="J36">
    <cfRule type="cellIs" dxfId="4" priority="1239" operator="greaterThan">
      <formula>250</formula>
    </cfRule>
  </conditionalFormatting>
  <conditionalFormatting sqref="J36">
    <cfRule type="cellIs" dxfId="5" priority="1240" operator="greaterThan">
      <formula>200</formula>
    </cfRule>
  </conditionalFormatting>
  <conditionalFormatting sqref="J36">
    <cfRule type="cellIs" dxfId="6" priority="1241" operator="greaterThan">
      <formula>150</formula>
    </cfRule>
  </conditionalFormatting>
  <conditionalFormatting sqref="J37">
    <cfRule type="cellIs" dxfId="4" priority="1242" operator="greaterThan">
      <formula>250</formula>
    </cfRule>
  </conditionalFormatting>
  <conditionalFormatting sqref="J37">
    <cfRule type="cellIs" dxfId="5" priority="1243" operator="greaterThan">
      <formula>200</formula>
    </cfRule>
  </conditionalFormatting>
  <conditionalFormatting sqref="J37">
    <cfRule type="cellIs" dxfId="6" priority="1244" operator="greaterThan">
      <formula>150</formula>
    </cfRule>
  </conditionalFormatting>
  <conditionalFormatting sqref="J38">
    <cfRule type="cellIs" dxfId="4" priority="1245" operator="greaterThan">
      <formula>250</formula>
    </cfRule>
  </conditionalFormatting>
  <conditionalFormatting sqref="J38">
    <cfRule type="cellIs" dxfId="5" priority="1246" operator="greaterThan">
      <formula>200</formula>
    </cfRule>
  </conditionalFormatting>
  <conditionalFormatting sqref="J38">
    <cfRule type="cellIs" dxfId="6" priority="1247" operator="greaterThan">
      <formula>150</formula>
    </cfRule>
  </conditionalFormatting>
  <conditionalFormatting sqref="J39">
    <cfRule type="cellIs" dxfId="4" priority="1248" operator="greaterThan">
      <formula>250</formula>
    </cfRule>
  </conditionalFormatting>
  <conditionalFormatting sqref="J39">
    <cfRule type="cellIs" dxfId="5" priority="1249" operator="greaterThan">
      <formula>200</formula>
    </cfRule>
  </conditionalFormatting>
  <conditionalFormatting sqref="J39">
    <cfRule type="cellIs" dxfId="6" priority="1250" operator="greaterThan">
      <formula>150</formula>
    </cfRule>
  </conditionalFormatting>
  <conditionalFormatting sqref="J40">
    <cfRule type="cellIs" dxfId="4" priority="1251" operator="greaterThan">
      <formula>250</formula>
    </cfRule>
  </conditionalFormatting>
  <conditionalFormatting sqref="J40">
    <cfRule type="cellIs" dxfId="5" priority="1252" operator="greaterThan">
      <formula>200</formula>
    </cfRule>
  </conditionalFormatting>
  <conditionalFormatting sqref="J40">
    <cfRule type="cellIs" dxfId="6" priority="1253" operator="greaterThan">
      <formula>150</formula>
    </cfRule>
  </conditionalFormatting>
  <conditionalFormatting sqref="J41">
    <cfRule type="cellIs" dxfId="4" priority="1254" operator="greaterThan">
      <formula>250</formula>
    </cfRule>
  </conditionalFormatting>
  <conditionalFormatting sqref="J41">
    <cfRule type="cellIs" dxfId="5" priority="1255" operator="greaterThan">
      <formula>200</formula>
    </cfRule>
  </conditionalFormatting>
  <conditionalFormatting sqref="J41">
    <cfRule type="cellIs" dxfId="6" priority="1256" operator="greaterThan">
      <formula>150</formula>
    </cfRule>
  </conditionalFormatting>
  <conditionalFormatting sqref="J42">
    <cfRule type="cellIs" dxfId="4" priority="1257" operator="greaterThan">
      <formula>250</formula>
    </cfRule>
  </conditionalFormatting>
  <conditionalFormatting sqref="J42">
    <cfRule type="cellIs" dxfId="5" priority="1258" operator="greaterThan">
      <formula>200</formula>
    </cfRule>
  </conditionalFormatting>
  <conditionalFormatting sqref="J42">
    <cfRule type="cellIs" dxfId="6" priority="1259" operator="greaterThan">
      <formula>150</formula>
    </cfRule>
  </conditionalFormatting>
  <conditionalFormatting sqref="J43">
    <cfRule type="cellIs" dxfId="4" priority="1260" operator="greaterThan">
      <formula>250</formula>
    </cfRule>
  </conditionalFormatting>
  <conditionalFormatting sqref="J43">
    <cfRule type="cellIs" dxfId="5" priority="1261" operator="greaterThan">
      <formula>200</formula>
    </cfRule>
  </conditionalFormatting>
  <conditionalFormatting sqref="J43">
    <cfRule type="cellIs" dxfId="6" priority="1262" operator="greaterThan">
      <formula>150</formula>
    </cfRule>
  </conditionalFormatting>
  <conditionalFormatting sqref="J44">
    <cfRule type="cellIs" dxfId="4" priority="1263" operator="greaterThan">
      <formula>250</formula>
    </cfRule>
  </conditionalFormatting>
  <conditionalFormatting sqref="J44">
    <cfRule type="cellIs" dxfId="5" priority="1264" operator="greaterThan">
      <formula>200</formula>
    </cfRule>
  </conditionalFormatting>
  <conditionalFormatting sqref="J44">
    <cfRule type="cellIs" dxfId="6" priority="1265" operator="greaterThan">
      <formula>150</formula>
    </cfRule>
  </conditionalFormatting>
  <conditionalFormatting sqref="J45">
    <cfRule type="cellIs" dxfId="4" priority="1266" operator="greaterThan">
      <formula>250</formula>
    </cfRule>
  </conditionalFormatting>
  <conditionalFormatting sqref="J45">
    <cfRule type="cellIs" dxfId="5" priority="1267" operator="greaterThan">
      <formula>200</formula>
    </cfRule>
  </conditionalFormatting>
  <conditionalFormatting sqref="J45">
    <cfRule type="cellIs" dxfId="6" priority="1268" operator="greaterThan">
      <formula>150</formula>
    </cfRule>
  </conditionalFormatting>
  <conditionalFormatting sqref="J46">
    <cfRule type="cellIs" dxfId="4" priority="1269" operator="greaterThan">
      <formula>250</formula>
    </cfRule>
  </conditionalFormatting>
  <conditionalFormatting sqref="J46">
    <cfRule type="cellIs" dxfId="5" priority="1270" operator="greaterThan">
      <formula>200</formula>
    </cfRule>
  </conditionalFormatting>
  <conditionalFormatting sqref="J46">
    <cfRule type="cellIs" dxfId="6" priority="1271" operator="greaterThan">
      <formula>150</formula>
    </cfRule>
  </conditionalFormatting>
  <conditionalFormatting sqref="J47">
    <cfRule type="cellIs" dxfId="4" priority="1272" operator="greaterThan">
      <formula>250</formula>
    </cfRule>
  </conditionalFormatting>
  <conditionalFormatting sqref="J47">
    <cfRule type="cellIs" dxfId="5" priority="1273" operator="greaterThan">
      <formula>200</formula>
    </cfRule>
  </conditionalFormatting>
  <conditionalFormatting sqref="J47">
    <cfRule type="cellIs" dxfId="6" priority="1274" operator="greaterThan">
      <formula>150</formula>
    </cfRule>
  </conditionalFormatting>
  <conditionalFormatting sqref="J48">
    <cfRule type="cellIs" dxfId="4" priority="1275" operator="greaterThan">
      <formula>250</formula>
    </cfRule>
  </conditionalFormatting>
  <conditionalFormatting sqref="J48">
    <cfRule type="cellIs" dxfId="5" priority="1276" operator="greaterThan">
      <formula>200</formula>
    </cfRule>
  </conditionalFormatting>
  <conditionalFormatting sqref="J48">
    <cfRule type="cellIs" dxfId="6" priority="1277" operator="greaterThan">
      <formula>150</formula>
    </cfRule>
  </conditionalFormatting>
  <conditionalFormatting sqref="J49">
    <cfRule type="cellIs" dxfId="4" priority="1278" operator="greaterThan">
      <formula>250</formula>
    </cfRule>
  </conditionalFormatting>
  <conditionalFormatting sqref="J49">
    <cfRule type="cellIs" dxfId="5" priority="1279" operator="greaterThan">
      <formula>200</formula>
    </cfRule>
  </conditionalFormatting>
  <conditionalFormatting sqref="J49">
    <cfRule type="cellIs" dxfId="6" priority="1280" operator="greaterThan">
      <formula>150</formula>
    </cfRule>
  </conditionalFormatting>
  <conditionalFormatting sqref="J50">
    <cfRule type="cellIs" dxfId="4" priority="1281" operator="greaterThan">
      <formula>250</formula>
    </cfRule>
  </conditionalFormatting>
  <conditionalFormatting sqref="J50">
    <cfRule type="cellIs" dxfId="5" priority="1282" operator="greaterThan">
      <formula>200</formula>
    </cfRule>
  </conditionalFormatting>
  <conditionalFormatting sqref="J50">
    <cfRule type="cellIs" dxfId="6" priority="1283" operator="greaterThan">
      <formula>150</formula>
    </cfRule>
  </conditionalFormatting>
  <conditionalFormatting sqref="J51">
    <cfRule type="cellIs" dxfId="4" priority="1284" operator="greaterThan">
      <formula>250</formula>
    </cfRule>
  </conditionalFormatting>
  <conditionalFormatting sqref="J51">
    <cfRule type="cellIs" dxfId="5" priority="1285" operator="greaterThan">
      <formula>200</formula>
    </cfRule>
  </conditionalFormatting>
  <conditionalFormatting sqref="J51">
    <cfRule type="cellIs" dxfId="6" priority="1286" operator="greaterThan">
      <formula>150</formula>
    </cfRule>
  </conditionalFormatting>
  <conditionalFormatting sqref="J52">
    <cfRule type="cellIs" dxfId="4" priority="1287" operator="greaterThan">
      <formula>250</formula>
    </cfRule>
  </conditionalFormatting>
  <conditionalFormatting sqref="J52">
    <cfRule type="cellIs" dxfId="5" priority="1288" operator="greaterThan">
      <formula>200</formula>
    </cfRule>
  </conditionalFormatting>
  <conditionalFormatting sqref="J52">
    <cfRule type="cellIs" dxfId="6" priority="1289" operator="greaterThan">
      <formula>150</formula>
    </cfRule>
  </conditionalFormatting>
  <conditionalFormatting sqref="J53">
    <cfRule type="cellIs" dxfId="4" priority="1290" operator="greaterThan">
      <formula>250</formula>
    </cfRule>
  </conditionalFormatting>
  <conditionalFormatting sqref="J53">
    <cfRule type="cellIs" dxfId="5" priority="1291" operator="greaterThan">
      <formula>200</formula>
    </cfRule>
  </conditionalFormatting>
  <conditionalFormatting sqref="J53">
    <cfRule type="cellIs" dxfId="6" priority="1292" operator="greaterThan">
      <formula>150</formula>
    </cfRule>
  </conditionalFormatting>
  <conditionalFormatting sqref="J54">
    <cfRule type="cellIs" dxfId="4" priority="1293" operator="greaterThan">
      <formula>250</formula>
    </cfRule>
  </conditionalFormatting>
  <conditionalFormatting sqref="J54">
    <cfRule type="cellIs" dxfId="5" priority="1294" operator="greaterThan">
      <formula>200</formula>
    </cfRule>
  </conditionalFormatting>
  <conditionalFormatting sqref="J54">
    <cfRule type="cellIs" dxfId="6" priority="1295" operator="greaterThan">
      <formula>150</formula>
    </cfRule>
  </conditionalFormatting>
  <conditionalFormatting sqref="J55">
    <cfRule type="cellIs" dxfId="4" priority="1296" operator="greaterThan">
      <formula>250</formula>
    </cfRule>
  </conditionalFormatting>
  <conditionalFormatting sqref="J55">
    <cfRule type="cellIs" dxfId="5" priority="1297" operator="greaterThan">
      <formula>200</formula>
    </cfRule>
  </conditionalFormatting>
  <conditionalFormatting sqref="J55">
    <cfRule type="cellIs" dxfId="6" priority="1298" operator="greaterThan">
      <formula>150</formula>
    </cfRule>
  </conditionalFormatting>
  <conditionalFormatting sqref="J56">
    <cfRule type="cellIs" dxfId="4" priority="1299" operator="greaterThan">
      <formula>250</formula>
    </cfRule>
  </conditionalFormatting>
  <conditionalFormatting sqref="J56">
    <cfRule type="cellIs" dxfId="5" priority="1300" operator="greaterThan">
      <formula>200</formula>
    </cfRule>
  </conditionalFormatting>
  <conditionalFormatting sqref="J56">
    <cfRule type="cellIs" dxfId="6" priority="1301" operator="greaterThan">
      <formula>150</formula>
    </cfRule>
  </conditionalFormatting>
  <conditionalFormatting sqref="J57">
    <cfRule type="cellIs" dxfId="4" priority="1302" operator="greaterThan">
      <formula>250</formula>
    </cfRule>
  </conditionalFormatting>
  <conditionalFormatting sqref="J57">
    <cfRule type="cellIs" dxfId="5" priority="1303" operator="greaterThan">
      <formula>200</formula>
    </cfRule>
  </conditionalFormatting>
  <conditionalFormatting sqref="J57">
    <cfRule type="cellIs" dxfId="6" priority="1304" operator="greaterThan">
      <formula>150</formula>
    </cfRule>
  </conditionalFormatting>
  <conditionalFormatting sqref="J58">
    <cfRule type="cellIs" dxfId="4" priority="1305" operator="greaterThan">
      <formula>250</formula>
    </cfRule>
  </conditionalFormatting>
  <conditionalFormatting sqref="J58">
    <cfRule type="cellIs" dxfId="5" priority="1306" operator="greaterThan">
      <formula>200</formula>
    </cfRule>
  </conditionalFormatting>
  <conditionalFormatting sqref="J58">
    <cfRule type="cellIs" dxfId="6" priority="1307" operator="greaterThan">
      <formula>150</formula>
    </cfRule>
  </conditionalFormatting>
  <conditionalFormatting sqref="J59">
    <cfRule type="cellIs" dxfId="4" priority="1308" operator="greaterThan">
      <formula>250</formula>
    </cfRule>
  </conditionalFormatting>
  <conditionalFormatting sqref="J59">
    <cfRule type="cellIs" dxfId="5" priority="1309" operator="greaterThan">
      <formula>200</formula>
    </cfRule>
  </conditionalFormatting>
  <conditionalFormatting sqref="J59">
    <cfRule type="cellIs" dxfId="6" priority="1310" operator="greaterThan">
      <formula>150</formula>
    </cfRule>
  </conditionalFormatting>
  <conditionalFormatting sqref="J60">
    <cfRule type="cellIs" dxfId="4" priority="1311" operator="greaterThan">
      <formula>250</formula>
    </cfRule>
  </conditionalFormatting>
  <conditionalFormatting sqref="J60">
    <cfRule type="cellIs" dxfId="5" priority="1312" operator="greaterThan">
      <formula>200</formula>
    </cfRule>
  </conditionalFormatting>
  <conditionalFormatting sqref="J60">
    <cfRule type="cellIs" dxfId="6" priority="1313" operator="greaterThan">
      <formula>150</formula>
    </cfRule>
  </conditionalFormatting>
  <conditionalFormatting sqref="J61">
    <cfRule type="cellIs" dxfId="4" priority="1314" operator="greaterThan">
      <formula>250</formula>
    </cfRule>
  </conditionalFormatting>
  <conditionalFormatting sqref="J61">
    <cfRule type="cellIs" dxfId="5" priority="1315" operator="greaterThan">
      <formula>200</formula>
    </cfRule>
  </conditionalFormatting>
  <conditionalFormatting sqref="J61">
    <cfRule type="cellIs" dxfId="6" priority="1316" operator="greaterThan">
      <formula>150</formula>
    </cfRule>
  </conditionalFormatting>
  <conditionalFormatting sqref="J62">
    <cfRule type="cellIs" dxfId="4" priority="1317" operator="greaterThan">
      <formula>250</formula>
    </cfRule>
  </conditionalFormatting>
  <conditionalFormatting sqref="J62">
    <cfRule type="cellIs" dxfId="5" priority="1318" operator="greaterThan">
      <formula>200</formula>
    </cfRule>
  </conditionalFormatting>
  <conditionalFormatting sqref="J62">
    <cfRule type="cellIs" dxfId="6" priority="1319" operator="greaterThan">
      <formula>150</formula>
    </cfRule>
  </conditionalFormatting>
  <conditionalFormatting sqref="J63">
    <cfRule type="cellIs" dxfId="4" priority="1320" operator="greaterThan">
      <formula>250</formula>
    </cfRule>
  </conditionalFormatting>
  <conditionalFormatting sqref="J63">
    <cfRule type="cellIs" dxfId="5" priority="1321" operator="greaterThan">
      <formula>200</formula>
    </cfRule>
  </conditionalFormatting>
  <conditionalFormatting sqref="J63">
    <cfRule type="cellIs" dxfId="6" priority="1322" operator="greaterThan">
      <formula>150</formula>
    </cfRule>
  </conditionalFormatting>
  <conditionalFormatting sqref="J64">
    <cfRule type="cellIs" dxfId="4" priority="1323" operator="greaterThan">
      <formula>250</formula>
    </cfRule>
  </conditionalFormatting>
  <conditionalFormatting sqref="J64">
    <cfRule type="cellIs" dxfId="5" priority="1324" operator="greaterThan">
      <formula>200</formula>
    </cfRule>
  </conditionalFormatting>
  <conditionalFormatting sqref="J64">
    <cfRule type="cellIs" dxfId="6" priority="1325" operator="greaterThan">
      <formula>150</formula>
    </cfRule>
  </conditionalFormatting>
  <conditionalFormatting sqref="J65">
    <cfRule type="cellIs" dxfId="4" priority="1326" operator="greaterThan">
      <formula>250</formula>
    </cfRule>
  </conditionalFormatting>
  <conditionalFormatting sqref="J65">
    <cfRule type="cellIs" dxfId="5" priority="1327" operator="greaterThan">
      <formula>200</formula>
    </cfRule>
  </conditionalFormatting>
  <conditionalFormatting sqref="J65">
    <cfRule type="cellIs" dxfId="6" priority="1328" operator="greaterThan">
      <formula>150</formula>
    </cfRule>
  </conditionalFormatting>
  <conditionalFormatting sqref="J66">
    <cfRule type="cellIs" dxfId="4" priority="1329" operator="greaterThan">
      <formula>250</formula>
    </cfRule>
  </conditionalFormatting>
  <conditionalFormatting sqref="J66">
    <cfRule type="cellIs" dxfId="5" priority="1330" operator="greaterThan">
      <formula>200</formula>
    </cfRule>
  </conditionalFormatting>
  <conditionalFormatting sqref="J66">
    <cfRule type="cellIs" dxfId="6" priority="1331" operator="greaterThan">
      <formula>150</formula>
    </cfRule>
  </conditionalFormatting>
  <conditionalFormatting sqref="J67">
    <cfRule type="cellIs" dxfId="4" priority="1332" operator="greaterThan">
      <formula>250</formula>
    </cfRule>
  </conditionalFormatting>
  <conditionalFormatting sqref="J67">
    <cfRule type="cellIs" dxfId="5" priority="1333" operator="greaterThan">
      <formula>200</formula>
    </cfRule>
  </conditionalFormatting>
  <conditionalFormatting sqref="J67">
    <cfRule type="cellIs" dxfId="6" priority="1334" operator="greaterThan">
      <formula>150</formula>
    </cfRule>
  </conditionalFormatting>
  <conditionalFormatting sqref="J68">
    <cfRule type="cellIs" dxfId="4" priority="1335" operator="greaterThan">
      <formula>250</formula>
    </cfRule>
  </conditionalFormatting>
  <conditionalFormatting sqref="J68">
    <cfRule type="cellIs" dxfId="5" priority="1336" operator="greaterThan">
      <formula>200</formula>
    </cfRule>
  </conditionalFormatting>
  <conditionalFormatting sqref="J68">
    <cfRule type="cellIs" dxfId="6" priority="1337" operator="greaterThan">
      <formula>150</formula>
    </cfRule>
  </conditionalFormatting>
  <conditionalFormatting sqref="J69">
    <cfRule type="cellIs" dxfId="4" priority="1338" operator="greaterThan">
      <formula>250</formula>
    </cfRule>
  </conditionalFormatting>
  <conditionalFormatting sqref="J69">
    <cfRule type="cellIs" dxfId="5" priority="1339" operator="greaterThan">
      <formula>200</formula>
    </cfRule>
  </conditionalFormatting>
  <conditionalFormatting sqref="J69">
    <cfRule type="cellIs" dxfId="6" priority="1340" operator="greaterThan">
      <formula>150</formula>
    </cfRule>
  </conditionalFormatting>
  <conditionalFormatting sqref="J70">
    <cfRule type="cellIs" dxfId="4" priority="1341" operator="greaterThan">
      <formula>250</formula>
    </cfRule>
  </conditionalFormatting>
  <conditionalFormatting sqref="J70">
    <cfRule type="cellIs" dxfId="5" priority="1342" operator="greaterThan">
      <formula>200</formula>
    </cfRule>
  </conditionalFormatting>
  <conditionalFormatting sqref="J70">
    <cfRule type="cellIs" dxfId="6" priority="1343" operator="greaterThan">
      <formula>150</formula>
    </cfRule>
  </conditionalFormatting>
  <conditionalFormatting sqref="J71">
    <cfRule type="cellIs" dxfId="4" priority="1344" operator="greaterThan">
      <formula>250</formula>
    </cfRule>
  </conditionalFormatting>
  <conditionalFormatting sqref="J71">
    <cfRule type="cellIs" dxfId="5" priority="1345" operator="greaterThan">
      <formula>200</formula>
    </cfRule>
  </conditionalFormatting>
  <conditionalFormatting sqref="J71">
    <cfRule type="cellIs" dxfId="6" priority="1346" operator="greaterThan">
      <formula>150</formula>
    </cfRule>
  </conditionalFormatting>
  <conditionalFormatting sqref="J72">
    <cfRule type="cellIs" dxfId="4" priority="1347" operator="greaterThan">
      <formula>250</formula>
    </cfRule>
  </conditionalFormatting>
  <conditionalFormatting sqref="J72">
    <cfRule type="cellIs" dxfId="5" priority="1348" operator="greaterThan">
      <formula>200</formula>
    </cfRule>
  </conditionalFormatting>
  <conditionalFormatting sqref="J72">
    <cfRule type="cellIs" dxfId="6" priority="1349" operator="greaterThan">
      <formula>150</formula>
    </cfRule>
  </conditionalFormatting>
  <conditionalFormatting sqref="J73">
    <cfRule type="cellIs" dxfId="4" priority="1350" operator="greaterThan">
      <formula>250</formula>
    </cfRule>
  </conditionalFormatting>
  <conditionalFormatting sqref="J73">
    <cfRule type="cellIs" dxfId="5" priority="1351" operator="greaterThan">
      <formula>200</formula>
    </cfRule>
  </conditionalFormatting>
  <conditionalFormatting sqref="J73">
    <cfRule type="cellIs" dxfId="6" priority="1352" operator="greaterThan">
      <formula>150</formula>
    </cfRule>
  </conditionalFormatting>
  <conditionalFormatting sqref="J74">
    <cfRule type="cellIs" dxfId="4" priority="1353" operator="greaterThan">
      <formula>250</formula>
    </cfRule>
  </conditionalFormatting>
  <conditionalFormatting sqref="J74">
    <cfRule type="cellIs" dxfId="5" priority="1354" operator="greaterThan">
      <formula>200</formula>
    </cfRule>
  </conditionalFormatting>
  <conditionalFormatting sqref="J74">
    <cfRule type="cellIs" dxfId="6" priority="1355" operator="greaterThan">
      <formula>150</formula>
    </cfRule>
  </conditionalFormatting>
  <conditionalFormatting sqref="J75">
    <cfRule type="cellIs" dxfId="4" priority="1356" operator="greaterThan">
      <formula>250</formula>
    </cfRule>
  </conditionalFormatting>
  <conditionalFormatting sqref="J75">
    <cfRule type="cellIs" dxfId="5" priority="1357" operator="greaterThan">
      <formula>200</formula>
    </cfRule>
  </conditionalFormatting>
  <conditionalFormatting sqref="J75">
    <cfRule type="cellIs" dxfId="6" priority="1358" operator="greaterThan">
      <formula>150</formula>
    </cfRule>
  </conditionalFormatting>
  <conditionalFormatting sqref="J76">
    <cfRule type="cellIs" dxfId="4" priority="1359" operator="greaterThan">
      <formula>250</formula>
    </cfRule>
  </conditionalFormatting>
  <conditionalFormatting sqref="J76">
    <cfRule type="cellIs" dxfId="5" priority="1360" operator="greaterThan">
      <formula>200</formula>
    </cfRule>
  </conditionalFormatting>
  <conditionalFormatting sqref="J76">
    <cfRule type="cellIs" dxfId="6" priority="1361" operator="greaterThan">
      <formula>150</formula>
    </cfRule>
  </conditionalFormatting>
  <conditionalFormatting sqref="J77">
    <cfRule type="cellIs" dxfId="4" priority="1362" operator="greaterThan">
      <formula>250</formula>
    </cfRule>
  </conditionalFormatting>
  <conditionalFormatting sqref="J77">
    <cfRule type="cellIs" dxfId="5" priority="1363" operator="greaterThan">
      <formula>200</formula>
    </cfRule>
  </conditionalFormatting>
  <conditionalFormatting sqref="J77">
    <cfRule type="cellIs" dxfId="6" priority="1364" operator="greaterThan">
      <formula>150</formula>
    </cfRule>
  </conditionalFormatting>
  <conditionalFormatting sqref="J78">
    <cfRule type="cellIs" dxfId="4" priority="1365" operator="greaterThan">
      <formula>250</formula>
    </cfRule>
  </conditionalFormatting>
  <conditionalFormatting sqref="J78">
    <cfRule type="cellIs" dxfId="5" priority="1366" operator="greaterThan">
      <formula>200</formula>
    </cfRule>
  </conditionalFormatting>
  <conditionalFormatting sqref="J78">
    <cfRule type="cellIs" dxfId="6" priority="1367" operator="greaterThan">
      <formula>150</formula>
    </cfRule>
  </conditionalFormatting>
  <conditionalFormatting sqref="J79">
    <cfRule type="cellIs" dxfId="4" priority="1368" operator="greaterThan">
      <formula>250</formula>
    </cfRule>
  </conditionalFormatting>
  <conditionalFormatting sqref="J79">
    <cfRule type="cellIs" dxfId="5" priority="1369" operator="greaterThan">
      <formula>200</formula>
    </cfRule>
  </conditionalFormatting>
  <conditionalFormatting sqref="J79">
    <cfRule type="cellIs" dxfId="6" priority="1370" operator="greaterThan">
      <formula>150</formula>
    </cfRule>
  </conditionalFormatting>
  <conditionalFormatting sqref="J80">
    <cfRule type="cellIs" dxfId="4" priority="1371" operator="greaterThan">
      <formula>250</formula>
    </cfRule>
  </conditionalFormatting>
  <conditionalFormatting sqref="J80">
    <cfRule type="cellIs" dxfId="5" priority="1372" operator="greaterThan">
      <formula>200</formula>
    </cfRule>
  </conditionalFormatting>
  <conditionalFormatting sqref="J80">
    <cfRule type="cellIs" dxfId="6" priority="1373" operator="greaterThan">
      <formula>150</formula>
    </cfRule>
  </conditionalFormatting>
  <conditionalFormatting sqref="J81">
    <cfRule type="cellIs" dxfId="4" priority="1374" operator="greaterThan">
      <formula>250</formula>
    </cfRule>
  </conditionalFormatting>
  <conditionalFormatting sqref="J81">
    <cfRule type="cellIs" dxfId="5" priority="1375" operator="greaterThan">
      <formula>200</formula>
    </cfRule>
  </conditionalFormatting>
  <conditionalFormatting sqref="J81">
    <cfRule type="cellIs" dxfId="6" priority="1376" operator="greaterThan">
      <formula>150</formula>
    </cfRule>
  </conditionalFormatting>
  <conditionalFormatting sqref="J82">
    <cfRule type="cellIs" dxfId="4" priority="1377" operator="greaterThan">
      <formula>250</formula>
    </cfRule>
  </conditionalFormatting>
  <conditionalFormatting sqref="J82">
    <cfRule type="cellIs" dxfId="5" priority="1378" operator="greaterThan">
      <formula>200</formula>
    </cfRule>
  </conditionalFormatting>
  <conditionalFormatting sqref="J82">
    <cfRule type="cellIs" dxfId="6" priority="1379" operator="greaterThan">
      <formula>150</formula>
    </cfRule>
  </conditionalFormatting>
  <conditionalFormatting sqref="J83">
    <cfRule type="cellIs" dxfId="4" priority="1380" operator="greaterThan">
      <formula>250</formula>
    </cfRule>
  </conditionalFormatting>
  <conditionalFormatting sqref="J83">
    <cfRule type="cellIs" dxfId="5" priority="1381" operator="greaterThan">
      <formula>200</formula>
    </cfRule>
  </conditionalFormatting>
  <conditionalFormatting sqref="J83">
    <cfRule type="cellIs" dxfId="6" priority="1382" operator="greaterThan">
      <formula>150</formula>
    </cfRule>
  </conditionalFormatting>
  <conditionalFormatting sqref="J84">
    <cfRule type="cellIs" dxfId="4" priority="1383" operator="greaterThan">
      <formula>250</formula>
    </cfRule>
  </conditionalFormatting>
  <conditionalFormatting sqref="J84">
    <cfRule type="cellIs" dxfId="5" priority="1384" operator="greaterThan">
      <formula>200</formula>
    </cfRule>
  </conditionalFormatting>
  <conditionalFormatting sqref="J84">
    <cfRule type="cellIs" dxfId="6" priority="1385" operator="greaterThan">
      <formula>150</formula>
    </cfRule>
  </conditionalFormatting>
  <conditionalFormatting sqref="J85">
    <cfRule type="cellIs" dxfId="4" priority="1386" operator="greaterThan">
      <formula>250</formula>
    </cfRule>
  </conditionalFormatting>
  <conditionalFormatting sqref="J85">
    <cfRule type="cellIs" dxfId="5" priority="1387" operator="greaterThan">
      <formula>200</formula>
    </cfRule>
  </conditionalFormatting>
  <conditionalFormatting sqref="J85">
    <cfRule type="cellIs" dxfId="6" priority="1388" operator="greaterThan">
      <formula>150</formula>
    </cfRule>
  </conditionalFormatting>
  <conditionalFormatting sqref="J86">
    <cfRule type="cellIs" dxfId="4" priority="1389" operator="greaterThan">
      <formula>250</formula>
    </cfRule>
  </conditionalFormatting>
  <conditionalFormatting sqref="J86">
    <cfRule type="cellIs" dxfId="5" priority="1390" operator="greaterThan">
      <formula>200</formula>
    </cfRule>
  </conditionalFormatting>
  <conditionalFormatting sqref="J86">
    <cfRule type="cellIs" dxfId="6" priority="1391" operator="greaterThan">
      <formula>150</formula>
    </cfRule>
  </conditionalFormatting>
  <conditionalFormatting sqref="J87">
    <cfRule type="cellIs" dxfId="4" priority="1392" operator="greaterThan">
      <formula>250</formula>
    </cfRule>
  </conditionalFormatting>
  <conditionalFormatting sqref="J87">
    <cfRule type="cellIs" dxfId="5" priority="1393" operator="greaterThan">
      <formula>200</formula>
    </cfRule>
  </conditionalFormatting>
  <conditionalFormatting sqref="J87">
    <cfRule type="cellIs" dxfId="6" priority="1394" operator="greaterThan">
      <formula>150</formula>
    </cfRule>
  </conditionalFormatting>
  <conditionalFormatting sqref="J88">
    <cfRule type="cellIs" dxfId="4" priority="1395" operator="greaterThan">
      <formula>250</formula>
    </cfRule>
  </conditionalFormatting>
  <conditionalFormatting sqref="J88">
    <cfRule type="cellIs" dxfId="5" priority="1396" operator="greaterThan">
      <formula>200</formula>
    </cfRule>
  </conditionalFormatting>
  <conditionalFormatting sqref="J88">
    <cfRule type="cellIs" dxfId="6" priority="1397" operator="greaterThan">
      <formula>150</formula>
    </cfRule>
  </conditionalFormatting>
  <conditionalFormatting sqref="J89">
    <cfRule type="cellIs" dxfId="4" priority="1398" operator="greaterThan">
      <formula>250</formula>
    </cfRule>
  </conditionalFormatting>
  <conditionalFormatting sqref="J89">
    <cfRule type="cellIs" dxfId="5" priority="1399" operator="greaterThan">
      <formula>200</formula>
    </cfRule>
  </conditionalFormatting>
  <conditionalFormatting sqref="J89">
    <cfRule type="cellIs" dxfId="6" priority="1400" operator="greaterThan">
      <formula>150</formula>
    </cfRule>
  </conditionalFormatting>
  <conditionalFormatting sqref="J90">
    <cfRule type="cellIs" dxfId="4" priority="1401" operator="greaterThan">
      <formula>250</formula>
    </cfRule>
  </conditionalFormatting>
  <conditionalFormatting sqref="J90">
    <cfRule type="cellIs" dxfId="5" priority="1402" operator="greaterThan">
      <formula>200</formula>
    </cfRule>
  </conditionalFormatting>
  <conditionalFormatting sqref="J90">
    <cfRule type="cellIs" dxfId="6" priority="1403" operator="greaterThan">
      <formula>150</formula>
    </cfRule>
  </conditionalFormatting>
  <conditionalFormatting sqref="J91">
    <cfRule type="cellIs" dxfId="4" priority="1404" operator="greaterThan">
      <formula>250</formula>
    </cfRule>
  </conditionalFormatting>
  <conditionalFormatting sqref="J91">
    <cfRule type="cellIs" dxfId="5" priority="1405" operator="greaterThan">
      <formula>200</formula>
    </cfRule>
  </conditionalFormatting>
  <conditionalFormatting sqref="J91">
    <cfRule type="cellIs" dxfId="6" priority="1406" operator="greaterThan">
      <formula>150</formula>
    </cfRule>
  </conditionalFormatting>
  <conditionalFormatting sqref="J92">
    <cfRule type="cellIs" dxfId="4" priority="1407" operator="greaterThan">
      <formula>250</formula>
    </cfRule>
  </conditionalFormatting>
  <conditionalFormatting sqref="J92">
    <cfRule type="cellIs" dxfId="5" priority="1408" operator="greaterThan">
      <formula>200</formula>
    </cfRule>
  </conditionalFormatting>
  <conditionalFormatting sqref="J92">
    <cfRule type="cellIs" dxfId="6" priority="1409" operator="greaterThan">
      <formula>150</formula>
    </cfRule>
  </conditionalFormatting>
  <conditionalFormatting sqref="J93">
    <cfRule type="cellIs" dxfId="4" priority="1410" operator="greaterThan">
      <formula>250</formula>
    </cfRule>
  </conditionalFormatting>
  <conditionalFormatting sqref="J93">
    <cfRule type="cellIs" dxfId="5" priority="1411" operator="greaterThan">
      <formula>200</formula>
    </cfRule>
  </conditionalFormatting>
  <conditionalFormatting sqref="J93">
    <cfRule type="cellIs" dxfId="6" priority="1412" operator="greaterThan">
      <formula>150</formula>
    </cfRule>
  </conditionalFormatting>
  <conditionalFormatting sqref="J94">
    <cfRule type="cellIs" dxfId="4" priority="1413" operator="greaterThan">
      <formula>250</formula>
    </cfRule>
  </conditionalFormatting>
  <conditionalFormatting sqref="J94">
    <cfRule type="cellIs" dxfId="5" priority="1414" operator="greaterThan">
      <formula>200</formula>
    </cfRule>
  </conditionalFormatting>
  <conditionalFormatting sqref="J94">
    <cfRule type="cellIs" dxfId="6" priority="1415" operator="greaterThan">
      <formula>150</formula>
    </cfRule>
  </conditionalFormatting>
  <conditionalFormatting sqref="J95">
    <cfRule type="cellIs" dxfId="4" priority="1416" operator="greaterThan">
      <formula>250</formula>
    </cfRule>
  </conditionalFormatting>
  <conditionalFormatting sqref="J95">
    <cfRule type="cellIs" dxfId="5" priority="1417" operator="greaterThan">
      <formula>200</formula>
    </cfRule>
  </conditionalFormatting>
  <conditionalFormatting sqref="J95">
    <cfRule type="cellIs" dxfId="6" priority="1418" operator="greaterThan">
      <formula>150</formula>
    </cfRule>
  </conditionalFormatting>
  <conditionalFormatting sqref="J96">
    <cfRule type="cellIs" dxfId="4" priority="1419" operator="greaterThan">
      <formula>250</formula>
    </cfRule>
  </conditionalFormatting>
  <conditionalFormatting sqref="J96">
    <cfRule type="cellIs" dxfId="5" priority="1420" operator="greaterThan">
      <formula>200</formula>
    </cfRule>
  </conditionalFormatting>
  <conditionalFormatting sqref="J96">
    <cfRule type="cellIs" dxfId="6" priority="1421" operator="greaterThan">
      <formula>150</formula>
    </cfRule>
  </conditionalFormatting>
  <conditionalFormatting sqref="J97">
    <cfRule type="cellIs" dxfId="4" priority="1422" operator="greaterThan">
      <formula>250</formula>
    </cfRule>
  </conditionalFormatting>
  <conditionalFormatting sqref="J97">
    <cfRule type="cellIs" dxfId="5" priority="1423" operator="greaterThan">
      <formula>200</formula>
    </cfRule>
  </conditionalFormatting>
  <conditionalFormatting sqref="J97">
    <cfRule type="cellIs" dxfId="6" priority="1424" operator="greaterThan">
      <formula>150</formula>
    </cfRule>
  </conditionalFormatting>
  <conditionalFormatting sqref="J98">
    <cfRule type="cellIs" dxfId="4" priority="1425" operator="greaterThan">
      <formula>250</formula>
    </cfRule>
  </conditionalFormatting>
  <conditionalFormatting sqref="J98">
    <cfRule type="cellIs" dxfId="5" priority="1426" operator="greaterThan">
      <formula>200</formula>
    </cfRule>
  </conditionalFormatting>
  <conditionalFormatting sqref="J98">
    <cfRule type="cellIs" dxfId="6" priority="1427" operator="greaterThan">
      <formula>150</formula>
    </cfRule>
  </conditionalFormatting>
  <conditionalFormatting sqref="J99">
    <cfRule type="cellIs" dxfId="4" priority="1428" operator="greaterThan">
      <formula>250</formula>
    </cfRule>
  </conditionalFormatting>
  <conditionalFormatting sqref="J99">
    <cfRule type="cellIs" dxfId="5" priority="1429" operator="greaterThan">
      <formula>200</formula>
    </cfRule>
  </conditionalFormatting>
  <conditionalFormatting sqref="J99">
    <cfRule type="cellIs" dxfId="6" priority="1430" operator="greaterThan">
      <formula>150</formula>
    </cfRule>
  </conditionalFormatting>
  <conditionalFormatting sqref="J100">
    <cfRule type="cellIs" dxfId="4" priority="1431" operator="greaterThan">
      <formula>250</formula>
    </cfRule>
  </conditionalFormatting>
  <conditionalFormatting sqref="J100">
    <cfRule type="cellIs" dxfId="5" priority="1432" operator="greaterThan">
      <formula>200</formula>
    </cfRule>
  </conditionalFormatting>
  <conditionalFormatting sqref="J100">
    <cfRule type="cellIs" dxfId="6" priority="1433" operator="greaterThan">
      <formula>150</formula>
    </cfRule>
  </conditionalFormatting>
  <conditionalFormatting sqref="J101">
    <cfRule type="cellIs" dxfId="4" priority="1434" operator="greaterThan">
      <formula>250</formula>
    </cfRule>
  </conditionalFormatting>
  <conditionalFormatting sqref="J101">
    <cfRule type="cellIs" dxfId="5" priority="1435" operator="greaterThan">
      <formula>200</formula>
    </cfRule>
  </conditionalFormatting>
  <conditionalFormatting sqref="J101">
    <cfRule type="cellIs" dxfId="6" priority="1436" operator="greaterThan">
      <formula>150</formula>
    </cfRule>
  </conditionalFormatting>
  <conditionalFormatting sqref="J102">
    <cfRule type="cellIs" dxfId="4" priority="1437" operator="greaterThan">
      <formula>250</formula>
    </cfRule>
  </conditionalFormatting>
  <conditionalFormatting sqref="J102">
    <cfRule type="cellIs" dxfId="5" priority="1438" operator="greaterThan">
      <formula>200</formula>
    </cfRule>
  </conditionalFormatting>
  <conditionalFormatting sqref="J102">
    <cfRule type="cellIs" dxfId="6" priority="1439" operator="greaterThan">
      <formula>150</formula>
    </cfRule>
  </conditionalFormatting>
  <conditionalFormatting sqref="J103">
    <cfRule type="cellIs" dxfId="4" priority="1440" operator="greaterThan">
      <formula>250</formula>
    </cfRule>
  </conditionalFormatting>
  <conditionalFormatting sqref="J103">
    <cfRule type="cellIs" dxfId="5" priority="1441" operator="greaterThan">
      <formula>200</formula>
    </cfRule>
  </conditionalFormatting>
  <conditionalFormatting sqref="J103">
    <cfRule type="cellIs" dxfId="6" priority="1442" operator="greaterThan">
      <formula>150</formula>
    </cfRule>
  </conditionalFormatting>
  <conditionalFormatting sqref="AA8">
    <cfRule type="cellIs" dxfId="2" priority="1443" operator="greaterThan">
      <formula>0</formula>
    </cfRule>
  </conditionalFormatting>
  <conditionalFormatting sqref="AA9">
    <cfRule type="cellIs" dxfId="2" priority="1444" operator="greaterThan">
      <formula>0</formula>
    </cfRule>
  </conditionalFormatting>
  <conditionalFormatting sqref="AA10">
    <cfRule type="cellIs" dxfId="2" priority="1445" operator="greaterThan">
      <formula>0</formula>
    </cfRule>
  </conditionalFormatting>
  <conditionalFormatting sqref="AA11">
    <cfRule type="cellIs" dxfId="2" priority="1446" operator="greaterThan">
      <formula>0</formula>
    </cfRule>
  </conditionalFormatting>
  <conditionalFormatting sqref="AA12">
    <cfRule type="cellIs" dxfId="2" priority="1447" operator="greaterThan">
      <formula>0</formula>
    </cfRule>
  </conditionalFormatting>
  <conditionalFormatting sqref="AA13">
    <cfRule type="cellIs" dxfId="2" priority="1448" operator="greaterThan">
      <formula>0</formula>
    </cfRule>
  </conditionalFormatting>
  <conditionalFormatting sqref="AA14">
    <cfRule type="cellIs" dxfId="2" priority="1449" operator="greaterThan">
      <formula>0</formula>
    </cfRule>
  </conditionalFormatting>
  <conditionalFormatting sqref="AA15">
    <cfRule type="cellIs" dxfId="2" priority="1450" operator="greaterThan">
      <formula>0</formula>
    </cfRule>
  </conditionalFormatting>
  <conditionalFormatting sqref="AA16">
    <cfRule type="cellIs" dxfId="2" priority="1451" operator="greaterThan">
      <formula>0</formula>
    </cfRule>
  </conditionalFormatting>
  <conditionalFormatting sqref="AA17">
    <cfRule type="cellIs" dxfId="2" priority="1452" operator="greaterThan">
      <formula>0</formula>
    </cfRule>
  </conditionalFormatting>
  <conditionalFormatting sqref="AA18">
    <cfRule type="cellIs" dxfId="2" priority="1453" operator="greaterThan">
      <formula>0</formula>
    </cfRule>
  </conditionalFormatting>
  <conditionalFormatting sqref="AA19">
    <cfRule type="cellIs" dxfId="2" priority="1454" operator="greaterThan">
      <formula>0</formula>
    </cfRule>
  </conditionalFormatting>
  <conditionalFormatting sqref="AA20">
    <cfRule type="cellIs" dxfId="2" priority="1455" operator="greaterThan">
      <formula>0</formula>
    </cfRule>
  </conditionalFormatting>
  <conditionalFormatting sqref="AA21">
    <cfRule type="cellIs" dxfId="2" priority="1456" operator="greaterThan">
      <formula>0</formula>
    </cfRule>
  </conditionalFormatting>
  <conditionalFormatting sqref="AA22">
    <cfRule type="cellIs" dxfId="2" priority="1457" operator="greaterThan">
      <formula>0</formula>
    </cfRule>
  </conditionalFormatting>
  <conditionalFormatting sqref="AA23">
    <cfRule type="cellIs" dxfId="2" priority="1458" operator="greaterThan">
      <formula>0</formula>
    </cfRule>
  </conditionalFormatting>
  <conditionalFormatting sqref="AA24">
    <cfRule type="cellIs" dxfId="2" priority="1459" operator="greaterThan">
      <formula>0</formula>
    </cfRule>
  </conditionalFormatting>
  <conditionalFormatting sqref="AA25">
    <cfRule type="cellIs" dxfId="2" priority="1460" operator="greaterThan">
      <formula>0</formula>
    </cfRule>
  </conditionalFormatting>
  <conditionalFormatting sqref="AA26">
    <cfRule type="cellIs" dxfId="2" priority="1461" operator="greaterThan">
      <formula>0</formula>
    </cfRule>
  </conditionalFormatting>
  <conditionalFormatting sqref="AA27">
    <cfRule type="cellIs" dxfId="2" priority="1462" operator="greaterThan">
      <formula>0</formula>
    </cfRule>
  </conditionalFormatting>
  <conditionalFormatting sqref="AA28">
    <cfRule type="cellIs" dxfId="2" priority="1463" operator="greaterThan">
      <formula>0</formula>
    </cfRule>
  </conditionalFormatting>
  <conditionalFormatting sqref="AA29">
    <cfRule type="cellIs" dxfId="2" priority="1464" operator="greaterThan">
      <formula>0</formula>
    </cfRule>
  </conditionalFormatting>
  <conditionalFormatting sqref="AA30">
    <cfRule type="cellIs" dxfId="2" priority="1465" operator="greaterThan">
      <formula>0</formula>
    </cfRule>
  </conditionalFormatting>
  <conditionalFormatting sqref="AA31">
    <cfRule type="cellIs" dxfId="2" priority="1466" operator="greaterThan">
      <formula>0</formula>
    </cfRule>
  </conditionalFormatting>
  <conditionalFormatting sqref="AA32">
    <cfRule type="cellIs" dxfId="2" priority="1467" operator="greaterThan">
      <formula>0</formula>
    </cfRule>
  </conditionalFormatting>
  <conditionalFormatting sqref="AA33">
    <cfRule type="cellIs" dxfId="2" priority="1468" operator="greaterThan">
      <formula>0</formula>
    </cfRule>
  </conditionalFormatting>
  <conditionalFormatting sqref="AA34">
    <cfRule type="cellIs" dxfId="2" priority="1469" operator="greaterThan">
      <formula>0</formula>
    </cfRule>
  </conditionalFormatting>
  <conditionalFormatting sqref="AA35">
    <cfRule type="cellIs" dxfId="2" priority="1470" operator="greaterThan">
      <formula>0</formula>
    </cfRule>
  </conditionalFormatting>
  <conditionalFormatting sqref="AA36">
    <cfRule type="cellIs" dxfId="2" priority="1471" operator="greaterThan">
      <formula>0</formula>
    </cfRule>
  </conditionalFormatting>
  <conditionalFormatting sqref="AA37">
    <cfRule type="cellIs" dxfId="2" priority="1472" operator="greaterThan">
      <formula>0</formula>
    </cfRule>
  </conditionalFormatting>
  <conditionalFormatting sqref="AA38">
    <cfRule type="cellIs" dxfId="2" priority="1473" operator="greaterThan">
      <formula>0</formula>
    </cfRule>
  </conditionalFormatting>
  <conditionalFormatting sqref="AA39">
    <cfRule type="cellIs" dxfId="2" priority="1474" operator="greaterThan">
      <formula>0</formula>
    </cfRule>
  </conditionalFormatting>
  <conditionalFormatting sqref="AA40">
    <cfRule type="cellIs" dxfId="2" priority="1475" operator="greaterThan">
      <formula>0</formula>
    </cfRule>
  </conditionalFormatting>
  <conditionalFormatting sqref="AA41">
    <cfRule type="cellIs" dxfId="2" priority="1476" operator="greaterThan">
      <formula>0</formula>
    </cfRule>
  </conditionalFormatting>
  <conditionalFormatting sqref="AA42">
    <cfRule type="cellIs" dxfId="2" priority="1477" operator="greaterThan">
      <formula>0</formula>
    </cfRule>
  </conditionalFormatting>
  <conditionalFormatting sqref="AA43">
    <cfRule type="cellIs" dxfId="2" priority="1478" operator="greaterThan">
      <formula>0</formula>
    </cfRule>
  </conditionalFormatting>
  <conditionalFormatting sqref="AA44">
    <cfRule type="cellIs" dxfId="2" priority="1479" operator="greaterThan">
      <formula>0</formula>
    </cfRule>
  </conditionalFormatting>
  <conditionalFormatting sqref="AA45">
    <cfRule type="cellIs" dxfId="2" priority="1480" operator="greaterThan">
      <formula>0</formula>
    </cfRule>
  </conditionalFormatting>
  <conditionalFormatting sqref="AA46">
    <cfRule type="cellIs" dxfId="2" priority="1481" operator="greaterThan">
      <formula>0</formula>
    </cfRule>
  </conditionalFormatting>
  <conditionalFormatting sqref="AA47">
    <cfRule type="cellIs" dxfId="2" priority="1482" operator="greaterThan">
      <formula>0</formula>
    </cfRule>
  </conditionalFormatting>
  <conditionalFormatting sqref="AA48">
    <cfRule type="cellIs" dxfId="2" priority="1483" operator="greaterThan">
      <formula>0</formula>
    </cfRule>
  </conditionalFormatting>
  <conditionalFormatting sqref="AA49">
    <cfRule type="cellIs" dxfId="2" priority="1484" operator="greaterThan">
      <formula>0</formula>
    </cfRule>
  </conditionalFormatting>
  <conditionalFormatting sqref="AA50">
    <cfRule type="cellIs" dxfId="2" priority="1485" operator="greaterThan">
      <formula>0</formula>
    </cfRule>
  </conditionalFormatting>
  <conditionalFormatting sqref="AA51">
    <cfRule type="cellIs" dxfId="2" priority="1486" operator="greaterThan">
      <formula>0</formula>
    </cfRule>
  </conditionalFormatting>
  <conditionalFormatting sqref="AA52">
    <cfRule type="cellIs" dxfId="2" priority="1487" operator="greaterThan">
      <formula>0</formula>
    </cfRule>
  </conditionalFormatting>
  <conditionalFormatting sqref="AA53">
    <cfRule type="cellIs" dxfId="2" priority="1488" operator="greaterThan">
      <formula>0</formula>
    </cfRule>
  </conditionalFormatting>
  <conditionalFormatting sqref="AA54">
    <cfRule type="cellIs" dxfId="2" priority="1489" operator="greaterThan">
      <formula>0</formula>
    </cfRule>
  </conditionalFormatting>
  <conditionalFormatting sqref="AA55">
    <cfRule type="cellIs" dxfId="2" priority="1490" operator="greaterThan">
      <formula>0</formula>
    </cfRule>
  </conditionalFormatting>
  <conditionalFormatting sqref="AA56">
    <cfRule type="cellIs" dxfId="2" priority="1491" operator="greaterThan">
      <formula>0</formula>
    </cfRule>
  </conditionalFormatting>
  <conditionalFormatting sqref="AA57">
    <cfRule type="cellIs" dxfId="2" priority="1492" operator="greaterThan">
      <formula>0</formula>
    </cfRule>
  </conditionalFormatting>
  <conditionalFormatting sqref="AA58">
    <cfRule type="cellIs" dxfId="2" priority="1493" operator="greaterThan">
      <formula>0</formula>
    </cfRule>
  </conditionalFormatting>
  <conditionalFormatting sqref="AA59">
    <cfRule type="cellIs" dxfId="2" priority="1494" operator="greaterThan">
      <formula>0</formula>
    </cfRule>
  </conditionalFormatting>
  <conditionalFormatting sqref="AA60">
    <cfRule type="cellIs" dxfId="2" priority="1495" operator="greaterThan">
      <formula>0</formula>
    </cfRule>
  </conditionalFormatting>
  <conditionalFormatting sqref="AA61">
    <cfRule type="cellIs" dxfId="2" priority="1496" operator="greaterThan">
      <formula>0</formula>
    </cfRule>
  </conditionalFormatting>
  <conditionalFormatting sqref="AA62">
    <cfRule type="cellIs" dxfId="2" priority="1497" operator="greaterThan">
      <formula>0</formula>
    </cfRule>
  </conditionalFormatting>
  <conditionalFormatting sqref="AA63">
    <cfRule type="cellIs" dxfId="2" priority="1498" operator="greaterThan">
      <formula>0</formula>
    </cfRule>
  </conditionalFormatting>
  <conditionalFormatting sqref="AA64">
    <cfRule type="cellIs" dxfId="2" priority="1499" operator="greaterThan">
      <formula>0</formula>
    </cfRule>
  </conditionalFormatting>
  <conditionalFormatting sqref="AA65">
    <cfRule type="cellIs" dxfId="2" priority="1500" operator="greaterThan">
      <formula>0</formula>
    </cfRule>
  </conditionalFormatting>
  <conditionalFormatting sqref="AA66">
    <cfRule type="cellIs" dxfId="2" priority="1501" operator="greaterThan">
      <formula>0</formula>
    </cfRule>
  </conditionalFormatting>
  <conditionalFormatting sqref="AA67">
    <cfRule type="cellIs" dxfId="2" priority="1502" operator="greaterThan">
      <formula>0</formula>
    </cfRule>
  </conditionalFormatting>
  <conditionalFormatting sqref="AA68">
    <cfRule type="cellIs" dxfId="2" priority="1503" operator="greaterThan">
      <formula>0</formula>
    </cfRule>
  </conditionalFormatting>
  <conditionalFormatting sqref="AA69">
    <cfRule type="cellIs" dxfId="2" priority="1504" operator="greaterThan">
      <formula>0</formula>
    </cfRule>
  </conditionalFormatting>
  <conditionalFormatting sqref="AA70">
    <cfRule type="cellIs" dxfId="2" priority="1505" operator="greaterThan">
      <formula>0</formula>
    </cfRule>
  </conditionalFormatting>
  <conditionalFormatting sqref="AA71">
    <cfRule type="cellIs" dxfId="2" priority="1506" operator="greaterThan">
      <formula>0</formula>
    </cfRule>
  </conditionalFormatting>
  <conditionalFormatting sqref="AA72">
    <cfRule type="cellIs" dxfId="2" priority="1507" operator="greaterThan">
      <formula>0</formula>
    </cfRule>
  </conditionalFormatting>
  <conditionalFormatting sqref="AA73">
    <cfRule type="cellIs" dxfId="2" priority="1508" operator="greaterThan">
      <formula>0</formula>
    </cfRule>
  </conditionalFormatting>
  <conditionalFormatting sqref="AA74">
    <cfRule type="cellIs" dxfId="2" priority="1509" operator="greaterThan">
      <formula>0</formula>
    </cfRule>
  </conditionalFormatting>
  <conditionalFormatting sqref="AA75">
    <cfRule type="cellIs" dxfId="2" priority="1510" operator="greaterThan">
      <formula>0</formula>
    </cfRule>
  </conditionalFormatting>
  <conditionalFormatting sqref="AA76">
    <cfRule type="cellIs" dxfId="2" priority="1511" operator="greaterThan">
      <formula>0</formula>
    </cfRule>
  </conditionalFormatting>
  <conditionalFormatting sqref="AA77">
    <cfRule type="cellIs" dxfId="2" priority="1512" operator="greaterThan">
      <formula>0</formula>
    </cfRule>
  </conditionalFormatting>
  <conditionalFormatting sqref="AA78">
    <cfRule type="cellIs" dxfId="2" priority="1513" operator="greaterThan">
      <formula>0</formula>
    </cfRule>
  </conditionalFormatting>
  <conditionalFormatting sqref="AA79">
    <cfRule type="cellIs" dxfId="2" priority="1514" operator="greaterThan">
      <formula>0</formula>
    </cfRule>
  </conditionalFormatting>
  <conditionalFormatting sqref="AA80">
    <cfRule type="cellIs" dxfId="2" priority="1515" operator="greaterThan">
      <formula>0</formula>
    </cfRule>
  </conditionalFormatting>
  <conditionalFormatting sqref="AA81">
    <cfRule type="cellIs" dxfId="2" priority="1516" operator="greaterThan">
      <formula>0</formula>
    </cfRule>
  </conditionalFormatting>
  <conditionalFormatting sqref="AA82">
    <cfRule type="cellIs" dxfId="2" priority="1517" operator="greaterThan">
      <formula>0</formula>
    </cfRule>
  </conditionalFormatting>
  <conditionalFormatting sqref="AA83">
    <cfRule type="cellIs" dxfId="2" priority="1518" operator="greaterThan">
      <formula>0</formula>
    </cfRule>
  </conditionalFormatting>
  <conditionalFormatting sqref="AA84">
    <cfRule type="cellIs" dxfId="2" priority="1519" operator="greaterThan">
      <formula>0</formula>
    </cfRule>
  </conditionalFormatting>
  <conditionalFormatting sqref="AA85">
    <cfRule type="cellIs" dxfId="2" priority="1520" operator="greaterThan">
      <formula>0</formula>
    </cfRule>
  </conditionalFormatting>
  <conditionalFormatting sqref="AA86">
    <cfRule type="cellIs" dxfId="2" priority="1521" operator="greaterThan">
      <formula>0</formula>
    </cfRule>
  </conditionalFormatting>
  <conditionalFormatting sqref="AA87">
    <cfRule type="cellIs" dxfId="2" priority="1522" operator="greaterThan">
      <formula>0</formula>
    </cfRule>
  </conditionalFormatting>
  <conditionalFormatting sqref="AA88">
    <cfRule type="cellIs" dxfId="2" priority="1523" operator="greaterThan">
      <formula>0</formula>
    </cfRule>
  </conditionalFormatting>
  <conditionalFormatting sqref="AA89">
    <cfRule type="cellIs" dxfId="2" priority="1524" operator="greaterThan">
      <formula>0</formula>
    </cfRule>
  </conditionalFormatting>
  <conditionalFormatting sqref="AA90">
    <cfRule type="cellIs" dxfId="2" priority="1525" operator="greaterThan">
      <formula>0</formula>
    </cfRule>
  </conditionalFormatting>
  <conditionalFormatting sqref="AA91">
    <cfRule type="cellIs" dxfId="2" priority="1526" operator="greaterThan">
      <formula>0</formula>
    </cfRule>
  </conditionalFormatting>
  <conditionalFormatting sqref="AA92">
    <cfRule type="cellIs" dxfId="2" priority="1527" operator="greaterThan">
      <formula>0</formula>
    </cfRule>
  </conditionalFormatting>
  <conditionalFormatting sqref="AA93">
    <cfRule type="cellIs" dxfId="2" priority="1528" operator="greaterThan">
      <formula>0</formula>
    </cfRule>
  </conditionalFormatting>
  <conditionalFormatting sqref="AA94">
    <cfRule type="cellIs" dxfId="2" priority="1529" operator="greaterThan">
      <formula>0</formula>
    </cfRule>
  </conditionalFormatting>
  <conditionalFormatting sqref="AA95">
    <cfRule type="cellIs" dxfId="2" priority="1530" operator="greaterThan">
      <formula>0</formula>
    </cfRule>
  </conditionalFormatting>
  <conditionalFormatting sqref="AA96">
    <cfRule type="cellIs" dxfId="2" priority="1531" operator="greaterThan">
      <formula>0</formula>
    </cfRule>
  </conditionalFormatting>
  <conditionalFormatting sqref="AA97">
    <cfRule type="cellIs" dxfId="2" priority="1532" operator="greaterThan">
      <formula>0</formula>
    </cfRule>
  </conditionalFormatting>
  <conditionalFormatting sqref="AA98">
    <cfRule type="cellIs" dxfId="2" priority="1533" operator="greaterThan">
      <formula>0</formula>
    </cfRule>
  </conditionalFormatting>
  <conditionalFormatting sqref="AA99">
    <cfRule type="cellIs" dxfId="2" priority="1534" operator="greaterThan">
      <formula>0</formula>
    </cfRule>
  </conditionalFormatting>
  <conditionalFormatting sqref="AA100">
    <cfRule type="cellIs" dxfId="2" priority="1535" operator="greaterThan">
      <formula>0</formula>
    </cfRule>
  </conditionalFormatting>
  <conditionalFormatting sqref="AA101">
    <cfRule type="cellIs" dxfId="2" priority="1536" operator="greaterThan">
      <formula>0</formula>
    </cfRule>
  </conditionalFormatting>
  <conditionalFormatting sqref="AA102">
    <cfRule type="cellIs" dxfId="2" priority="1537" operator="greaterThan">
      <formula>0</formula>
    </cfRule>
  </conditionalFormatting>
  <conditionalFormatting sqref="AA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L356"/>
  <sheetViews>
    <sheetView tabSelected="0" workbookViewId="0" zoomScale="80" zoomScaleNormal="80" showGridLines="true" showRowColHeaders="1">
      <selection activeCell="P103" sqref="P103"/>
    </sheetView>
  </sheetViews>
  <sheetFormatPr defaultRowHeight="14.4" defaultColWidth="8.85546875" outlineLevelRow="0" outlineLevelCol="0"/>
  <cols>
    <col min="6" max="6" width="14.140625" customWidth="true" style="0"/>
    <col min="19" max="19" width="19" customWidth="true" style="0"/>
    <col min="26" max="26" width="19.42578125" customWidth="true" style="0"/>
    <col min="27" max="27" width="17" customWidth="true" style="0"/>
  </cols>
  <sheetData>
    <row r="1" spans="1:38" customHeight="1" ht="21">
      <c r="A1" s="1" t="s">
        <v>0</v>
      </c>
      <c r="B1" s="2"/>
      <c r="C1" s="3" t="s">
        <v>1</v>
      </c>
      <c r="D1" s="2"/>
      <c r="E1" s="140"/>
      <c r="F1" s="140"/>
      <c r="G1" s="140"/>
      <c r="H1" s="140"/>
      <c r="I1" s="4"/>
      <c r="J1" s="4"/>
      <c r="K1" s="5"/>
      <c r="L1" s="5"/>
      <c r="M1" s="5"/>
      <c r="N1" s="5"/>
      <c r="O1" s="5"/>
      <c r="P1" s="5"/>
      <c r="Q1" s="6"/>
      <c r="R1" s="6"/>
      <c r="S1" s="7"/>
      <c r="T1" s="8"/>
      <c r="U1" s="8"/>
      <c r="V1" s="8"/>
      <c r="W1" s="8"/>
      <c r="X1" s="8"/>
      <c r="Y1" s="8"/>
      <c r="Z1" s="2"/>
      <c r="AA1" s="2"/>
      <c r="AB1" s="9" t="s">
        <v>2</v>
      </c>
      <c r="AC1" s="10">
        <f>$AB$107</f>
        <v>73.25961944092862</v>
      </c>
      <c r="AD1" s="11" t="s">
        <v>3</v>
      </c>
      <c r="AE1" s="12"/>
      <c r="AF1" s="13"/>
      <c r="AG1" s="14"/>
      <c r="AH1" s="15"/>
      <c r="AI1" s="16"/>
    </row>
    <row r="2" spans="1:38" customHeight="1" ht="21">
      <c r="A2" s="17">
        <v>287.063</v>
      </c>
      <c r="B2" s="18"/>
      <c r="C2" s="19">
        <v>800</v>
      </c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41" t="s">
        <v>4</v>
      </c>
      <c r="AB2" s="141"/>
      <c r="AC2" s="141"/>
      <c r="AD2" s="141"/>
      <c r="AE2" s="22"/>
      <c r="AF2" s="23"/>
      <c r="AG2" s="24"/>
      <c r="AH2" s="25"/>
      <c r="AI2" s="16"/>
    </row>
    <row r="3" spans="1:38" customHeight="1" ht="23.25">
      <c r="A3" s="26"/>
      <c r="B3" s="18"/>
      <c r="C3" s="18"/>
      <c r="D3" s="18"/>
      <c r="E3" s="18"/>
      <c r="F3" s="18"/>
      <c r="G3" s="1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42" t="s">
        <v>5</v>
      </c>
      <c r="AB3" s="142"/>
      <c r="AC3" s="142"/>
      <c r="AD3" s="142"/>
      <c r="AE3" s="28"/>
      <c r="AF3" s="23"/>
      <c r="AG3" s="24"/>
      <c r="AH3" s="25"/>
      <c r="AI3" s="16"/>
    </row>
    <row r="4" spans="1:38" customHeight="1" ht="22.5">
      <c r="A4" s="29" t="s">
        <v>6</v>
      </c>
      <c r="B4" s="143" t="s">
        <v>58</v>
      </c>
      <c r="C4" s="143"/>
      <c r="D4" s="143"/>
      <c r="E4" s="30"/>
      <c r="F4" s="30"/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44" t="s">
        <v>8</v>
      </c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32"/>
      <c r="AE4" s="33"/>
      <c r="AF4" s="34"/>
      <c r="AG4" s="35"/>
      <c r="AH4" s="36"/>
      <c r="AI4" s="16"/>
    </row>
    <row r="5" spans="1:38" customHeight="1" ht="15.75">
      <c r="A5" s="37"/>
      <c r="B5" s="38"/>
      <c r="C5" s="38"/>
      <c r="D5" s="38" t="s">
        <v>9</v>
      </c>
      <c r="E5" s="38"/>
      <c r="F5" s="38"/>
      <c r="G5" s="38"/>
      <c r="H5" s="39"/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 t="s">
        <v>9</v>
      </c>
      <c r="Q5" s="39"/>
      <c r="R5" s="39"/>
      <c r="S5" s="39"/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 t="s">
        <v>9</v>
      </c>
      <c r="Z5" s="39"/>
      <c r="AA5" s="39"/>
      <c r="AB5" s="39"/>
      <c r="AC5" s="39"/>
      <c r="AD5" s="40"/>
      <c r="AF5" s="16"/>
      <c r="AG5" s="41" t="s">
        <v>10</v>
      </c>
      <c r="AH5" s="42" t="s">
        <v>11</v>
      </c>
      <c r="AI5" s="43" t="s">
        <v>12</v>
      </c>
    </row>
    <row r="6" spans="1:38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17</v>
      </c>
      <c r="H6" s="45" t="s">
        <v>18</v>
      </c>
      <c r="I6" s="45" t="s">
        <v>19</v>
      </c>
      <c r="J6" s="45" t="s">
        <v>20</v>
      </c>
      <c r="K6" s="45" t="s">
        <v>21</v>
      </c>
      <c r="L6" s="45" t="s">
        <v>22</v>
      </c>
      <c r="M6" s="45" t="s">
        <v>23</v>
      </c>
      <c r="N6" s="45" t="s">
        <v>21</v>
      </c>
      <c r="O6" s="45" t="s">
        <v>22</v>
      </c>
      <c r="P6" s="45" t="s">
        <v>23</v>
      </c>
      <c r="Q6" s="45" t="s">
        <v>24</v>
      </c>
      <c r="R6" s="45" t="s">
        <v>25</v>
      </c>
      <c r="S6" s="45" t="s">
        <v>26</v>
      </c>
      <c r="T6" s="45">
        <v>12</v>
      </c>
      <c r="U6" s="45">
        <v>15</v>
      </c>
      <c r="V6" s="45">
        <v>20</v>
      </c>
      <c r="W6" s="45" t="s">
        <v>27</v>
      </c>
      <c r="X6" s="45" t="s">
        <v>27</v>
      </c>
      <c r="Y6" s="45" t="s">
        <v>27</v>
      </c>
      <c r="Z6" s="45" t="s">
        <v>27</v>
      </c>
      <c r="AA6" s="46" t="s">
        <v>28</v>
      </c>
      <c r="AB6" s="45" t="s">
        <v>29</v>
      </c>
      <c r="AC6" s="45" t="s">
        <v>30</v>
      </c>
      <c r="AD6" s="47" t="s">
        <v>31</v>
      </c>
      <c r="AE6" s="48"/>
      <c r="AF6" s="16"/>
      <c r="AG6" s="49">
        <v>51.5</v>
      </c>
      <c r="AH6" s="50">
        <v>0</v>
      </c>
      <c r="AI6" s="51">
        <v>0</v>
      </c>
    </row>
    <row r="7" spans="1:38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41</v>
      </c>
      <c r="L7" s="53" t="s">
        <v>41</v>
      </c>
      <c r="M7" s="53" t="s">
        <v>42</v>
      </c>
      <c r="N7" s="53" t="s">
        <v>43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48</v>
      </c>
      <c r="U7" s="53" t="s">
        <v>48</v>
      </c>
      <c r="V7" s="53" t="s">
        <v>48</v>
      </c>
      <c r="W7" s="53" t="s">
        <v>49</v>
      </c>
      <c r="X7" s="53" t="s">
        <v>50</v>
      </c>
      <c r="Y7" s="53" t="s">
        <v>51</v>
      </c>
      <c r="Z7" s="53" t="s">
        <v>47</v>
      </c>
      <c r="AA7" s="53" t="s">
        <v>52</v>
      </c>
      <c r="AB7" s="53" t="s">
        <v>47</v>
      </c>
      <c r="AC7" s="53" t="s">
        <v>47</v>
      </c>
      <c r="AD7" s="54" t="s">
        <v>47</v>
      </c>
      <c r="AE7" s="55"/>
      <c r="AF7" s="16"/>
      <c r="AG7" s="49">
        <f>ROUND((AG6-0.01),2)</f>
        <v>51.49</v>
      </c>
      <c r="AH7" s="50">
        <v>0</v>
      </c>
      <c r="AI7" s="51">
        <v>0</v>
      </c>
    </row>
    <row r="8" spans="1:38" customHeight="1" ht="15.75">
      <c r="A8" s="56">
        <v>0</v>
      </c>
      <c r="B8" s="57">
        <v>0.0104166666666667</v>
      </c>
      <c r="C8" s="58">
        <v>49.94</v>
      </c>
      <c r="D8" s="59">
        <f>ROUND(C8,2)</f>
        <v>49.94</v>
      </c>
      <c r="E8" s="60">
        <v>479.41</v>
      </c>
      <c r="F8" s="60">
        <v>629.98384</v>
      </c>
      <c r="G8" s="61">
        <f>ABS(F8)</f>
        <v>629.98384</v>
      </c>
      <c r="H8" s="62">
        <v>21.98377</v>
      </c>
      <c r="I8" s="63">
        <f>MAX(H8,-0.12*G8)</f>
        <v>21.98377</v>
      </c>
      <c r="J8" s="63">
        <f>IF(ABS(G8)&lt;=10,0.5,IF(ABS(G8)&lt;=25,1,IF(ABS(G8)&lt;=100,2,10)))</f>
        <v>10</v>
      </c>
      <c r="K8" s="64">
        <f>IF(H8&lt;-J8,1,0)</f>
        <v>0</v>
      </c>
      <c r="L8" s="64"/>
      <c r="M8" s="65">
        <f>IF(OR(L8=12,L8=24,L8=36,L8=48,L8=60,L8=72,L8=84,L8=96),1,0)</f>
        <v>0</v>
      </c>
      <c r="N8" s="65">
        <f>IF(H8&gt;J8,1,0)</f>
        <v>1</v>
      </c>
      <c r="O8" s="65"/>
      <c r="P8" s="65">
        <f>IF(OR(O8=12,O8=24,O8=36,O8=48,O8=60,O8=72,O8=84,O8=96),1,0)</f>
        <v>0</v>
      </c>
      <c r="Q8" s="66">
        <f>M8+P8</f>
        <v>0</v>
      </c>
      <c r="R8" s="66">
        <f>Q8*ABS(S8)*0.1</f>
        <v>0</v>
      </c>
      <c r="S8" s="67">
        <f>I8*E8/40000</f>
        <v>0.2634809793925</v>
      </c>
      <c r="T8" s="60">
        <f>MIN($T$6/100*G8,150)</f>
        <v>75.5980608</v>
      </c>
      <c r="U8" s="60">
        <f>MIN($U$6/100*G8,200)</f>
        <v>94.497576</v>
      </c>
      <c r="V8" s="60">
        <f>MIN($V$6/100*G8,250)</f>
        <v>125.996768</v>
      </c>
      <c r="W8" s="60">
        <v>0.2</v>
      </c>
      <c r="X8" s="60">
        <v>0.2</v>
      </c>
      <c r="Y8" s="60">
        <v>0.6</v>
      </c>
      <c r="Z8" s="67">
        <f>IF(AND(D8&lt;49.85,H8&gt;0),$C$2*ABS(H8)/40000,(SUMPRODUCT(--(H8&gt;$T8:$V8),(H8-$T8:$V8),($W8:$Y8)))*E8/40000)</f>
        <v>0</v>
      </c>
      <c r="AA8" s="67">
        <f>IF(AND(C8&gt;=50.1,H8&lt;0),($A$2)*ABS(H8)/40000,0)</f>
        <v>0</v>
      </c>
      <c r="AB8" s="67">
        <f>S8+Z8+AA8</f>
        <v>0.2634809793925</v>
      </c>
      <c r="AC8" s="67">
        <f>IF(AB8&gt;=0,AB8,"")</f>
        <v>0.2634809793925</v>
      </c>
      <c r="AD8" s="68" t="str">
        <f>IF(AB8&lt;0,AB8,"")</f>
        <v/>
      </c>
      <c r="AE8" s="69"/>
      <c r="AF8" s="16"/>
      <c r="AG8" s="49">
        <f>ROUND((AG7-0.01),2)</f>
        <v>51.48</v>
      </c>
      <c r="AH8" s="50">
        <v>0</v>
      </c>
      <c r="AI8" s="51">
        <v>0</v>
      </c>
    </row>
    <row r="9" spans="1:38" customHeight="1" ht="15.75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447.36</v>
      </c>
      <c r="F9" s="60">
        <v>528.62464</v>
      </c>
      <c r="G9" s="61">
        <f>ABS(F9)</f>
        <v>528.62464</v>
      </c>
      <c r="H9" s="74">
        <v>119.1543</v>
      </c>
      <c r="I9" s="63">
        <f>MAX(H9,-0.12*G9)</f>
        <v>119.1543</v>
      </c>
      <c r="J9" s="63">
        <f>IF(ABS(G9)&lt;=10,0.5,IF(ABS(G9)&lt;=25,1,IF(ABS(G9)&lt;=100,2,10)))</f>
        <v>10</v>
      </c>
      <c r="K9" s="64">
        <f>IF(H9&lt;-J9,1,0)</f>
        <v>0</v>
      </c>
      <c r="L9" s="64">
        <f>IF(K9=K8,K9+L8,0)</f>
        <v>0</v>
      </c>
      <c r="M9" s="65">
        <f>IF(OR(L9=12,L9=24,L9=36,L9=48,L9=60,L9=72,L9=84,L9=96),1,0)</f>
        <v>0</v>
      </c>
      <c r="N9" s="65">
        <f>IF(H9&gt;J9,1,0)</f>
        <v>1</v>
      </c>
      <c r="O9" s="65">
        <f>IF(N9=N8,N9+O8,0)</f>
        <v>1</v>
      </c>
      <c r="P9" s="65">
        <f>IF(OR(O9=12,O9=24,O9=36,O9=48,O9=60,O9=72,O9=84,O9=96),1,0)</f>
        <v>0</v>
      </c>
      <c r="Q9" s="66">
        <f>M9+P9</f>
        <v>0</v>
      </c>
      <c r="R9" s="66">
        <f>Q9*ABS(S9)*0.1</f>
        <v>0</v>
      </c>
      <c r="S9" s="67">
        <f>I9*E9/40000</f>
        <v>1.3326216912</v>
      </c>
      <c r="T9" s="60">
        <f>MIN($T$6/100*G9,150)</f>
        <v>63.43495679999999</v>
      </c>
      <c r="U9" s="60">
        <f>MIN($U$6/100*G9,200)</f>
        <v>79.293696</v>
      </c>
      <c r="V9" s="60">
        <f>MIN($V$6/100*G9,250)</f>
        <v>105.724928</v>
      </c>
      <c r="W9" s="60">
        <v>0.2</v>
      </c>
      <c r="X9" s="60">
        <v>0.2</v>
      </c>
      <c r="Y9" s="60">
        <v>0.6</v>
      </c>
      <c r="Z9" s="67">
        <f>IF(AND(D9&lt;49.85,H9&gt;0),$C$2*ABS(H9)/40000,(SUMPRODUCT(--(H9&gt;$T9:$V9),(H9-$T9:$V9),($W9:$Y9)))*E9/40000)</f>
        <v>0.3039096837657601</v>
      </c>
      <c r="AA9" s="67">
        <f>IF(AND(C9&gt;=50.1,H9&lt;0),($A$2)*ABS(H9)/40000,0)</f>
        <v>0</v>
      </c>
      <c r="AB9" s="67">
        <f>S9+Z9+AA9</f>
        <v>1.63653137496576</v>
      </c>
      <c r="AC9" s="75">
        <f>IF(AB9&gt;=0,AB9,"")</f>
        <v>1.63653137496576</v>
      </c>
      <c r="AD9" s="76" t="str">
        <f>IF(AB9&lt;0,AB9,"")</f>
        <v/>
      </c>
      <c r="AE9" s="77"/>
      <c r="AF9" s="16"/>
      <c r="AG9" s="49">
        <f>ROUND((AG8-0.01),2)</f>
        <v>51.47</v>
      </c>
      <c r="AH9" s="50">
        <v>0</v>
      </c>
      <c r="AI9" s="51">
        <v>0</v>
      </c>
    </row>
    <row r="10" spans="1:38" customHeight="1" ht="15.75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319.12</v>
      </c>
      <c r="F10" s="60">
        <v>524.79144</v>
      </c>
      <c r="G10" s="61">
        <f>ABS(F10)</f>
        <v>524.79144</v>
      </c>
      <c r="H10" s="74">
        <v>125.49116</v>
      </c>
      <c r="I10" s="63">
        <f>MAX(H10,-0.12*G10)</f>
        <v>125.49116</v>
      </c>
      <c r="J10" s="63">
        <f>IF(ABS(G10)&lt;=10,0.5,IF(ABS(G10)&lt;=25,1,IF(ABS(G10)&lt;=100,2,10)))</f>
        <v>10</v>
      </c>
      <c r="K10" s="64">
        <f>IF(H10&lt;-J10,1,0)</f>
        <v>0</v>
      </c>
      <c r="L10" s="64">
        <f>IF(K10=K9,L9+K10,0)</f>
        <v>0</v>
      </c>
      <c r="M10" s="65">
        <f>IF(OR(L10=12,L10=24,L10=36,L10=48,L10=60,L10=72,L10=84,L10=96),1,0)</f>
        <v>0</v>
      </c>
      <c r="N10" s="65">
        <f>IF(H10&gt;J10,1,0)</f>
        <v>1</v>
      </c>
      <c r="O10" s="65">
        <f>IF(N10=N9,O9+N10,0)</f>
        <v>2</v>
      </c>
      <c r="P10" s="65">
        <f>IF(OR(O10=12,O10=24,O10=36,O10=48,O10=60,O10=72,O10=84,O10=96),1,0)</f>
        <v>0</v>
      </c>
      <c r="Q10" s="66">
        <f>M10+P10</f>
        <v>0</v>
      </c>
      <c r="R10" s="66">
        <f>Q10*ABS(S10)*0.1</f>
        <v>0</v>
      </c>
      <c r="S10" s="67">
        <f>I10*E10/40000</f>
        <v>1.00116847448</v>
      </c>
      <c r="T10" s="60">
        <f>MIN($T$6/100*G10,150)</f>
        <v>62.9749728</v>
      </c>
      <c r="U10" s="60">
        <f>MIN($U$6/100*G10,200)</f>
        <v>78.71871599999999</v>
      </c>
      <c r="V10" s="60">
        <f>MIN($V$6/100*G10,250)</f>
        <v>104.958288</v>
      </c>
      <c r="W10" s="60">
        <v>0.2</v>
      </c>
      <c r="X10" s="60">
        <v>0.2</v>
      </c>
      <c r="Y10" s="60">
        <v>0.6</v>
      </c>
      <c r="Z10" s="67">
        <f>IF(AND(D10&lt;49.85,H10&gt;0),$C$2*ABS(H10)/40000,(SUMPRODUCT(--(H10&gt;$T10:$V10),(H10-$T10:$V10),($W10:$Y10)))*E10/40000)</f>
        <v>0.27266769163232</v>
      </c>
      <c r="AA10" s="67">
        <f>IF(AND(C10&gt;=50.1,H10&lt;0),($A$2)*ABS(H10)/40000,0)</f>
        <v>0</v>
      </c>
      <c r="AB10" s="67">
        <f>S10+Z10+AA10</f>
        <v>1.27383616611232</v>
      </c>
      <c r="AC10" s="75">
        <f>IF(AB10&gt;=0,AB10,"")</f>
        <v>1.27383616611232</v>
      </c>
      <c r="AD10" s="76" t="str">
        <f>IF(AB10&lt;0,AB10,"")</f>
        <v/>
      </c>
      <c r="AE10" s="77"/>
      <c r="AF10" s="16"/>
      <c r="AG10" s="49">
        <f>ROUND((AG9-0.01),2)</f>
        <v>51.46</v>
      </c>
      <c r="AH10" s="50">
        <v>0</v>
      </c>
      <c r="AI10" s="51">
        <v>0</v>
      </c>
    </row>
    <row r="11" spans="1:38" customHeight="1" ht="15.75">
      <c r="A11" s="70">
        <v>0.03125</v>
      </c>
      <c r="B11" s="71">
        <v>0.0416666666666667</v>
      </c>
      <c r="C11" s="72">
        <v>50.01</v>
      </c>
      <c r="D11" s="73">
        <f>ROUND(C11,2)</f>
        <v>50.01</v>
      </c>
      <c r="E11" s="60">
        <v>229.65</v>
      </c>
      <c r="F11" s="60">
        <v>524.4690399999999</v>
      </c>
      <c r="G11" s="61">
        <f>ABS(F11)</f>
        <v>524.4690399999999</v>
      </c>
      <c r="H11" s="74">
        <v>123.31888</v>
      </c>
      <c r="I11" s="63">
        <f>MAX(H11,-0.12*G11)</f>
        <v>123.31888</v>
      </c>
      <c r="J11" s="63">
        <f>IF(ABS(G11)&lt;=10,0.5,IF(ABS(G11)&lt;=25,1,IF(ABS(G11)&lt;=100,2,10)))</f>
        <v>10</v>
      </c>
      <c r="K11" s="64">
        <f>IF(H11&lt;-J11,1,0)</f>
        <v>0</v>
      </c>
      <c r="L11" s="64">
        <f>IF(K11=K10,L10+K11,0)</f>
        <v>0</v>
      </c>
      <c r="M11" s="65">
        <f>IF(OR(L11=12,L11=24,L11=36,L11=48,L11=60,L11=72,L11=84,L11=96),1,0)</f>
        <v>0</v>
      </c>
      <c r="N11" s="65">
        <f>IF(H11&gt;J11,1,0)</f>
        <v>1</v>
      </c>
      <c r="O11" s="65">
        <f>IF(N11=N10,O10+N11,0)</f>
        <v>3</v>
      </c>
      <c r="P11" s="65">
        <f>IF(OR(O11=12,O11=24,O11=36,O11=48,O11=60,O11=72,O11=84,O11=96),1,0)</f>
        <v>0</v>
      </c>
      <c r="Q11" s="66">
        <f>M11+P11</f>
        <v>0</v>
      </c>
      <c r="R11" s="66">
        <f>Q11*ABS(S11)*0.1</f>
        <v>0</v>
      </c>
      <c r="S11" s="67">
        <f>I11*E11/40000</f>
        <v>0.7080045198</v>
      </c>
      <c r="T11" s="60">
        <f>MIN($T$6/100*G11,150)</f>
        <v>62.93628479999999</v>
      </c>
      <c r="U11" s="60">
        <f>MIN($U$6/100*G11,200)</f>
        <v>78.67035599999998</v>
      </c>
      <c r="V11" s="60">
        <f>MIN($V$6/100*G11,250)</f>
        <v>104.893808</v>
      </c>
      <c r="W11" s="60">
        <v>0.2</v>
      </c>
      <c r="X11" s="60">
        <v>0.2</v>
      </c>
      <c r="Y11" s="60">
        <v>0.6</v>
      </c>
      <c r="Z11" s="67">
        <f>IF(AND(D11&lt;49.85,H11&gt;0),$C$2*ABS(H11)/40000,(SUMPRODUCT(--(H11&gt;$T11:$V11),(H11-$T11:$V11),($W11:$Y11)))*E11/40000)</f>
        <v>0.1840717493934</v>
      </c>
      <c r="AA11" s="67">
        <f>IF(AND(C11&gt;=50.1,H11&lt;0),($A$2)*ABS(H11)/40000,0)</f>
        <v>0</v>
      </c>
      <c r="AB11" s="67">
        <f>S11+Z11+AA11</f>
        <v>0.8920762691934</v>
      </c>
      <c r="AC11" s="75">
        <f>IF(AB11&gt;=0,AB11,"")</f>
        <v>0.8920762691934</v>
      </c>
      <c r="AD11" s="76" t="str">
        <f>IF(AB11&lt;0,AB11,"")</f>
        <v/>
      </c>
      <c r="AE11" s="77"/>
      <c r="AF11" s="16"/>
      <c r="AG11" s="49">
        <f>ROUND((AG10-0.01),2)</f>
        <v>51.45</v>
      </c>
      <c r="AH11" s="50">
        <v>0</v>
      </c>
      <c r="AI11" s="51">
        <v>0</v>
      </c>
      <c r="AK11" s="78">
        <v>-21</v>
      </c>
      <c r="AL11" s="79">
        <f>IF(OR(AK11&lt;-20,AK11&gt;20),1,0)</f>
        <v>1</v>
      </c>
    </row>
    <row r="12" spans="1:38" customHeight="1" ht="15.75">
      <c r="A12" s="70">
        <v>0.0416666666666667</v>
      </c>
      <c r="B12" s="71">
        <v>0.0520833333333334</v>
      </c>
      <c r="C12" s="72">
        <v>50</v>
      </c>
      <c r="D12" s="73">
        <f>ROUND(C12,2)</f>
        <v>50</v>
      </c>
      <c r="E12" s="60">
        <v>287.06</v>
      </c>
      <c r="F12" s="60">
        <v>547.6236</v>
      </c>
      <c r="G12" s="61">
        <f>ABS(F12)</f>
        <v>547.6236</v>
      </c>
      <c r="H12" s="74">
        <v>100.10959</v>
      </c>
      <c r="I12" s="63">
        <f>MAX(H12,-0.12*G12)</f>
        <v>100.10959</v>
      </c>
      <c r="J12" s="63">
        <f>IF(ABS(G12)&lt;=10,0.5,IF(ABS(G12)&lt;=25,1,IF(ABS(G12)&lt;=100,2,10)))</f>
        <v>10</v>
      </c>
      <c r="K12" s="64">
        <f>IF(H12&lt;-J12,1,0)</f>
        <v>0</v>
      </c>
      <c r="L12" s="64">
        <f>IF(K12=K11,L11+K12,0)</f>
        <v>0</v>
      </c>
      <c r="M12" s="65">
        <f>IF(OR(L12=12,L12=24,L12=36,L12=48,L12=60,L12=72,L12=84,L12=96),1,0)</f>
        <v>0</v>
      </c>
      <c r="N12" s="65">
        <f>IF(H12&gt;J12,1,0)</f>
        <v>1</v>
      </c>
      <c r="O12" s="65">
        <f>IF(N12=N11,O11+N12,0)</f>
        <v>4</v>
      </c>
      <c r="P12" s="65">
        <f>IF(OR(O12=12,O12=24,O12=36,O12=48,O12=60,O12=72,O12=84,O12=96),1,0)</f>
        <v>0</v>
      </c>
      <c r="Q12" s="66">
        <f>M12+P12</f>
        <v>0</v>
      </c>
      <c r="R12" s="66">
        <f>Q12*ABS(S12)*0.1</f>
        <v>0</v>
      </c>
      <c r="S12" s="67">
        <f>I12*E12/40000</f>
        <v>0.718436472635</v>
      </c>
      <c r="T12" s="60">
        <f>MIN($T$6/100*G12,150)</f>
        <v>65.714832</v>
      </c>
      <c r="U12" s="60">
        <f>MIN($U$6/100*G12,200)</f>
        <v>82.14354</v>
      </c>
      <c r="V12" s="60">
        <f>MIN($V$6/100*G12,250)</f>
        <v>109.52472</v>
      </c>
      <c r="W12" s="60">
        <v>0.2</v>
      </c>
      <c r="X12" s="60">
        <v>0.2</v>
      </c>
      <c r="Y12" s="60">
        <v>0.6</v>
      </c>
      <c r="Z12" s="67">
        <f>IF(AND(D12&lt;49.85,H12&gt;0),$C$2*ABS(H12)/40000,(SUMPRODUCT(--(H12&gt;$T12:$V12),(H12-$T12:$V12),($W12:$Y12)))*E12/40000)</f>
        <v>0.0751534677224</v>
      </c>
      <c r="AA12" s="67">
        <f>IF(AND(C12&gt;=50.1,H12&lt;0),($A$2)*ABS(H12)/40000,0)</f>
        <v>0</v>
      </c>
      <c r="AB12" s="67">
        <f>S12+Z12+AA12</f>
        <v>0.7935899403574</v>
      </c>
      <c r="AC12" s="75">
        <f>IF(AB12&gt;=0,AB12,"")</f>
        <v>0.7935899403574</v>
      </c>
      <c r="AD12" s="76" t="str">
        <f>IF(AB12&lt;0,AB12,"")</f>
        <v/>
      </c>
      <c r="AE12" s="77"/>
      <c r="AF12" s="16"/>
      <c r="AG12" s="49">
        <f>ROUND((AG11-0.01),2)</f>
        <v>51.44</v>
      </c>
      <c r="AH12" s="50">
        <v>0</v>
      </c>
      <c r="AI12" s="51">
        <v>0</v>
      </c>
      <c r="AK12" s="80" t="s">
        <v>53</v>
      </c>
      <c r="AL12" s="81"/>
    </row>
    <row r="13" spans="1:38" customHeight="1" ht="15.75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319.12</v>
      </c>
      <c r="F13" s="60">
        <v>552.2128</v>
      </c>
      <c r="G13" s="61">
        <f>ABS(F13)</f>
        <v>552.2128</v>
      </c>
      <c r="H13" s="74">
        <v>82.41656</v>
      </c>
      <c r="I13" s="63">
        <f>MAX(H13,-0.12*G13)</f>
        <v>82.41656</v>
      </c>
      <c r="J13" s="63">
        <f>IF(ABS(G13)&lt;=10,0.5,IF(ABS(G13)&lt;=25,1,IF(ABS(G13)&lt;=100,2,10)))</f>
        <v>10</v>
      </c>
      <c r="K13" s="64">
        <f>IF(H13&lt;-J13,1,0)</f>
        <v>0</v>
      </c>
      <c r="L13" s="64">
        <f>IF(K13=K12,L12+K13,0)</f>
        <v>0</v>
      </c>
      <c r="M13" s="65">
        <f>IF(OR(L13=12,L13=24,L13=36,L13=48,L13=60,L13=72,L13=84,L13=96),1,0)</f>
        <v>0</v>
      </c>
      <c r="N13" s="65">
        <f>IF(H13&gt;J13,1,0)</f>
        <v>1</v>
      </c>
      <c r="O13" s="65">
        <f>IF(N13=N12,O12+N13,0)</f>
        <v>5</v>
      </c>
      <c r="P13" s="65">
        <f>IF(OR(O13=12,O13=24,O13=36,O13=48,O13=60,O13=72,O13=84,O13=96),1,0)</f>
        <v>0</v>
      </c>
      <c r="Q13" s="66">
        <f>M13+P13</f>
        <v>0</v>
      </c>
      <c r="R13" s="66">
        <f>Q13*ABS(S13)*0.1</f>
        <v>0</v>
      </c>
      <c r="S13" s="67">
        <f>I13*E13/40000</f>
        <v>0.65751931568</v>
      </c>
      <c r="T13" s="60">
        <f>MIN($T$6/100*G13,150)</f>
        <v>66.265536</v>
      </c>
      <c r="U13" s="60">
        <f>MIN($U$6/100*G13,200)</f>
        <v>82.83192</v>
      </c>
      <c r="V13" s="60">
        <f>MIN($V$6/100*G13,250)</f>
        <v>110.44256</v>
      </c>
      <c r="W13" s="60">
        <v>0.2</v>
      </c>
      <c r="X13" s="60">
        <v>0.2</v>
      </c>
      <c r="Y13" s="60">
        <v>0.6</v>
      </c>
      <c r="Z13" s="67">
        <f>IF(AND(D13&lt;49.85,H13&gt;0),$C$2*ABS(H13)/40000,(SUMPRODUCT(--(H13&gt;$T13:$V13),(H13-$T13:$V13),($W13:$Y13)))*E13/40000)</f>
        <v>0.02577057389440001</v>
      </c>
      <c r="AA13" s="67">
        <f>IF(AND(C13&gt;=50.1,H13&lt;0),($A$2)*ABS(H13)/40000,0)</f>
        <v>0</v>
      </c>
      <c r="AB13" s="67">
        <f>S13+Z13+AA13</f>
        <v>0.6832898895744</v>
      </c>
      <c r="AC13" s="75">
        <f>IF(AB13&gt;=0,AB13,"")</f>
        <v>0.6832898895744</v>
      </c>
      <c r="AD13" s="76" t="str">
        <f>IF(AB13&lt;0,AB13,"")</f>
        <v/>
      </c>
      <c r="AE13" s="77"/>
      <c r="AF13" s="16"/>
      <c r="AG13" s="49">
        <f>ROUND((AG12-0.01),2)</f>
        <v>51.43</v>
      </c>
      <c r="AH13" s="50">
        <v>0</v>
      </c>
      <c r="AI13" s="51">
        <v>0</v>
      </c>
      <c r="AK13" s="80"/>
      <c r="AL13" s="81"/>
    </row>
    <row r="14" spans="1:38" customHeight="1" ht="15.75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383.24</v>
      </c>
      <c r="F14" s="60">
        <v>551.7768</v>
      </c>
      <c r="G14" s="61">
        <f>ABS(F14)</f>
        <v>551.7768</v>
      </c>
      <c r="H14" s="74">
        <v>84.56507999999999</v>
      </c>
      <c r="I14" s="63">
        <f>MAX(H14,-0.12*G14)</f>
        <v>84.56507999999999</v>
      </c>
      <c r="J14" s="63">
        <f>IF(ABS(G14)&lt;=10,0.5,IF(ABS(G14)&lt;=25,1,IF(ABS(G14)&lt;=100,2,10)))</f>
        <v>10</v>
      </c>
      <c r="K14" s="64">
        <f>IF(H14&lt;-J14,1,0)</f>
        <v>0</v>
      </c>
      <c r="L14" s="64">
        <f>IF(K14=K13,L13+K14,0)</f>
        <v>0</v>
      </c>
      <c r="M14" s="65">
        <f>IF(OR(L14=12,L14=24,L14=36,L14=48,L14=60,L14=72,L14=84,L14=96),1,0)</f>
        <v>0</v>
      </c>
      <c r="N14" s="65">
        <f>IF(H14&gt;J14,1,0)</f>
        <v>1</v>
      </c>
      <c r="O14" s="65">
        <f>IF(N14=N13,O13+N14,0)</f>
        <v>6</v>
      </c>
      <c r="P14" s="65">
        <f>IF(OR(O14=12,O14=24,O14=36,O14=48,O14=60,O14=72,O14=84,O14=96),1,0)</f>
        <v>0</v>
      </c>
      <c r="Q14" s="66">
        <f>M14+P14</f>
        <v>0</v>
      </c>
      <c r="R14" s="66">
        <f>Q14*ABS(S14)*0.1</f>
        <v>0</v>
      </c>
      <c r="S14" s="67">
        <f>I14*E14/40000</f>
        <v>0.81021803148</v>
      </c>
      <c r="T14" s="60">
        <f>MIN($T$6/100*G14,150)</f>
        <v>66.21321599999999</v>
      </c>
      <c r="U14" s="60">
        <f>MIN($U$6/100*G14,200)</f>
        <v>82.76652</v>
      </c>
      <c r="V14" s="60">
        <f>MIN($V$6/100*G14,250)</f>
        <v>110.35536</v>
      </c>
      <c r="W14" s="60">
        <v>0.2</v>
      </c>
      <c r="X14" s="60">
        <v>0.2</v>
      </c>
      <c r="Y14" s="60">
        <v>0.6</v>
      </c>
      <c r="Z14" s="67">
        <f>IF(AND(D14&lt;49.85,H14&gt;0),$C$2*ABS(H14)/40000,(SUMPRODUCT(--(H14&gt;$T14:$V14),(H14-$T14:$V14),($W14:$Y14)))*E14/40000)</f>
        <v>0.0386122424688</v>
      </c>
      <c r="AA14" s="67">
        <f>IF(AND(C14&gt;=50.1,H14&lt;0),($A$2)*ABS(H14)/40000,0)</f>
        <v>0</v>
      </c>
      <c r="AB14" s="67">
        <f>S14+Z14+AA14</f>
        <v>0.8488302739488001</v>
      </c>
      <c r="AC14" s="75">
        <f>IF(AB14&gt;=0,AB14,"")</f>
        <v>0.8488302739488001</v>
      </c>
      <c r="AD14" s="76" t="str">
        <f>IF(AB14&lt;0,AB14,"")</f>
        <v/>
      </c>
      <c r="AE14" s="77"/>
      <c r="AF14" s="82"/>
      <c r="AG14" s="49">
        <f>ROUND((AG13-0.01),2)</f>
        <v>51.42</v>
      </c>
      <c r="AH14" s="50">
        <v>0</v>
      </c>
      <c r="AI14" s="51">
        <v>0</v>
      </c>
      <c r="AK14" s="80"/>
      <c r="AL14" s="81"/>
    </row>
    <row r="15" spans="1:38" customHeight="1" ht="15.75">
      <c r="A15" s="70">
        <v>0.0729166666666667</v>
      </c>
      <c r="B15" s="71">
        <v>0.0833333333333334</v>
      </c>
      <c r="C15" s="72">
        <v>50</v>
      </c>
      <c r="D15" s="73">
        <f>ROUND(C15,2)</f>
        <v>50</v>
      </c>
      <c r="E15" s="60">
        <v>287.06</v>
      </c>
      <c r="F15" s="60">
        <v>551.8808</v>
      </c>
      <c r="G15" s="61">
        <f>ABS(F15)</f>
        <v>551.8808</v>
      </c>
      <c r="H15" s="74">
        <v>84.72114999999999</v>
      </c>
      <c r="I15" s="63">
        <f>MAX(H15,-0.12*G15)</f>
        <v>84.72114999999999</v>
      </c>
      <c r="J15" s="63">
        <f>IF(ABS(G15)&lt;=10,0.5,IF(ABS(G15)&lt;=25,1,IF(ABS(G15)&lt;=100,2,10)))</f>
        <v>10</v>
      </c>
      <c r="K15" s="64">
        <f>IF(H15&lt;-J15,1,0)</f>
        <v>0</v>
      </c>
      <c r="L15" s="64">
        <f>IF(K15=K14,L14+K15,0)</f>
        <v>0</v>
      </c>
      <c r="M15" s="65">
        <f>IF(OR(L15=12,L15=24,L15=36,L15=48,L15=60,L15=72,L15=84,L15=96),1,0)</f>
        <v>0</v>
      </c>
      <c r="N15" s="65">
        <f>IF(H15&gt;J15,1,0)</f>
        <v>1</v>
      </c>
      <c r="O15" s="65">
        <f>IF(N15=N14,O14+N15,0)</f>
        <v>7</v>
      </c>
      <c r="P15" s="65">
        <f>IF(OR(O15=12,O15=24,O15=36,O15=48,O15=60,O15=72,O15=84,O15=96),1,0)</f>
        <v>0</v>
      </c>
      <c r="Q15" s="66">
        <f>M15+P15</f>
        <v>0</v>
      </c>
      <c r="R15" s="66">
        <f>Q15*ABS(S15)*0.1</f>
        <v>0</v>
      </c>
      <c r="S15" s="67">
        <f>I15*E15/40000</f>
        <v>0.6080013329749999</v>
      </c>
      <c r="T15" s="60">
        <f>MIN($T$6/100*G15,150)</f>
        <v>66.225696</v>
      </c>
      <c r="U15" s="60">
        <f>MIN($U$6/100*G15,200)</f>
        <v>82.78212000000001</v>
      </c>
      <c r="V15" s="60">
        <f>MIN($V$6/100*G15,250)</f>
        <v>110.37616</v>
      </c>
      <c r="W15" s="60">
        <v>0.2</v>
      </c>
      <c r="X15" s="60">
        <v>0.2</v>
      </c>
      <c r="Y15" s="60">
        <v>0.6</v>
      </c>
      <c r="Z15" s="67">
        <f>IF(AND(D15&lt;49.85,H15&gt;0),$C$2*ABS(H15)/40000,(SUMPRODUCT(--(H15&gt;$T15:$V15),(H15-$T15:$V15),($W15:$Y15)))*E15/40000)</f>
        <v>0.02932961488519998</v>
      </c>
      <c r="AA15" s="67">
        <f>IF(AND(C15&gt;=50.1,H15&lt;0),($A$2)*ABS(H15)/40000,0)</f>
        <v>0</v>
      </c>
      <c r="AB15" s="67">
        <f>S15+Z15+AA15</f>
        <v>0.6373309478601999</v>
      </c>
      <c r="AC15" s="75">
        <f>IF(AB15&gt;=0,AB15,"")</f>
        <v>0.6373309478601999</v>
      </c>
      <c r="AD15" s="76" t="str">
        <f>IF(AB15&lt;0,AB15,"")</f>
        <v/>
      </c>
      <c r="AE15" s="77"/>
      <c r="AF15" s="16"/>
      <c r="AG15" s="49">
        <f>ROUND((AG14-0.01),2)</f>
        <v>51.41</v>
      </c>
      <c r="AH15" s="50">
        <v>0</v>
      </c>
      <c r="AI15" s="51">
        <v>0</v>
      </c>
      <c r="AK15" s="78">
        <v>0</v>
      </c>
      <c r="AL15" s="79">
        <f>IF(AK15=0,1,IF(MOD(AK15,12)&gt;0,1,0))</f>
        <v>1</v>
      </c>
    </row>
    <row r="16" spans="1:38" customHeight="1" ht="15.75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383.24</v>
      </c>
      <c r="F16" s="60">
        <v>551.7888</v>
      </c>
      <c r="G16" s="61">
        <f>ABS(F16)</f>
        <v>551.7888</v>
      </c>
      <c r="H16" s="74">
        <v>104.20318</v>
      </c>
      <c r="I16" s="63">
        <f>MAX(H16,-0.12*G16)</f>
        <v>104.20318</v>
      </c>
      <c r="J16" s="63">
        <f>IF(ABS(G16)&lt;=10,0.5,IF(ABS(G16)&lt;=25,1,IF(ABS(G16)&lt;=100,2,10)))</f>
        <v>10</v>
      </c>
      <c r="K16" s="64">
        <f>IF(H16&lt;-J16,1,0)</f>
        <v>0</v>
      </c>
      <c r="L16" s="64">
        <f>IF(K16=K15,L15+K16,0)</f>
        <v>0</v>
      </c>
      <c r="M16" s="65">
        <f>IF(OR(L16=12,L16=24,L16=36,L16=48,L16=60,L16=72,L16=84,L16=96),1,0)</f>
        <v>0</v>
      </c>
      <c r="N16" s="65">
        <f>IF(H16&gt;J16,1,0)</f>
        <v>1</v>
      </c>
      <c r="O16" s="65">
        <f>IF(N16=N15,O15+N16,0)</f>
        <v>8</v>
      </c>
      <c r="P16" s="65">
        <f>IF(OR(O16=12,O16=24,O16=36,O16=48,O16=60,O16=72,O16=84,O16=96),1,0)</f>
        <v>0</v>
      </c>
      <c r="Q16" s="66">
        <f>M16+P16</f>
        <v>0</v>
      </c>
      <c r="R16" s="66">
        <f>Q16*ABS(S16)*0.1</f>
        <v>0</v>
      </c>
      <c r="S16" s="67">
        <f>I16*E16/40000</f>
        <v>0.99837066758</v>
      </c>
      <c r="T16" s="60">
        <f>MIN($T$6/100*G16,150)</f>
        <v>66.21465600000001</v>
      </c>
      <c r="U16" s="60">
        <f>MIN($U$6/100*G16,200)</f>
        <v>82.76832</v>
      </c>
      <c r="V16" s="60">
        <f>MIN($V$6/100*G16,250)</f>
        <v>110.35776</v>
      </c>
      <c r="W16" s="60">
        <v>0.2</v>
      </c>
      <c r="X16" s="60">
        <v>0.2</v>
      </c>
      <c r="Y16" s="60">
        <v>0.6</v>
      </c>
      <c r="Z16" s="67">
        <f>IF(AND(D16&lt;49.85,H16&gt;0),$C$2*ABS(H16)/40000,(SUMPRODUCT(--(H16&gt;$T16:$V16),(H16-$T16:$V16),($W16:$Y16)))*E16/40000)</f>
        <v>0.1138670884208</v>
      </c>
      <c r="AA16" s="67">
        <f>IF(AND(C16&gt;=50.1,H16&lt;0),($A$2)*ABS(H16)/40000,0)</f>
        <v>0</v>
      </c>
      <c r="AB16" s="67">
        <f>S16+Z16+AA16</f>
        <v>1.1122377560008</v>
      </c>
      <c r="AC16" s="75">
        <f>IF(AB16&gt;=0,AB16,"")</f>
        <v>1.1122377560008</v>
      </c>
      <c r="AD16" s="76" t="str">
        <f>IF(AB16&lt;0,AB16,"")</f>
        <v/>
      </c>
      <c r="AE16" s="77"/>
      <c r="AF16" s="16"/>
      <c r="AG16" s="49">
        <f>ROUND((AG15-0.01),2)</f>
        <v>51.4</v>
      </c>
      <c r="AH16" s="50">
        <v>0</v>
      </c>
      <c r="AI16" s="51">
        <v>0</v>
      </c>
    </row>
    <row r="17" spans="1:38" customHeight="1" ht="15.75">
      <c r="A17" s="70">
        <v>0.09375</v>
      </c>
      <c r="B17" s="71">
        <v>0.104166666666667</v>
      </c>
      <c r="C17" s="72">
        <v>49.95</v>
      </c>
      <c r="D17" s="73">
        <f>ROUND(C17,2)</f>
        <v>49.95</v>
      </c>
      <c r="E17" s="60">
        <v>447.36</v>
      </c>
      <c r="F17" s="60">
        <v>547.5808</v>
      </c>
      <c r="G17" s="61">
        <f>ABS(F17)</f>
        <v>547.5808</v>
      </c>
      <c r="H17" s="74">
        <v>110.70853</v>
      </c>
      <c r="I17" s="63">
        <f>MAX(H17,-0.12*G17)</f>
        <v>110.70853</v>
      </c>
      <c r="J17" s="63">
        <f>IF(ABS(G17)&lt;=10,0.5,IF(ABS(G17)&lt;=25,1,IF(ABS(G17)&lt;=100,2,10)))</f>
        <v>10</v>
      </c>
      <c r="K17" s="64">
        <f>IF(H17&lt;-J17,1,0)</f>
        <v>0</v>
      </c>
      <c r="L17" s="64">
        <f>IF(K17=K16,L16+K17,0)</f>
        <v>0</v>
      </c>
      <c r="M17" s="65">
        <f>IF(OR(L17=12,L17=24,L17=36,L17=48,L17=60,L17=72,L17=84,L17=96),1,0)</f>
        <v>0</v>
      </c>
      <c r="N17" s="65">
        <f>IF(H17&gt;J17,1,0)</f>
        <v>1</v>
      </c>
      <c r="O17" s="65">
        <f>IF(N17=N16,O16+N17,0)</f>
        <v>9</v>
      </c>
      <c r="P17" s="65">
        <f>IF(OR(O17=12,O17=24,O17=36,O17=48,O17=60,O17=72,O17=84,O17=96),1,0)</f>
        <v>0</v>
      </c>
      <c r="Q17" s="66">
        <f>M17+P17</f>
        <v>0</v>
      </c>
      <c r="R17" s="66">
        <f>Q17*ABS(S17)*0.1</f>
        <v>0</v>
      </c>
      <c r="S17" s="67">
        <f>I17*E17/40000</f>
        <v>1.23816419952</v>
      </c>
      <c r="T17" s="60">
        <f>MIN($T$6/100*G17,150)</f>
        <v>65.70969599999999</v>
      </c>
      <c r="U17" s="60">
        <f>MIN($U$6/100*G17,200)</f>
        <v>82.13712</v>
      </c>
      <c r="V17" s="60">
        <f>MIN($V$6/100*G17,250)</f>
        <v>109.51616</v>
      </c>
      <c r="W17" s="60">
        <v>0.2</v>
      </c>
      <c r="X17" s="60">
        <v>0.2</v>
      </c>
      <c r="Y17" s="60">
        <v>0.6</v>
      </c>
      <c r="Z17" s="67">
        <f>IF(AND(D17&lt;49.85,H17&gt;0),$C$2*ABS(H17)/40000,(SUMPRODUCT(--(H17&gt;$T17:$V17),(H17-$T17:$V17),($W17:$Y17)))*E17/40000)</f>
        <v>0.1725632014272</v>
      </c>
      <c r="AA17" s="67">
        <f>IF(AND(C17&gt;=50.1,H17&lt;0),($A$2)*ABS(H17)/40000,0)</f>
        <v>0</v>
      </c>
      <c r="AB17" s="67">
        <f>S17+Z17+AA17</f>
        <v>1.4107274009472</v>
      </c>
      <c r="AC17" s="75">
        <f>IF(AB17&gt;=0,AB17,"")</f>
        <v>1.4107274009472</v>
      </c>
      <c r="AD17" s="76" t="str">
        <f>IF(AB17&lt;0,AB17,"")</f>
        <v/>
      </c>
      <c r="AE17" s="77"/>
      <c r="AF17" s="83"/>
      <c r="AG17" s="49">
        <f>ROUND((AG16-0.01),2)</f>
        <v>51.39</v>
      </c>
      <c r="AH17" s="50">
        <v>0</v>
      </c>
      <c r="AI17" s="51">
        <v>0</v>
      </c>
    </row>
    <row r="18" spans="1:38" customHeight="1" ht="15.75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383.24</v>
      </c>
      <c r="F18" s="60">
        <v>546.902</v>
      </c>
      <c r="G18" s="61">
        <f>ABS(F18)</f>
        <v>546.902</v>
      </c>
      <c r="H18" s="74">
        <v>120.63407</v>
      </c>
      <c r="I18" s="63">
        <f>MAX(H18,-0.12*G18)</f>
        <v>120.63407</v>
      </c>
      <c r="J18" s="63">
        <f>IF(ABS(G18)&lt;=10,0.5,IF(ABS(G18)&lt;=25,1,IF(ABS(G18)&lt;=100,2,10)))</f>
        <v>10</v>
      </c>
      <c r="K18" s="64">
        <f>IF(H18&lt;-J18,1,0)</f>
        <v>0</v>
      </c>
      <c r="L18" s="64">
        <f>IF(K18=K17,L17+K18,0)</f>
        <v>0</v>
      </c>
      <c r="M18" s="65">
        <f>IF(OR(L18=12,L18=24,L18=36,L18=48,L18=60,L18=72,L18=84,L18=96),1,0)</f>
        <v>0</v>
      </c>
      <c r="N18" s="65">
        <f>IF(H18&gt;J18,1,0)</f>
        <v>1</v>
      </c>
      <c r="O18" s="65">
        <f>IF(N18=N17,O17+N18,0)</f>
        <v>10</v>
      </c>
      <c r="P18" s="65">
        <f>IF(OR(O18=12,O18=24,O18=36,O18=48,O18=60,O18=72,O18=84,O18=96),1,0)</f>
        <v>0</v>
      </c>
      <c r="Q18" s="66">
        <f>M18+P18</f>
        <v>0</v>
      </c>
      <c r="R18" s="66">
        <f>Q18*ABS(S18)*0.1</f>
        <v>0</v>
      </c>
      <c r="S18" s="67">
        <f>I18*E18/40000</f>
        <v>1.15579502467</v>
      </c>
      <c r="T18" s="60">
        <f>MIN($T$6/100*G18,150)</f>
        <v>65.62824000000001</v>
      </c>
      <c r="U18" s="60">
        <f>MIN($U$6/100*G18,200)</f>
        <v>82.03530000000001</v>
      </c>
      <c r="V18" s="60">
        <f>MIN($V$6/100*G18,250)</f>
        <v>109.3804</v>
      </c>
      <c r="W18" s="60">
        <v>0.2</v>
      </c>
      <c r="X18" s="60">
        <v>0.2</v>
      </c>
      <c r="Y18" s="60">
        <v>0.6</v>
      </c>
      <c r="Z18" s="67">
        <f>IF(AND(D18&lt;49.85,H18&gt;0),$C$2*ABS(H18)/40000,(SUMPRODUCT(--(H18&gt;$T18:$V18),(H18-$T18:$V18),($W18:$Y18)))*E18/40000)</f>
        <v>0.2440579818819999</v>
      </c>
      <c r="AA18" s="67">
        <f>IF(AND(C18&gt;=50.1,H18&lt;0),($A$2)*ABS(H18)/40000,0)</f>
        <v>0</v>
      </c>
      <c r="AB18" s="67">
        <f>S18+Z18+AA18</f>
        <v>1.399853006552</v>
      </c>
      <c r="AC18" s="75">
        <f>IF(AB18&gt;=0,AB18,"")</f>
        <v>1.399853006552</v>
      </c>
      <c r="AD18" s="76" t="str">
        <f>IF(AB18&lt;0,AB18,"")</f>
        <v/>
      </c>
      <c r="AE18" s="77"/>
      <c r="AF18" s="84"/>
      <c r="AG18" s="49">
        <f>ROUND((AG17-0.01),2)</f>
        <v>51.38</v>
      </c>
      <c r="AH18" s="50">
        <v>0</v>
      </c>
      <c r="AI18" s="51">
        <v>0</v>
      </c>
    </row>
    <row r="19" spans="1:38" customHeight="1" ht="15.75">
      <c r="A19" s="70">
        <v>0.114583333333333</v>
      </c>
      <c r="B19" s="71">
        <v>0.125</v>
      </c>
      <c r="C19" s="72">
        <v>49.95</v>
      </c>
      <c r="D19" s="73">
        <f>ROUND(C19,2)</f>
        <v>49.95</v>
      </c>
      <c r="E19" s="60">
        <v>447.36</v>
      </c>
      <c r="F19" s="60">
        <v>546.606</v>
      </c>
      <c r="G19" s="61">
        <f>ABS(F19)</f>
        <v>546.606</v>
      </c>
      <c r="H19" s="74">
        <v>125.8629</v>
      </c>
      <c r="I19" s="63">
        <f>MAX(H19,-0.12*G19)</f>
        <v>125.8629</v>
      </c>
      <c r="J19" s="63">
        <f>IF(ABS(G19)&lt;=10,0.5,IF(ABS(G19)&lt;=25,1,IF(ABS(G19)&lt;=100,2,10)))</f>
        <v>10</v>
      </c>
      <c r="K19" s="64">
        <f>IF(H19&lt;-J19,1,0)</f>
        <v>0</v>
      </c>
      <c r="L19" s="64">
        <f>IF(K19=K18,L18+K19,0)</f>
        <v>0</v>
      </c>
      <c r="M19" s="65">
        <f>IF(OR(L19=12,L19=24,L19=36,L19=48,L19=60,L19=72,L19=84,L19=96),1,0)</f>
        <v>0</v>
      </c>
      <c r="N19" s="65">
        <f>IF(H19&gt;J19,1,0)</f>
        <v>1</v>
      </c>
      <c r="O19" s="65">
        <f>IF(N19=N18,O18+N19,0)</f>
        <v>11</v>
      </c>
      <c r="P19" s="65">
        <f>IF(OR(O19=12,O19=24,O19=36,O19=48,O19=60,O19=72,O19=84,O19=96),1,0)</f>
        <v>0</v>
      </c>
      <c r="Q19" s="66">
        <f>M19+P19</f>
        <v>0</v>
      </c>
      <c r="R19" s="66">
        <f>Q19*ABS(S19)*0.1</f>
        <v>0</v>
      </c>
      <c r="S19" s="67">
        <f>I19*E19/40000</f>
        <v>1.4076506736</v>
      </c>
      <c r="T19" s="60">
        <f>MIN($T$6/100*G19,150)</f>
        <v>65.59272</v>
      </c>
      <c r="U19" s="60">
        <f>MIN($U$6/100*G19,200)</f>
        <v>81.9909</v>
      </c>
      <c r="V19" s="60">
        <f>MIN($V$6/100*G19,250)</f>
        <v>109.3212</v>
      </c>
      <c r="W19" s="60">
        <v>0.2</v>
      </c>
      <c r="X19" s="60">
        <v>0.2</v>
      </c>
      <c r="Y19" s="60">
        <v>0.6</v>
      </c>
      <c r="Z19" s="67">
        <f>IF(AND(D19&lt;49.85,H19&gt;0),$C$2*ABS(H19)/40000,(SUMPRODUCT(--(H19&gt;$T19:$V19),(H19-$T19:$V19),($W19:$Y19)))*E19/40000)</f>
        <v>0.3439466519039999</v>
      </c>
      <c r="AA19" s="67">
        <f>IF(AND(C19&gt;=50.1,H19&lt;0),($A$2)*ABS(H19)/40000,0)</f>
        <v>0</v>
      </c>
      <c r="AB19" s="67">
        <f>S19+Z19+AA19</f>
        <v>1.751597325504</v>
      </c>
      <c r="AC19" s="75">
        <f>IF(AB19&gt;=0,AB19,"")</f>
        <v>1.751597325504</v>
      </c>
      <c r="AD19" s="76" t="str">
        <f>IF(AB19&lt;0,AB19,"")</f>
        <v/>
      </c>
      <c r="AE19" s="77"/>
      <c r="AF19" s="84"/>
      <c r="AG19" s="49">
        <f>ROUND((AG18-0.01),2)</f>
        <v>51.37</v>
      </c>
      <c r="AH19" s="50">
        <v>0</v>
      </c>
      <c r="AI19" s="51">
        <v>0</v>
      </c>
    </row>
    <row r="20" spans="1:38" customHeight="1" ht="15.75">
      <c r="A20" s="70">
        <v>0.125</v>
      </c>
      <c r="B20" s="71">
        <v>0.135416666666667</v>
      </c>
      <c r="C20" s="72">
        <v>49.96</v>
      </c>
      <c r="D20" s="73">
        <f>ROUND(C20,2)</f>
        <v>49.96</v>
      </c>
      <c r="E20" s="60">
        <v>415.3</v>
      </c>
      <c r="F20" s="60">
        <v>619.7228</v>
      </c>
      <c r="G20" s="61">
        <f>ABS(F20)</f>
        <v>619.7228</v>
      </c>
      <c r="H20" s="74">
        <v>40.16476</v>
      </c>
      <c r="I20" s="63">
        <f>MAX(H20,-0.12*G20)</f>
        <v>40.16476</v>
      </c>
      <c r="J20" s="63">
        <f>IF(ABS(G20)&lt;=10,0.5,IF(ABS(G20)&lt;=25,1,IF(ABS(G20)&lt;=100,2,10)))</f>
        <v>10</v>
      </c>
      <c r="K20" s="64">
        <f>IF(H20&lt;-J20,1,0)</f>
        <v>0</v>
      </c>
      <c r="L20" s="64">
        <f>IF(K20=K19,L19+K20,0)</f>
        <v>0</v>
      </c>
      <c r="M20" s="65">
        <f>IF(OR(L20=12,L20=24,L20=36,L20=48,L20=60,L20=72,L20=84,L20=96),1,0)</f>
        <v>0</v>
      </c>
      <c r="N20" s="65">
        <f>IF(H20&gt;J20,1,0)</f>
        <v>1</v>
      </c>
      <c r="O20" s="65">
        <f>IF(N20=N19,O19+N20,0)</f>
        <v>12</v>
      </c>
      <c r="P20" s="65">
        <f>IF(OR(O20=12,O20=24,O20=36,O20=48,O20=60,O20=72,O20=84,O20=96),1,0)</f>
        <v>1</v>
      </c>
      <c r="Q20" s="66">
        <f>M20+P20</f>
        <v>1</v>
      </c>
      <c r="R20" s="66">
        <f>Q20*ABS(S20)*0.1</f>
        <v>0.04170106207</v>
      </c>
      <c r="S20" s="67">
        <f>I20*E20/40000</f>
        <v>0.4170106207</v>
      </c>
      <c r="T20" s="60">
        <f>MIN($T$6/100*G20,150)</f>
        <v>74.366736</v>
      </c>
      <c r="U20" s="60">
        <f>MIN($U$6/100*G20,200)</f>
        <v>92.95842</v>
      </c>
      <c r="V20" s="60">
        <f>MIN($V$6/100*G20,250)</f>
        <v>123.94456</v>
      </c>
      <c r="W20" s="60">
        <v>0.2</v>
      </c>
      <c r="X20" s="60">
        <v>0.2</v>
      </c>
      <c r="Y20" s="60">
        <v>0.6</v>
      </c>
      <c r="Z20" s="67">
        <f>IF(AND(D20&lt;49.85,H20&gt;0),$C$2*ABS(H20)/40000,(SUMPRODUCT(--(H20&gt;$T20:$V20),(H20-$T20:$V20),($W20:$Y20)))*E20/40000)</f>
        <v>0</v>
      </c>
      <c r="AA20" s="67">
        <f>IF(AND(C20&gt;=50.1,H20&lt;0),($A$2)*ABS(H20)/40000,0)</f>
        <v>0</v>
      </c>
      <c r="AB20" s="67">
        <f>S20+Z20+AA20</f>
        <v>0.4170106207</v>
      </c>
      <c r="AC20" s="75">
        <f>IF(AB20&gt;=0,AB20,"")</f>
        <v>0.4170106207</v>
      </c>
      <c r="AD20" s="76" t="str">
        <f>IF(AB20&lt;0,AB20,"")</f>
        <v/>
      </c>
      <c r="AE20" s="77"/>
      <c r="AF20" s="84"/>
      <c r="AG20" s="49">
        <f>ROUND((AG19-0.01),2)</f>
        <v>51.36</v>
      </c>
      <c r="AH20" s="50">
        <v>0</v>
      </c>
      <c r="AI20" s="51">
        <v>0</v>
      </c>
    </row>
    <row r="21" spans="1:38" customHeight="1" ht="15.75">
      <c r="A21" s="70">
        <v>0.135416666666667</v>
      </c>
      <c r="B21" s="71">
        <v>0.145833333333334</v>
      </c>
      <c r="C21" s="72">
        <v>49.98</v>
      </c>
      <c r="D21" s="73">
        <f>ROUND(C21,2)</f>
        <v>49.98</v>
      </c>
      <c r="E21" s="60">
        <v>351.18</v>
      </c>
      <c r="F21" s="60">
        <v>699.0912</v>
      </c>
      <c r="G21" s="61">
        <f>ABS(F21)</f>
        <v>699.0912</v>
      </c>
      <c r="H21" s="74">
        <v>-32.24151</v>
      </c>
      <c r="I21" s="63">
        <f>MAX(H21,-0.12*G21)</f>
        <v>-32.24151</v>
      </c>
      <c r="J21" s="63">
        <f>IF(ABS(G21)&lt;=10,0.5,IF(ABS(G21)&lt;=25,1,IF(ABS(G21)&lt;=100,2,10)))</f>
        <v>10</v>
      </c>
      <c r="K21" s="64">
        <f>IF(H21&lt;-J21,1,0)</f>
        <v>1</v>
      </c>
      <c r="L21" s="64">
        <f>IF(K21=K20,L20+K21,0)</f>
        <v>0</v>
      </c>
      <c r="M21" s="65">
        <f>IF(OR(L21=12,L21=24,L21=36,L21=48,L21=60,L21=72,L21=84,L21=96),1,0)</f>
        <v>0</v>
      </c>
      <c r="N21" s="65">
        <f>IF(H21&gt;J21,1,0)</f>
        <v>0</v>
      </c>
      <c r="O21" s="65">
        <f>IF(N21=N20,O20+N21,0)</f>
        <v>0</v>
      </c>
      <c r="P21" s="65">
        <f>IF(OR(O21=12,O21=24,O21=36,O21=48,O21=60,O21=72,O21=84,O21=96),1,0)</f>
        <v>0</v>
      </c>
      <c r="Q21" s="66">
        <f>M21+P21</f>
        <v>0</v>
      </c>
      <c r="R21" s="66">
        <f>Q21*ABS(S21)*0.1</f>
        <v>0</v>
      </c>
      <c r="S21" s="67">
        <f>I21*E21/40000</f>
        <v>-0.283064337045</v>
      </c>
      <c r="T21" s="60">
        <f>MIN($T$6/100*G21,150)</f>
        <v>83.89094399999999</v>
      </c>
      <c r="U21" s="60">
        <f>MIN($U$6/100*G21,200)</f>
        <v>104.86368</v>
      </c>
      <c r="V21" s="60">
        <f>MIN($V$6/100*G21,250)</f>
        <v>139.81824</v>
      </c>
      <c r="W21" s="60">
        <v>0.2</v>
      </c>
      <c r="X21" s="60">
        <v>0.2</v>
      </c>
      <c r="Y21" s="60">
        <v>0.6</v>
      </c>
      <c r="Z21" s="67">
        <f>IF(AND(D21&lt;49.85,H21&gt;0),$C$2*ABS(H21)/40000,(SUMPRODUCT(--(H21&gt;$T21:$V21),(H21-$T21:$V21),($W21:$Y21)))*E21/40000)</f>
        <v>0</v>
      </c>
      <c r="AA21" s="67">
        <f>IF(AND(C21&gt;=50.1,H21&lt;0),($A$2)*ABS(H21)/40000,0)</f>
        <v>0</v>
      </c>
      <c r="AB21" s="67">
        <f>S21+Z21+AA21</f>
        <v>-0.283064337045</v>
      </c>
      <c r="AC21" s="75" t="str">
        <f>IF(AB21&gt;=0,AB21,"")</f>
        <v/>
      </c>
      <c r="AD21" s="76">
        <f>IF(AB21&lt;0,AB21,"")</f>
        <v>-0.283064337045</v>
      </c>
      <c r="AE21" s="77"/>
      <c r="AF21" s="84"/>
      <c r="AG21" s="49">
        <f>ROUND((AG20-0.01),2)</f>
        <v>51.35</v>
      </c>
      <c r="AH21" s="50">
        <v>0</v>
      </c>
      <c r="AI21" s="51">
        <v>0</v>
      </c>
    </row>
    <row r="22" spans="1:38" customHeight="1" ht="15.75">
      <c r="A22" s="70">
        <v>0.145833333333333</v>
      </c>
      <c r="B22" s="71">
        <v>0.15625</v>
      </c>
      <c r="C22" s="72">
        <v>49.94</v>
      </c>
      <c r="D22" s="73">
        <f>ROUND(C22,2)</f>
        <v>49.94</v>
      </c>
      <c r="E22" s="60">
        <v>479.41</v>
      </c>
      <c r="F22" s="60">
        <v>569.2128</v>
      </c>
      <c r="G22" s="61">
        <f>ABS(F22)</f>
        <v>569.2128</v>
      </c>
      <c r="H22" s="74">
        <v>103.3359</v>
      </c>
      <c r="I22" s="63">
        <f>MAX(H22,-0.12*G22)</f>
        <v>103.3359</v>
      </c>
      <c r="J22" s="63">
        <f>IF(ABS(G22)&lt;=10,0.5,IF(ABS(G22)&lt;=25,1,IF(ABS(G22)&lt;=100,2,10)))</f>
        <v>10</v>
      </c>
      <c r="K22" s="64">
        <f>IF(H22&lt;-J22,1,0)</f>
        <v>0</v>
      </c>
      <c r="L22" s="64">
        <f>IF(K22=K21,L21+K22,0)</f>
        <v>0</v>
      </c>
      <c r="M22" s="65">
        <f>IF(OR(L22=12,L22=24,L22=36,L22=48,L22=60,L22=72,L22=84,L22=96),1,0)</f>
        <v>0</v>
      </c>
      <c r="N22" s="65">
        <f>IF(H22&gt;J22,1,0)</f>
        <v>1</v>
      </c>
      <c r="O22" s="65">
        <f>IF(N22=N21,O21+N22,0)</f>
        <v>0</v>
      </c>
      <c r="P22" s="65">
        <f>IF(OR(O22=12,O22=24,O22=36,O22=48,O22=60,O22=72,O22=84,O22=96),1,0)</f>
        <v>0</v>
      </c>
      <c r="Q22" s="66">
        <f>M22+P22</f>
        <v>0</v>
      </c>
      <c r="R22" s="66">
        <f>Q22*ABS(S22)*0.1</f>
        <v>0</v>
      </c>
      <c r="S22" s="67">
        <f>I22*E22/40000</f>
        <v>1.238506595475</v>
      </c>
      <c r="T22" s="60">
        <f>MIN($T$6/100*G22,150)</f>
        <v>68.305536</v>
      </c>
      <c r="U22" s="60">
        <f>MIN($U$6/100*G22,200)</f>
        <v>85.38191999999999</v>
      </c>
      <c r="V22" s="60">
        <f>MIN($V$6/100*G22,250)</f>
        <v>113.84256</v>
      </c>
      <c r="W22" s="60">
        <v>0.2</v>
      </c>
      <c r="X22" s="60">
        <v>0.2</v>
      </c>
      <c r="Y22" s="60">
        <v>0.6</v>
      </c>
      <c r="Z22" s="67">
        <f>IF(AND(D22&lt;49.85,H22&gt;0),$C$2*ABS(H22)/40000,(SUMPRODUCT(--(H22&gt;$T22:$V22),(H22-$T22:$V22),($W22:$Y22)))*E22/40000)</f>
        <v>0.1270061217852</v>
      </c>
      <c r="AA22" s="67">
        <f>IF(AND(C22&gt;=50.1,H22&lt;0),($A$2)*ABS(H22)/40000,0)</f>
        <v>0</v>
      </c>
      <c r="AB22" s="67">
        <f>S22+Z22+AA22</f>
        <v>1.3655127172602</v>
      </c>
      <c r="AC22" s="75">
        <f>IF(AB22&gt;=0,AB22,"")</f>
        <v>1.3655127172602</v>
      </c>
      <c r="AD22" s="76" t="str">
        <f>IF(AB22&lt;0,AB22,"")</f>
        <v/>
      </c>
      <c r="AE22" s="77"/>
      <c r="AF22" s="84"/>
      <c r="AG22" s="49">
        <f>ROUND((AG21-0.01),2)</f>
        <v>51.34</v>
      </c>
      <c r="AH22" s="50">
        <v>0</v>
      </c>
      <c r="AI22" s="51">
        <v>0</v>
      </c>
    </row>
    <row r="23" spans="1:38" customHeight="1" ht="15.75">
      <c r="A23" s="70">
        <v>0.15625</v>
      </c>
      <c r="B23" s="71">
        <v>0.166666666666667</v>
      </c>
      <c r="C23" s="72">
        <v>49.99</v>
      </c>
      <c r="D23" s="73">
        <f>ROUND(C23,2)</f>
        <v>49.99</v>
      </c>
      <c r="E23" s="60">
        <v>319.12</v>
      </c>
      <c r="F23" s="60">
        <v>594.5948</v>
      </c>
      <c r="G23" s="61">
        <f>ABS(F23)</f>
        <v>594.5948</v>
      </c>
      <c r="H23" s="74">
        <v>80.8751</v>
      </c>
      <c r="I23" s="63">
        <f>MAX(H23,-0.12*G23)</f>
        <v>80.8751</v>
      </c>
      <c r="J23" s="63">
        <f>IF(ABS(G23)&lt;=10,0.5,IF(ABS(G23)&lt;=25,1,IF(ABS(G23)&lt;=100,2,10)))</f>
        <v>10</v>
      </c>
      <c r="K23" s="64">
        <f>IF(H23&lt;-J23,1,0)</f>
        <v>0</v>
      </c>
      <c r="L23" s="64">
        <f>IF(K23=K22,L22+K23,0)</f>
        <v>0</v>
      </c>
      <c r="M23" s="65">
        <f>IF(OR(L23=12,L23=24,L23=36,L23=48,L23=60,L23=72,L23=84,L23=96),1,0)</f>
        <v>0</v>
      </c>
      <c r="N23" s="65">
        <f>IF(H23&gt;J23,1,0)</f>
        <v>1</v>
      </c>
      <c r="O23" s="65">
        <f>IF(N23=N22,O22+N23,0)</f>
        <v>1</v>
      </c>
      <c r="P23" s="65">
        <f>IF(OR(O23=12,O23=24,O23=36,O23=48,O23=60,O23=72,O23=84,O23=96),1,0)</f>
        <v>0</v>
      </c>
      <c r="Q23" s="66">
        <f>M23+P23</f>
        <v>0</v>
      </c>
      <c r="R23" s="66">
        <f>Q23*ABS(S23)*0.1</f>
        <v>0</v>
      </c>
      <c r="S23" s="67">
        <f>I23*E23/40000</f>
        <v>0.6452215478</v>
      </c>
      <c r="T23" s="60">
        <f>MIN($T$6/100*G23,150)</f>
        <v>71.35137599999999</v>
      </c>
      <c r="U23" s="60">
        <f>MIN($U$6/100*G23,200)</f>
        <v>89.18921999999999</v>
      </c>
      <c r="V23" s="60">
        <f>MIN($V$6/100*G23,250)</f>
        <v>118.91896</v>
      </c>
      <c r="W23" s="60">
        <v>0.2</v>
      </c>
      <c r="X23" s="60">
        <v>0.2</v>
      </c>
      <c r="Y23" s="60">
        <v>0.6</v>
      </c>
      <c r="Z23" s="67">
        <f>IF(AND(D23&lt;49.85,H23&gt;0),$C$2*ABS(H23)/40000,(SUMPRODUCT(--(H23&gt;$T23:$V23),(H23-$T23:$V23),($W23:$Y23)))*E23/40000)</f>
        <v>0.01519605401440003</v>
      </c>
      <c r="AA23" s="67">
        <f>IF(AND(C23&gt;=50.1,H23&lt;0),($A$2)*ABS(H23)/40000,0)</f>
        <v>0</v>
      </c>
      <c r="AB23" s="67">
        <f>S23+Z23+AA23</f>
        <v>0.6604176018144</v>
      </c>
      <c r="AC23" s="75">
        <f>IF(AB23&gt;=0,AB23,"")</f>
        <v>0.6604176018144</v>
      </c>
      <c r="AD23" s="76" t="str">
        <f>IF(AB23&lt;0,AB23,"")</f>
        <v/>
      </c>
      <c r="AE23" s="77"/>
      <c r="AF23" s="84"/>
      <c r="AG23" s="49">
        <f>ROUND((AG22-0.01),2)</f>
        <v>51.33</v>
      </c>
      <c r="AH23" s="50">
        <v>0</v>
      </c>
      <c r="AI23" s="51">
        <v>0</v>
      </c>
    </row>
    <row r="24" spans="1:38" customHeight="1" ht="15.75">
      <c r="A24" s="70">
        <v>0.166666666666667</v>
      </c>
      <c r="B24" s="71">
        <v>0.177083333333334</v>
      </c>
      <c r="C24" s="72">
        <v>49.93</v>
      </c>
      <c r="D24" s="73">
        <f>ROUND(C24,2)</f>
        <v>49.93</v>
      </c>
      <c r="E24" s="60">
        <v>511.47</v>
      </c>
      <c r="F24" s="60">
        <v>594.5788</v>
      </c>
      <c r="G24" s="61">
        <f>ABS(F24)</f>
        <v>594.5788</v>
      </c>
      <c r="H24" s="74">
        <v>88.96612</v>
      </c>
      <c r="I24" s="63">
        <f>MAX(H24,-0.12*G24)</f>
        <v>88.96612</v>
      </c>
      <c r="J24" s="63">
        <f>IF(ABS(G24)&lt;=10,0.5,IF(ABS(G24)&lt;=25,1,IF(ABS(G24)&lt;=100,2,10)))</f>
        <v>10</v>
      </c>
      <c r="K24" s="64">
        <f>IF(H24&lt;-J24,1,0)</f>
        <v>0</v>
      </c>
      <c r="L24" s="64">
        <f>IF(K24=K23,L23+K24,0)</f>
        <v>0</v>
      </c>
      <c r="M24" s="65">
        <f>IF(OR(L24=12,L24=24,L24=36,L24=48,L24=60,L24=72,L24=84,L24=96),1,0)</f>
        <v>0</v>
      </c>
      <c r="N24" s="65">
        <f>IF(H24&gt;J24,1,0)</f>
        <v>1</v>
      </c>
      <c r="O24" s="65">
        <f>IF(N24=N23,O23+N24,0)</f>
        <v>2</v>
      </c>
      <c r="P24" s="65">
        <f>IF(OR(O24=12,O24=24,O24=36,O24=48,O24=60,O24=72,O24=84,O24=96),1,0)</f>
        <v>0</v>
      </c>
      <c r="Q24" s="66">
        <f>M24+P24</f>
        <v>0</v>
      </c>
      <c r="R24" s="66">
        <f>Q24*ABS(S24)*0.1</f>
        <v>0</v>
      </c>
      <c r="S24" s="67">
        <f>I24*E24/40000</f>
        <v>1.13758753491</v>
      </c>
      <c r="T24" s="60">
        <f>MIN($T$6/100*G24,150)</f>
        <v>71.349456</v>
      </c>
      <c r="U24" s="60">
        <f>MIN($U$6/100*G24,200)</f>
        <v>89.18682</v>
      </c>
      <c r="V24" s="60">
        <f>MIN($V$6/100*G24,250)</f>
        <v>118.91576</v>
      </c>
      <c r="W24" s="60">
        <v>0.2</v>
      </c>
      <c r="X24" s="60">
        <v>0.2</v>
      </c>
      <c r="Y24" s="60">
        <v>0.6</v>
      </c>
      <c r="Z24" s="67">
        <f>IF(AND(D24&lt;49.85,H24&gt;0),$C$2*ABS(H24)/40000,(SUMPRODUCT(--(H24&gt;$T24:$V24),(H24-$T24:$V24),($W24:$Y24)))*E24/40000)</f>
        <v>0.04505197568040001</v>
      </c>
      <c r="AA24" s="67">
        <f>IF(AND(C24&gt;=50.1,H24&lt;0),($A$2)*ABS(H24)/40000,0)</f>
        <v>0</v>
      </c>
      <c r="AB24" s="67">
        <f>S24+Z24+AA24</f>
        <v>1.1826395105904</v>
      </c>
      <c r="AC24" s="75">
        <f>IF(AB24&gt;=0,AB24,"")</f>
        <v>1.1826395105904</v>
      </c>
      <c r="AD24" s="76" t="str">
        <f>IF(AB24&lt;0,AB24,"")</f>
        <v/>
      </c>
      <c r="AE24" s="77"/>
      <c r="AF24" s="84"/>
      <c r="AG24" s="49">
        <f>ROUND((AG23-0.01),2)</f>
        <v>51.32</v>
      </c>
      <c r="AH24" s="50">
        <v>0</v>
      </c>
      <c r="AI24" s="51">
        <v>0</v>
      </c>
    </row>
    <row r="25" spans="1:38" customHeight="1" ht="15.75">
      <c r="A25" s="70">
        <v>0.177083333333333</v>
      </c>
      <c r="B25" s="71">
        <v>0.1875</v>
      </c>
      <c r="C25" s="72">
        <v>50.03</v>
      </c>
      <c r="D25" s="73">
        <f>ROUND(C25,2)</f>
        <v>50.03</v>
      </c>
      <c r="E25" s="60">
        <v>114.83</v>
      </c>
      <c r="F25" s="60">
        <v>594.8988000000001</v>
      </c>
      <c r="G25" s="61">
        <f>ABS(F25)</f>
        <v>594.8988000000001</v>
      </c>
      <c r="H25" s="74">
        <v>85.39261</v>
      </c>
      <c r="I25" s="63">
        <f>MAX(H25,-0.12*G25)</f>
        <v>85.39261</v>
      </c>
      <c r="J25" s="63">
        <f>IF(ABS(G25)&lt;=10,0.5,IF(ABS(G25)&lt;=25,1,IF(ABS(G25)&lt;=100,2,10)))</f>
        <v>10</v>
      </c>
      <c r="K25" s="64">
        <f>IF(H25&lt;-J25,1,0)</f>
        <v>0</v>
      </c>
      <c r="L25" s="64">
        <f>IF(K25=K24,L24+K25,0)</f>
        <v>0</v>
      </c>
      <c r="M25" s="65">
        <f>IF(OR(L25=12,L25=24,L25=36,L25=48,L25=60,L25=72,L25=84,L25=96),1,0)</f>
        <v>0</v>
      </c>
      <c r="N25" s="65">
        <f>IF(H25&gt;J25,1,0)</f>
        <v>1</v>
      </c>
      <c r="O25" s="65">
        <f>IF(N25=N24,O24+N25,0)</f>
        <v>3</v>
      </c>
      <c r="P25" s="65">
        <f>IF(OR(O25=12,O25=24,O25=36,O25=48,O25=60,O25=72,O25=84,O25=96),1,0)</f>
        <v>0</v>
      </c>
      <c r="Q25" s="66">
        <f>M25+P25</f>
        <v>0</v>
      </c>
      <c r="R25" s="66">
        <f>Q25*ABS(S25)*0.1</f>
        <v>0</v>
      </c>
      <c r="S25" s="67">
        <f>I25*E25/40000</f>
        <v>0.2451408351575</v>
      </c>
      <c r="T25" s="60">
        <f>MIN($T$6/100*G25,150)</f>
        <v>71.387856</v>
      </c>
      <c r="U25" s="60">
        <f>MIN($U$6/100*G25,200)</f>
        <v>89.23482</v>
      </c>
      <c r="V25" s="60">
        <f>MIN($V$6/100*G25,250)</f>
        <v>118.97976</v>
      </c>
      <c r="W25" s="60">
        <v>0.2</v>
      </c>
      <c r="X25" s="60">
        <v>0.2</v>
      </c>
      <c r="Y25" s="60">
        <v>0.6</v>
      </c>
      <c r="Z25" s="67">
        <f>IF(AND(D25&lt;49.85,H25&gt;0),$C$2*ABS(H25)/40000,(SUMPRODUCT(--(H25&gt;$T25:$V25),(H25-$T25:$V25),($W25:$Y25)))*E25/40000)</f>
        <v>0.008040829509100003</v>
      </c>
      <c r="AA25" s="67">
        <f>IF(AND(C25&gt;=50.1,H25&lt;0),($A$2)*ABS(H25)/40000,0)</f>
        <v>0</v>
      </c>
      <c r="AB25" s="67">
        <f>S25+Z25+AA25</f>
        <v>0.2531816646666</v>
      </c>
      <c r="AC25" s="75">
        <f>IF(AB25&gt;=0,AB25,"")</f>
        <v>0.2531816646666</v>
      </c>
      <c r="AD25" s="76" t="str">
        <f>IF(AB25&lt;0,AB25,"")</f>
        <v/>
      </c>
      <c r="AE25" s="77"/>
      <c r="AF25" s="84"/>
      <c r="AG25" s="49">
        <f>ROUND((AG24-0.01),2)</f>
        <v>51.31</v>
      </c>
      <c r="AH25" s="50">
        <v>0</v>
      </c>
      <c r="AI25" s="51">
        <v>0</v>
      </c>
    </row>
    <row r="26" spans="1:38" customHeight="1" ht="15.75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57.41</v>
      </c>
      <c r="F26" s="60">
        <v>568.7612</v>
      </c>
      <c r="G26" s="61">
        <f>ABS(F26)</f>
        <v>568.7612</v>
      </c>
      <c r="H26" s="74">
        <v>118.11039</v>
      </c>
      <c r="I26" s="63">
        <f>MAX(H26,-0.12*G26)</f>
        <v>118.11039</v>
      </c>
      <c r="J26" s="63">
        <f>IF(ABS(G26)&lt;=10,0.5,IF(ABS(G26)&lt;=25,1,IF(ABS(G26)&lt;=100,2,10)))</f>
        <v>10</v>
      </c>
      <c r="K26" s="64">
        <f>IF(H26&lt;-J26,1,0)</f>
        <v>0</v>
      </c>
      <c r="L26" s="64">
        <f>IF(K26=K25,L25+K26,0)</f>
        <v>0</v>
      </c>
      <c r="M26" s="65">
        <f>IF(OR(L26=12,L26=24,L26=36,L26=48,L26=60,L26=72,L26=84,L26=96),1,0)</f>
        <v>0</v>
      </c>
      <c r="N26" s="65">
        <f>IF(H26&gt;J26,1,0)</f>
        <v>1</v>
      </c>
      <c r="O26" s="65">
        <f>IF(N26=N25,O25+N26,0)</f>
        <v>4</v>
      </c>
      <c r="P26" s="65">
        <f>IF(OR(O26=12,O26=24,O26=36,O26=48,O26=60,O26=72,O26=84,O26=96),1,0)</f>
        <v>0</v>
      </c>
      <c r="Q26" s="66">
        <f>M26+P26</f>
        <v>0</v>
      </c>
      <c r="R26" s="66">
        <f>Q26*ABS(S26)*0.1</f>
        <v>0</v>
      </c>
      <c r="S26" s="67">
        <f>I26*E26/40000</f>
        <v>0.1695179372475</v>
      </c>
      <c r="T26" s="60">
        <f>MIN($T$6/100*G26,150)</f>
        <v>68.251344</v>
      </c>
      <c r="U26" s="60">
        <f>MIN($U$6/100*G26,200)</f>
        <v>85.31418000000001</v>
      </c>
      <c r="V26" s="60">
        <f>MIN($V$6/100*G26,250)</f>
        <v>113.75224</v>
      </c>
      <c r="W26" s="60">
        <v>0.2</v>
      </c>
      <c r="X26" s="60">
        <v>0.2</v>
      </c>
      <c r="Y26" s="60">
        <v>0.6</v>
      </c>
      <c r="Z26" s="67">
        <f>IF(AND(D26&lt;49.85,H26&gt;0),$C$2*ABS(H26)/40000,(SUMPRODUCT(--(H26&gt;$T26:$V26),(H26-$T26:$V26),($W26:$Y26)))*E26/40000)</f>
        <v>0.02747921210729997</v>
      </c>
      <c r="AA26" s="67">
        <f>IF(AND(C26&gt;=50.1,H26&lt;0),($A$2)*ABS(H26)/40000,0)</f>
        <v>0</v>
      </c>
      <c r="AB26" s="67">
        <f>S26+Z26+AA26</f>
        <v>0.1969971493547999</v>
      </c>
      <c r="AC26" s="75">
        <f>IF(AB26&gt;=0,AB26,"")</f>
        <v>0.1969971493547999</v>
      </c>
      <c r="AD26" s="76" t="str">
        <f>IF(AB26&lt;0,AB26,"")</f>
        <v/>
      </c>
      <c r="AE26" s="77"/>
      <c r="AF26" s="84"/>
      <c r="AG26" s="49">
        <f>ROUND((AG25-0.01),2)</f>
        <v>51.3</v>
      </c>
      <c r="AH26" s="50">
        <v>0</v>
      </c>
      <c r="AI26" s="51">
        <v>0</v>
      </c>
    </row>
    <row r="27" spans="1:38" customHeight="1" ht="15.75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57.41</v>
      </c>
      <c r="F27" s="60">
        <v>634.75833</v>
      </c>
      <c r="G27" s="61">
        <f>ABS(F27)</f>
        <v>634.75833</v>
      </c>
      <c r="H27" s="74">
        <v>70.43547</v>
      </c>
      <c r="I27" s="63">
        <f>MAX(H27,-0.12*G27)</f>
        <v>70.43547</v>
      </c>
      <c r="J27" s="63">
        <f>IF(ABS(G27)&lt;=10,0.5,IF(ABS(G27)&lt;=25,1,IF(ABS(G27)&lt;=100,2,10)))</f>
        <v>10</v>
      </c>
      <c r="K27" s="64">
        <f>IF(H27&lt;-J27,1,0)</f>
        <v>0</v>
      </c>
      <c r="L27" s="64">
        <f>IF(K27=K26,L26+K27,0)</f>
        <v>0</v>
      </c>
      <c r="M27" s="65">
        <f>IF(OR(L27=12,L27=24,L27=36,L27=48,L27=60,L27=72,L27=84,L27=96),1,0)</f>
        <v>0</v>
      </c>
      <c r="N27" s="65">
        <f>IF(H27&gt;J27,1,0)</f>
        <v>1</v>
      </c>
      <c r="O27" s="65">
        <f>IF(N27=N26,O26+N27,0)</f>
        <v>5</v>
      </c>
      <c r="P27" s="65">
        <f>IF(OR(O27=12,O27=24,O27=36,O27=48,O27=60,O27=72,O27=84,O27=96),1,0)</f>
        <v>0</v>
      </c>
      <c r="Q27" s="66">
        <f>M27+P27</f>
        <v>0</v>
      </c>
      <c r="R27" s="66">
        <f>Q27*ABS(S27)*0.1</f>
        <v>0</v>
      </c>
      <c r="S27" s="67">
        <f>I27*E27/40000</f>
        <v>0.1010925083175</v>
      </c>
      <c r="T27" s="60">
        <f>MIN($T$6/100*G27,150)</f>
        <v>76.1709996</v>
      </c>
      <c r="U27" s="60">
        <f>MIN($U$6/100*G27,200)</f>
        <v>95.21374949999999</v>
      </c>
      <c r="V27" s="60">
        <f>MIN($V$6/100*G27,250)</f>
        <v>126.951666</v>
      </c>
      <c r="W27" s="60">
        <v>0.2</v>
      </c>
      <c r="X27" s="60">
        <v>0.2</v>
      </c>
      <c r="Y27" s="60">
        <v>0.6</v>
      </c>
      <c r="Z27" s="67">
        <f>IF(AND(D27&lt;49.85,H27&gt;0),$C$2*ABS(H27)/40000,(SUMPRODUCT(--(H27&gt;$T27:$V27),(H27-$T27:$V27),($W27:$Y27)))*E27/40000)</f>
        <v>0</v>
      </c>
      <c r="AA27" s="67">
        <f>IF(AND(C27&gt;=50.1,H27&lt;0),($A$2)*ABS(H27)/40000,0)</f>
        <v>0</v>
      </c>
      <c r="AB27" s="67">
        <f>S27+Z27+AA27</f>
        <v>0.1010925083175</v>
      </c>
      <c r="AC27" s="75">
        <f>IF(AB27&gt;=0,AB27,"")</f>
        <v>0.1010925083175</v>
      </c>
      <c r="AD27" s="76" t="str">
        <f>IF(AB27&lt;0,AB27,"")</f>
        <v/>
      </c>
      <c r="AE27" s="77"/>
      <c r="AF27" s="84"/>
      <c r="AG27" s="49">
        <f>ROUND((AG26-0.01),2)</f>
        <v>51.29</v>
      </c>
      <c r="AH27" s="50">
        <v>0</v>
      </c>
      <c r="AI27" s="51">
        <v>0</v>
      </c>
    </row>
    <row r="28" spans="1:38" customHeight="1" ht="15.75">
      <c r="A28" s="70">
        <v>0.208333333333333</v>
      </c>
      <c r="B28" s="71">
        <v>0.21875</v>
      </c>
      <c r="C28" s="72">
        <v>49.97</v>
      </c>
      <c r="D28" s="73">
        <f>ROUND(C28,2)</f>
        <v>49.97</v>
      </c>
      <c r="E28" s="60">
        <v>383.24</v>
      </c>
      <c r="F28" s="60">
        <v>691.48574</v>
      </c>
      <c r="G28" s="61">
        <f>ABS(F28)</f>
        <v>691.48574</v>
      </c>
      <c r="H28" s="74">
        <v>45.33878</v>
      </c>
      <c r="I28" s="63">
        <f>MAX(H28,-0.12*G28)</f>
        <v>45.33878</v>
      </c>
      <c r="J28" s="63">
        <f>IF(ABS(G28)&lt;=10,0.5,IF(ABS(G28)&lt;=25,1,IF(ABS(G28)&lt;=100,2,10)))</f>
        <v>10</v>
      </c>
      <c r="K28" s="64">
        <f>IF(H28&lt;-J28,1,0)</f>
        <v>0</v>
      </c>
      <c r="L28" s="64">
        <f>IF(K28=K27,L27+K28,0)</f>
        <v>0</v>
      </c>
      <c r="M28" s="65">
        <f>IF(OR(L28=12,L28=24,L28=36,L28=48,L28=60,L28=72,L28=84,L28=96),1,0)</f>
        <v>0</v>
      </c>
      <c r="N28" s="65">
        <f>IF(H28&gt;J28,1,0)</f>
        <v>1</v>
      </c>
      <c r="O28" s="65">
        <f>IF(N28=N27,O27+N28,0)</f>
        <v>6</v>
      </c>
      <c r="P28" s="65">
        <f>IF(OR(O28=12,O28=24,O28=36,O28=48,O28=60,O28=72,O28=84,O28=96),1,0)</f>
        <v>0</v>
      </c>
      <c r="Q28" s="66">
        <f>M28+P28</f>
        <v>0</v>
      </c>
      <c r="R28" s="66">
        <f>Q28*ABS(S28)*0.1</f>
        <v>0</v>
      </c>
      <c r="S28" s="67">
        <f>I28*E28/40000</f>
        <v>0.43439085118</v>
      </c>
      <c r="T28" s="60">
        <f>MIN($T$6/100*G28,150)</f>
        <v>82.97828879999999</v>
      </c>
      <c r="U28" s="60">
        <f>MIN($U$6/100*G28,200)</f>
        <v>103.722861</v>
      </c>
      <c r="V28" s="60">
        <f>MIN($V$6/100*G28,250)</f>
        <v>138.297148</v>
      </c>
      <c r="W28" s="60">
        <v>0.2</v>
      </c>
      <c r="X28" s="60">
        <v>0.2</v>
      </c>
      <c r="Y28" s="60">
        <v>0.6</v>
      </c>
      <c r="Z28" s="67">
        <f>IF(AND(D28&lt;49.85,H28&gt;0),$C$2*ABS(H28)/40000,(SUMPRODUCT(--(H28&gt;$T28:$V28),(H28-$T28:$V28),($W28:$Y28)))*E28/40000)</f>
        <v>0</v>
      </c>
      <c r="AA28" s="67">
        <f>IF(AND(C28&gt;=50.1,H28&lt;0),($A$2)*ABS(H28)/40000,0)</f>
        <v>0</v>
      </c>
      <c r="AB28" s="67">
        <f>S28+Z28+AA28</f>
        <v>0.43439085118</v>
      </c>
      <c r="AC28" s="75">
        <f>IF(AB28&gt;=0,AB28,"")</f>
        <v>0.43439085118</v>
      </c>
      <c r="AD28" s="76" t="str">
        <f>IF(AB28&lt;0,AB28,"")</f>
        <v/>
      </c>
      <c r="AE28" s="77"/>
      <c r="AF28" s="84"/>
      <c r="AG28" s="85">
        <f>ROUND((AG27-0.01),2)</f>
        <v>51.28</v>
      </c>
      <c r="AH28" s="50">
        <v>0</v>
      </c>
      <c r="AI28" s="86">
        <v>0</v>
      </c>
    </row>
    <row r="29" spans="1:38" customHeight="1" ht="15.75">
      <c r="A29" s="70">
        <v>0.21875</v>
      </c>
      <c r="B29" s="71">
        <v>0.229166666666667</v>
      </c>
      <c r="C29" s="72">
        <v>49.93</v>
      </c>
      <c r="D29" s="73">
        <f>ROUND(C29,2)</f>
        <v>49.93</v>
      </c>
      <c r="E29" s="60">
        <v>511.47</v>
      </c>
      <c r="F29" s="60">
        <v>702.34064</v>
      </c>
      <c r="G29" s="61">
        <f>ABS(F29)</f>
        <v>702.34064</v>
      </c>
      <c r="H29" s="74">
        <v>80.8069</v>
      </c>
      <c r="I29" s="63">
        <f>MAX(H29,-0.12*G29)</f>
        <v>80.8069</v>
      </c>
      <c r="J29" s="63">
        <f>IF(ABS(G29)&lt;=10,0.5,IF(ABS(G29)&lt;=25,1,IF(ABS(G29)&lt;=100,2,10)))</f>
        <v>10</v>
      </c>
      <c r="K29" s="64">
        <f>IF(H29&lt;-J29,1,0)</f>
        <v>0</v>
      </c>
      <c r="L29" s="64">
        <f>IF(K29=K28,L28+K29,0)</f>
        <v>0</v>
      </c>
      <c r="M29" s="65">
        <f>IF(OR(L29=12,L29=24,L29=36,L29=48,L29=60,L29=72,L29=84,L29=96),1,0)</f>
        <v>0</v>
      </c>
      <c r="N29" s="65">
        <f>IF(H29&gt;J29,1,0)</f>
        <v>1</v>
      </c>
      <c r="O29" s="65">
        <f>IF(N29=N28,O28+N29,0)</f>
        <v>7</v>
      </c>
      <c r="P29" s="65">
        <f>IF(OR(O29=12,O29=24,O29=36,O29=48,O29=60,O29=72,O29=84,O29=96),1,0)</f>
        <v>0</v>
      </c>
      <c r="Q29" s="66">
        <f>M29+P29</f>
        <v>0</v>
      </c>
      <c r="R29" s="66">
        <f>Q29*ABS(S29)*0.1</f>
        <v>0</v>
      </c>
      <c r="S29" s="67">
        <f>I29*E29/40000</f>
        <v>1.033257628575</v>
      </c>
      <c r="T29" s="60">
        <f>MIN($T$6/100*G29,150)</f>
        <v>84.2808768</v>
      </c>
      <c r="U29" s="60">
        <f>MIN($U$6/100*G29,200)</f>
        <v>105.351096</v>
      </c>
      <c r="V29" s="60">
        <f>MIN($V$6/100*G29,250)</f>
        <v>140.468128</v>
      </c>
      <c r="W29" s="60">
        <v>0.2</v>
      </c>
      <c r="X29" s="60">
        <v>0.2</v>
      </c>
      <c r="Y29" s="60">
        <v>0.6</v>
      </c>
      <c r="Z29" s="67">
        <f>IF(AND(D29&lt;49.85,H29&gt;0),$C$2*ABS(H29)/40000,(SUMPRODUCT(--(H29&gt;$T29:$V29),(H29-$T29:$V29),($W29:$Y29)))*E29/40000)</f>
        <v>0</v>
      </c>
      <c r="AA29" s="67">
        <f>IF(AND(C29&gt;=50.1,H29&lt;0),($A$2)*ABS(H29)/40000,0)</f>
        <v>0</v>
      </c>
      <c r="AB29" s="67">
        <f>S29+Z29+AA29</f>
        <v>1.033257628575</v>
      </c>
      <c r="AC29" s="75">
        <f>IF(AB29&gt;=0,AB29,"")</f>
        <v>1.033257628575</v>
      </c>
      <c r="AD29" s="76" t="str">
        <f>IF(AB29&lt;0,AB29,"")</f>
        <v/>
      </c>
      <c r="AE29" s="77"/>
      <c r="AF29" s="84"/>
      <c r="AG29" s="85">
        <f>ROUND((AG28-0.01),2)</f>
        <v>51.27</v>
      </c>
      <c r="AH29" s="87">
        <v>0</v>
      </c>
      <c r="AI29" s="86">
        <v>0</v>
      </c>
    </row>
    <row r="30" spans="1:38" customHeight="1" ht="15.75">
      <c r="A30" s="70">
        <v>0.229166666666667</v>
      </c>
      <c r="B30" s="71">
        <v>0.239583333333334</v>
      </c>
      <c r="C30" s="72">
        <v>49.93</v>
      </c>
      <c r="D30" s="73">
        <f>ROUND(C30,2)</f>
        <v>49.93</v>
      </c>
      <c r="E30" s="60">
        <v>511.47</v>
      </c>
      <c r="F30" s="60">
        <v>752.73367</v>
      </c>
      <c r="G30" s="61">
        <f>ABS(F30)</f>
        <v>752.73367</v>
      </c>
      <c r="H30" s="74">
        <v>43.35219</v>
      </c>
      <c r="I30" s="63">
        <f>MAX(H30,-0.12*G30)</f>
        <v>43.35219</v>
      </c>
      <c r="J30" s="63">
        <f>IF(ABS(G30)&lt;=10,0.5,IF(ABS(G30)&lt;=25,1,IF(ABS(G30)&lt;=100,2,10)))</f>
        <v>10</v>
      </c>
      <c r="K30" s="64">
        <f>IF(H30&lt;-J30,1,0)</f>
        <v>0</v>
      </c>
      <c r="L30" s="64">
        <f>IF(K30=K29,L29+K30,0)</f>
        <v>0</v>
      </c>
      <c r="M30" s="65">
        <f>IF(OR(L30=12,L30=24,L30=36,L30=48,L30=60,L30=72,L30=84,L30=96),1,0)</f>
        <v>0</v>
      </c>
      <c r="N30" s="65">
        <f>IF(H30&gt;J30,1,0)</f>
        <v>1</v>
      </c>
      <c r="O30" s="65">
        <f>IF(N30=N29,O29+N30,0)</f>
        <v>8</v>
      </c>
      <c r="P30" s="65">
        <f>IF(OR(O30=12,O30=24,O30=36,O30=48,O30=60,O30=72,O30=84,O30=96),1,0)</f>
        <v>0</v>
      </c>
      <c r="Q30" s="66">
        <f>M30+P30</f>
        <v>0</v>
      </c>
      <c r="R30" s="66">
        <f>Q30*ABS(S30)*0.1</f>
        <v>0</v>
      </c>
      <c r="S30" s="67">
        <f>I30*E30/40000</f>
        <v>0.5543336154825</v>
      </c>
      <c r="T30" s="60">
        <f>MIN($T$6/100*G30,150)</f>
        <v>90.32804039999999</v>
      </c>
      <c r="U30" s="60">
        <f>MIN($U$6/100*G30,200)</f>
        <v>112.9100505</v>
      </c>
      <c r="V30" s="60">
        <f>MIN($V$6/100*G30,250)</f>
        <v>150.546734</v>
      </c>
      <c r="W30" s="60">
        <v>0.2</v>
      </c>
      <c r="X30" s="60">
        <v>0.2</v>
      </c>
      <c r="Y30" s="60">
        <v>0.6</v>
      </c>
      <c r="Z30" s="67">
        <f>IF(AND(D30&lt;49.85,H30&gt;0),$C$2*ABS(H30)/40000,(SUMPRODUCT(--(H30&gt;$T30:$V30),(H30-$T30:$V30),($W30:$Y30)))*E30/40000)</f>
        <v>0</v>
      </c>
      <c r="AA30" s="67">
        <f>IF(AND(C30&gt;=50.1,H30&lt;0),($A$2)*ABS(H30)/40000,0)</f>
        <v>0</v>
      </c>
      <c r="AB30" s="67">
        <f>S30+Z30+AA30</f>
        <v>0.5543336154825</v>
      </c>
      <c r="AC30" s="75">
        <f>IF(AB30&gt;=0,AB30,"")</f>
        <v>0.5543336154825</v>
      </c>
      <c r="AD30" s="76" t="str">
        <f>IF(AB30&lt;0,AB30,"")</f>
        <v/>
      </c>
      <c r="AE30" s="77"/>
      <c r="AF30" s="84"/>
      <c r="AG30" s="85">
        <f>ROUND((AG29-0.01),2)</f>
        <v>51.26</v>
      </c>
      <c r="AH30" s="87">
        <v>0</v>
      </c>
      <c r="AI30" s="86">
        <v>0</v>
      </c>
    </row>
    <row r="31" spans="1:38" customHeight="1" ht="15.75">
      <c r="A31" s="70">
        <v>0.239583333333333</v>
      </c>
      <c r="B31" s="71">
        <v>0.25</v>
      </c>
      <c r="C31" s="72">
        <v>49.9</v>
      </c>
      <c r="D31" s="73">
        <f>ROUND(C31,2)</f>
        <v>49.9</v>
      </c>
      <c r="E31" s="60">
        <v>607.65</v>
      </c>
      <c r="F31" s="60">
        <v>817.41389</v>
      </c>
      <c r="G31" s="61">
        <f>ABS(F31)</f>
        <v>817.41389</v>
      </c>
      <c r="H31" s="74">
        <v>37.40587</v>
      </c>
      <c r="I31" s="63">
        <f>MAX(H31,-0.12*G31)</f>
        <v>37.40587</v>
      </c>
      <c r="J31" s="63">
        <f>IF(ABS(G31)&lt;=10,0.5,IF(ABS(G31)&lt;=25,1,IF(ABS(G31)&lt;=100,2,10)))</f>
        <v>10</v>
      </c>
      <c r="K31" s="64">
        <f>IF(H31&lt;-J31,1,0)</f>
        <v>0</v>
      </c>
      <c r="L31" s="64">
        <f>IF(K31=K30,L30+K31,0)</f>
        <v>0</v>
      </c>
      <c r="M31" s="65">
        <f>IF(OR(L31=12,L31=24,L31=36,L31=48,L31=60,L31=72,L31=84,L31=96),1,0)</f>
        <v>0</v>
      </c>
      <c r="N31" s="65">
        <f>IF(H31&gt;J31,1,0)</f>
        <v>1</v>
      </c>
      <c r="O31" s="65">
        <f>IF(N31=N30,O30+N31,0)</f>
        <v>9</v>
      </c>
      <c r="P31" s="65">
        <f>IF(OR(O31=12,O31=24,O31=36,O31=48,O31=60,O31=72,O31=84,O31=96),1,0)</f>
        <v>0</v>
      </c>
      <c r="Q31" s="66">
        <f>M31+P31</f>
        <v>0</v>
      </c>
      <c r="R31" s="66">
        <f>Q31*ABS(S31)*0.1</f>
        <v>0</v>
      </c>
      <c r="S31" s="67">
        <f>I31*E31/40000</f>
        <v>0.5682419226375001</v>
      </c>
      <c r="T31" s="60">
        <f>MIN($T$6/100*G31,150)</f>
        <v>98.0896668</v>
      </c>
      <c r="U31" s="60">
        <f>MIN($U$6/100*G31,200)</f>
        <v>122.6120835</v>
      </c>
      <c r="V31" s="60">
        <f>MIN($V$6/100*G31,250)</f>
        <v>163.482778</v>
      </c>
      <c r="W31" s="60">
        <v>0.2</v>
      </c>
      <c r="X31" s="60">
        <v>0.2</v>
      </c>
      <c r="Y31" s="60">
        <v>0.6</v>
      </c>
      <c r="Z31" s="67">
        <f>IF(AND(D31&lt;49.85,H31&gt;0),$C$2*ABS(H31)/40000,(SUMPRODUCT(--(H31&gt;$T31:$V31),(H31-$T31:$V31),($W31:$Y31)))*E31/40000)</f>
        <v>0</v>
      </c>
      <c r="AA31" s="67">
        <f>IF(AND(C31&gt;=50.1,H31&lt;0),($A$2)*ABS(H31)/40000,0)</f>
        <v>0</v>
      </c>
      <c r="AB31" s="67">
        <f>S31+Z31+AA31</f>
        <v>0.5682419226375001</v>
      </c>
      <c r="AC31" s="75">
        <f>IF(AB31&gt;=0,AB31,"")</f>
        <v>0.5682419226375001</v>
      </c>
      <c r="AD31" s="76" t="str">
        <f>IF(AB31&lt;0,AB31,"")</f>
        <v/>
      </c>
      <c r="AE31" s="77"/>
      <c r="AF31" s="84"/>
      <c r="AG31" s="85">
        <f>ROUND((AG30-0.01),2)</f>
        <v>51.25</v>
      </c>
      <c r="AH31" s="87">
        <v>0</v>
      </c>
      <c r="AI31" s="86">
        <v>0</v>
      </c>
    </row>
    <row r="32" spans="1:38" customHeight="1" ht="15.75">
      <c r="A32" s="70">
        <v>0.25</v>
      </c>
      <c r="B32" s="71">
        <v>0.260416666666667</v>
      </c>
      <c r="C32" s="72">
        <v>49.91</v>
      </c>
      <c r="D32" s="73">
        <f>ROUND(C32,2)</f>
        <v>49.91</v>
      </c>
      <c r="E32" s="60">
        <v>575.59</v>
      </c>
      <c r="F32" s="60">
        <v>863.0411</v>
      </c>
      <c r="G32" s="61">
        <f>ABS(F32)</f>
        <v>863.0411</v>
      </c>
      <c r="H32" s="74">
        <v>46.28728</v>
      </c>
      <c r="I32" s="63">
        <f>MAX(H32,-0.12*G32)</f>
        <v>46.28728</v>
      </c>
      <c r="J32" s="63">
        <f>IF(ABS(G32)&lt;=10,0.5,IF(ABS(G32)&lt;=25,1,IF(ABS(G32)&lt;=100,2,10)))</f>
        <v>10</v>
      </c>
      <c r="K32" s="64">
        <f>IF(H32&lt;-J32,1,0)</f>
        <v>0</v>
      </c>
      <c r="L32" s="64">
        <f>IF(K32=K31,L31+K32,0)</f>
        <v>0</v>
      </c>
      <c r="M32" s="65">
        <f>IF(OR(L32=12,L32=24,L32=36,L32=48,L32=60,L32=72,L32=84,L32=96),1,0)</f>
        <v>0</v>
      </c>
      <c r="N32" s="65">
        <f>IF(H32&gt;J32,1,0)</f>
        <v>1</v>
      </c>
      <c r="O32" s="65">
        <f>IF(N32=N31,O31+N32,0)</f>
        <v>10</v>
      </c>
      <c r="P32" s="65">
        <f>IF(OR(O32=12,O32=24,O32=36,O32=48,O32=60,O32=72,O32=84,O32=96),1,0)</f>
        <v>0</v>
      </c>
      <c r="Q32" s="66">
        <f>M32+P32</f>
        <v>0</v>
      </c>
      <c r="R32" s="66">
        <f>Q32*ABS(S32)*0.1</f>
        <v>0</v>
      </c>
      <c r="S32" s="67">
        <f>I32*E32/40000</f>
        <v>0.6660623873800001</v>
      </c>
      <c r="T32" s="60">
        <f>MIN($T$6/100*G32,150)</f>
        <v>103.564932</v>
      </c>
      <c r="U32" s="60">
        <f>MIN($U$6/100*G32,200)</f>
        <v>129.456165</v>
      </c>
      <c r="V32" s="60">
        <f>MIN($V$6/100*G32,250)</f>
        <v>172.60822</v>
      </c>
      <c r="W32" s="60">
        <v>0.2</v>
      </c>
      <c r="X32" s="60">
        <v>0.2</v>
      </c>
      <c r="Y32" s="60">
        <v>0.6</v>
      </c>
      <c r="Z32" s="67">
        <f>IF(AND(D32&lt;49.85,H32&gt;0),$C$2*ABS(H32)/40000,(SUMPRODUCT(--(H32&gt;$T32:$V32),(H32-$T32:$V32),($W32:$Y32)))*E32/40000)</f>
        <v>0</v>
      </c>
      <c r="AA32" s="67">
        <f>IF(AND(C32&gt;=50.1,H32&lt;0),($A$2)*ABS(H32)/40000,0)</f>
        <v>0</v>
      </c>
      <c r="AB32" s="67">
        <f>S32+Z32+AA32</f>
        <v>0.6660623873800001</v>
      </c>
      <c r="AC32" s="75">
        <f>IF(AB32&gt;=0,AB32,"")</f>
        <v>0.6660623873800001</v>
      </c>
      <c r="AD32" s="76" t="str">
        <f>IF(AB32&lt;0,AB32,"")</f>
        <v/>
      </c>
      <c r="AE32" s="77"/>
      <c r="AF32" s="84"/>
      <c r="AG32" s="85">
        <f>ROUND((AG31-0.01),2)</f>
        <v>51.24</v>
      </c>
      <c r="AH32" s="87">
        <v>0</v>
      </c>
      <c r="AI32" s="86">
        <v>0</v>
      </c>
    </row>
    <row r="33" spans="1:38" customHeight="1" ht="15.75">
      <c r="A33" s="70">
        <v>0.260416666666667</v>
      </c>
      <c r="B33" s="71">
        <v>0.270833333333334</v>
      </c>
      <c r="C33" s="72">
        <v>49.93</v>
      </c>
      <c r="D33" s="73">
        <f>ROUND(C33,2)</f>
        <v>49.93</v>
      </c>
      <c r="E33" s="60">
        <v>511.47</v>
      </c>
      <c r="F33" s="60">
        <v>847.72664</v>
      </c>
      <c r="G33" s="61">
        <f>ABS(F33)</f>
        <v>847.72664</v>
      </c>
      <c r="H33" s="74">
        <v>72.02567000000001</v>
      </c>
      <c r="I33" s="63">
        <f>MAX(H33,-0.12*G33)</f>
        <v>72.02567000000001</v>
      </c>
      <c r="J33" s="63">
        <f>IF(ABS(G33)&lt;=10,0.5,IF(ABS(G33)&lt;=25,1,IF(ABS(G33)&lt;=100,2,10)))</f>
        <v>10</v>
      </c>
      <c r="K33" s="64">
        <f>IF(H33&lt;-J33,1,0)</f>
        <v>0</v>
      </c>
      <c r="L33" s="64">
        <f>IF(K33=K32,L32+K33,0)</f>
        <v>0</v>
      </c>
      <c r="M33" s="65">
        <f>IF(OR(L33=12,L33=24,L33=36,L33=48,L33=60,L33=72,L33=84,L33=96),1,0)</f>
        <v>0</v>
      </c>
      <c r="N33" s="65">
        <f>IF(H33&gt;J33,1,0)</f>
        <v>1</v>
      </c>
      <c r="O33" s="65">
        <f>IF(N33=N32,O32+N33,0)</f>
        <v>11</v>
      </c>
      <c r="P33" s="65">
        <f>IF(OR(O33=12,O33=24,O33=36,O33=48,O33=60,O33=72,O33=84,O33=96),1,0)</f>
        <v>0</v>
      </c>
      <c r="Q33" s="66">
        <f>M33+P33</f>
        <v>0</v>
      </c>
      <c r="R33" s="66">
        <f>Q33*ABS(S33)*0.1</f>
        <v>0</v>
      </c>
      <c r="S33" s="67">
        <f>I33*E33/40000</f>
        <v>0.9209742358725002</v>
      </c>
      <c r="T33" s="60">
        <f>MIN($T$6/100*G33,150)</f>
        <v>101.7271968</v>
      </c>
      <c r="U33" s="60">
        <f>MIN($U$6/100*G33,200)</f>
        <v>127.158996</v>
      </c>
      <c r="V33" s="60">
        <f>MIN($V$6/100*G33,250)</f>
        <v>169.545328</v>
      </c>
      <c r="W33" s="60">
        <v>0.2</v>
      </c>
      <c r="X33" s="60">
        <v>0.2</v>
      </c>
      <c r="Y33" s="60">
        <v>0.6</v>
      </c>
      <c r="Z33" s="67">
        <f>IF(AND(D33&lt;49.85,H33&gt;0),$C$2*ABS(H33)/40000,(SUMPRODUCT(--(H33&gt;$T33:$V33),(H33-$T33:$V33),($W33:$Y33)))*E33/40000)</f>
        <v>0</v>
      </c>
      <c r="AA33" s="67">
        <f>IF(AND(C33&gt;=50.1,H33&lt;0),($A$2)*ABS(H33)/40000,0)</f>
        <v>0</v>
      </c>
      <c r="AB33" s="67">
        <f>S33+Z33+AA33</f>
        <v>0.9209742358725002</v>
      </c>
      <c r="AC33" s="75">
        <f>IF(AB33&gt;=0,AB33,"")</f>
        <v>0.9209742358725002</v>
      </c>
      <c r="AD33" s="76" t="str">
        <f>IF(AB33&lt;0,AB33,"")</f>
        <v/>
      </c>
      <c r="AE33" s="77"/>
      <c r="AF33" s="84"/>
      <c r="AG33" s="85">
        <f>ROUND((AG32-0.01),2)</f>
        <v>51.23</v>
      </c>
      <c r="AH33" s="87">
        <v>0</v>
      </c>
      <c r="AI33" s="86">
        <v>0</v>
      </c>
    </row>
    <row r="34" spans="1:38" customHeight="1" ht="15.75">
      <c r="A34" s="70">
        <v>0.270833333333333</v>
      </c>
      <c r="B34" s="71">
        <v>0.28125</v>
      </c>
      <c r="C34" s="72">
        <v>49.86</v>
      </c>
      <c r="D34" s="73">
        <f>ROUND(C34,2)</f>
        <v>49.86</v>
      </c>
      <c r="E34" s="60">
        <v>735.88</v>
      </c>
      <c r="F34" s="60">
        <v>981.9382000000001</v>
      </c>
      <c r="G34" s="61">
        <f>ABS(F34)</f>
        <v>981.9382000000001</v>
      </c>
      <c r="H34" s="74">
        <v>1.29373</v>
      </c>
      <c r="I34" s="63">
        <f>MAX(H34,-0.12*G34)</f>
        <v>1.29373</v>
      </c>
      <c r="J34" s="63">
        <f>IF(ABS(G34)&lt;=10,0.5,IF(ABS(G34)&lt;=25,1,IF(ABS(G34)&lt;=100,2,10)))</f>
        <v>10</v>
      </c>
      <c r="K34" s="64">
        <f>IF(H34&lt;-J34,1,0)</f>
        <v>0</v>
      </c>
      <c r="L34" s="64">
        <f>IF(K34=K33,L33+K34,0)</f>
        <v>0</v>
      </c>
      <c r="M34" s="65">
        <f>IF(OR(L34=12,L34=24,L34=36,L34=48,L34=60,L34=72,L34=84,L34=96),1,0)</f>
        <v>0</v>
      </c>
      <c r="N34" s="65">
        <f>IF(H34&gt;J34,1,0)</f>
        <v>0</v>
      </c>
      <c r="O34" s="65">
        <f>IF(N34=N33,O33+N34,0)</f>
        <v>0</v>
      </c>
      <c r="P34" s="65">
        <f>IF(OR(O34=12,O34=24,O34=36,O34=48,O34=60,O34=72,O34=84,O34=96),1,0)</f>
        <v>0</v>
      </c>
      <c r="Q34" s="66">
        <f>M34+P34</f>
        <v>0</v>
      </c>
      <c r="R34" s="66">
        <f>Q34*ABS(S34)*0.1</f>
        <v>0</v>
      </c>
      <c r="S34" s="67">
        <f>I34*E34/40000</f>
        <v>0.02380075081</v>
      </c>
      <c r="T34" s="60">
        <f>MIN($T$6/100*G34,150)</f>
        <v>117.832584</v>
      </c>
      <c r="U34" s="60">
        <f>MIN($U$6/100*G34,200)</f>
        <v>147.29073</v>
      </c>
      <c r="V34" s="60">
        <f>MIN($V$6/100*G34,250)</f>
        <v>196.38764</v>
      </c>
      <c r="W34" s="60">
        <v>0.2</v>
      </c>
      <c r="X34" s="60">
        <v>0.2</v>
      </c>
      <c r="Y34" s="60">
        <v>0.6</v>
      </c>
      <c r="Z34" s="67">
        <f>IF(AND(D34&lt;49.85,H34&gt;0),$C$2*ABS(H34)/40000,(SUMPRODUCT(--(H34&gt;$T34:$V34),(H34-$T34:$V34),($W34:$Y34)))*E34/40000)</f>
        <v>0</v>
      </c>
      <c r="AA34" s="67">
        <f>IF(AND(C34&gt;=50.1,H34&lt;0),($A$2)*ABS(H34)/40000,0)</f>
        <v>0</v>
      </c>
      <c r="AB34" s="67">
        <f>S34+Z34+AA34</f>
        <v>0.02380075081</v>
      </c>
      <c r="AC34" s="75">
        <f>IF(AB34&gt;=0,AB34,"")</f>
        <v>0.02380075081</v>
      </c>
      <c r="AD34" s="76" t="str">
        <f>IF(AB34&lt;0,AB34,"")</f>
        <v/>
      </c>
      <c r="AE34" s="77"/>
      <c r="AF34" s="84"/>
      <c r="AG34" s="85">
        <f>ROUND((AG33-0.01),2)</f>
        <v>51.22</v>
      </c>
      <c r="AH34" s="87">
        <v>0</v>
      </c>
      <c r="AI34" s="86">
        <v>0</v>
      </c>
    </row>
    <row r="35" spans="1:38" customHeight="1" ht="15.75">
      <c r="A35" s="70">
        <v>0.28125</v>
      </c>
      <c r="B35" s="71">
        <v>0.291666666666667</v>
      </c>
      <c r="C35" s="72">
        <v>49.86</v>
      </c>
      <c r="D35" s="73">
        <f>ROUND(C35,2)</f>
        <v>49.86</v>
      </c>
      <c r="E35" s="60">
        <v>735.88</v>
      </c>
      <c r="F35" s="60">
        <v>1059.6526</v>
      </c>
      <c r="G35" s="61">
        <f>ABS(F35)</f>
        <v>1059.6526</v>
      </c>
      <c r="H35" s="74">
        <v>39.22925</v>
      </c>
      <c r="I35" s="63">
        <f>MAX(H35,-0.12*G35)</f>
        <v>39.22925</v>
      </c>
      <c r="J35" s="63">
        <f>IF(ABS(G35)&lt;=10,0.5,IF(ABS(G35)&lt;=25,1,IF(ABS(G35)&lt;=100,2,10)))</f>
        <v>10</v>
      </c>
      <c r="K35" s="64">
        <f>IF(H35&lt;-J35,1,0)</f>
        <v>0</v>
      </c>
      <c r="L35" s="64">
        <f>IF(K35=K34,L34+K35,0)</f>
        <v>0</v>
      </c>
      <c r="M35" s="65">
        <f>IF(OR(L35=12,L35=24,L35=36,L35=48,L35=60,L35=72,L35=84,L35=96),1,0)</f>
        <v>0</v>
      </c>
      <c r="N35" s="65">
        <f>IF(H35&gt;J35,1,0)</f>
        <v>1</v>
      </c>
      <c r="O35" s="65">
        <f>IF(N35=N34,O34+N35,0)</f>
        <v>0</v>
      </c>
      <c r="P35" s="65">
        <f>IF(OR(O35=12,O35=24,O35=36,O35=48,O35=60,O35=72,O35=84,O35=96),1,0)</f>
        <v>0</v>
      </c>
      <c r="Q35" s="66">
        <f>M35+P35</f>
        <v>0</v>
      </c>
      <c r="R35" s="66">
        <f>Q35*ABS(S35)*0.1</f>
        <v>0</v>
      </c>
      <c r="S35" s="67">
        <f>I35*E35/40000</f>
        <v>0.72170051225</v>
      </c>
      <c r="T35" s="60">
        <f>MIN($T$6/100*G35,150)</f>
        <v>127.158312</v>
      </c>
      <c r="U35" s="60">
        <f>MIN($U$6/100*G35,200)</f>
        <v>158.94789</v>
      </c>
      <c r="V35" s="60">
        <f>MIN($V$6/100*G35,250)</f>
        <v>211.93052</v>
      </c>
      <c r="W35" s="60">
        <v>0.2</v>
      </c>
      <c r="X35" s="60">
        <v>0.2</v>
      </c>
      <c r="Y35" s="60">
        <v>0.6</v>
      </c>
      <c r="Z35" s="67">
        <f>IF(AND(D35&lt;49.85,H35&gt;0),$C$2*ABS(H35)/40000,(SUMPRODUCT(--(H35&gt;$T35:$V35),(H35-$T35:$V35),($W35:$Y35)))*E35/40000)</f>
        <v>0</v>
      </c>
      <c r="AA35" s="67">
        <f>IF(AND(C35&gt;=50.1,H35&lt;0),($A$2)*ABS(H35)/40000,0)</f>
        <v>0</v>
      </c>
      <c r="AB35" s="67">
        <f>S35+Z35+AA35</f>
        <v>0.72170051225</v>
      </c>
      <c r="AC35" s="75">
        <f>IF(AB35&gt;=0,AB35,"")</f>
        <v>0.72170051225</v>
      </c>
      <c r="AD35" s="76" t="str">
        <f>IF(AB35&lt;0,AB35,"")</f>
        <v/>
      </c>
      <c r="AE35" s="77"/>
      <c r="AF35" s="84"/>
      <c r="AG35" s="85">
        <f>ROUND((AG34-0.01),2)</f>
        <v>51.21</v>
      </c>
      <c r="AH35" s="87">
        <v>0</v>
      </c>
      <c r="AI35" s="86">
        <v>0</v>
      </c>
    </row>
    <row r="36" spans="1:38" customHeight="1" ht="15.75">
      <c r="A36" s="70">
        <v>0.291666666666667</v>
      </c>
      <c r="B36" s="71">
        <v>0.302083333333334</v>
      </c>
      <c r="C36" s="72">
        <v>49.94</v>
      </c>
      <c r="D36" s="73">
        <f>ROUND(C36,2)</f>
        <v>49.94</v>
      </c>
      <c r="E36" s="60">
        <v>479.41</v>
      </c>
      <c r="F36" s="60">
        <v>1222.6802</v>
      </c>
      <c r="G36" s="61">
        <f>ABS(F36)</f>
        <v>1222.6802</v>
      </c>
      <c r="H36" s="74">
        <v>-19.33941</v>
      </c>
      <c r="I36" s="63">
        <f>MAX(H36,-0.12*G36)</f>
        <v>-19.33941</v>
      </c>
      <c r="J36" s="63">
        <f>IF(ABS(G36)&lt;=10,0.5,IF(ABS(G36)&lt;=25,1,IF(ABS(G36)&lt;=100,2,10)))</f>
        <v>10</v>
      </c>
      <c r="K36" s="64">
        <f>IF(H36&lt;-J36,1,0)</f>
        <v>1</v>
      </c>
      <c r="L36" s="64">
        <f>IF(K36=K35,L35+K36,0)</f>
        <v>0</v>
      </c>
      <c r="M36" s="65">
        <f>IF(OR(L36=12,L36=24,L36=36,L36=48,L36=60,L36=72,L36=84,L36=96),1,0)</f>
        <v>0</v>
      </c>
      <c r="N36" s="65">
        <f>IF(H36&gt;J36,1,0)</f>
        <v>0</v>
      </c>
      <c r="O36" s="65">
        <f>IF(N36=N35,O35+N36,0)</f>
        <v>0</v>
      </c>
      <c r="P36" s="65">
        <f>IF(OR(O36=12,O36=24,O36=36,O36=48,O36=60,O36=72,O36=84,O36=96),1,0)</f>
        <v>0</v>
      </c>
      <c r="Q36" s="66">
        <f>M36+P36</f>
        <v>0</v>
      </c>
      <c r="R36" s="66">
        <f>Q36*ABS(S36)*0.1</f>
        <v>0</v>
      </c>
      <c r="S36" s="67">
        <f>I36*E36/40000</f>
        <v>-0.2317876637025</v>
      </c>
      <c r="T36" s="60">
        <f>MIN($T$6/100*G36,150)</f>
        <v>146.721624</v>
      </c>
      <c r="U36" s="60">
        <f>MIN($U$6/100*G36,200)</f>
        <v>183.40203</v>
      </c>
      <c r="V36" s="60">
        <f>MIN($V$6/100*G36,250)</f>
        <v>244.53604</v>
      </c>
      <c r="W36" s="60">
        <v>0.2</v>
      </c>
      <c r="X36" s="60">
        <v>0.2</v>
      </c>
      <c r="Y36" s="60">
        <v>0.6</v>
      </c>
      <c r="Z36" s="67">
        <f>IF(AND(D36&lt;49.85,H36&gt;0),$C$2*ABS(H36)/40000,(SUMPRODUCT(--(H36&gt;$T36:$V36),(H36-$T36:$V36),($W36:$Y36)))*E36/40000)</f>
        <v>0</v>
      </c>
      <c r="AA36" s="67">
        <f>IF(AND(C36&gt;=50.1,H36&lt;0),($A$2)*ABS(H36)/40000,0)</f>
        <v>0</v>
      </c>
      <c r="AB36" s="67">
        <f>S36+Z36+AA36</f>
        <v>-0.2317876637025</v>
      </c>
      <c r="AC36" s="75" t="str">
        <f>IF(AB36&gt;=0,AB36,"")</f>
        <v/>
      </c>
      <c r="AD36" s="76">
        <f>IF(AB36&lt;0,AB36,"")</f>
        <v>-0.2317876637025</v>
      </c>
      <c r="AE36" s="77"/>
      <c r="AF36" s="84"/>
      <c r="AG36" s="85">
        <f>ROUND((AG35-0.01),2)</f>
        <v>51.2</v>
      </c>
      <c r="AH36" s="87">
        <v>0</v>
      </c>
      <c r="AI36" s="86">
        <v>0</v>
      </c>
    </row>
    <row r="37" spans="1:38" customHeight="1" ht="15.75">
      <c r="A37" s="70">
        <v>0.302083333333333</v>
      </c>
      <c r="B37" s="71">
        <v>0.3125</v>
      </c>
      <c r="C37" s="72">
        <v>49.93</v>
      </c>
      <c r="D37" s="73">
        <f>ROUND(C37,2)</f>
        <v>49.93</v>
      </c>
      <c r="E37" s="60">
        <v>511.47</v>
      </c>
      <c r="F37" s="60">
        <v>1280.80975</v>
      </c>
      <c r="G37" s="61">
        <f>ABS(F37)</f>
        <v>1280.80975</v>
      </c>
      <c r="H37" s="74">
        <v>4.02421</v>
      </c>
      <c r="I37" s="63">
        <f>MAX(H37,-0.12*G37)</f>
        <v>4.02421</v>
      </c>
      <c r="J37" s="63">
        <f>IF(ABS(G37)&lt;=10,0.5,IF(ABS(G37)&lt;=25,1,IF(ABS(G37)&lt;=100,2,10)))</f>
        <v>10</v>
      </c>
      <c r="K37" s="64">
        <f>IF(H37&lt;-J37,1,0)</f>
        <v>0</v>
      </c>
      <c r="L37" s="64">
        <f>IF(K37=K36,L36+K37,0)</f>
        <v>0</v>
      </c>
      <c r="M37" s="65">
        <f>IF(OR(L37=12,L37=24,L37=36,L37=48,L37=60,L37=72,L37=84,L37=96),1,0)</f>
        <v>0</v>
      </c>
      <c r="N37" s="65">
        <f>IF(H37&gt;J37,1,0)</f>
        <v>0</v>
      </c>
      <c r="O37" s="65">
        <f>IF(N37=N36,O36+N37,0)</f>
        <v>0</v>
      </c>
      <c r="P37" s="65">
        <f>IF(OR(O37=12,O37=24,O37=36,O37=48,O37=60,O37=72,O37=84,O37=96),1,0)</f>
        <v>0</v>
      </c>
      <c r="Q37" s="66">
        <f>M37+P37</f>
        <v>0</v>
      </c>
      <c r="R37" s="66">
        <f>Q37*ABS(S37)*0.1</f>
        <v>0</v>
      </c>
      <c r="S37" s="67">
        <f>I37*E37/40000</f>
        <v>0.05145656721750001</v>
      </c>
      <c r="T37" s="60">
        <f>MIN($T$6/100*G37,150)</f>
        <v>150</v>
      </c>
      <c r="U37" s="60">
        <f>MIN($U$6/100*G37,200)</f>
        <v>192.1214625</v>
      </c>
      <c r="V37" s="60">
        <f>MIN($V$6/100*G37,250)</f>
        <v>250</v>
      </c>
      <c r="W37" s="60">
        <v>0.2</v>
      </c>
      <c r="X37" s="60">
        <v>0.2</v>
      </c>
      <c r="Y37" s="60">
        <v>0.6</v>
      </c>
      <c r="Z37" s="67">
        <f>IF(AND(D37&lt;49.85,H37&gt;0),$C$2*ABS(H37)/40000,(SUMPRODUCT(--(H37&gt;$T37:$V37),(H37-$T37:$V37),($W37:$Y37)))*E37/40000)</f>
        <v>0</v>
      </c>
      <c r="AA37" s="67">
        <f>IF(AND(C37&gt;=50.1,H37&lt;0),($A$2)*ABS(H37)/40000,0)</f>
        <v>0</v>
      </c>
      <c r="AB37" s="67">
        <f>S37+Z37+AA37</f>
        <v>0.05145656721750001</v>
      </c>
      <c r="AC37" s="75">
        <f>IF(AB37&gt;=0,AB37,"")</f>
        <v>0.05145656721750001</v>
      </c>
      <c r="AD37" s="76" t="str">
        <f>IF(AB37&lt;0,AB37,"")</f>
        <v/>
      </c>
      <c r="AE37" s="77"/>
      <c r="AF37" s="84"/>
      <c r="AG37" s="85">
        <f>ROUND((AG36-0.01),2)</f>
        <v>51.19</v>
      </c>
      <c r="AH37" s="87">
        <v>0</v>
      </c>
      <c r="AI37" s="86">
        <v>0</v>
      </c>
    </row>
    <row r="38" spans="1:38" customHeight="1" ht="15.75">
      <c r="A38" s="70">
        <v>0.3125</v>
      </c>
      <c r="B38" s="71">
        <v>0.322916666666667</v>
      </c>
      <c r="C38" s="72">
        <v>49.98</v>
      </c>
      <c r="D38" s="73">
        <f>ROUND(C38,2)</f>
        <v>49.98</v>
      </c>
      <c r="E38" s="60">
        <v>351.18</v>
      </c>
      <c r="F38" s="60">
        <v>1277.07903</v>
      </c>
      <c r="G38" s="61">
        <f>ABS(F38)</f>
        <v>1277.07903</v>
      </c>
      <c r="H38" s="74">
        <v>46.43729</v>
      </c>
      <c r="I38" s="63">
        <f>MAX(H38,-0.12*G38)</f>
        <v>46.43729</v>
      </c>
      <c r="J38" s="63">
        <f>IF(ABS(G38)&lt;=10,0.5,IF(ABS(G38)&lt;=25,1,IF(ABS(G38)&lt;=100,2,10)))</f>
        <v>10</v>
      </c>
      <c r="K38" s="64">
        <f>IF(H38&lt;-J38,1,0)</f>
        <v>0</v>
      </c>
      <c r="L38" s="64">
        <f>IF(K38=K37,L37+K38,0)</f>
        <v>0</v>
      </c>
      <c r="M38" s="65">
        <f>IF(OR(L38=12,L38=24,L38=36,L38=48,L38=60,L38=72,L38=84,L38=96),1,0)</f>
        <v>0</v>
      </c>
      <c r="N38" s="65">
        <f>IF(H38&gt;J38,1,0)</f>
        <v>1</v>
      </c>
      <c r="O38" s="65">
        <f>IF(N38=N37,O37+N38,0)</f>
        <v>0</v>
      </c>
      <c r="P38" s="65">
        <f>IF(OR(O38=12,O38=24,O38=36,O38=48,O38=60,O38=72,O38=84,O38=96),1,0)</f>
        <v>0</v>
      </c>
      <c r="Q38" s="66">
        <f>M38+P38</f>
        <v>0</v>
      </c>
      <c r="R38" s="66">
        <f>Q38*ABS(S38)*0.1</f>
        <v>0</v>
      </c>
      <c r="S38" s="67">
        <f>I38*E38/40000</f>
        <v>0.407696187555</v>
      </c>
      <c r="T38" s="60">
        <f>MIN($T$6/100*G38,150)</f>
        <v>150</v>
      </c>
      <c r="U38" s="60">
        <f>MIN($U$6/100*G38,200)</f>
        <v>191.5618545</v>
      </c>
      <c r="V38" s="60">
        <f>MIN($V$6/100*G38,250)</f>
        <v>250</v>
      </c>
      <c r="W38" s="60">
        <v>0.2</v>
      </c>
      <c r="X38" s="60">
        <v>0.2</v>
      </c>
      <c r="Y38" s="60">
        <v>0.6</v>
      </c>
      <c r="Z38" s="67">
        <f>IF(AND(D38&lt;49.85,H38&gt;0),$C$2*ABS(H38)/40000,(SUMPRODUCT(--(H38&gt;$T38:$V38),(H38-$T38:$V38),($W38:$Y38)))*E38/40000)</f>
        <v>0</v>
      </c>
      <c r="AA38" s="67">
        <f>IF(AND(C38&gt;=50.1,H38&lt;0),($A$2)*ABS(H38)/40000,0)</f>
        <v>0</v>
      </c>
      <c r="AB38" s="67">
        <f>S38+Z38+AA38</f>
        <v>0.407696187555</v>
      </c>
      <c r="AC38" s="75">
        <f>IF(AB38&gt;=0,AB38,"")</f>
        <v>0.407696187555</v>
      </c>
      <c r="AD38" s="76" t="str">
        <f>IF(AB38&lt;0,AB38,"")</f>
        <v/>
      </c>
      <c r="AE38" s="77"/>
      <c r="AF38" s="88"/>
      <c r="AG38" s="85">
        <f>ROUND((AG37-0.01),2)</f>
        <v>51.18</v>
      </c>
      <c r="AH38" s="87">
        <v>0</v>
      </c>
      <c r="AI38" s="86">
        <v>0</v>
      </c>
    </row>
    <row r="39" spans="1:38" customHeight="1" ht="15.75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114.83</v>
      </c>
      <c r="F39" s="60">
        <v>1231.44473</v>
      </c>
      <c r="G39" s="61">
        <f>ABS(F39)</f>
        <v>1231.44473</v>
      </c>
      <c r="H39" s="74">
        <v>95.28789999999999</v>
      </c>
      <c r="I39" s="63">
        <f>MAX(H39,-0.12*G39)</f>
        <v>95.28789999999999</v>
      </c>
      <c r="J39" s="63">
        <f>IF(ABS(G39)&lt;=10,0.5,IF(ABS(G39)&lt;=25,1,IF(ABS(G39)&lt;=100,2,10)))</f>
        <v>10</v>
      </c>
      <c r="K39" s="64">
        <f>IF(H39&lt;-J39,1,0)</f>
        <v>0</v>
      </c>
      <c r="L39" s="64">
        <f>IF(K39=K38,L38+K39,0)</f>
        <v>0</v>
      </c>
      <c r="M39" s="65">
        <f>IF(OR(L39=12,L39=24,L39=36,L39=48,L39=60,L39=72,L39=84,L39=96),1,0)</f>
        <v>0</v>
      </c>
      <c r="N39" s="65">
        <f>IF(H39&gt;J39,1,0)</f>
        <v>1</v>
      </c>
      <c r="O39" s="65">
        <f>IF(N39=N38,O38+N39,0)</f>
        <v>1</v>
      </c>
      <c r="P39" s="65">
        <f>IF(OR(O39=12,O39=24,O39=36,O39=48,O39=60,O39=72,O39=84,O39=96),1,0)</f>
        <v>0</v>
      </c>
      <c r="Q39" s="66">
        <f>M39+P39</f>
        <v>0</v>
      </c>
      <c r="R39" s="66">
        <f>Q39*ABS(S39)*0.1</f>
        <v>0</v>
      </c>
      <c r="S39" s="67">
        <f>I39*E39/40000</f>
        <v>0.273547738925</v>
      </c>
      <c r="T39" s="60">
        <f>MIN($T$6/100*G39,150)</f>
        <v>147.7733676</v>
      </c>
      <c r="U39" s="60">
        <f>MIN($U$6/100*G39,200)</f>
        <v>184.7167095</v>
      </c>
      <c r="V39" s="60">
        <f>MIN($V$6/100*G39,250)</f>
        <v>246.288946</v>
      </c>
      <c r="W39" s="60">
        <v>0.2</v>
      </c>
      <c r="X39" s="60">
        <v>0.2</v>
      </c>
      <c r="Y39" s="60">
        <v>0.6</v>
      </c>
      <c r="Z39" s="67">
        <f>IF(AND(D39&lt;49.85,H39&gt;0),$C$2*ABS(H39)/40000,(SUMPRODUCT(--(H39&gt;$T39:$V39),(H39-$T39:$V39),($W39:$Y39)))*E39/40000)</f>
        <v>0</v>
      </c>
      <c r="AA39" s="67">
        <f>IF(AND(C39&gt;=50.1,H39&lt;0),($A$2)*ABS(H39)/40000,0)</f>
        <v>0</v>
      </c>
      <c r="AB39" s="67">
        <f>S39+Z39+AA39</f>
        <v>0.273547738925</v>
      </c>
      <c r="AC39" s="75">
        <f>IF(AB39&gt;=0,AB39,"")</f>
        <v>0.273547738925</v>
      </c>
      <c r="AD39" s="76" t="str">
        <f>IF(AB39&lt;0,AB39,"")</f>
        <v/>
      </c>
      <c r="AE39" s="77"/>
      <c r="AF39" s="89"/>
      <c r="AG39" s="85">
        <f>ROUND((AG38-0.01),2)</f>
        <v>51.17</v>
      </c>
      <c r="AH39" s="87">
        <v>0</v>
      </c>
      <c r="AI39" s="86">
        <v>0</v>
      </c>
    </row>
    <row r="40" spans="1:38" customHeight="1" ht="15.75">
      <c r="A40" s="70">
        <v>0.333333333333333</v>
      </c>
      <c r="B40" s="71">
        <v>0.34375</v>
      </c>
      <c r="C40" s="72">
        <v>49.96</v>
      </c>
      <c r="D40" s="73">
        <f>ROUND(C40,2)</f>
        <v>49.96</v>
      </c>
      <c r="E40" s="60">
        <v>415.3</v>
      </c>
      <c r="F40" s="60">
        <v>1197.42896</v>
      </c>
      <c r="G40" s="61">
        <f>ABS(F40)</f>
        <v>1197.42896</v>
      </c>
      <c r="H40" s="74">
        <v>91.48806</v>
      </c>
      <c r="I40" s="63">
        <f>MAX(H40,-0.12*G40)</f>
        <v>91.48806</v>
      </c>
      <c r="J40" s="63">
        <f>IF(ABS(G40)&lt;=10,0.5,IF(ABS(G40)&lt;=25,1,IF(ABS(G40)&lt;=100,2,10)))</f>
        <v>10</v>
      </c>
      <c r="K40" s="64">
        <f>IF(H40&lt;-J40,1,0)</f>
        <v>0</v>
      </c>
      <c r="L40" s="64">
        <f>IF(K40=K39,L39+K40,0)</f>
        <v>0</v>
      </c>
      <c r="M40" s="65">
        <f>IF(OR(L40=12,L40=24,L40=36,L40=48,L40=60,L40=72,L40=84,L40=96),1,0)</f>
        <v>0</v>
      </c>
      <c r="N40" s="65">
        <f>IF(H40&gt;J40,1,0)</f>
        <v>1</v>
      </c>
      <c r="O40" s="65">
        <f>IF(N40=N39,O39+N40,0)</f>
        <v>2</v>
      </c>
      <c r="P40" s="65">
        <f>IF(OR(O40=12,O40=24,O40=36,O40=48,O40=60,O40=72,O40=84,O40=96),1,0)</f>
        <v>0</v>
      </c>
      <c r="Q40" s="66">
        <f>M40+P40</f>
        <v>0</v>
      </c>
      <c r="R40" s="66">
        <f>Q40*ABS(S40)*0.1</f>
        <v>0</v>
      </c>
      <c r="S40" s="67">
        <f>I40*E40/40000</f>
        <v>0.9498747829500001</v>
      </c>
      <c r="T40" s="60">
        <f>MIN($T$6/100*G40,150)</f>
        <v>143.6914752</v>
      </c>
      <c r="U40" s="60">
        <f>MIN($U$6/100*G40,200)</f>
        <v>179.614344</v>
      </c>
      <c r="V40" s="60">
        <f>MIN($V$6/100*G40,250)</f>
        <v>239.485792</v>
      </c>
      <c r="W40" s="60">
        <v>0.2</v>
      </c>
      <c r="X40" s="60">
        <v>0.2</v>
      </c>
      <c r="Y40" s="60">
        <v>0.6</v>
      </c>
      <c r="Z40" s="67">
        <f>IF(AND(D40&lt;49.85,H40&gt;0),$C$2*ABS(H40)/40000,(SUMPRODUCT(--(H40&gt;$T40:$V40),(H40-$T40:$V40),($W40:$Y40)))*E40/40000)</f>
        <v>0</v>
      </c>
      <c r="AA40" s="67">
        <f>IF(AND(C40&gt;=50.1,H40&lt;0),($A$2)*ABS(H40)/40000,0)</f>
        <v>0</v>
      </c>
      <c r="AB40" s="67">
        <f>S40+Z40+AA40</f>
        <v>0.9498747829500001</v>
      </c>
      <c r="AC40" s="75">
        <f>IF(AB40&gt;=0,AB40,"")</f>
        <v>0.9498747829500001</v>
      </c>
      <c r="AD40" s="76" t="str">
        <f>IF(AB40&lt;0,AB40,"")</f>
        <v/>
      </c>
      <c r="AE40" s="77"/>
      <c r="AF40" s="89"/>
      <c r="AG40" s="85">
        <f>ROUND((AG39-0.01),2)</f>
        <v>51.16</v>
      </c>
      <c r="AH40" s="87">
        <v>0</v>
      </c>
      <c r="AI40" s="86">
        <v>0</v>
      </c>
    </row>
    <row r="41" spans="1:38" customHeight="1" ht="15.75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351.18</v>
      </c>
      <c r="F41" s="60">
        <v>1268.07796</v>
      </c>
      <c r="G41" s="61">
        <f>ABS(F41)</f>
        <v>1268.07796</v>
      </c>
      <c r="H41" s="74">
        <v>-12.76356</v>
      </c>
      <c r="I41" s="63">
        <f>MAX(H41,-0.12*G41)</f>
        <v>-12.76356</v>
      </c>
      <c r="J41" s="63">
        <f>IF(ABS(G41)&lt;=10,0.5,IF(ABS(G41)&lt;=25,1,IF(ABS(G41)&lt;=100,2,10)))</f>
        <v>10</v>
      </c>
      <c r="K41" s="64">
        <f>IF(H41&lt;-J41,1,0)</f>
        <v>1</v>
      </c>
      <c r="L41" s="64">
        <f>IF(K41=K40,L40+K41,0)</f>
        <v>0</v>
      </c>
      <c r="M41" s="65">
        <f>IF(OR(L41=12,L41=24,L41=36,L41=48,L41=60,L41=72,L41=84,L41=96),1,0)</f>
        <v>0</v>
      </c>
      <c r="N41" s="65">
        <f>IF(H41&gt;J41,1,0)</f>
        <v>0</v>
      </c>
      <c r="O41" s="65">
        <f>IF(N41=N40,O40+N41,0)</f>
        <v>0</v>
      </c>
      <c r="P41" s="65">
        <f>IF(OR(O41=12,O41=24,O41=36,O41=48,O41=60,O41=72,O41=84,O41=96),1,0)</f>
        <v>0</v>
      </c>
      <c r="Q41" s="66">
        <f>M41+P41</f>
        <v>0</v>
      </c>
      <c r="R41" s="66">
        <f>Q41*ABS(S41)*0.1</f>
        <v>0</v>
      </c>
      <c r="S41" s="67">
        <f>I41*E41/40000</f>
        <v>-0.11205767502</v>
      </c>
      <c r="T41" s="60">
        <f>MIN($T$6/100*G41,150)</f>
        <v>150</v>
      </c>
      <c r="U41" s="60">
        <f>MIN($U$6/100*G41,200)</f>
        <v>190.211694</v>
      </c>
      <c r="V41" s="60">
        <f>MIN($V$6/100*G41,250)</f>
        <v>250</v>
      </c>
      <c r="W41" s="60">
        <v>0.2</v>
      </c>
      <c r="X41" s="60">
        <v>0.2</v>
      </c>
      <c r="Y41" s="60">
        <v>0.6</v>
      </c>
      <c r="Z41" s="67">
        <f>IF(AND(D41&lt;49.85,H41&gt;0),$C$2*ABS(H41)/40000,(SUMPRODUCT(--(H41&gt;$T41:$V41),(H41-$T41:$V41),($W41:$Y41)))*E41/40000)</f>
        <v>0</v>
      </c>
      <c r="AA41" s="67">
        <f>IF(AND(C41&gt;=50.1,H41&lt;0),($A$2)*ABS(H41)/40000,0)</f>
        <v>0</v>
      </c>
      <c r="AB41" s="67">
        <f>S41+Z41+AA41</f>
        <v>-0.11205767502</v>
      </c>
      <c r="AC41" s="75" t="str">
        <f>IF(AB41&gt;=0,AB41,"")</f>
        <v/>
      </c>
      <c r="AD41" s="76">
        <f>IF(AB41&lt;0,AB41,"")</f>
        <v>-0.11205767502</v>
      </c>
      <c r="AE41" s="77"/>
      <c r="AF41" s="89"/>
      <c r="AG41" s="85">
        <f>ROUND((AG40-0.01),2)</f>
        <v>51.15</v>
      </c>
      <c r="AH41" s="87">
        <v>0</v>
      </c>
      <c r="AI41" s="86">
        <v>0</v>
      </c>
    </row>
    <row r="42" spans="1:38" customHeight="1" ht="15.75">
      <c r="A42" s="70">
        <v>0.354166666666667</v>
      </c>
      <c r="B42" s="71">
        <v>0.364583333333334</v>
      </c>
      <c r="C42" s="72">
        <v>49.95</v>
      </c>
      <c r="D42" s="73">
        <f>ROUND(C42,2)</f>
        <v>49.95</v>
      </c>
      <c r="E42" s="60">
        <v>447.36</v>
      </c>
      <c r="F42" s="60">
        <v>1164.84601</v>
      </c>
      <c r="G42" s="61">
        <f>ABS(F42)</f>
        <v>1164.84601</v>
      </c>
      <c r="H42" s="74">
        <v>61.94271</v>
      </c>
      <c r="I42" s="63">
        <f>MAX(H42,-0.12*G42)</f>
        <v>61.94271</v>
      </c>
      <c r="J42" s="63">
        <f>IF(ABS(G42)&lt;=10,0.5,IF(ABS(G42)&lt;=25,1,IF(ABS(G42)&lt;=100,2,10)))</f>
        <v>10</v>
      </c>
      <c r="K42" s="64">
        <f>IF(H42&lt;-J42,1,0)</f>
        <v>0</v>
      </c>
      <c r="L42" s="64">
        <f>IF(K42=K41,L41+K42,0)</f>
        <v>0</v>
      </c>
      <c r="M42" s="65">
        <f>IF(OR(L42=12,L42=24,L42=36,L42=48,L42=60,L42=72,L42=84,L42=96),1,0)</f>
        <v>0</v>
      </c>
      <c r="N42" s="65">
        <f>IF(H42&gt;J42,1,0)</f>
        <v>1</v>
      </c>
      <c r="O42" s="65">
        <f>IF(N42=N41,O41+N42,0)</f>
        <v>0</v>
      </c>
      <c r="P42" s="65">
        <f>IF(OR(O42=12,O42=24,O42=36,O42=48,O42=60,O42=72,O42=84,O42=96),1,0)</f>
        <v>0</v>
      </c>
      <c r="Q42" s="66">
        <f>M42+P42</f>
        <v>0</v>
      </c>
      <c r="R42" s="66">
        <f>Q42*ABS(S42)*0.1</f>
        <v>0</v>
      </c>
      <c r="S42" s="67">
        <f>I42*E42/40000</f>
        <v>0.69276726864</v>
      </c>
      <c r="T42" s="60">
        <f>MIN($T$6/100*G42,150)</f>
        <v>139.7815212</v>
      </c>
      <c r="U42" s="60">
        <f>MIN($U$6/100*G42,200)</f>
        <v>174.7269015</v>
      </c>
      <c r="V42" s="60">
        <f>MIN($V$6/100*G42,250)</f>
        <v>232.969202</v>
      </c>
      <c r="W42" s="60">
        <v>0.2</v>
      </c>
      <c r="X42" s="60">
        <v>0.2</v>
      </c>
      <c r="Y42" s="60">
        <v>0.6</v>
      </c>
      <c r="Z42" s="67">
        <f>IF(AND(D42&lt;49.85,H42&gt;0),$C$2*ABS(H42)/40000,(SUMPRODUCT(--(H42&gt;$T42:$V42),(H42-$T42:$V42),($W42:$Y42)))*E42/40000)</f>
        <v>0</v>
      </c>
      <c r="AA42" s="67">
        <f>IF(AND(C42&gt;=50.1,H42&lt;0),($A$2)*ABS(H42)/40000,0)</f>
        <v>0</v>
      </c>
      <c r="AB42" s="67">
        <f>S42+Z42+AA42</f>
        <v>0.69276726864</v>
      </c>
      <c r="AC42" s="75">
        <f>IF(AB42&gt;=0,AB42,"")</f>
        <v>0.69276726864</v>
      </c>
      <c r="AD42" s="76" t="str">
        <f>IF(AB42&lt;0,AB42,"")</f>
        <v/>
      </c>
      <c r="AE42" s="77"/>
      <c r="AF42" s="89"/>
      <c r="AG42" s="85">
        <f>ROUND((AG41-0.01),2)</f>
        <v>51.14</v>
      </c>
      <c r="AH42" s="87">
        <v>0</v>
      </c>
      <c r="AI42" s="86">
        <v>0</v>
      </c>
    </row>
    <row r="43" spans="1:38" customHeight="1" ht="15.75">
      <c r="A43" s="70">
        <v>0.364583333333333</v>
      </c>
      <c r="B43" s="71">
        <v>0.375</v>
      </c>
      <c r="C43" s="72">
        <v>50.01</v>
      </c>
      <c r="D43" s="73">
        <f>ROUND(C43,2)</f>
        <v>50.01</v>
      </c>
      <c r="E43" s="60">
        <v>229.65</v>
      </c>
      <c r="F43" s="60">
        <v>1159.16355</v>
      </c>
      <c r="G43" s="61">
        <f>ABS(F43)</f>
        <v>1159.16355</v>
      </c>
      <c r="H43" s="74">
        <v>66.28081</v>
      </c>
      <c r="I43" s="63">
        <f>MAX(H43,-0.12*G43)</f>
        <v>66.28081</v>
      </c>
      <c r="J43" s="63">
        <f>IF(ABS(G43)&lt;=10,0.5,IF(ABS(G43)&lt;=25,1,IF(ABS(G43)&lt;=100,2,10)))</f>
        <v>10</v>
      </c>
      <c r="K43" s="64">
        <f>IF(H43&lt;-J43,1,0)</f>
        <v>0</v>
      </c>
      <c r="L43" s="64">
        <f>IF(K43=K42,L42+K43,0)</f>
        <v>0</v>
      </c>
      <c r="M43" s="65">
        <f>IF(OR(L43=12,L43=24,L43=36,L43=48,L43=60,L43=72,L43=84,L43=96),1,0)</f>
        <v>0</v>
      </c>
      <c r="N43" s="65">
        <f>IF(H43&gt;J43,1,0)</f>
        <v>1</v>
      </c>
      <c r="O43" s="65">
        <f>IF(N43=N42,O42+N43,0)</f>
        <v>1</v>
      </c>
      <c r="P43" s="65">
        <f>IF(OR(O43=12,O43=24,O43=36,O43=48,O43=60,O43=72,O43=84,O43=96),1,0)</f>
        <v>0</v>
      </c>
      <c r="Q43" s="66">
        <f>M43+P43</f>
        <v>0</v>
      </c>
      <c r="R43" s="66">
        <f>Q43*ABS(S43)*0.1</f>
        <v>0</v>
      </c>
      <c r="S43" s="67">
        <f>I43*E43/40000</f>
        <v>0.3805347004125</v>
      </c>
      <c r="T43" s="60">
        <f>MIN($T$6/100*G43,150)</f>
        <v>139.099626</v>
      </c>
      <c r="U43" s="60">
        <f>MIN($U$6/100*G43,200)</f>
        <v>173.8745325</v>
      </c>
      <c r="V43" s="60">
        <f>MIN($V$6/100*G43,250)</f>
        <v>231.83271</v>
      </c>
      <c r="W43" s="60">
        <v>0.2</v>
      </c>
      <c r="X43" s="60">
        <v>0.2</v>
      </c>
      <c r="Y43" s="60">
        <v>0.6</v>
      </c>
      <c r="Z43" s="67">
        <f>IF(AND(D43&lt;49.85,H43&gt;0),$C$2*ABS(H43)/40000,(SUMPRODUCT(--(H43&gt;$T43:$V43),(H43-$T43:$V43),($W43:$Y43)))*E43/40000)</f>
        <v>0</v>
      </c>
      <c r="AA43" s="67">
        <f>IF(AND(C43&gt;=50.1,H43&lt;0),($A$2)*ABS(H43)/40000,0)</f>
        <v>0</v>
      </c>
      <c r="AB43" s="67">
        <f>S43+Z43+AA43</f>
        <v>0.3805347004125</v>
      </c>
      <c r="AC43" s="75">
        <f>IF(AB43&gt;=0,AB43,"")</f>
        <v>0.3805347004125</v>
      </c>
      <c r="AD43" s="76" t="str">
        <f>IF(AB43&lt;0,AB43,"")</f>
        <v/>
      </c>
      <c r="AE43" s="77"/>
      <c r="AF43" s="89"/>
      <c r="AG43" s="85">
        <f>ROUND((AG42-0.01),2)</f>
        <v>51.13</v>
      </c>
      <c r="AH43" s="87">
        <v>0</v>
      </c>
      <c r="AI43" s="86">
        <v>0</v>
      </c>
      <c r="AK43" s="90"/>
    </row>
    <row r="44" spans="1:38" customHeight="1" ht="15.75">
      <c r="A44" s="70">
        <v>0.375</v>
      </c>
      <c r="B44" s="71">
        <v>0.385416666666667</v>
      </c>
      <c r="C44" s="72">
        <v>49.95</v>
      </c>
      <c r="D44" s="73">
        <f>ROUND(C44,2)</f>
        <v>49.95</v>
      </c>
      <c r="E44" s="60">
        <v>447.36</v>
      </c>
      <c r="F44" s="60">
        <v>1090.62998</v>
      </c>
      <c r="G44" s="61">
        <f>ABS(F44)</f>
        <v>1090.62998</v>
      </c>
      <c r="H44" s="74">
        <v>82.20938</v>
      </c>
      <c r="I44" s="63">
        <f>MAX(H44,-0.12*G44)</f>
        <v>82.20938</v>
      </c>
      <c r="J44" s="63">
        <f>IF(ABS(G44)&lt;=10,0.5,IF(ABS(G44)&lt;=25,1,IF(ABS(G44)&lt;=100,2,10)))</f>
        <v>10</v>
      </c>
      <c r="K44" s="64">
        <f>IF(H44&lt;-J44,1,0)</f>
        <v>0</v>
      </c>
      <c r="L44" s="64">
        <f>IF(K44=K43,L43+K44,0)</f>
        <v>0</v>
      </c>
      <c r="M44" s="65">
        <f>IF(OR(L44=12,L44=24,L44=36,L44=48,L44=60,L44=72,L44=84,L44=96),1,0)</f>
        <v>0</v>
      </c>
      <c r="N44" s="65">
        <f>IF(H44&gt;J44,1,0)</f>
        <v>1</v>
      </c>
      <c r="O44" s="65">
        <f>IF(N44=N43,O43+N44,0)</f>
        <v>2</v>
      </c>
      <c r="P44" s="65">
        <f>IF(OR(O44=12,O44=24,O44=36,O44=48,O44=60,O44=72,O44=84,O44=96),1,0)</f>
        <v>0</v>
      </c>
      <c r="Q44" s="66">
        <f>M44+P44</f>
        <v>0</v>
      </c>
      <c r="R44" s="66">
        <f>Q44*ABS(S44)*0.1</f>
        <v>0</v>
      </c>
      <c r="S44" s="67">
        <f>I44*E44/40000</f>
        <v>0.9194297059200001</v>
      </c>
      <c r="T44" s="60">
        <f>MIN($T$6/100*G44,150)</f>
        <v>130.8755976</v>
      </c>
      <c r="U44" s="60">
        <f>MIN($U$6/100*G44,200)</f>
        <v>163.594497</v>
      </c>
      <c r="V44" s="60">
        <f>MIN($V$6/100*G44,250)</f>
        <v>218.125996</v>
      </c>
      <c r="W44" s="60">
        <v>0.2</v>
      </c>
      <c r="X44" s="60">
        <v>0.2</v>
      </c>
      <c r="Y44" s="60">
        <v>0.6</v>
      </c>
      <c r="Z44" s="67">
        <f>IF(AND(D44&lt;49.85,H44&gt;0),$C$2*ABS(H44)/40000,(SUMPRODUCT(--(H44&gt;$T44:$V44),(H44-$T44:$V44),($W44:$Y44)))*E44/40000)</f>
        <v>0</v>
      </c>
      <c r="AA44" s="67">
        <f>IF(AND(C44&gt;=50.1,H44&lt;0),($A$2)*ABS(H44)/40000,0)</f>
        <v>0</v>
      </c>
      <c r="AB44" s="67">
        <f>S44+Z44+AA44</f>
        <v>0.9194297059200001</v>
      </c>
      <c r="AC44" s="75">
        <f>IF(AB44&gt;=0,AB44,"")</f>
        <v>0.9194297059200001</v>
      </c>
      <c r="AD44" s="76" t="str">
        <f>IF(AB44&lt;0,AB44,"")</f>
        <v/>
      </c>
      <c r="AE44" s="77"/>
      <c r="AF44" s="89"/>
      <c r="AG44" s="85">
        <f>ROUND((AG43-0.01),2)</f>
        <v>51.12</v>
      </c>
      <c r="AH44" s="87">
        <v>0</v>
      </c>
      <c r="AI44" s="86">
        <v>0</v>
      </c>
    </row>
    <row r="45" spans="1:38" customHeight="1" ht="15.75">
      <c r="A45" s="70">
        <v>0.385416666666667</v>
      </c>
      <c r="B45" s="71">
        <v>0.395833333333334</v>
      </c>
      <c r="C45" s="72">
        <v>49.85</v>
      </c>
      <c r="D45" s="73">
        <f>ROUND(C45,2)</f>
        <v>49.85</v>
      </c>
      <c r="E45" s="60">
        <v>767.9400000000001</v>
      </c>
      <c r="F45" s="60">
        <v>1076.52111</v>
      </c>
      <c r="G45" s="61">
        <f>ABS(F45)</f>
        <v>1076.52111</v>
      </c>
      <c r="H45" s="74">
        <v>78.60115999999999</v>
      </c>
      <c r="I45" s="63">
        <f>MAX(H45,-0.12*G45)</f>
        <v>78.60115999999999</v>
      </c>
      <c r="J45" s="63">
        <f>IF(ABS(G45)&lt;=10,0.5,IF(ABS(G45)&lt;=25,1,IF(ABS(G45)&lt;=100,2,10)))</f>
        <v>10</v>
      </c>
      <c r="K45" s="64">
        <f>IF(H45&lt;-J45,1,0)</f>
        <v>0</v>
      </c>
      <c r="L45" s="64">
        <f>IF(K45=K44,L44+K45,0)</f>
        <v>0</v>
      </c>
      <c r="M45" s="65">
        <f>IF(OR(L45=12,L45=24,L45=36,L45=48,L45=60,L45=72,L45=84,L45=96),1,0)</f>
        <v>0</v>
      </c>
      <c r="N45" s="65">
        <f>IF(H45&gt;J45,1,0)</f>
        <v>1</v>
      </c>
      <c r="O45" s="65">
        <f>IF(N45=N44,O44+N45,0)</f>
        <v>3</v>
      </c>
      <c r="P45" s="65">
        <f>IF(OR(O45=12,O45=24,O45=36,O45=48,O45=60,O45=72,O45=84,O45=96),1,0)</f>
        <v>0</v>
      </c>
      <c r="Q45" s="66">
        <f>M45+P45</f>
        <v>0</v>
      </c>
      <c r="R45" s="66">
        <f>Q45*ABS(S45)*0.1</f>
        <v>0</v>
      </c>
      <c r="S45" s="67">
        <f>I45*E45/40000</f>
        <v>1.50902437026</v>
      </c>
      <c r="T45" s="60">
        <f>MIN($T$6/100*G45,150)</f>
        <v>129.1825332</v>
      </c>
      <c r="U45" s="60">
        <f>MIN($U$6/100*G45,200)</f>
        <v>161.4781665</v>
      </c>
      <c r="V45" s="60">
        <f>MIN($V$6/100*G45,250)</f>
        <v>215.304222</v>
      </c>
      <c r="W45" s="60">
        <v>0.2</v>
      </c>
      <c r="X45" s="60">
        <v>0.2</v>
      </c>
      <c r="Y45" s="60">
        <v>0.6</v>
      </c>
      <c r="Z45" s="67">
        <f>IF(AND(D45&lt;49.85,H45&gt;0),$C$2*ABS(H45)/40000,(SUMPRODUCT(--(H45&gt;$T45:$V45),(H45-$T45:$V45),($W45:$Y45)))*E45/40000)</f>
        <v>0</v>
      </c>
      <c r="AA45" s="67">
        <f>IF(AND(C45&gt;=50.1,H45&lt;0),($A$2)*ABS(H45)/40000,0)</f>
        <v>0</v>
      </c>
      <c r="AB45" s="67">
        <f>S45+Z45+AA45</f>
        <v>1.50902437026</v>
      </c>
      <c r="AC45" s="75">
        <f>IF(AB45&gt;=0,AB45,"")</f>
        <v>1.50902437026</v>
      </c>
      <c r="AD45" s="76" t="str">
        <f>IF(AB45&lt;0,AB45,"")</f>
        <v/>
      </c>
      <c r="AE45" s="77"/>
      <c r="AF45" s="89"/>
      <c r="AG45" s="85">
        <f>ROUND((AG44-0.01),2)</f>
        <v>51.11</v>
      </c>
      <c r="AH45" s="87">
        <v>0</v>
      </c>
      <c r="AI45" s="86">
        <v>0</v>
      </c>
    </row>
    <row r="46" spans="1:38" customHeight="1" ht="15.75">
      <c r="A46" s="70">
        <v>0.395833333333333</v>
      </c>
      <c r="B46" s="71">
        <v>0.40625</v>
      </c>
      <c r="C46" s="72">
        <v>49.92</v>
      </c>
      <c r="D46" s="73">
        <f>ROUND(C46,2)</f>
        <v>49.92</v>
      </c>
      <c r="E46" s="60">
        <v>543.53</v>
      </c>
      <c r="F46" s="60">
        <v>1107.80871</v>
      </c>
      <c r="G46" s="61">
        <f>ABS(F46)</f>
        <v>1107.80871</v>
      </c>
      <c r="H46" s="74">
        <v>46.00152</v>
      </c>
      <c r="I46" s="63">
        <f>MAX(H46,-0.12*G46)</f>
        <v>46.00152</v>
      </c>
      <c r="J46" s="63">
        <f>IF(ABS(G46)&lt;=10,0.5,IF(ABS(G46)&lt;=25,1,IF(ABS(G46)&lt;=100,2,10)))</f>
        <v>10</v>
      </c>
      <c r="K46" s="64">
        <f>IF(H46&lt;-J46,1,0)</f>
        <v>0</v>
      </c>
      <c r="L46" s="64">
        <f>IF(K46=K45,L45+K46,0)</f>
        <v>0</v>
      </c>
      <c r="M46" s="65">
        <f>IF(OR(L46=12,L46=24,L46=36,L46=48,L46=60,L46=72,L46=84,L46=96),1,0)</f>
        <v>0</v>
      </c>
      <c r="N46" s="65">
        <f>IF(H46&gt;J46,1,0)</f>
        <v>1</v>
      </c>
      <c r="O46" s="65">
        <f>IF(N46=N45,O45+N46,0)</f>
        <v>4</v>
      </c>
      <c r="P46" s="65">
        <f>IF(OR(O46=12,O46=24,O46=36,O46=48,O46=60,O46=72,O46=84,O46=96),1,0)</f>
        <v>0</v>
      </c>
      <c r="Q46" s="66">
        <f>M46+P46</f>
        <v>0</v>
      </c>
      <c r="R46" s="66">
        <f>Q46*ABS(S46)*0.1</f>
        <v>0</v>
      </c>
      <c r="S46" s="67">
        <f>I46*E46/40000</f>
        <v>0.62508015414</v>
      </c>
      <c r="T46" s="60">
        <f>MIN($T$6/100*G46,150)</f>
        <v>132.9370452</v>
      </c>
      <c r="U46" s="60">
        <f>MIN($U$6/100*G46,200)</f>
        <v>166.1713065</v>
      </c>
      <c r="V46" s="60">
        <f>MIN($V$6/100*G46,250)</f>
        <v>221.561742</v>
      </c>
      <c r="W46" s="60">
        <v>0.2</v>
      </c>
      <c r="X46" s="60">
        <v>0.2</v>
      </c>
      <c r="Y46" s="60">
        <v>0.6</v>
      </c>
      <c r="Z46" s="67">
        <f>IF(AND(D46&lt;49.85,H46&gt;0),$C$2*ABS(H46)/40000,(SUMPRODUCT(--(H46&gt;$T46:$V46),(H46-$T46:$V46),($W46:$Y46)))*E46/40000)</f>
        <v>0</v>
      </c>
      <c r="AA46" s="67">
        <f>IF(AND(C46&gt;=50.1,H46&lt;0),($A$2)*ABS(H46)/40000,0)</f>
        <v>0</v>
      </c>
      <c r="AB46" s="67">
        <f>S46+Z46+AA46</f>
        <v>0.62508015414</v>
      </c>
      <c r="AC46" s="75">
        <f>IF(AB46&gt;=0,AB46,"")</f>
        <v>0.62508015414</v>
      </c>
      <c r="AD46" s="76" t="str">
        <f>IF(AB46&lt;0,AB46,"")</f>
        <v/>
      </c>
      <c r="AE46" s="77"/>
      <c r="AF46" s="89"/>
      <c r="AG46" s="85">
        <f>ROUND((AG45-0.01),2)</f>
        <v>51.1</v>
      </c>
      <c r="AH46" s="87">
        <v>0</v>
      </c>
      <c r="AI46" s="86">
        <v>0</v>
      </c>
    </row>
    <row r="47" spans="1:38" customHeight="1" ht="15.75">
      <c r="A47" s="70">
        <v>0.40625</v>
      </c>
      <c r="B47" s="71">
        <v>0.416666666666667</v>
      </c>
      <c r="C47" s="72">
        <v>50.03</v>
      </c>
      <c r="D47" s="73">
        <f>ROUND(C47,2)</f>
        <v>50.03</v>
      </c>
      <c r="E47" s="60">
        <v>114.83</v>
      </c>
      <c r="F47" s="60">
        <v>1047.6199</v>
      </c>
      <c r="G47" s="61">
        <f>ABS(F47)</f>
        <v>1047.6199</v>
      </c>
      <c r="H47" s="74">
        <v>92.81635</v>
      </c>
      <c r="I47" s="63">
        <f>MAX(H47,-0.12*G47)</f>
        <v>92.81635</v>
      </c>
      <c r="J47" s="63">
        <f>IF(ABS(G47)&lt;=10,0.5,IF(ABS(G47)&lt;=25,1,IF(ABS(G47)&lt;=100,2,10)))</f>
        <v>10</v>
      </c>
      <c r="K47" s="64">
        <f>IF(H47&lt;-J47,1,0)</f>
        <v>0</v>
      </c>
      <c r="L47" s="64">
        <f>IF(K47=K46,L46+K47,0)</f>
        <v>0</v>
      </c>
      <c r="M47" s="65">
        <f>IF(OR(L47=12,L47=24,L47=36,L47=48,L47=60,L47=72,L47=84,L47=96),1,0)</f>
        <v>0</v>
      </c>
      <c r="N47" s="65">
        <f>IF(H47&gt;J47,1,0)</f>
        <v>1</v>
      </c>
      <c r="O47" s="65">
        <f>IF(N47=N46,O46+N47,0)</f>
        <v>5</v>
      </c>
      <c r="P47" s="65">
        <f>IF(OR(O47=12,O47=24,O47=36,O47=48,O47=60,O47=72,O47=84,O47=96),1,0)</f>
        <v>0</v>
      </c>
      <c r="Q47" s="66">
        <f>M47+P47</f>
        <v>0</v>
      </c>
      <c r="R47" s="66">
        <f>Q47*ABS(S47)*0.1</f>
        <v>0</v>
      </c>
      <c r="S47" s="67">
        <f>I47*E47/40000</f>
        <v>0.2664525367625</v>
      </c>
      <c r="T47" s="60">
        <f>MIN($T$6/100*G47,150)</f>
        <v>125.714388</v>
      </c>
      <c r="U47" s="60">
        <f>MIN($U$6/100*G47,200)</f>
        <v>157.142985</v>
      </c>
      <c r="V47" s="60">
        <f>MIN($V$6/100*G47,250)</f>
        <v>209.52398</v>
      </c>
      <c r="W47" s="60">
        <v>0.2</v>
      </c>
      <c r="X47" s="60">
        <v>0.2</v>
      </c>
      <c r="Y47" s="60">
        <v>0.6</v>
      </c>
      <c r="Z47" s="67">
        <f>IF(AND(D47&lt;49.85,H47&gt;0),$C$2*ABS(H47)/40000,(SUMPRODUCT(--(H47&gt;$T47:$V47),(H47-$T47:$V47),($W47:$Y47)))*E47/40000)</f>
        <v>0</v>
      </c>
      <c r="AA47" s="67">
        <f>IF(AND(C47&gt;=50.1,H47&lt;0),($A$2)*ABS(H47)/40000,0)</f>
        <v>0</v>
      </c>
      <c r="AB47" s="67">
        <f>S47+Z47+AA47</f>
        <v>0.2664525367625</v>
      </c>
      <c r="AC47" s="75">
        <f>IF(AB47&gt;=0,AB47,"")</f>
        <v>0.2664525367625</v>
      </c>
      <c r="AD47" s="76" t="str">
        <f>IF(AB47&lt;0,AB47,"")</f>
        <v/>
      </c>
      <c r="AE47" s="77"/>
      <c r="AF47" s="89"/>
      <c r="AG47" s="85">
        <f>ROUND((AG46-0.01),2)</f>
        <v>51.09</v>
      </c>
      <c r="AH47" s="87">
        <v>0</v>
      </c>
      <c r="AI47" s="86">
        <v>0</v>
      </c>
    </row>
    <row r="48" spans="1:38" customHeight="1" ht="15.75">
      <c r="A48" s="70">
        <v>0.416666666666667</v>
      </c>
      <c r="B48" s="71">
        <v>0.427083333333334</v>
      </c>
      <c r="C48" s="72">
        <v>50.05</v>
      </c>
      <c r="D48" s="73">
        <f>ROUND(C48,2)</f>
        <v>50.05</v>
      </c>
      <c r="E48" s="60">
        <v>0</v>
      </c>
      <c r="F48" s="60">
        <v>1046.89552</v>
      </c>
      <c r="G48" s="61">
        <f>ABS(F48)</f>
        <v>1046.89552</v>
      </c>
      <c r="H48" s="74">
        <v>78.07353000000001</v>
      </c>
      <c r="I48" s="63">
        <f>MAX(H48,-0.12*G48)</f>
        <v>78.07353000000001</v>
      </c>
      <c r="J48" s="63">
        <f>IF(ABS(G48)&lt;=10,0.5,IF(ABS(G48)&lt;=25,1,IF(ABS(G48)&lt;=100,2,10)))</f>
        <v>10</v>
      </c>
      <c r="K48" s="64">
        <f>IF(H48&lt;-J48,1,0)</f>
        <v>0</v>
      </c>
      <c r="L48" s="64">
        <f>IF(K48=K47,L47+K48,0)</f>
        <v>0</v>
      </c>
      <c r="M48" s="65">
        <f>IF(OR(L48=12,L48=24,L48=36,L48=48,L48=60,L48=72,L48=84,L48=96),1,0)</f>
        <v>0</v>
      </c>
      <c r="N48" s="65">
        <f>IF(H48&gt;J48,1,0)</f>
        <v>1</v>
      </c>
      <c r="O48" s="65">
        <f>IF(N48=N47,O47+N48,0)</f>
        <v>6</v>
      </c>
      <c r="P48" s="65">
        <f>IF(OR(O48=12,O48=24,O48=36,O48=48,O48=60,O48=72,O48=84,O48=96),1,0)</f>
        <v>0</v>
      </c>
      <c r="Q48" s="66">
        <f>M48+P48</f>
        <v>0</v>
      </c>
      <c r="R48" s="66">
        <f>Q48*ABS(S48)*0.1</f>
        <v>0</v>
      </c>
      <c r="S48" s="67">
        <f>I48*E48/40000</f>
        <v>0</v>
      </c>
      <c r="T48" s="60">
        <f>MIN($T$6/100*G48,150)</f>
        <v>125.6274624</v>
      </c>
      <c r="U48" s="60">
        <f>MIN($U$6/100*G48,200)</f>
        <v>157.034328</v>
      </c>
      <c r="V48" s="60">
        <f>MIN($V$6/100*G48,250)</f>
        <v>209.379104</v>
      </c>
      <c r="W48" s="60">
        <v>0.2</v>
      </c>
      <c r="X48" s="60">
        <v>0.2</v>
      </c>
      <c r="Y48" s="60">
        <v>0.6</v>
      </c>
      <c r="Z48" s="67">
        <f>IF(AND(D48&lt;49.85,H48&gt;0),$C$2*ABS(H48)/40000,(SUMPRODUCT(--(H48&gt;$T48:$V48),(H48-$T48:$V48),($W48:$Y48)))*E48/40000)</f>
        <v>0</v>
      </c>
      <c r="AA48" s="67">
        <f>IF(AND(C48&gt;=50.1,H48&lt;0),($A$2)*ABS(H48)/40000,0)</f>
        <v>0</v>
      </c>
      <c r="AB48" s="67">
        <f>S48+Z48+AA48</f>
        <v>0</v>
      </c>
      <c r="AC48" s="75">
        <f>IF(AB48&gt;=0,AB48,"")</f>
        <v>0</v>
      </c>
      <c r="AD48" s="76" t="str">
        <f>IF(AB48&lt;0,AB48,"")</f>
        <v/>
      </c>
      <c r="AE48" s="77"/>
      <c r="AF48" s="89"/>
      <c r="AG48" s="85">
        <f>ROUND((AG47-0.01),2)</f>
        <v>51.08</v>
      </c>
      <c r="AH48" s="87">
        <v>0</v>
      </c>
      <c r="AI48" s="86">
        <v>0</v>
      </c>
    </row>
    <row r="49" spans="1:38" customHeight="1" ht="15.75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172.24</v>
      </c>
      <c r="F49" s="60">
        <v>1046.60224</v>
      </c>
      <c r="G49" s="61">
        <f>ABS(F49)</f>
        <v>1046.60224</v>
      </c>
      <c r="H49" s="74">
        <v>57.71057</v>
      </c>
      <c r="I49" s="63">
        <f>MAX(H49,-0.12*G49)</f>
        <v>57.71057</v>
      </c>
      <c r="J49" s="63">
        <f>IF(ABS(G49)&lt;=10,0.5,IF(ABS(G49)&lt;=25,1,IF(ABS(G49)&lt;=100,2,10)))</f>
        <v>10</v>
      </c>
      <c r="K49" s="64">
        <f>IF(H49&lt;-J49,1,0)</f>
        <v>0</v>
      </c>
      <c r="L49" s="64">
        <f>IF(K49=K48,L48+K49,0)</f>
        <v>0</v>
      </c>
      <c r="M49" s="65">
        <f>IF(OR(L49=12,L49=24,L49=36,L49=48,L49=60,L49=72,L49=84,L49=96),1,0)</f>
        <v>0</v>
      </c>
      <c r="N49" s="65">
        <f>IF(H49&gt;J49,1,0)</f>
        <v>1</v>
      </c>
      <c r="O49" s="65">
        <f>IF(N49=N48,O48+N49,0)</f>
        <v>7</v>
      </c>
      <c r="P49" s="65">
        <f>IF(OR(O49=12,O49=24,O49=36,O49=48,O49=60,O49=72,O49=84,O49=96),1,0)</f>
        <v>0</v>
      </c>
      <c r="Q49" s="66">
        <f>M49+P49</f>
        <v>0</v>
      </c>
      <c r="R49" s="66">
        <f>Q49*ABS(S49)*0.1</f>
        <v>0</v>
      </c>
      <c r="S49" s="67">
        <f>I49*E49/40000</f>
        <v>0.24850171442</v>
      </c>
      <c r="T49" s="60">
        <f>MIN($T$6/100*G49,150)</f>
        <v>125.5922688</v>
      </c>
      <c r="U49" s="60">
        <f>MIN($U$6/100*G49,200)</f>
        <v>156.990336</v>
      </c>
      <c r="V49" s="60">
        <f>MIN($V$6/100*G49,250)</f>
        <v>209.320448</v>
      </c>
      <c r="W49" s="60">
        <v>0.2</v>
      </c>
      <c r="X49" s="60">
        <v>0.2</v>
      </c>
      <c r="Y49" s="60">
        <v>0.6</v>
      </c>
      <c r="Z49" s="67">
        <f>IF(AND(D49&lt;49.85,H49&gt;0),$C$2*ABS(H49)/40000,(SUMPRODUCT(--(H49&gt;$T49:$V49),(H49-$T49:$V49),($W49:$Y49)))*E49/40000)</f>
        <v>0</v>
      </c>
      <c r="AA49" s="67">
        <f>IF(AND(C49&gt;=50.1,H49&lt;0),($A$2)*ABS(H49)/40000,0)</f>
        <v>0</v>
      </c>
      <c r="AB49" s="67">
        <f>S49+Z49+AA49</f>
        <v>0.24850171442</v>
      </c>
      <c r="AC49" s="75">
        <f>IF(AB49&gt;=0,AB49,"")</f>
        <v>0.24850171442</v>
      </c>
      <c r="AD49" s="76" t="str">
        <f>IF(AB49&lt;0,AB49,"")</f>
        <v/>
      </c>
      <c r="AE49" s="77"/>
      <c r="AF49" s="89"/>
      <c r="AG49" s="91">
        <f>ROUND((AG48-0.01),2)</f>
        <v>51.07</v>
      </c>
      <c r="AH49" s="87">
        <v>0</v>
      </c>
      <c r="AI49" s="86">
        <v>0</v>
      </c>
    </row>
    <row r="50" spans="1:38" customHeight="1" ht="15.75">
      <c r="A50" s="70">
        <v>0.4375</v>
      </c>
      <c r="B50" s="71">
        <v>0.447916666666667</v>
      </c>
      <c r="C50" s="72">
        <v>50.02</v>
      </c>
      <c r="D50" s="73">
        <f>ROUND(C50,2)</f>
        <v>50.02</v>
      </c>
      <c r="E50" s="60">
        <v>172.24</v>
      </c>
      <c r="F50" s="60">
        <v>1118.48456</v>
      </c>
      <c r="G50" s="61">
        <f>ABS(F50)</f>
        <v>1118.48456</v>
      </c>
      <c r="H50" s="74">
        <v>-69.25126</v>
      </c>
      <c r="I50" s="63">
        <f>MAX(H50,-0.12*G50)</f>
        <v>-69.25126</v>
      </c>
      <c r="J50" s="63">
        <f>IF(ABS(G50)&lt;=10,0.5,IF(ABS(G50)&lt;=25,1,IF(ABS(G50)&lt;=100,2,10)))</f>
        <v>10</v>
      </c>
      <c r="K50" s="64">
        <f>IF(H50&lt;-J50,1,0)</f>
        <v>1</v>
      </c>
      <c r="L50" s="64">
        <f>IF(K50=K49,L49+K50,0)</f>
        <v>0</v>
      </c>
      <c r="M50" s="65">
        <f>IF(OR(L50=12,L50=24,L50=36,L50=48,L50=60,L50=72,L50=84,L50=96),1,0)</f>
        <v>0</v>
      </c>
      <c r="N50" s="65">
        <f>IF(H50&gt;J50,1,0)</f>
        <v>0</v>
      </c>
      <c r="O50" s="65">
        <f>IF(N50=N49,O49+N50,0)</f>
        <v>0</v>
      </c>
      <c r="P50" s="65">
        <f>IF(OR(O50=12,O50=24,O50=36,O50=48,O50=60,O50=72,O50=84,O50=96),1,0)</f>
        <v>0</v>
      </c>
      <c r="Q50" s="66">
        <f>M50+P50</f>
        <v>0</v>
      </c>
      <c r="R50" s="66">
        <f>Q50*ABS(S50)*0.1</f>
        <v>0</v>
      </c>
      <c r="S50" s="67">
        <f>I50*E50/40000</f>
        <v>-0.29819592556</v>
      </c>
      <c r="T50" s="60">
        <f>MIN($T$6/100*G50,150)</f>
        <v>134.2181472</v>
      </c>
      <c r="U50" s="60">
        <f>MIN($U$6/100*G50,200)</f>
        <v>167.772684</v>
      </c>
      <c r="V50" s="60">
        <f>MIN($V$6/100*G50,250)</f>
        <v>223.696912</v>
      </c>
      <c r="W50" s="60">
        <v>0.2</v>
      </c>
      <c r="X50" s="60">
        <v>0.2</v>
      </c>
      <c r="Y50" s="60">
        <v>0.6</v>
      </c>
      <c r="Z50" s="67">
        <f>IF(AND(D50&lt;49.85,H50&gt;0),$C$2*ABS(H50)/40000,(SUMPRODUCT(--(H50&gt;$T50:$V50),(H50-$T50:$V50),($W50:$Y50)))*E50/40000)</f>
        <v>0</v>
      </c>
      <c r="AA50" s="67">
        <f>IF(AND(C50&gt;=50.1,H50&lt;0),($A$2)*ABS(H50)/40000,0)</f>
        <v>0</v>
      </c>
      <c r="AB50" s="67">
        <f>S50+Z50+AA50</f>
        <v>-0.29819592556</v>
      </c>
      <c r="AC50" s="75" t="str">
        <f>IF(AB50&gt;=0,AB50,"")</f>
        <v/>
      </c>
      <c r="AD50" s="76">
        <f>IF(AB50&lt;0,AB50,"")</f>
        <v>-0.29819592556</v>
      </c>
      <c r="AE50" s="77"/>
      <c r="AF50" s="89"/>
      <c r="AG50" s="92">
        <f>ROUND((AG49-0.01),2)</f>
        <v>51.06</v>
      </c>
      <c r="AH50" s="93">
        <v>0</v>
      </c>
      <c r="AI50" s="86">
        <v>0</v>
      </c>
    </row>
    <row r="51" spans="1:38" customHeight="1" ht="15.75">
      <c r="A51" s="70">
        <v>0.447916666666667</v>
      </c>
      <c r="B51" s="71">
        <v>0.458333333333334</v>
      </c>
      <c r="C51" s="72">
        <v>50.04</v>
      </c>
      <c r="D51" s="73">
        <f>ROUND(C51,2)</f>
        <v>50.04</v>
      </c>
      <c r="E51" s="60">
        <v>57.41</v>
      </c>
      <c r="F51" s="60">
        <v>975.32664</v>
      </c>
      <c r="G51" s="61">
        <f>ABS(F51)</f>
        <v>975.32664</v>
      </c>
      <c r="H51" s="74">
        <v>79.04451</v>
      </c>
      <c r="I51" s="63">
        <f>MAX(H51,-0.12*G51)</f>
        <v>79.04451</v>
      </c>
      <c r="J51" s="63">
        <f>IF(ABS(G51)&lt;=10,0.5,IF(ABS(G51)&lt;=25,1,IF(ABS(G51)&lt;=100,2,10)))</f>
        <v>10</v>
      </c>
      <c r="K51" s="64">
        <f>IF(H51&lt;-J51,1,0)</f>
        <v>0</v>
      </c>
      <c r="L51" s="64">
        <f>IF(K51=K50,L50+K51,0)</f>
        <v>0</v>
      </c>
      <c r="M51" s="65">
        <f>IF(OR(L51=12,L51=24,L51=36,L51=48,L51=60,L51=72,L51=84,L51=96),1,0)</f>
        <v>0</v>
      </c>
      <c r="N51" s="65">
        <f>IF(H51&gt;J51,1,0)</f>
        <v>1</v>
      </c>
      <c r="O51" s="65">
        <f>IF(N51=N50,O50+N51,0)</f>
        <v>0</v>
      </c>
      <c r="P51" s="65">
        <f>IF(OR(O51=12,O51=24,O51=36,O51=48,O51=60,O51=72,O51=84,O51=96),1,0)</f>
        <v>0</v>
      </c>
      <c r="Q51" s="66">
        <f>M51+P51</f>
        <v>0</v>
      </c>
      <c r="R51" s="66">
        <f>Q51*ABS(S51)*0.1</f>
        <v>0</v>
      </c>
      <c r="S51" s="67">
        <f>I51*E51/40000</f>
        <v>0.1134486329775</v>
      </c>
      <c r="T51" s="60">
        <f>MIN($T$6/100*G51,150)</f>
        <v>117.0391968</v>
      </c>
      <c r="U51" s="60">
        <f>MIN($U$6/100*G51,200)</f>
        <v>146.298996</v>
      </c>
      <c r="V51" s="60">
        <f>MIN($V$6/100*G51,250)</f>
        <v>195.065328</v>
      </c>
      <c r="W51" s="60">
        <v>0.2</v>
      </c>
      <c r="X51" s="60">
        <v>0.2</v>
      </c>
      <c r="Y51" s="60">
        <v>0.6</v>
      </c>
      <c r="Z51" s="67">
        <f>IF(AND(D51&lt;49.85,H51&gt;0),$C$2*ABS(H51)/40000,(SUMPRODUCT(--(H51&gt;$T51:$V51),(H51-$T51:$V51),($W51:$Y51)))*E51/40000)</f>
        <v>0</v>
      </c>
      <c r="AA51" s="67">
        <f>IF(AND(C51&gt;=50.1,H51&lt;0),($A$2)*ABS(H51)/40000,0)</f>
        <v>0</v>
      </c>
      <c r="AB51" s="67">
        <f>S51+Z51+AA51</f>
        <v>0.1134486329775</v>
      </c>
      <c r="AC51" s="75">
        <f>IF(AB51&gt;=0,AB51,"")</f>
        <v>0.1134486329775</v>
      </c>
      <c r="AD51" s="76" t="str">
        <f>IF(AB51&lt;0,AB51,"")</f>
        <v/>
      </c>
      <c r="AE51" s="77"/>
      <c r="AF51" s="89"/>
      <c r="AG51" s="92">
        <f>ROUND((AG50-0.01),2)</f>
        <v>51.05</v>
      </c>
      <c r="AH51" s="93">
        <v>0</v>
      </c>
      <c r="AI51" s="86">
        <v>0</v>
      </c>
    </row>
    <row r="52" spans="1:38" customHeight="1" ht="15.75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114.83</v>
      </c>
      <c r="F52" s="60">
        <v>1001.45344</v>
      </c>
      <c r="G52" s="61">
        <f>ABS(F52)</f>
        <v>1001.45344</v>
      </c>
      <c r="H52" s="74">
        <v>47.63628</v>
      </c>
      <c r="I52" s="63">
        <f>MAX(H52,-0.12*G52)</f>
        <v>47.63628</v>
      </c>
      <c r="J52" s="63">
        <f>IF(ABS(G52)&lt;=10,0.5,IF(ABS(G52)&lt;=25,1,IF(ABS(G52)&lt;=100,2,10)))</f>
        <v>10</v>
      </c>
      <c r="K52" s="64">
        <f>IF(H52&lt;-J52,1,0)</f>
        <v>0</v>
      </c>
      <c r="L52" s="64">
        <f>IF(K52=K51,L51+K52,0)</f>
        <v>0</v>
      </c>
      <c r="M52" s="65">
        <f>IF(OR(L52=12,L52=24,L52=36,L52=48,L52=60,L52=72,L52=84,L52=96),1,0)</f>
        <v>0</v>
      </c>
      <c r="N52" s="65">
        <f>IF(H52&gt;J52,1,0)</f>
        <v>1</v>
      </c>
      <c r="O52" s="65">
        <f>IF(N52=N51,O51+N52,0)</f>
        <v>1</v>
      </c>
      <c r="P52" s="65">
        <f>IF(OR(O52=12,O52=24,O52=36,O52=48,O52=60,O52=72,O52=84,O52=96),1,0)</f>
        <v>0</v>
      </c>
      <c r="Q52" s="66">
        <f>M52+P52</f>
        <v>0</v>
      </c>
      <c r="R52" s="66">
        <f>Q52*ABS(S52)*0.1</f>
        <v>0</v>
      </c>
      <c r="S52" s="67">
        <f>I52*E52/40000</f>
        <v>0.13675185081</v>
      </c>
      <c r="T52" s="60">
        <f>MIN($T$6/100*G52,150)</f>
        <v>120.1744128</v>
      </c>
      <c r="U52" s="60">
        <f>MIN($U$6/100*G52,200)</f>
        <v>150.218016</v>
      </c>
      <c r="V52" s="60">
        <f>MIN($V$6/100*G52,250)</f>
        <v>200.290688</v>
      </c>
      <c r="W52" s="60">
        <v>0.2</v>
      </c>
      <c r="X52" s="60">
        <v>0.2</v>
      </c>
      <c r="Y52" s="60">
        <v>0.6</v>
      </c>
      <c r="Z52" s="67">
        <f>IF(AND(D52&lt;49.85,H52&gt;0),$C$2*ABS(H52)/40000,(SUMPRODUCT(--(H52&gt;$T52:$V52),(H52-$T52:$V52),($W52:$Y52)))*E52/40000)</f>
        <v>0</v>
      </c>
      <c r="AA52" s="67">
        <f>IF(AND(C52&gt;=50.1,H52&lt;0),($A$2)*ABS(H52)/40000,0)</f>
        <v>0</v>
      </c>
      <c r="AB52" s="67">
        <f>S52+Z52+AA52</f>
        <v>0.13675185081</v>
      </c>
      <c r="AC52" s="75">
        <f>IF(AB52&gt;=0,AB52,"")</f>
        <v>0.13675185081</v>
      </c>
      <c r="AD52" s="76" t="str">
        <f>IF(AB52&lt;0,AB52,"")</f>
        <v/>
      </c>
      <c r="AE52" s="77"/>
      <c r="AF52" s="89"/>
      <c r="AG52" s="92">
        <f>ROUND((AG51-0.01),2)</f>
        <v>51.04</v>
      </c>
      <c r="AH52" s="93">
        <v>0</v>
      </c>
      <c r="AI52" s="86">
        <v>0</v>
      </c>
    </row>
    <row r="53" spans="1:38" customHeight="1" ht="15.75">
      <c r="A53" s="70">
        <v>0.46875</v>
      </c>
      <c r="B53" s="71">
        <v>0.479166666666667</v>
      </c>
      <c r="C53" s="72">
        <v>50.03</v>
      </c>
      <c r="D53" s="73">
        <f>ROUND(C53,2)</f>
        <v>50.03</v>
      </c>
      <c r="E53" s="60">
        <v>114.83</v>
      </c>
      <c r="F53" s="60">
        <v>960.5283899999999</v>
      </c>
      <c r="G53" s="61">
        <f>ABS(F53)</f>
        <v>960.5283899999999</v>
      </c>
      <c r="H53" s="74">
        <v>75.93594</v>
      </c>
      <c r="I53" s="63">
        <f>MAX(H53,-0.12*G53)</f>
        <v>75.93594</v>
      </c>
      <c r="J53" s="63">
        <f>IF(ABS(G53)&lt;=10,0.5,IF(ABS(G53)&lt;=25,1,IF(ABS(G53)&lt;=100,2,10)))</f>
        <v>10</v>
      </c>
      <c r="K53" s="64">
        <f>IF(H53&lt;-J53,1,0)</f>
        <v>0</v>
      </c>
      <c r="L53" s="64">
        <f>IF(K53=K52,L52+K53,0)</f>
        <v>0</v>
      </c>
      <c r="M53" s="65">
        <f>IF(OR(L53=12,L53=24,L53=36,L53=48,L53=60,L53=72,L53=84,L53=96),1,0)</f>
        <v>0</v>
      </c>
      <c r="N53" s="65">
        <f>IF(H53&gt;J53,1,0)</f>
        <v>1</v>
      </c>
      <c r="O53" s="65">
        <f>IF(N53=N52,O52+N53,0)</f>
        <v>2</v>
      </c>
      <c r="P53" s="65">
        <f>IF(OR(O53=12,O53=24,O53=36,O53=48,O53=60,O53=72,O53=84,O53=96),1,0)</f>
        <v>0</v>
      </c>
      <c r="Q53" s="66">
        <f>M53+P53</f>
        <v>0</v>
      </c>
      <c r="R53" s="66">
        <f>Q53*ABS(S53)*0.1</f>
        <v>0</v>
      </c>
      <c r="S53" s="67">
        <f>I53*E53/40000</f>
        <v>0.217993099755</v>
      </c>
      <c r="T53" s="60">
        <f>MIN($T$6/100*G53,150)</f>
        <v>115.2634068</v>
      </c>
      <c r="U53" s="60">
        <f>MIN($U$6/100*G53,200)</f>
        <v>144.0792585</v>
      </c>
      <c r="V53" s="60">
        <f>MIN($V$6/100*G53,250)</f>
        <v>192.105678</v>
      </c>
      <c r="W53" s="60">
        <v>0.2</v>
      </c>
      <c r="X53" s="60">
        <v>0.2</v>
      </c>
      <c r="Y53" s="60">
        <v>0.6</v>
      </c>
      <c r="Z53" s="67">
        <f>IF(AND(D53&lt;49.85,H53&gt;0),$C$2*ABS(H53)/40000,(SUMPRODUCT(--(H53&gt;$T53:$V53),(H53-$T53:$V53),($W53:$Y53)))*E53/40000)</f>
        <v>0</v>
      </c>
      <c r="AA53" s="67">
        <f>IF(AND(C53&gt;=50.1,H53&lt;0),($A$2)*ABS(H53)/40000,0)</f>
        <v>0</v>
      </c>
      <c r="AB53" s="67">
        <f>S53+Z53+AA53</f>
        <v>0.217993099755</v>
      </c>
      <c r="AC53" s="75">
        <f>IF(AB53&gt;=0,AB53,"")</f>
        <v>0.217993099755</v>
      </c>
      <c r="AD53" s="76" t="str">
        <f>IF(AB53&lt;0,AB53,"")</f>
        <v/>
      </c>
      <c r="AE53" s="77"/>
      <c r="AF53" s="89"/>
      <c r="AG53" s="92">
        <f>ROUND((AG52-0.01),2)</f>
        <v>51.03</v>
      </c>
      <c r="AH53" s="93">
        <v>0</v>
      </c>
      <c r="AI53" s="86">
        <v>0</v>
      </c>
    </row>
    <row r="54" spans="1:38" customHeight="1" ht="15.75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229.65</v>
      </c>
      <c r="F54" s="60">
        <v>950.93679</v>
      </c>
      <c r="G54" s="61">
        <f>ABS(F54)</f>
        <v>950.93679</v>
      </c>
      <c r="H54" s="74">
        <v>64.95246</v>
      </c>
      <c r="I54" s="63">
        <f>MAX(H54,-0.12*G54)</f>
        <v>64.95246</v>
      </c>
      <c r="J54" s="63">
        <f>IF(ABS(G54)&lt;=10,0.5,IF(ABS(G54)&lt;=25,1,IF(ABS(G54)&lt;=100,2,10)))</f>
        <v>10</v>
      </c>
      <c r="K54" s="64">
        <f>IF(H54&lt;-J54,1,0)</f>
        <v>0</v>
      </c>
      <c r="L54" s="64">
        <f>IF(K54=K53,L53+K54,0)</f>
        <v>0</v>
      </c>
      <c r="M54" s="65">
        <f>IF(OR(L54=12,L54=24,L54=36,L54=48,L54=60,L54=72,L54=84,L54=96),1,0)</f>
        <v>0</v>
      </c>
      <c r="N54" s="65">
        <f>IF(H54&gt;J54,1,0)</f>
        <v>1</v>
      </c>
      <c r="O54" s="65">
        <f>IF(N54=N53,O53+N54,0)</f>
        <v>3</v>
      </c>
      <c r="P54" s="65">
        <f>IF(OR(O54=12,O54=24,O54=36,O54=48,O54=60,O54=72,O54=84,O54=96),1,0)</f>
        <v>0</v>
      </c>
      <c r="Q54" s="66">
        <f>M54+P54</f>
        <v>0</v>
      </c>
      <c r="R54" s="66">
        <f>Q54*ABS(S54)*0.1</f>
        <v>0</v>
      </c>
      <c r="S54" s="67">
        <f>I54*E54/40000</f>
        <v>0.372908310975</v>
      </c>
      <c r="T54" s="60">
        <f>MIN($T$6/100*G54,150)</f>
        <v>114.1124148</v>
      </c>
      <c r="U54" s="60">
        <f>MIN($U$6/100*G54,200)</f>
        <v>142.6405185</v>
      </c>
      <c r="V54" s="60">
        <f>MIN($V$6/100*G54,250)</f>
        <v>190.187358</v>
      </c>
      <c r="W54" s="60">
        <v>0.2</v>
      </c>
      <c r="X54" s="60">
        <v>0.2</v>
      </c>
      <c r="Y54" s="60">
        <v>0.6</v>
      </c>
      <c r="Z54" s="67">
        <f>IF(AND(D54&lt;49.85,H54&gt;0),$C$2*ABS(H54)/40000,(SUMPRODUCT(--(H54&gt;$T54:$V54),(H54-$T54:$V54),($W54:$Y54)))*E54/40000)</f>
        <v>0</v>
      </c>
      <c r="AA54" s="67">
        <f>IF(AND(C54&gt;=50.1,H54&lt;0),($A$2)*ABS(H54)/40000,0)</f>
        <v>0</v>
      </c>
      <c r="AB54" s="67">
        <f>S54+Z54+AA54</f>
        <v>0.372908310975</v>
      </c>
      <c r="AC54" s="75">
        <f>IF(AB54&gt;=0,AB54,"")</f>
        <v>0.372908310975</v>
      </c>
      <c r="AD54" s="76" t="str">
        <f>IF(AB54&lt;0,AB54,"")</f>
        <v/>
      </c>
      <c r="AE54" s="77"/>
      <c r="AF54" s="89"/>
      <c r="AG54" s="92">
        <f>ROUND((AG53-0.01),2)</f>
        <v>51.02</v>
      </c>
      <c r="AH54" s="93">
        <v>0</v>
      </c>
      <c r="AI54" s="86">
        <v>0</v>
      </c>
    </row>
    <row r="55" spans="1:38" customHeight="1" ht="15.75">
      <c r="A55" s="70">
        <v>0.489583333333333</v>
      </c>
      <c r="B55" s="71">
        <v>0.5</v>
      </c>
      <c r="C55" s="72">
        <v>50.01</v>
      </c>
      <c r="D55" s="73">
        <f>ROUND(C55,2)</f>
        <v>50.01</v>
      </c>
      <c r="E55" s="60">
        <v>229.65</v>
      </c>
      <c r="F55" s="60">
        <v>941.81719</v>
      </c>
      <c r="G55" s="61">
        <f>ABS(F55)</f>
        <v>941.81719</v>
      </c>
      <c r="H55" s="74">
        <v>57.11179</v>
      </c>
      <c r="I55" s="63">
        <f>MAX(H55,-0.12*G55)</f>
        <v>57.11179</v>
      </c>
      <c r="J55" s="63">
        <f>IF(ABS(G55)&lt;=10,0.5,IF(ABS(G55)&lt;=25,1,IF(ABS(G55)&lt;=100,2,10)))</f>
        <v>10</v>
      </c>
      <c r="K55" s="64">
        <f>IF(H55&lt;-J55,1,0)</f>
        <v>0</v>
      </c>
      <c r="L55" s="64">
        <f>IF(K55=K54,L54+K55,0)</f>
        <v>0</v>
      </c>
      <c r="M55" s="65">
        <f>IF(OR(L55=12,L55=24,L55=36,L55=48,L55=60,L55=72,L55=84,L55=96),1,0)</f>
        <v>0</v>
      </c>
      <c r="N55" s="65">
        <f>IF(H55&gt;J55,1,0)</f>
        <v>1</v>
      </c>
      <c r="O55" s="65">
        <f>IF(N55=N54,O54+N55,0)</f>
        <v>4</v>
      </c>
      <c r="P55" s="65">
        <f>IF(OR(O55=12,O55=24,O55=36,O55=48,O55=60,O55=72,O55=84,O55=96),1,0)</f>
        <v>0</v>
      </c>
      <c r="Q55" s="66">
        <f>M55+P55</f>
        <v>0</v>
      </c>
      <c r="R55" s="66">
        <f>Q55*ABS(S55)*0.1</f>
        <v>0</v>
      </c>
      <c r="S55" s="67">
        <f>I55*E55/40000</f>
        <v>0.3278930643375</v>
      </c>
      <c r="T55" s="60">
        <f>MIN($T$6/100*G55,150)</f>
        <v>113.0180628</v>
      </c>
      <c r="U55" s="60">
        <f>MIN($U$6/100*G55,200)</f>
        <v>141.2725785</v>
      </c>
      <c r="V55" s="60">
        <f>MIN($V$6/100*G55,250)</f>
        <v>188.363438</v>
      </c>
      <c r="W55" s="60">
        <v>0.2</v>
      </c>
      <c r="X55" s="60">
        <v>0.2</v>
      </c>
      <c r="Y55" s="60">
        <v>0.6</v>
      </c>
      <c r="Z55" s="67">
        <f>IF(AND(D55&lt;49.85,H55&gt;0),$C$2*ABS(H55)/40000,(SUMPRODUCT(--(H55&gt;$T55:$V55),(H55-$T55:$V55),($W55:$Y55)))*E55/40000)</f>
        <v>0</v>
      </c>
      <c r="AA55" s="67">
        <f>IF(AND(C55&gt;=50.1,H55&lt;0),($A$2)*ABS(H55)/40000,0)</f>
        <v>0</v>
      </c>
      <c r="AB55" s="67">
        <f>S55+Z55+AA55</f>
        <v>0.3278930643375</v>
      </c>
      <c r="AC55" s="75">
        <f>IF(AB55&gt;=0,AB55,"")</f>
        <v>0.3278930643375</v>
      </c>
      <c r="AD55" s="76" t="str">
        <f>IF(AB55&lt;0,AB55,"")</f>
        <v/>
      </c>
      <c r="AE55" s="77"/>
      <c r="AF55" s="89"/>
      <c r="AG55" s="92">
        <f>ROUND((AG54-0.01),2)</f>
        <v>51.01</v>
      </c>
      <c r="AH55" s="93">
        <v>0</v>
      </c>
      <c r="AI55" s="86">
        <v>0</v>
      </c>
    </row>
    <row r="56" spans="1:38" customHeight="1" ht="15.75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319.12</v>
      </c>
      <c r="F56" s="60">
        <v>930.0428000000001</v>
      </c>
      <c r="G56" s="61">
        <f>ABS(F56)</f>
        <v>930.0428000000001</v>
      </c>
      <c r="H56" s="74">
        <v>72.31179</v>
      </c>
      <c r="I56" s="63">
        <f>MAX(H56,-0.12*G56)</f>
        <v>72.31179</v>
      </c>
      <c r="J56" s="63">
        <f>IF(ABS(G56)&lt;=10,0.5,IF(ABS(G56)&lt;=25,1,IF(ABS(G56)&lt;=100,2,10)))</f>
        <v>10</v>
      </c>
      <c r="K56" s="64">
        <f>IF(H56&lt;-J56,1,0)</f>
        <v>0</v>
      </c>
      <c r="L56" s="64">
        <f>IF(K56=K55,L55+K56,0)</f>
        <v>0</v>
      </c>
      <c r="M56" s="65">
        <f>IF(OR(L56=12,L56=24,L56=36,L56=48,L56=60,L56=72,L56=84,L56=96),1,0)</f>
        <v>0</v>
      </c>
      <c r="N56" s="65">
        <f>IF(H56&gt;J56,1,0)</f>
        <v>1</v>
      </c>
      <c r="O56" s="65">
        <f>IF(N56=N55,O55+N56,0)</f>
        <v>5</v>
      </c>
      <c r="P56" s="65">
        <f>IF(OR(O56=12,O56=24,O56=36,O56=48,O56=60,O56=72,O56=84,O56=96),1,0)</f>
        <v>0</v>
      </c>
      <c r="Q56" s="66">
        <f>M56+P56</f>
        <v>0</v>
      </c>
      <c r="R56" s="66">
        <f>Q56*ABS(S56)*0.1</f>
        <v>0</v>
      </c>
      <c r="S56" s="67">
        <f>I56*E56/40000</f>
        <v>0.57690346062</v>
      </c>
      <c r="T56" s="60">
        <f>MIN($T$6/100*G56,150)</f>
        <v>111.605136</v>
      </c>
      <c r="U56" s="60">
        <f>MIN($U$6/100*G56,200)</f>
        <v>139.50642</v>
      </c>
      <c r="V56" s="60">
        <f>MIN($V$6/100*G56,250)</f>
        <v>186.00856</v>
      </c>
      <c r="W56" s="60">
        <v>0.2</v>
      </c>
      <c r="X56" s="60">
        <v>0.2</v>
      </c>
      <c r="Y56" s="60">
        <v>0.6</v>
      </c>
      <c r="Z56" s="67">
        <f>IF(AND(D56&lt;49.85,H56&gt;0),$C$2*ABS(H56)/40000,(SUMPRODUCT(--(H56&gt;$T56:$V56),(H56-$T56:$V56),($W56:$Y56)))*E56/40000)</f>
        <v>0</v>
      </c>
      <c r="AA56" s="67">
        <f>IF(AND(C56&gt;=50.1,H56&lt;0),($A$2)*ABS(H56)/40000,0)</f>
        <v>0</v>
      </c>
      <c r="AB56" s="67">
        <f>S56+Z56+AA56</f>
        <v>0.57690346062</v>
      </c>
      <c r="AC56" s="75">
        <f>IF(AB56&gt;=0,AB56,"")</f>
        <v>0.57690346062</v>
      </c>
      <c r="AD56" s="76" t="str">
        <f>IF(AB56&lt;0,AB56,"")</f>
        <v/>
      </c>
      <c r="AE56" s="77"/>
      <c r="AF56" s="89"/>
      <c r="AG56" s="92">
        <f>ROUND((AG55-0.01),2)</f>
        <v>51</v>
      </c>
      <c r="AH56" s="93">
        <v>0</v>
      </c>
      <c r="AI56" s="86">
        <v>0</v>
      </c>
    </row>
    <row r="57" spans="1:38" customHeight="1" ht="15.75">
      <c r="A57" s="70">
        <v>0.510416666666667</v>
      </c>
      <c r="B57" s="71">
        <v>0.520833333333334</v>
      </c>
      <c r="C57" s="72">
        <v>50.01</v>
      </c>
      <c r="D57" s="73">
        <f>ROUND(C57,2)</f>
        <v>50.01</v>
      </c>
      <c r="E57" s="60">
        <v>229.65</v>
      </c>
      <c r="F57" s="60">
        <v>916.5136</v>
      </c>
      <c r="G57" s="61">
        <f>ABS(F57)</f>
        <v>916.5136</v>
      </c>
      <c r="H57" s="74">
        <v>73.51779999999999</v>
      </c>
      <c r="I57" s="63">
        <f>MAX(H57,-0.12*G57)</f>
        <v>73.51779999999999</v>
      </c>
      <c r="J57" s="63">
        <f>IF(ABS(G57)&lt;=10,0.5,IF(ABS(G57)&lt;=25,1,IF(ABS(G57)&lt;=100,2,10)))</f>
        <v>10</v>
      </c>
      <c r="K57" s="64">
        <f>IF(H57&lt;-J57,1,0)</f>
        <v>0</v>
      </c>
      <c r="L57" s="64">
        <f>IF(K57=K56,L56+K57,0)</f>
        <v>0</v>
      </c>
      <c r="M57" s="65">
        <f>IF(OR(L57=12,L57=24,L57=36,L57=48,L57=60,L57=72,L57=84,L57=96),1,0)</f>
        <v>0</v>
      </c>
      <c r="N57" s="65">
        <f>IF(H57&gt;J57,1,0)</f>
        <v>1</v>
      </c>
      <c r="O57" s="65">
        <f>IF(N57=N56,O56+N57,0)</f>
        <v>6</v>
      </c>
      <c r="P57" s="65">
        <f>IF(OR(O57=12,O57=24,O57=36,O57=48,O57=60,O57=72,O57=84,O57=96),1,0)</f>
        <v>0</v>
      </c>
      <c r="Q57" s="66">
        <f>M57+P57</f>
        <v>0</v>
      </c>
      <c r="R57" s="66">
        <f>Q57*ABS(S57)*0.1</f>
        <v>0</v>
      </c>
      <c r="S57" s="67">
        <f>I57*E57/40000</f>
        <v>0.42208406925</v>
      </c>
      <c r="T57" s="60">
        <f>MIN($T$6/100*G57,150)</f>
        <v>109.981632</v>
      </c>
      <c r="U57" s="60">
        <f>MIN($U$6/100*G57,200)</f>
        <v>137.47704</v>
      </c>
      <c r="V57" s="60">
        <f>MIN($V$6/100*G57,250)</f>
        <v>183.30272</v>
      </c>
      <c r="W57" s="60">
        <v>0.2</v>
      </c>
      <c r="X57" s="60">
        <v>0.2</v>
      </c>
      <c r="Y57" s="60">
        <v>0.6</v>
      </c>
      <c r="Z57" s="67">
        <f>IF(AND(D57&lt;49.85,H57&gt;0),$C$2*ABS(H57)/40000,(SUMPRODUCT(--(H57&gt;$T57:$V57),(H57-$T57:$V57),($W57:$Y57)))*E57/40000)</f>
        <v>0</v>
      </c>
      <c r="AA57" s="67">
        <f>IF(AND(C57&gt;=50.1,H57&lt;0),($A$2)*ABS(H57)/40000,0)</f>
        <v>0</v>
      </c>
      <c r="AB57" s="67">
        <f>S57+Z57+AA57</f>
        <v>0.42208406925</v>
      </c>
      <c r="AC57" s="75">
        <f>IF(AB57&gt;=0,AB57,"")</f>
        <v>0.42208406925</v>
      </c>
      <c r="AD57" s="76" t="str">
        <f>IF(AB57&lt;0,AB57,"")</f>
        <v/>
      </c>
      <c r="AE57" s="77"/>
      <c r="AF57" s="89"/>
      <c r="AG57" s="92">
        <f>ROUND((AG56-0.01),2)</f>
        <v>50.99</v>
      </c>
      <c r="AH57" s="93">
        <v>0</v>
      </c>
      <c r="AI57" s="86">
        <v>0</v>
      </c>
    </row>
    <row r="58" spans="1:38" customHeight="1" ht="15.75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383.24</v>
      </c>
      <c r="F58" s="60">
        <v>914.3164</v>
      </c>
      <c r="G58" s="61">
        <f>ABS(F58)</f>
        <v>914.3164</v>
      </c>
      <c r="H58" s="74">
        <v>58.67931</v>
      </c>
      <c r="I58" s="63">
        <f>MAX(H58,-0.12*G58)</f>
        <v>58.67931</v>
      </c>
      <c r="J58" s="63">
        <f>IF(ABS(G58)&lt;=10,0.5,IF(ABS(G58)&lt;=25,1,IF(ABS(G58)&lt;=100,2,10)))</f>
        <v>10</v>
      </c>
      <c r="K58" s="64">
        <f>IF(H58&lt;-J58,1,0)</f>
        <v>0</v>
      </c>
      <c r="L58" s="64">
        <f>IF(K58=K57,L57+K58,0)</f>
        <v>0</v>
      </c>
      <c r="M58" s="65">
        <f>IF(OR(L58=12,L58=24,L58=36,L58=48,L58=60,L58=72,L58=84,L58=96),1,0)</f>
        <v>0</v>
      </c>
      <c r="N58" s="65">
        <f>IF(H58&gt;J58,1,0)</f>
        <v>1</v>
      </c>
      <c r="O58" s="65">
        <f>IF(N58=N57,O57+N58,0)</f>
        <v>7</v>
      </c>
      <c r="P58" s="65">
        <f>IF(OR(O58=12,O58=24,O58=36,O58=48,O58=60,O58=72,O58=84,O58=96),1,0)</f>
        <v>0</v>
      </c>
      <c r="Q58" s="66">
        <f>M58+P58</f>
        <v>0</v>
      </c>
      <c r="R58" s="66">
        <f>Q58*ABS(S58)*0.1</f>
        <v>0</v>
      </c>
      <c r="S58" s="67">
        <f>I58*E58/40000</f>
        <v>0.5622064691100001</v>
      </c>
      <c r="T58" s="60">
        <f>MIN($T$6/100*G58,150)</f>
        <v>109.717968</v>
      </c>
      <c r="U58" s="60">
        <f>MIN($U$6/100*G58,200)</f>
        <v>137.14746</v>
      </c>
      <c r="V58" s="60">
        <f>MIN($V$6/100*G58,250)</f>
        <v>182.86328</v>
      </c>
      <c r="W58" s="60">
        <v>0.2</v>
      </c>
      <c r="X58" s="60">
        <v>0.2</v>
      </c>
      <c r="Y58" s="60">
        <v>0.6</v>
      </c>
      <c r="Z58" s="67">
        <f>IF(AND(D58&lt;49.85,H58&gt;0),$C$2*ABS(H58)/40000,(SUMPRODUCT(--(H58&gt;$T58:$V58),(H58-$T58:$V58),($W58:$Y58)))*E58/40000)</f>
        <v>0</v>
      </c>
      <c r="AA58" s="67">
        <f>IF(AND(C58&gt;=50.1,H58&lt;0),($A$2)*ABS(H58)/40000,0)</f>
        <v>0</v>
      </c>
      <c r="AB58" s="67">
        <f>S58+Z58+AA58</f>
        <v>0.5622064691100001</v>
      </c>
      <c r="AC58" s="75">
        <f>IF(AB58&gt;=0,AB58,"")</f>
        <v>0.5622064691100001</v>
      </c>
      <c r="AD58" s="76" t="str">
        <f>IF(AB58&lt;0,AB58,"")</f>
        <v/>
      </c>
      <c r="AE58" s="77"/>
      <c r="AF58" s="89"/>
      <c r="AG58" s="92">
        <f>ROUND((AG57-0.01),2)</f>
        <v>50.98</v>
      </c>
      <c r="AH58" s="93">
        <v>0</v>
      </c>
      <c r="AI58" s="86">
        <v>0</v>
      </c>
    </row>
    <row r="59" spans="1:38" customHeight="1" ht="15.75">
      <c r="A59" s="70">
        <v>0.53125</v>
      </c>
      <c r="B59" s="71">
        <v>0.541666666666667</v>
      </c>
      <c r="C59" s="72">
        <v>50.02</v>
      </c>
      <c r="D59" s="73">
        <f>ROUND(C59,2)</f>
        <v>50.02</v>
      </c>
      <c r="E59" s="60">
        <v>172.24</v>
      </c>
      <c r="F59" s="60">
        <v>915.9056</v>
      </c>
      <c r="G59" s="61">
        <f>ABS(F59)</f>
        <v>915.9056</v>
      </c>
      <c r="H59" s="74">
        <v>33.23385</v>
      </c>
      <c r="I59" s="63">
        <f>MAX(H59,-0.12*G59)</f>
        <v>33.23385</v>
      </c>
      <c r="J59" s="63">
        <f>IF(ABS(G59)&lt;=10,0.5,IF(ABS(G59)&lt;=25,1,IF(ABS(G59)&lt;=100,2,10)))</f>
        <v>10</v>
      </c>
      <c r="K59" s="64">
        <f>IF(H59&lt;-J59,1,0)</f>
        <v>0</v>
      </c>
      <c r="L59" s="64">
        <f>IF(K59=K58,L58+K59,0)</f>
        <v>0</v>
      </c>
      <c r="M59" s="65">
        <f>IF(OR(L59=12,L59=24,L59=36,L59=48,L59=60,L59=72,L59=84,L59=96),1,0)</f>
        <v>0</v>
      </c>
      <c r="N59" s="65">
        <f>IF(H59&gt;J59,1,0)</f>
        <v>1</v>
      </c>
      <c r="O59" s="65">
        <f>IF(N59=N58,O58+N59,0)</f>
        <v>8</v>
      </c>
      <c r="P59" s="65">
        <f>IF(OR(O59=12,O59=24,O59=36,O59=48,O59=60,O59=72,O59=84,O59=96),1,0)</f>
        <v>0</v>
      </c>
      <c r="Q59" s="66">
        <f>M59+P59</f>
        <v>0</v>
      </c>
      <c r="R59" s="66">
        <f>Q59*ABS(S59)*0.1</f>
        <v>0</v>
      </c>
      <c r="S59" s="67">
        <f>I59*E59/40000</f>
        <v>0.1431049581</v>
      </c>
      <c r="T59" s="60">
        <f>MIN($T$6/100*G59,150)</f>
        <v>109.908672</v>
      </c>
      <c r="U59" s="60">
        <f>MIN($U$6/100*G59,200)</f>
        <v>137.38584</v>
      </c>
      <c r="V59" s="60">
        <f>MIN($V$6/100*G59,250)</f>
        <v>183.18112</v>
      </c>
      <c r="W59" s="60">
        <v>0.2</v>
      </c>
      <c r="X59" s="60">
        <v>0.2</v>
      </c>
      <c r="Y59" s="60">
        <v>0.6</v>
      </c>
      <c r="Z59" s="67">
        <f>IF(AND(D59&lt;49.85,H59&gt;0),$C$2*ABS(H59)/40000,(SUMPRODUCT(--(H59&gt;$T59:$V59),(H59-$T59:$V59),($W59:$Y59)))*E59/40000)</f>
        <v>0</v>
      </c>
      <c r="AA59" s="67">
        <f>IF(AND(C59&gt;=50.1,H59&lt;0),($A$2)*ABS(H59)/40000,0)</f>
        <v>0</v>
      </c>
      <c r="AB59" s="67">
        <f>S59+Z59+AA59</f>
        <v>0.1431049581</v>
      </c>
      <c r="AC59" s="75">
        <f>IF(AB59&gt;=0,AB59,"")</f>
        <v>0.1431049581</v>
      </c>
      <c r="AD59" s="76" t="str">
        <f>IF(AB59&lt;0,AB59,"")</f>
        <v/>
      </c>
      <c r="AE59" s="77"/>
      <c r="AF59" s="89"/>
      <c r="AG59" s="92">
        <f>ROUND((AG58-0.01),2)</f>
        <v>50.97</v>
      </c>
      <c r="AH59" s="93">
        <v>0</v>
      </c>
      <c r="AI59" s="86">
        <v>0</v>
      </c>
    </row>
    <row r="60" spans="1:38" customHeight="1" ht="15.75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0">
        <v>1014.5104</v>
      </c>
      <c r="G60" s="61">
        <f>ABS(F60)</f>
        <v>1014.5104</v>
      </c>
      <c r="H60" s="74">
        <v>-85.22814</v>
      </c>
      <c r="I60" s="63">
        <f>MAX(H60,-0.12*G60)</f>
        <v>-85.22814</v>
      </c>
      <c r="J60" s="63">
        <f>IF(ABS(G60)&lt;=10,0.5,IF(ABS(G60)&lt;=25,1,IF(ABS(G60)&lt;=100,2,10)))</f>
        <v>10</v>
      </c>
      <c r="K60" s="64">
        <f>IF(H60&lt;-J60,1,0)</f>
        <v>1</v>
      </c>
      <c r="L60" s="64">
        <f>IF(K60=K59,L59+K60,0)</f>
        <v>0</v>
      </c>
      <c r="M60" s="65">
        <f>IF(OR(L60=12,L60=24,L60=36,L60=48,L60=60,L60=72,L60=84,L60=96),1,0)</f>
        <v>0</v>
      </c>
      <c r="N60" s="65">
        <f>IF(H60&gt;J60,1,0)</f>
        <v>0</v>
      </c>
      <c r="O60" s="65">
        <f>IF(N60=N59,O59+N60,0)</f>
        <v>0</v>
      </c>
      <c r="P60" s="65">
        <f>IF(OR(O60=12,O60=24,O60=36,O60=48,O60=60,O60=72,O60=84,O60=96),1,0)</f>
        <v>0</v>
      </c>
      <c r="Q60" s="66">
        <f>M60+P60</f>
        <v>0</v>
      </c>
      <c r="R60" s="66">
        <f>Q60*ABS(S60)*0.1</f>
        <v>0</v>
      </c>
      <c r="S60" s="67">
        <f>I60*E60/40000</f>
        <v>-0</v>
      </c>
      <c r="T60" s="60">
        <f>MIN($T$6/100*G60,150)</f>
        <v>121.741248</v>
      </c>
      <c r="U60" s="60">
        <f>MIN($U$6/100*G60,200)</f>
        <v>152.17656</v>
      </c>
      <c r="V60" s="60">
        <f>MIN($V$6/100*G60,250)</f>
        <v>202.90208</v>
      </c>
      <c r="W60" s="60">
        <v>0.2</v>
      </c>
      <c r="X60" s="60">
        <v>0.2</v>
      </c>
      <c r="Y60" s="60">
        <v>0.6</v>
      </c>
      <c r="Z60" s="67">
        <f>IF(AND(D60&lt;49.85,H60&gt;0),$C$2*ABS(H60)/40000,(SUMPRODUCT(--(H60&gt;$T60:$V60),(H60-$T60:$V60),($W60:$Y60)))*E60/40000)</f>
        <v>0</v>
      </c>
      <c r="AA60" s="67">
        <f>IF(AND(C60&gt;=50.1,H60&lt;0),($A$2)*ABS(H60)/40000,0)</f>
        <v>0</v>
      </c>
      <c r="AB60" s="67">
        <f>S60+Z60+AA60</f>
        <v>0</v>
      </c>
      <c r="AC60" s="75">
        <f>IF(AB60&gt;=0,AB60,"")</f>
        <v>0</v>
      </c>
      <c r="AD60" s="76" t="str">
        <f>IF(AB60&lt;0,AB60,"")</f>
        <v/>
      </c>
      <c r="AE60" s="77"/>
      <c r="AF60" s="89"/>
      <c r="AG60" s="92">
        <f>ROUND((AG59-0.01),2)</f>
        <v>50.96</v>
      </c>
      <c r="AH60" s="93">
        <v>0</v>
      </c>
      <c r="AI60" s="86">
        <v>0</v>
      </c>
    </row>
    <row r="61" spans="1:38" customHeight="1" ht="15.75">
      <c r="A61" s="70">
        <v>0.552083333333333</v>
      </c>
      <c r="B61" s="71">
        <v>0.5625</v>
      </c>
      <c r="C61" s="72">
        <v>50.04</v>
      </c>
      <c r="D61" s="73">
        <f>ROUND(C61,2)</f>
        <v>50.04</v>
      </c>
      <c r="E61" s="60">
        <v>57.41</v>
      </c>
      <c r="F61" s="60">
        <v>842.558</v>
      </c>
      <c r="G61" s="61">
        <f>ABS(F61)</f>
        <v>842.558</v>
      </c>
      <c r="H61" s="74">
        <v>90.88148</v>
      </c>
      <c r="I61" s="63">
        <f>MAX(H61,-0.12*G61)</f>
        <v>90.88148</v>
      </c>
      <c r="J61" s="63">
        <f>IF(ABS(G61)&lt;=10,0.5,IF(ABS(G61)&lt;=25,1,IF(ABS(G61)&lt;=100,2,10)))</f>
        <v>10</v>
      </c>
      <c r="K61" s="64">
        <f>IF(H61&lt;-J61,1,0)</f>
        <v>0</v>
      </c>
      <c r="L61" s="64">
        <f>IF(K61=K60,L60+K61,0)</f>
        <v>0</v>
      </c>
      <c r="M61" s="65">
        <f>IF(OR(L61=12,L61=24,L61=36,L61=48,L61=60,L61=72,L61=84,L61=96),1,0)</f>
        <v>0</v>
      </c>
      <c r="N61" s="65">
        <f>IF(H61&gt;J61,1,0)</f>
        <v>1</v>
      </c>
      <c r="O61" s="65">
        <f>IF(N61=N60,O60+N61,0)</f>
        <v>0</v>
      </c>
      <c r="P61" s="65">
        <f>IF(OR(O61=12,O61=24,O61=36,O61=48,O61=60,O61=72,O61=84,O61=96),1,0)</f>
        <v>0</v>
      </c>
      <c r="Q61" s="66">
        <f>M61+P61</f>
        <v>0</v>
      </c>
      <c r="R61" s="66">
        <f>Q61*ABS(S61)*0.1</f>
        <v>0</v>
      </c>
      <c r="S61" s="67">
        <f>I61*E61/40000</f>
        <v>0.13043764417</v>
      </c>
      <c r="T61" s="60">
        <f>MIN($T$6/100*G61,150)</f>
        <v>101.10696</v>
      </c>
      <c r="U61" s="60">
        <f>MIN($U$6/100*G61,200)</f>
        <v>126.3837</v>
      </c>
      <c r="V61" s="60">
        <f>MIN($V$6/100*G61,250)</f>
        <v>168.5116</v>
      </c>
      <c r="W61" s="60">
        <v>0.2</v>
      </c>
      <c r="X61" s="60">
        <v>0.2</v>
      </c>
      <c r="Y61" s="60">
        <v>0.6</v>
      </c>
      <c r="Z61" s="67">
        <f>IF(AND(D61&lt;49.85,H61&gt;0),$C$2*ABS(H61)/40000,(SUMPRODUCT(--(H61&gt;$T61:$V61),(H61-$T61:$V61),($W61:$Y61)))*E61/40000)</f>
        <v>0</v>
      </c>
      <c r="AA61" s="67">
        <f>IF(AND(C61&gt;=50.1,H61&lt;0),($A$2)*ABS(H61)/40000,0)</f>
        <v>0</v>
      </c>
      <c r="AB61" s="67">
        <f>S61+Z61+AA61</f>
        <v>0.13043764417</v>
      </c>
      <c r="AC61" s="75">
        <f>IF(AB61&gt;=0,AB61,"")</f>
        <v>0.13043764417</v>
      </c>
      <c r="AD61" s="76" t="str">
        <f>IF(AB61&lt;0,AB61,"")</f>
        <v/>
      </c>
      <c r="AE61" s="77"/>
      <c r="AF61" s="89"/>
      <c r="AG61" s="92">
        <f>ROUND((AG60-0.01),2)</f>
        <v>50.95</v>
      </c>
      <c r="AH61" s="93">
        <v>0</v>
      </c>
      <c r="AI61" s="86">
        <v>0</v>
      </c>
    </row>
    <row r="62" spans="1:38" customHeight="1" ht="15.75">
      <c r="A62" s="70">
        <v>0.5625</v>
      </c>
      <c r="B62" s="71">
        <v>0.572916666666667</v>
      </c>
      <c r="C62" s="72">
        <v>50.02</v>
      </c>
      <c r="D62" s="73">
        <f>ROUND(C62,2)</f>
        <v>50.02</v>
      </c>
      <c r="E62" s="60">
        <v>172.24</v>
      </c>
      <c r="F62" s="60">
        <v>832.8124</v>
      </c>
      <c r="G62" s="61">
        <f>ABS(F62)</f>
        <v>832.8124</v>
      </c>
      <c r="H62" s="74">
        <v>105.9424</v>
      </c>
      <c r="I62" s="63">
        <f>MAX(H62,-0.12*G62)</f>
        <v>105.9424</v>
      </c>
      <c r="J62" s="63">
        <f>IF(ABS(G62)&lt;=10,0.5,IF(ABS(G62)&lt;=25,1,IF(ABS(G62)&lt;=100,2,10)))</f>
        <v>10</v>
      </c>
      <c r="K62" s="64">
        <f>IF(H62&lt;-J62,1,0)</f>
        <v>0</v>
      </c>
      <c r="L62" s="64">
        <f>IF(K62=K61,L61+K62,0)</f>
        <v>0</v>
      </c>
      <c r="M62" s="65">
        <f>IF(OR(L62=12,L62=24,L62=36,L62=48,L62=60,L62=72,L62=84,L62=96),1,0)</f>
        <v>0</v>
      </c>
      <c r="N62" s="65">
        <f>IF(H62&gt;J62,1,0)</f>
        <v>1</v>
      </c>
      <c r="O62" s="65">
        <f>IF(N62=N61,O61+N62,0)</f>
        <v>1</v>
      </c>
      <c r="P62" s="65">
        <f>IF(OR(O62=12,O62=24,O62=36,O62=48,O62=60,O62=72,O62=84,O62=96),1,0)</f>
        <v>0</v>
      </c>
      <c r="Q62" s="66">
        <f>M62+P62</f>
        <v>0</v>
      </c>
      <c r="R62" s="66">
        <f>Q62*ABS(S62)*0.1</f>
        <v>0</v>
      </c>
      <c r="S62" s="67">
        <f>I62*E62/40000</f>
        <v>0.4561879744000001</v>
      </c>
      <c r="T62" s="60">
        <f>MIN($T$6/100*G62,150)</f>
        <v>99.937488</v>
      </c>
      <c r="U62" s="60">
        <f>MIN($U$6/100*G62,200)</f>
        <v>124.92186</v>
      </c>
      <c r="V62" s="60">
        <f>MIN($V$6/100*G62,250)</f>
        <v>166.56248</v>
      </c>
      <c r="W62" s="60">
        <v>0.2</v>
      </c>
      <c r="X62" s="60">
        <v>0.2</v>
      </c>
      <c r="Y62" s="60">
        <v>0.6</v>
      </c>
      <c r="Z62" s="67">
        <f>IF(AND(D62&lt;49.85,H62&gt;0),$C$2*ABS(H62)/40000,(SUMPRODUCT(--(H62&gt;$T62:$V62),(H62-$T62:$V62),($W62:$Y62)))*E62/40000)</f>
        <v>0.005171430214400004</v>
      </c>
      <c r="AA62" s="67">
        <f>IF(AND(C62&gt;=50.1,H62&lt;0),($A$2)*ABS(H62)/40000,0)</f>
        <v>0</v>
      </c>
      <c r="AB62" s="67">
        <f>S62+Z62+AA62</f>
        <v>0.4613594046144001</v>
      </c>
      <c r="AC62" s="75">
        <f>IF(AB62&gt;=0,AB62,"")</f>
        <v>0.4613594046144001</v>
      </c>
      <c r="AD62" s="76" t="str">
        <f>IF(AB62&lt;0,AB62,"")</f>
        <v/>
      </c>
      <c r="AE62" s="77"/>
      <c r="AF62" s="89"/>
      <c r="AG62" s="92">
        <f>ROUND((AG61-0.01),2)</f>
        <v>50.94</v>
      </c>
      <c r="AH62" s="93">
        <v>0</v>
      </c>
      <c r="AI62" s="86">
        <v>0</v>
      </c>
    </row>
    <row r="63" spans="1:38" customHeight="1" ht="15.75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172.24</v>
      </c>
      <c r="F63" s="60">
        <v>831.652</v>
      </c>
      <c r="G63" s="61">
        <f>ABS(F63)</f>
        <v>831.652</v>
      </c>
      <c r="H63" s="74">
        <v>101.26239</v>
      </c>
      <c r="I63" s="63">
        <f>MAX(H63,-0.12*G63)</f>
        <v>101.26239</v>
      </c>
      <c r="J63" s="63">
        <f>IF(ABS(G63)&lt;=10,0.5,IF(ABS(G63)&lt;=25,1,IF(ABS(G63)&lt;=100,2,10)))</f>
        <v>10</v>
      </c>
      <c r="K63" s="64">
        <f>IF(H63&lt;-J63,1,0)</f>
        <v>0</v>
      </c>
      <c r="L63" s="64">
        <f>IF(K63=K62,L62+K63,0)</f>
        <v>0</v>
      </c>
      <c r="M63" s="65">
        <f>IF(OR(L63=12,L63=24,L63=36,L63=48,L63=60,L63=72,L63=84,L63=96),1,0)</f>
        <v>0</v>
      </c>
      <c r="N63" s="65">
        <f>IF(H63&gt;J63,1,0)</f>
        <v>1</v>
      </c>
      <c r="O63" s="65">
        <f>IF(N63=N62,O62+N63,0)</f>
        <v>2</v>
      </c>
      <c r="P63" s="65">
        <f>IF(OR(O63=12,O63=24,O63=36,O63=48,O63=60,O63=72,O63=84,O63=96),1,0)</f>
        <v>0</v>
      </c>
      <c r="Q63" s="66">
        <f>M63+P63</f>
        <v>0</v>
      </c>
      <c r="R63" s="66">
        <f>Q63*ABS(S63)*0.1</f>
        <v>0</v>
      </c>
      <c r="S63" s="67">
        <f>I63*E63/40000</f>
        <v>0.4360358513400001</v>
      </c>
      <c r="T63" s="60">
        <f>MIN($T$6/100*G63,150)</f>
        <v>99.79824000000001</v>
      </c>
      <c r="U63" s="60">
        <f>MIN($U$6/100*G63,200)</f>
        <v>124.7478</v>
      </c>
      <c r="V63" s="60">
        <f>MIN($V$6/100*G63,250)</f>
        <v>166.3304</v>
      </c>
      <c r="W63" s="60">
        <v>0.2</v>
      </c>
      <c r="X63" s="60">
        <v>0.2</v>
      </c>
      <c r="Y63" s="60">
        <v>0.6</v>
      </c>
      <c r="Z63" s="67">
        <f>IF(AND(D63&lt;49.85,H63&gt;0),$C$2*ABS(H63)/40000,(SUMPRODUCT(--(H63&gt;$T63:$V63),(H63-$T63:$V63),($W63:$Y63)))*E63/40000)</f>
        <v>0.001260925979999991</v>
      </c>
      <c r="AA63" s="67">
        <f>IF(AND(C63&gt;=50.1,H63&lt;0),($A$2)*ABS(H63)/40000,0)</f>
        <v>0</v>
      </c>
      <c r="AB63" s="67">
        <f>S63+Z63+AA63</f>
        <v>0.4372967773200001</v>
      </c>
      <c r="AC63" s="75">
        <f>IF(AB63&gt;=0,AB63,"")</f>
        <v>0.4372967773200001</v>
      </c>
      <c r="AD63" s="76" t="str">
        <f>IF(AB63&lt;0,AB63,"")</f>
        <v/>
      </c>
      <c r="AE63" s="77"/>
      <c r="AF63" s="89"/>
      <c r="AG63" s="92">
        <f>ROUND((AG62-0.01),2)</f>
        <v>50.93</v>
      </c>
      <c r="AH63" s="93">
        <v>0</v>
      </c>
      <c r="AI63" s="86">
        <v>0</v>
      </c>
    </row>
    <row r="64" spans="1:38" customHeight="1" ht="15.75">
      <c r="A64" s="70">
        <v>0.583333333333333</v>
      </c>
      <c r="B64" s="71">
        <v>0.59375</v>
      </c>
      <c r="C64" s="72">
        <v>50.04</v>
      </c>
      <c r="D64" s="73">
        <f>ROUND(C64,2)</f>
        <v>50.04</v>
      </c>
      <c r="E64" s="60">
        <v>57.41</v>
      </c>
      <c r="F64" s="60">
        <v>817.9244</v>
      </c>
      <c r="G64" s="61">
        <f>ABS(F64)</f>
        <v>817.9244</v>
      </c>
      <c r="H64" s="74">
        <v>108.14688</v>
      </c>
      <c r="I64" s="63">
        <f>MAX(H64,-0.12*G64)</f>
        <v>108.14688</v>
      </c>
      <c r="J64" s="63">
        <f>IF(ABS(G64)&lt;=10,0.5,IF(ABS(G64)&lt;=25,1,IF(ABS(G64)&lt;=100,2,10)))</f>
        <v>10</v>
      </c>
      <c r="K64" s="64">
        <f>IF(H64&lt;-J64,1,0)</f>
        <v>0</v>
      </c>
      <c r="L64" s="64">
        <f>IF(K64=K63,L63+K64,0)</f>
        <v>0</v>
      </c>
      <c r="M64" s="65">
        <f>IF(OR(L64=12,L64=24,L64=36,L64=48,L64=60,L64=72,L64=84,L64=96),1,0)</f>
        <v>0</v>
      </c>
      <c r="N64" s="65">
        <f>IF(H64&gt;J64,1,0)</f>
        <v>1</v>
      </c>
      <c r="O64" s="65">
        <f>IF(N64=N63,O63+N64,0)</f>
        <v>3</v>
      </c>
      <c r="P64" s="65">
        <f>IF(OR(O64=12,O64=24,O64=36,O64=48,O64=60,O64=72,O64=84,O64=96),1,0)</f>
        <v>0</v>
      </c>
      <c r="Q64" s="66">
        <f>M64+P64</f>
        <v>0</v>
      </c>
      <c r="R64" s="66">
        <f>Q64*ABS(S64)*0.1</f>
        <v>0</v>
      </c>
      <c r="S64" s="67">
        <f>I64*E64/40000</f>
        <v>0.15521780952</v>
      </c>
      <c r="T64" s="60">
        <f>MIN($T$6/100*G64,150)</f>
        <v>98.15092799999999</v>
      </c>
      <c r="U64" s="60">
        <f>MIN($U$6/100*G64,200)</f>
        <v>122.68866</v>
      </c>
      <c r="V64" s="60">
        <f>MIN($V$6/100*G64,250)</f>
        <v>163.58488</v>
      </c>
      <c r="W64" s="60">
        <v>0.2</v>
      </c>
      <c r="X64" s="60">
        <v>0.2</v>
      </c>
      <c r="Y64" s="60">
        <v>0.6</v>
      </c>
      <c r="Z64" s="67">
        <f>IF(AND(D64&lt;49.85,H64&gt;0),$C$2*ABS(H64)/40000,(SUMPRODUCT(--(H64&gt;$T64:$V64),(H64-$T64:$V64),($W64:$Y64)))*E64/40000)</f>
        <v>0.002869338021600001</v>
      </c>
      <c r="AA64" s="67">
        <f>IF(AND(C64&gt;=50.1,H64&lt;0),($A$2)*ABS(H64)/40000,0)</f>
        <v>0</v>
      </c>
      <c r="AB64" s="67">
        <f>S64+Z64+AA64</f>
        <v>0.1580871475416</v>
      </c>
      <c r="AC64" s="75">
        <f>IF(AB64&gt;=0,AB64,"")</f>
        <v>0.1580871475416</v>
      </c>
      <c r="AD64" s="76" t="str">
        <f>IF(AB64&lt;0,AB64,"")</f>
        <v/>
      </c>
      <c r="AE64" s="77"/>
      <c r="AF64" s="89"/>
      <c r="AG64" s="92">
        <f>ROUND((AG63-0.01),2)</f>
        <v>50.92</v>
      </c>
      <c r="AH64" s="93">
        <v>0</v>
      </c>
      <c r="AI64" s="86">
        <v>0</v>
      </c>
    </row>
    <row r="65" spans="1:38" customHeight="1" ht="15.75">
      <c r="A65" s="70">
        <v>0.59375</v>
      </c>
      <c r="B65" s="71">
        <v>0.604166666666667</v>
      </c>
      <c r="C65" s="72">
        <v>49.96</v>
      </c>
      <c r="D65" s="73">
        <f>ROUND(C65,2)</f>
        <v>49.96</v>
      </c>
      <c r="E65" s="60">
        <v>415.3</v>
      </c>
      <c r="F65" s="60">
        <v>817.6264</v>
      </c>
      <c r="G65" s="61">
        <f>ABS(F65)</f>
        <v>817.6264</v>
      </c>
      <c r="H65" s="74">
        <v>109.27352</v>
      </c>
      <c r="I65" s="63">
        <f>MAX(H65,-0.12*G65)</f>
        <v>109.27352</v>
      </c>
      <c r="J65" s="63">
        <f>IF(ABS(G65)&lt;=10,0.5,IF(ABS(G65)&lt;=25,1,IF(ABS(G65)&lt;=100,2,10)))</f>
        <v>10</v>
      </c>
      <c r="K65" s="64">
        <f>IF(H65&lt;-J65,1,0)</f>
        <v>0</v>
      </c>
      <c r="L65" s="64">
        <f>IF(K65=K64,L64+K65,0)</f>
        <v>0</v>
      </c>
      <c r="M65" s="65">
        <f>IF(OR(L65=12,L65=24,L65=36,L65=48,L65=60,L65=72,L65=84,L65=96),1,0)</f>
        <v>0</v>
      </c>
      <c r="N65" s="65">
        <f>IF(H65&gt;J65,1,0)</f>
        <v>1</v>
      </c>
      <c r="O65" s="65">
        <f>IF(N65=N64,O64+N65,0)</f>
        <v>4</v>
      </c>
      <c r="P65" s="65">
        <f>IF(OR(O65=12,O65=24,O65=36,O65=48,O65=60,O65=72,O65=84,O65=96),1,0)</f>
        <v>0</v>
      </c>
      <c r="Q65" s="66">
        <f>M65+P65</f>
        <v>0</v>
      </c>
      <c r="R65" s="66">
        <f>Q65*ABS(S65)*0.1</f>
        <v>0</v>
      </c>
      <c r="S65" s="67">
        <f>I65*E65/40000</f>
        <v>1.1345323214</v>
      </c>
      <c r="T65" s="60">
        <f>MIN($T$6/100*G65,150)</f>
        <v>98.115168</v>
      </c>
      <c r="U65" s="60">
        <f>MIN($U$6/100*G65,200)</f>
        <v>122.64396</v>
      </c>
      <c r="V65" s="60">
        <f>MIN($V$6/100*G65,250)</f>
        <v>163.52528</v>
      </c>
      <c r="W65" s="60">
        <v>0.2</v>
      </c>
      <c r="X65" s="60">
        <v>0.2</v>
      </c>
      <c r="Y65" s="60">
        <v>0.6</v>
      </c>
      <c r="Z65" s="67">
        <f>IF(AND(D65&lt;49.85,H65&gt;0),$C$2*ABS(H65)/40000,(SUMPRODUCT(--(H65&gt;$T65:$V65),(H65-$T65:$V65),($W65:$Y65)))*E65/40000)</f>
        <v>0.02317031792800002</v>
      </c>
      <c r="AA65" s="67">
        <f>IF(AND(C65&gt;=50.1,H65&lt;0),($A$2)*ABS(H65)/40000,0)</f>
        <v>0</v>
      </c>
      <c r="AB65" s="67">
        <f>S65+Z65+AA65</f>
        <v>1.157702639328</v>
      </c>
      <c r="AC65" s="75">
        <f>IF(AB65&gt;=0,AB65,"")</f>
        <v>1.157702639328</v>
      </c>
      <c r="AD65" s="76" t="str">
        <f>IF(AB65&lt;0,AB65,"")</f>
        <v/>
      </c>
      <c r="AE65" s="77"/>
      <c r="AF65" s="89"/>
      <c r="AG65" s="92">
        <f>ROUND((AG64-0.01),2)</f>
        <v>50.91</v>
      </c>
      <c r="AH65" s="93">
        <v>0</v>
      </c>
      <c r="AI65" s="86">
        <v>0</v>
      </c>
    </row>
    <row r="66" spans="1:38" customHeight="1" ht="15.75">
      <c r="A66" s="70">
        <v>0.604166666666667</v>
      </c>
      <c r="B66" s="71">
        <v>0.614583333333334</v>
      </c>
      <c r="C66" s="72">
        <v>49.93</v>
      </c>
      <c r="D66" s="73">
        <f>ROUND(C66,2)</f>
        <v>49.93</v>
      </c>
      <c r="E66" s="60">
        <v>511.47</v>
      </c>
      <c r="F66" s="60">
        <v>815.5232</v>
      </c>
      <c r="G66" s="61">
        <f>ABS(F66)</f>
        <v>815.5232</v>
      </c>
      <c r="H66" s="74">
        <v>117.31755</v>
      </c>
      <c r="I66" s="63">
        <f>MAX(H66,-0.12*G66)</f>
        <v>117.31755</v>
      </c>
      <c r="J66" s="63">
        <f>IF(ABS(G66)&lt;=10,0.5,IF(ABS(G66)&lt;=25,1,IF(ABS(G66)&lt;=100,2,10)))</f>
        <v>10</v>
      </c>
      <c r="K66" s="64">
        <f>IF(H66&lt;-J66,1,0)</f>
        <v>0</v>
      </c>
      <c r="L66" s="64">
        <f>IF(K66=K65,L65+K66,0)</f>
        <v>0</v>
      </c>
      <c r="M66" s="65">
        <f>IF(OR(L66=12,L66=24,L66=36,L66=48,L66=60,L66=72,L66=84,L66=96),1,0)</f>
        <v>0</v>
      </c>
      <c r="N66" s="65">
        <f>IF(H66&gt;J66,1,0)</f>
        <v>1</v>
      </c>
      <c r="O66" s="65">
        <f>IF(N66=N65,O65+N66,0)</f>
        <v>5</v>
      </c>
      <c r="P66" s="65">
        <f>IF(OR(O66=12,O66=24,O66=36,O66=48,O66=60,O66=72,O66=84,O66=96),1,0)</f>
        <v>0</v>
      </c>
      <c r="Q66" s="66">
        <f>M66+P66</f>
        <v>0</v>
      </c>
      <c r="R66" s="66">
        <f>Q66*ABS(S66)*0.1</f>
        <v>0</v>
      </c>
      <c r="S66" s="67">
        <f>I66*E66/40000</f>
        <v>1.5001101824625</v>
      </c>
      <c r="T66" s="60">
        <f>MIN($T$6/100*G66,150)</f>
        <v>97.86278399999999</v>
      </c>
      <c r="U66" s="60">
        <f>MIN($U$6/100*G66,200)</f>
        <v>122.32848</v>
      </c>
      <c r="V66" s="60">
        <f>MIN($V$6/100*G66,250)</f>
        <v>163.10464</v>
      </c>
      <c r="W66" s="60">
        <v>0.2</v>
      </c>
      <c r="X66" s="60">
        <v>0.2</v>
      </c>
      <c r="Y66" s="60">
        <v>0.6</v>
      </c>
      <c r="Z66" s="67">
        <f>IF(AND(D66&lt;49.85,H66&gt;0),$C$2*ABS(H66)/40000,(SUMPRODUCT(--(H66&gt;$T66:$V66),(H66-$T66:$V66),($W66:$Y66)))*E66/40000)</f>
        <v>0.04975264583010002</v>
      </c>
      <c r="AA66" s="67">
        <f>IF(AND(C66&gt;=50.1,H66&lt;0),($A$2)*ABS(H66)/40000,0)</f>
        <v>0</v>
      </c>
      <c r="AB66" s="67">
        <f>S66+Z66+AA66</f>
        <v>1.5498628282926</v>
      </c>
      <c r="AC66" s="75">
        <f>IF(AB66&gt;=0,AB66,"")</f>
        <v>1.5498628282926</v>
      </c>
      <c r="AD66" s="76" t="str">
        <f>IF(AB66&lt;0,AB66,"")</f>
        <v/>
      </c>
      <c r="AE66" s="77"/>
      <c r="AF66" s="89"/>
      <c r="AG66" s="92">
        <f>ROUND((AG65-0.01),2)</f>
        <v>50.9</v>
      </c>
      <c r="AH66" s="93">
        <v>0</v>
      </c>
      <c r="AI66" s="86">
        <v>0</v>
      </c>
    </row>
    <row r="67" spans="1:38" customHeight="1" ht="15.75">
      <c r="A67" s="70">
        <v>0.614583333333333</v>
      </c>
      <c r="B67" s="71">
        <v>0.625</v>
      </c>
      <c r="C67" s="72">
        <v>50.01</v>
      </c>
      <c r="D67" s="73">
        <f>ROUND(C67,2)</f>
        <v>50.01</v>
      </c>
      <c r="E67" s="60">
        <v>229.65</v>
      </c>
      <c r="F67" s="60">
        <v>833.3868</v>
      </c>
      <c r="G67" s="61">
        <f>ABS(F67)</f>
        <v>833.3868</v>
      </c>
      <c r="H67" s="74">
        <v>86.46941</v>
      </c>
      <c r="I67" s="63">
        <f>MAX(H67,-0.12*G67)</f>
        <v>86.46941</v>
      </c>
      <c r="J67" s="63">
        <f>IF(ABS(G67)&lt;=10,0.5,IF(ABS(G67)&lt;=25,1,IF(ABS(G67)&lt;=100,2,10)))</f>
        <v>10</v>
      </c>
      <c r="K67" s="64">
        <f>IF(H67&lt;-J67,1,0)</f>
        <v>0</v>
      </c>
      <c r="L67" s="64">
        <f>IF(K67=K66,L66+K67,0)</f>
        <v>0</v>
      </c>
      <c r="M67" s="65">
        <f>IF(OR(L67=12,L67=24,L67=36,L67=48,L67=60,L67=72,L67=84,L67=96),1,0)</f>
        <v>0</v>
      </c>
      <c r="N67" s="65">
        <f>IF(H67&gt;J67,1,0)</f>
        <v>1</v>
      </c>
      <c r="O67" s="65">
        <f>IF(N67=N66,O66+N67,0)</f>
        <v>6</v>
      </c>
      <c r="P67" s="65">
        <f>IF(OR(O67=12,O67=24,O67=36,O67=48,O67=60,O67=72,O67=84,O67=96),1,0)</f>
        <v>0</v>
      </c>
      <c r="Q67" s="66">
        <f>M67+P67</f>
        <v>0</v>
      </c>
      <c r="R67" s="66">
        <f>Q67*ABS(S67)*0.1</f>
        <v>0</v>
      </c>
      <c r="S67" s="67">
        <f>I67*E67/40000</f>
        <v>0.4964425001625</v>
      </c>
      <c r="T67" s="60">
        <f>MIN($T$6/100*G67,150)</f>
        <v>100.006416</v>
      </c>
      <c r="U67" s="60">
        <f>MIN($U$6/100*G67,200)</f>
        <v>125.00802</v>
      </c>
      <c r="V67" s="60">
        <f>MIN($V$6/100*G67,250)</f>
        <v>166.67736</v>
      </c>
      <c r="W67" s="60">
        <v>0.2</v>
      </c>
      <c r="X67" s="60">
        <v>0.2</v>
      </c>
      <c r="Y67" s="60">
        <v>0.6</v>
      </c>
      <c r="Z67" s="67">
        <f>IF(AND(D67&lt;49.85,H67&gt;0),$C$2*ABS(H67)/40000,(SUMPRODUCT(--(H67&gt;$T67:$V67),(H67-$T67:$V67),($W67:$Y67)))*E67/40000)</f>
        <v>0</v>
      </c>
      <c r="AA67" s="67">
        <f>IF(AND(C67&gt;=50.1,H67&lt;0),($A$2)*ABS(H67)/40000,0)</f>
        <v>0</v>
      </c>
      <c r="AB67" s="67">
        <f>S67+Z67+AA67</f>
        <v>0.4964425001625</v>
      </c>
      <c r="AC67" s="75">
        <f>IF(AB67&gt;=0,AB67,"")</f>
        <v>0.4964425001625</v>
      </c>
      <c r="AD67" s="76" t="str">
        <f>IF(AB67&lt;0,AB67,"")</f>
        <v/>
      </c>
      <c r="AE67" s="77"/>
      <c r="AF67" s="89"/>
      <c r="AG67" s="92">
        <f>ROUND((AG66-0.01),2)</f>
        <v>50.89</v>
      </c>
      <c r="AH67" s="93">
        <v>0</v>
      </c>
      <c r="AI67" s="86">
        <v>0</v>
      </c>
    </row>
    <row r="68" spans="1:38" customHeight="1" ht="15.75">
      <c r="A68" s="70">
        <v>0.625</v>
      </c>
      <c r="B68" s="71">
        <v>0.635416666666667</v>
      </c>
      <c r="C68" s="72">
        <v>49.97</v>
      </c>
      <c r="D68" s="73">
        <f>ROUND(C68,2)</f>
        <v>49.97</v>
      </c>
      <c r="E68" s="60">
        <v>383.24</v>
      </c>
      <c r="F68" s="60">
        <v>863.1156</v>
      </c>
      <c r="G68" s="61">
        <f>ABS(F68)</f>
        <v>863.1156</v>
      </c>
      <c r="H68" s="74">
        <v>52.60441</v>
      </c>
      <c r="I68" s="63">
        <f>MAX(H68,-0.12*G68)</f>
        <v>52.60441</v>
      </c>
      <c r="J68" s="63">
        <f>IF(ABS(G68)&lt;=10,0.5,IF(ABS(G68)&lt;=25,1,IF(ABS(G68)&lt;=100,2,10)))</f>
        <v>10</v>
      </c>
      <c r="K68" s="64">
        <f>IF(H68&lt;-J68,1,0)</f>
        <v>0</v>
      </c>
      <c r="L68" s="64">
        <f>IF(K68=K67,L67+K68,0)</f>
        <v>0</v>
      </c>
      <c r="M68" s="65">
        <f>IF(OR(L68=12,L68=24,L68=36,L68=48,L68=60,L68=72,L68=84,L68=96),1,0)</f>
        <v>0</v>
      </c>
      <c r="N68" s="65">
        <f>IF(H68&gt;J68,1,0)</f>
        <v>1</v>
      </c>
      <c r="O68" s="65">
        <f>IF(N68=N67,O67+N68,0)</f>
        <v>7</v>
      </c>
      <c r="P68" s="65">
        <f>IF(OR(O68=12,O68=24,O68=36,O68=48,O68=60,O68=72,O68=84,O68=96),1,0)</f>
        <v>0</v>
      </c>
      <c r="Q68" s="66">
        <f>M68+P68</f>
        <v>0</v>
      </c>
      <c r="R68" s="66">
        <f>Q68*ABS(S68)*0.1</f>
        <v>0</v>
      </c>
      <c r="S68" s="67">
        <f>I68*E68/40000</f>
        <v>0.5040028522100001</v>
      </c>
      <c r="T68" s="60">
        <f>MIN($T$6/100*G68,150)</f>
        <v>103.573872</v>
      </c>
      <c r="U68" s="60">
        <f>MIN($U$6/100*G68,200)</f>
        <v>129.46734</v>
      </c>
      <c r="V68" s="60">
        <f>MIN($V$6/100*G68,250)</f>
        <v>172.62312</v>
      </c>
      <c r="W68" s="60">
        <v>0.2</v>
      </c>
      <c r="X68" s="60">
        <v>0.2</v>
      </c>
      <c r="Y68" s="60">
        <v>0.6</v>
      </c>
      <c r="Z68" s="67">
        <f>IF(AND(D68&lt;49.85,H68&gt;0),$C$2*ABS(H68)/40000,(SUMPRODUCT(--(H68&gt;$T68:$V68),(H68-$T68:$V68),($W68:$Y68)))*E68/40000)</f>
        <v>0</v>
      </c>
      <c r="AA68" s="67">
        <f>IF(AND(C68&gt;=50.1,H68&lt;0),($A$2)*ABS(H68)/40000,0)</f>
        <v>0</v>
      </c>
      <c r="AB68" s="67">
        <f>S68+Z68+AA68</f>
        <v>0.5040028522100001</v>
      </c>
      <c r="AC68" s="75">
        <f>IF(AB68&gt;=0,AB68,"")</f>
        <v>0.5040028522100001</v>
      </c>
      <c r="AD68" s="76" t="str">
        <f>IF(AB68&lt;0,AB68,"")</f>
        <v/>
      </c>
      <c r="AE68" s="77"/>
      <c r="AF68" s="89"/>
      <c r="AG68" s="92">
        <f>ROUND((AG67-0.01),2)</f>
        <v>50.88</v>
      </c>
      <c r="AH68" s="93">
        <v>0</v>
      </c>
      <c r="AI68" s="86">
        <v>0</v>
      </c>
    </row>
    <row r="69" spans="1:38" customHeight="1" ht="15.75">
      <c r="A69" s="70">
        <v>0.635416666666667</v>
      </c>
      <c r="B69" s="71">
        <v>0.645833333333334</v>
      </c>
      <c r="C69" s="72">
        <v>49.92</v>
      </c>
      <c r="D69" s="73">
        <f>ROUND(C69,2)</f>
        <v>49.92</v>
      </c>
      <c r="E69" s="60">
        <v>543.53</v>
      </c>
      <c r="F69" s="60">
        <v>882.1056</v>
      </c>
      <c r="G69" s="61">
        <f>ABS(F69)</f>
        <v>882.1056</v>
      </c>
      <c r="H69" s="74">
        <v>51.63617</v>
      </c>
      <c r="I69" s="63">
        <f>MAX(H69,-0.12*G69)</f>
        <v>51.63617</v>
      </c>
      <c r="J69" s="63">
        <f>IF(ABS(G69)&lt;=10,0.5,IF(ABS(G69)&lt;=25,1,IF(ABS(G69)&lt;=100,2,10)))</f>
        <v>10</v>
      </c>
      <c r="K69" s="64">
        <f>IF(H69&lt;-J69,1,0)</f>
        <v>0</v>
      </c>
      <c r="L69" s="64">
        <f>IF(K69=K68,L68+K69,0)</f>
        <v>0</v>
      </c>
      <c r="M69" s="65">
        <f>IF(OR(L69=12,L69=24,L69=36,L69=48,L69=60,L69=72,L69=84,L69=96),1,0)</f>
        <v>0</v>
      </c>
      <c r="N69" s="65">
        <f>IF(H69&gt;J69,1,0)</f>
        <v>1</v>
      </c>
      <c r="O69" s="65">
        <f>IF(N69=N68,O68+N69,0)</f>
        <v>8</v>
      </c>
      <c r="P69" s="65">
        <f>IF(OR(O69=12,O69=24,O69=36,O69=48,O69=60,O69=72,O69=84,O69=96),1,0)</f>
        <v>0</v>
      </c>
      <c r="Q69" s="66">
        <f>M69+P69</f>
        <v>0</v>
      </c>
      <c r="R69" s="66">
        <f>Q69*ABS(S69)*0.1</f>
        <v>0</v>
      </c>
      <c r="S69" s="67">
        <f>I69*E69/40000</f>
        <v>0.7016451870025</v>
      </c>
      <c r="T69" s="60">
        <f>MIN($T$6/100*G69,150)</f>
        <v>105.852672</v>
      </c>
      <c r="U69" s="60">
        <f>MIN($U$6/100*G69,200)</f>
        <v>132.31584</v>
      </c>
      <c r="V69" s="60">
        <f>MIN($V$6/100*G69,250)</f>
        <v>176.42112</v>
      </c>
      <c r="W69" s="60">
        <v>0.2</v>
      </c>
      <c r="X69" s="60">
        <v>0.2</v>
      </c>
      <c r="Y69" s="60">
        <v>0.6</v>
      </c>
      <c r="Z69" s="67">
        <f>IF(AND(D69&lt;49.85,H69&gt;0),$C$2*ABS(H69)/40000,(SUMPRODUCT(--(H69&gt;$T69:$V69),(H69-$T69:$V69),($W69:$Y69)))*E69/40000)</f>
        <v>0</v>
      </c>
      <c r="AA69" s="67">
        <f>IF(AND(C69&gt;=50.1,H69&lt;0),($A$2)*ABS(H69)/40000,0)</f>
        <v>0</v>
      </c>
      <c r="AB69" s="67">
        <f>S69+Z69+AA69</f>
        <v>0.7016451870025</v>
      </c>
      <c r="AC69" s="75">
        <f>IF(AB69&gt;=0,AB69,"")</f>
        <v>0.7016451870025</v>
      </c>
      <c r="AD69" s="76" t="str">
        <f>IF(AB69&lt;0,AB69,"")</f>
        <v/>
      </c>
      <c r="AE69" s="77"/>
      <c r="AF69" s="89"/>
      <c r="AG69" s="92">
        <f>ROUND((AG68-0.01),2)</f>
        <v>50.87</v>
      </c>
      <c r="AH69" s="93">
        <v>0</v>
      </c>
      <c r="AI69" s="86">
        <v>0</v>
      </c>
    </row>
    <row r="70" spans="1:38" customHeight="1" ht="15.75">
      <c r="A70" s="70">
        <v>0.645833333333333</v>
      </c>
      <c r="B70" s="71">
        <v>0.65625</v>
      </c>
      <c r="C70" s="72">
        <v>50.03</v>
      </c>
      <c r="D70" s="73">
        <f>ROUND(C70,2)</f>
        <v>50.03</v>
      </c>
      <c r="E70" s="60">
        <v>114.83</v>
      </c>
      <c r="F70" s="60">
        <v>900.28</v>
      </c>
      <c r="G70" s="61">
        <f>ABS(F70)</f>
        <v>900.28</v>
      </c>
      <c r="H70" s="74">
        <v>42.34668</v>
      </c>
      <c r="I70" s="63">
        <f>MAX(H70,-0.12*G70)</f>
        <v>42.34668</v>
      </c>
      <c r="J70" s="63">
        <f>IF(ABS(G70)&lt;=10,0.5,IF(ABS(G70)&lt;=25,1,IF(ABS(G70)&lt;=100,2,10)))</f>
        <v>10</v>
      </c>
      <c r="K70" s="64">
        <f>IF(H70&lt;-J70,1,0)</f>
        <v>0</v>
      </c>
      <c r="L70" s="64">
        <f>IF(K70=K69,L69+K70,0)</f>
        <v>0</v>
      </c>
      <c r="M70" s="65">
        <f>IF(OR(L70=12,L70=24,L70=36,L70=48,L70=60,L70=72,L70=84,L70=96),1,0)</f>
        <v>0</v>
      </c>
      <c r="N70" s="65">
        <f>IF(H70&gt;J70,1,0)</f>
        <v>1</v>
      </c>
      <c r="O70" s="65">
        <f>IF(N70=N69,O69+N70,0)</f>
        <v>9</v>
      </c>
      <c r="P70" s="65">
        <f>IF(OR(O70=12,O70=24,O70=36,O70=48,O70=60,O70=72,O70=84,O70=96),1,0)</f>
        <v>0</v>
      </c>
      <c r="Q70" s="66">
        <f>M70+P70</f>
        <v>0</v>
      </c>
      <c r="R70" s="66">
        <f>Q70*ABS(S70)*0.1</f>
        <v>0</v>
      </c>
      <c r="S70" s="67">
        <f>I70*E70/40000</f>
        <v>0.12156673161</v>
      </c>
      <c r="T70" s="60">
        <f>MIN($T$6/100*G70,150)</f>
        <v>108.0336</v>
      </c>
      <c r="U70" s="60">
        <f>MIN($U$6/100*G70,200)</f>
        <v>135.042</v>
      </c>
      <c r="V70" s="60">
        <f>MIN($V$6/100*G70,250)</f>
        <v>180.056</v>
      </c>
      <c r="W70" s="60">
        <v>0.2</v>
      </c>
      <c r="X70" s="60">
        <v>0.2</v>
      </c>
      <c r="Y70" s="60">
        <v>0.6</v>
      </c>
      <c r="Z70" s="67">
        <f>IF(AND(D70&lt;49.85,H70&gt;0),$C$2*ABS(H70)/40000,(SUMPRODUCT(--(H70&gt;$T70:$V70),(H70-$T70:$V70),($W70:$Y70)))*E70/40000)</f>
        <v>0</v>
      </c>
      <c r="AA70" s="67">
        <f>IF(AND(C70&gt;=50.1,H70&lt;0),($A$2)*ABS(H70)/40000,0)</f>
        <v>0</v>
      </c>
      <c r="AB70" s="67">
        <f>S70+Z70+AA70</f>
        <v>0.12156673161</v>
      </c>
      <c r="AC70" s="75">
        <f>IF(AB70&gt;=0,AB70,"")</f>
        <v>0.12156673161</v>
      </c>
      <c r="AD70" s="76" t="str">
        <f>IF(AB70&lt;0,AB70,"")</f>
        <v/>
      </c>
      <c r="AE70" s="77"/>
      <c r="AF70" s="89"/>
      <c r="AG70" s="92">
        <f>ROUND((AG69-0.01),2)</f>
        <v>50.86</v>
      </c>
      <c r="AH70" s="93">
        <v>0</v>
      </c>
      <c r="AI70" s="86">
        <v>0</v>
      </c>
    </row>
    <row r="71" spans="1:38" customHeight="1" ht="15.75">
      <c r="A71" s="70">
        <v>0.65625</v>
      </c>
      <c r="B71" s="71">
        <v>0.666666666666667</v>
      </c>
      <c r="C71" s="72">
        <v>50.03</v>
      </c>
      <c r="D71" s="73">
        <f>ROUND(C71,2)</f>
        <v>50.03</v>
      </c>
      <c r="E71" s="60">
        <v>114.83</v>
      </c>
      <c r="F71" s="60">
        <v>900.8616</v>
      </c>
      <c r="G71" s="61">
        <f>ABS(F71)</f>
        <v>900.8616</v>
      </c>
      <c r="H71" s="74">
        <v>40.62273</v>
      </c>
      <c r="I71" s="63">
        <f>MAX(H71,-0.12*G71)</f>
        <v>40.62273</v>
      </c>
      <c r="J71" s="63">
        <f>IF(ABS(G71)&lt;=10,0.5,IF(ABS(G71)&lt;=25,1,IF(ABS(G71)&lt;=100,2,10)))</f>
        <v>10</v>
      </c>
      <c r="K71" s="64">
        <f>IF(H71&lt;-J71,1,0)</f>
        <v>0</v>
      </c>
      <c r="L71" s="64">
        <f>IF(K71=K70,L70+K71,0)</f>
        <v>0</v>
      </c>
      <c r="M71" s="65">
        <f>IF(OR(L71=12,L71=24,L71=36,L71=48,L71=60,L71=72,L71=84,L71=96),1,0)</f>
        <v>0</v>
      </c>
      <c r="N71" s="65">
        <f>IF(H71&gt;J71,1,0)</f>
        <v>1</v>
      </c>
      <c r="O71" s="65">
        <f>IF(N71=N70,O70+N71,0)</f>
        <v>10</v>
      </c>
      <c r="P71" s="65">
        <f>IF(OR(O71=12,O71=24,O71=36,O71=48,O71=60,O71=72,O71=84,O71=96),1,0)</f>
        <v>0</v>
      </c>
      <c r="Q71" s="66">
        <f>M71+P71</f>
        <v>0</v>
      </c>
      <c r="R71" s="66">
        <f>Q71*ABS(S71)*0.1</f>
        <v>0</v>
      </c>
      <c r="S71" s="67">
        <f>I71*E71/40000</f>
        <v>0.1166177021475</v>
      </c>
      <c r="T71" s="60">
        <f>MIN($T$6/100*G71,150)</f>
        <v>108.103392</v>
      </c>
      <c r="U71" s="60">
        <f>MIN($U$6/100*G71,200)</f>
        <v>135.12924</v>
      </c>
      <c r="V71" s="60">
        <f>MIN($V$6/100*G71,250)</f>
        <v>180.17232</v>
      </c>
      <c r="W71" s="60">
        <v>0.2</v>
      </c>
      <c r="X71" s="60">
        <v>0.2</v>
      </c>
      <c r="Y71" s="60">
        <v>0.6</v>
      </c>
      <c r="Z71" s="67">
        <f>IF(AND(D71&lt;49.85,H71&gt;0),$C$2*ABS(H71)/40000,(SUMPRODUCT(--(H71&gt;$T71:$V71),(H71-$T71:$V71),($W71:$Y71)))*E71/40000)</f>
        <v>0</v>
      </c>
      <c r="AA71" s="67">
        <f>IF(AND(C71&gt;=50.1,H71&lt;0),($A$2)*ABS(H71)/40000,0)</f>
        <v>0</v>
      </c>
      <c r="AB71" s="67">
        <f>S71+Z71+AA71</f>
        <v>0.1166177021475</v>
      </c>
      <c r="AC71" s="75">
        <f>IF(AB71&gt;=0,AB71,"")</f>
        <v>0.1166177021475</v>
      </c>
      <c r="AD71" s="76" t="str">
        <f>IF(AB71&lt;0,AB71,"")</f>
        <v/>
      </c>
      <c r="AE71" s="77"/>
      <c r="AF71" s="89"/>
      <c r="AG71" s="92">
        <f>ROUND((AG70-0.01),2)</f>
        <v>50.85</v>
      </c>
      <c r="AH71" s="93">
        <v>0</v>
      </c>
      <c r="AI71" s="86">
        <v>0</v>
      </c>
    </row>
    <row r="72" spans="1:38" customHeight="1" ht="15.75">
      <c r="A72" s="70">
        <v>0.666666666666667</v>
      </c>
      <c r="B72" s="71">
        <v>0.677083333333334</v>
      </c>
      <c r="C72" s="72">
        <v>50.03</v>
      </c>
      <c r="D72" s="73">
        <f>ROUND(C72,2)</f>
        <v>50.03</v>
      </c>
      <c r="E72" s="60">
        <v>114.83</v>
      </c>
      <c r="F72" s="60">
        <v>871.2404</v>
      </c>
      <c r="G72" s="61">
        <f>ABS(F72)</f>
        <v>871.2404</v>
      </c>
      <c r="H72" s="74">
        <v>70.68989999999999</v>
      </c>
      <c r="I72" s="63">
        <f>MAX(H72,-0.12*G72)</f>
        <v>70.68989999999999</v>
      </c>
      <c r="J72" s="63">
        <f>IF(ABS(G72)&lt;=10,0.5,IF(ABS(G72)&lt;=25,1,IF(ABS(G72)&lt;=100,2,10)))</f>
        <v>10</v>
      </c>
      <c r="K72" s="64">
        <f>IF(H72&lt;-J72,1,0)</f>
        <v>0</v>
      </c>
      <c r="L72" s="64">
        <f>IF(K72=K71,L71+K72,0)</f>
        <v>0</v>
      </c>
      <c r="M72" s="65">
        <f>IF(OR(L72=12,L72=24,L72=36,L72=48,L72=60,L72=72,L72=84,L72=96),1,0)</f>
        <v>0</v>
      </c>
      <c r="N72" s="65">
        <f>IF(H72&gt;J72,1,0)</f>
        <v>1</v>
      </c>
      <c r="O72" s="65">
        <f>IF(N72=N71,O71+N72,0)</f>
        <v>11</v>
      </c>
      <c r="P72" s="65">
        <f>IF(OR(O72=12,O72=24,O72=36,O72=48,O72=60,O72=72,O72=84,O72=96),1,0)</f>
        <v>0</v>
      </c>
      <c r="Q72" s="66">
        <f>M72+P72</f>
        <v>0</v>
      </c>
      <c r="R72" s="66">
        <f>Q72*ABS(S72)*0.1</f>
        <v>0</v>
      </c>
      <c r="S72" s="67">
        <f>I72*E72/40000</f>
        <v>0.202933030425</v>
      </c>
      <c r="T72" s="60">
        <f>MIN($T$6/100*G72,150)</f>
        <v>104.548848</v>
      </c>
      <c r="U72" s="60">
        <f>MIN($U$6/100*G72,200)</f>
        <v>130.68606</v>
      </c>
      <c r="V72" s="60">
        <f>MIN($V$6/100*G72,250)</f>
        <v>174.24808</v>
      </c>
      <c r="W72" s="60">
        <v>0.2</v>
      </c>
      <c r="X72" s="60">
        <v>0.2</v>
      </c>
      <c r="Y72" s="60">
        <v>0.6</v>
      </c>
      <c r="Z72" s="67">
        <f>IF(AND(D72&lt;49.85,H72&gt;0),$C$2*ABS(H72)/40000,(SUMPRODUCT(--(H72&gt;$T72:$V72),(H72-$T72:$V72),($W72:$Y72)))*E72/40000)</f>
        <v>0</v>
      </c>
      <c r="AA72" s="67">
        <f>IF(AND(C72&gt;=50.1,H72&lt;0),($A$2)*ABS(H72)/40000,0)</f>
        <v>0</v>
      </c>
      <c r="AB72" s="67">
        <f>S72+Z72+AA72</f>
        <v>0.202933030425</v>
      </c>
      <c r="AC72" s="75">
        <f>IF(AB72&gt;=0,AB72,"")</f>
        <v>0.202933030425</v>
      </c>
      <c r="AD72" s="76" t="str">
        <f>IF(AB72&lt;0,AB72,"")</f>
        <v/>
      </c>
      <c r="AE72" s="77"/>
      <c r="AF72" s="89"/>
      <c r="AG72" s="92">
        <f>ROUND((AG71-0.01),2)</f>
        <v>50.84</v>
      </c>
      <c r="AH72" s="93">
        <v>0</v>
      </c>
      <c r="AI72" s="86">
        <v>0</v>
      </c>
    </row>
    <row r="73" spans="1:38" customHeight="1" ht="15.75">
      <c r="A73" s="70">
        <v>0.677083333333333</v>
      </c>
      <c r="B73" s="71">
        <v>0.6875</v>
      </c>
      <c r="C73" s="72">
        <v>50.03</v>
      </c>
      <c r="D73" s="73">
        <f>ROUND(C73,2)</f>
        <v>50.03</v>
      </c>
      <c r="E73" s="60">
        <v>114.83</v>
      </c>
      <c r="F73" s="60">
        <v>940.29809</v>
      </c>
      <c r="G73" s="61">
        <f>ABS(F73)</f>
        <v>940.29809</v>
      </c>
      <c r="H73" s="74">
        <v>-4.36085</v>
      </c>
      <c r="I73" s="63">
        <f>MAX(H73,-0.12*G73)</f>
        <v>-4.36085</v>
      </c>
      <c r="J73" s="63">
        <f>IF(ABS(G73)&lt;=10,0.5,IF(ABS(G73)&lt;=25,1,IF(ABS(G73)&lt;=100,2,10)))</f>
        <v>10</v>
      </c>
      <c r="K73" s="64">
        <f>IF(H73&lt;-J73,1,0)</f>
        <v>0</v>
      </c>
      <c r="L73" s="64">
        <f>IF(K73=K72,L72+K73,0)</f>
        <v>0</v>
      </c>
      <c r="M73" s="65">
        <f>IF(OR(L73=12,L73=24,L73=36,L73=48,L73=60,L73=72,L73=84,L73=96),1,0)</f>
        <v>0</v>
      </c>
      <c r="N73" s="65">
        <f>IF(H73&gt;J73,1,0)</f>
        <v>0</v>
      </c>
      <c r="O73" s="65">
        <f>IF(N73=N72,O72+N73,0)</f>
        <v>0</v>
      </c>
      <c r="P73" s="65">
        <f>IF(OR(O73=12,O73=24,O73=36,O73=48,O73=60,O73=72,O73=84,O73=96),1,0)</f>
        <v>0</v>
      </c>
      <c r="Q73" s="66">
        <f>M73+P73</f>
        <v>0</v>
      </c>
      <c r="R73" s="66">
        <f>Q73*ABS(S73)*0.1</f>
        <v>0</v>
      </c>
      <c r="S73" s="67">
        <f>I73*E73/40000</f>
        <v>-0.0125189101375</v>
      </c>
      <c r="T73" s="60">
        <f>MIN($T$6/100*G73,150)</f>
        <v>112.8357708</v>
      </c>
      <c r="U73" s="60">
        <f>MIN($U$6/100*G73,200)</f>
        <v>141.0447135</v>
      </c>
      <c r="V73" s="60">
        <f>MIN($V$6/100*G73,250)</f>
        <v>188.059618</v>
      </c>
      <c r="W73" s="60">
        <v>0.2</v>
      </c>
      <c r="X73" s="60">
        <v>0.2</v>
      </c>
      <c r="Y73" s="60">
        <v>0.6</v>
      </c>
      <c r="Z73" s="67">
        <f>IF(AND(D73&lt;49.85,H73&gt;0),$C$2*ABS(H73)/40000,(SUMPRODUCT(--(H73&gt;$T73:$V73),(H73-$T73:$V73),($W73:$Y73)))*E73/40000)</f>
        <v>0</v>
      </c>
      <c r="AA73" s="67">
        <f>IF(AND(C73&gt;=50.1,H73&lt;0),($A$2)*ABS(H73)/40000,0)</f>
        <v>0</v>
      </c>
      <c r="AB73" s="67">
        <f>S73+Z73+AA73</f>
        <v>-0.0125189101375</v>
      </c>
      <c r="AC73" s="75" t="str">
        <f>IF(AB73&gt;=0,AB73,"")</f>
        <v/>
      </c>
      <c r="AD73" s="76">
        <f>IF(AB73&lt;0,AB73,"")</f>
        <v>-0.0125189101375</v>
      </c>
      <c r="AE73" s="77"/>
      <c r="AF73" s="89"/>
      <c r="AG73" s="92">
        <f>ROUND((AG72-0.01),2)</f>
        <v>50.83</v>
      </c>
      <c r="AH73" s="93">
        <v>0</v>
      </c>
      <c r="AI73" s="86">
        <v>0</v>
      </c>
    </row>
    <row r="74" spans="1:38" customHeight="1" ht="15.75">
      <c r="A74" s="70">
        <v>0.6875</v>
      </c>
      <c r="B74" s="71">
        <v>0.697916666666667</v>
      </c>
      <c r="C74" s="72">
        <v>49.98</v>
      </c>
      <c r="D74" s="73">
        <f>ROUND(C74,2)</f>
        <v>49.98</v>
      </c>
      <c r="E74" s="60">
        <v>351.18</v>
      </c>
      <c r="F74" s="60">
        <v>839.01608</v>
      </c>
      <c r="G74" s="61">
        <f>ABS(F74)</f>
        <v>839.01608</v>
      </c>
      <c r="H74" s="74">
        <v>67.63275</v>
      </c>
      <c r="I74" s="63">
        <f>MAX(H74,-0.12*G74)</f>
        <v>67.63275</v>
      </c>
      <c r="J74" s="63">
        <f>IF(ABS(G74)&lt;=10,0.5,IF(ABS(G74)&lt;=25,1,IF(ABS(G74)&lt;=100,2,10)))</f>
        <v>10</v>
      </c>
      <c r="K74" s="64">
        <f>IF(H74&lt;-J74,1,0)</f>
        <v>0</v>
      </c>
      <c r="L74" s="64">
        <f>IF(K74=K73,L73+K74,0)</f>
        <v>0</v>
      </c>
      <c r="M74" s="65">
        <f>IF(OR(L74=12,L74=24,L74=36,L74=48,L74=60,L74=72,L74=84,L74=96),1,0)</f>
        <v>0</v>
      </c>
      <c r="N74" s="65">
        <f>IF(H74&gt;J74,1,0)</f>
        <v>1</v>
      </c>
      <c r="O74" s="65">
        <f>IF(N74=N73,O73+N74,0)</f>
        <v>0</v>
      </c>
      <c r="P74" s="65">
        <f>IF(OR(O74=12,O74=24,O74=36,O74=48,O74=60,O74=72,O74=84,O74=96),1,0)</f>
        <v>0</v>
      </c>
      <c r="Q74" s="66">
        <f>M74+P74</f>
        <v>0</v>
      </c>
      <c r="R74" s="66">
        <f>Q74*ABS(S74)*0.1</f>
        <v>0</v>
      </c>
      <c r="S74" s="67">
        <f>I74*E74/40000</f>
        <v>0.593781728625</v>
      </c>
      <c r="T74" s="60">
        <f>MIN($T$6/100*G74,150)</f>
        <v>100.6819296</v>
      </c>
      <c r="U74" s="60">
        <f>MIN($U$6/100*G74,200)</f>
        <v>125.852412</v>
      </c>
      <c r="V74" s="60">
        <f>MIN($V$6/100*G74,250)</f>
        <v>167.803216</v>
      </c>
      <c r="W74" s="60">
        <v>0.2</v>
      </c>
      <c r="X74" s="60">
        <v>0.2</v>
      </c>
      <c r="Y74" s="60">
        <v>0.6</v>
      </c>
      <c r="Z74" s="67">
        <f>IF(AND(D74&lt;49.85,H74&gt;0),$C$2*ABS(H74)/40000,(SUMPRODUCT(--(H74&gt;$T74:$V74),(H74-$T74:$V74),($W74:$Y74)))*E74/40000)</f>
        <v>0</v>
      </c>
      <c r="AA74" s="67">
        <f>IF(AND(C74&gt;=50.1,H74&lt;0),($A$2)*ABS(H74)/40000,0)</f>
        <v>0</v>
      </c>
      <c r="AB74" s="67">
        <f>S74+Z74+AA74</f>
        <v>0.593781728625</v>
      </c>
      <c r="AC74" s="75">
        <f>IF(AB74&gt;=0,AB74,"")</f>
        <v>0.593781728625</v>
      </c>
      <c r="AD74" s="76" t="str">
        <f>IF(AB74&lt;0,AB74,"")</f>
        <v/>
      </c>
      <c r="AE74" s="77"/>
      <c r="AF74" s="89"/>
      <c r="AG74" s="92">
        <f>ROUND((AG73-0.01),2)</f>
        <v>50.82</v>
      </c>
      <c r="AH74" s="93">
        <v>0</v>
      </c>
      <c r="AI74" s="86">
        <v>0</v>
      </c>
    </row>
    <row r="75" spans="1:38" customHeight="1" ht="15.75">
      <c r="A75" s="70">
        <v>0.697916666666667</v>
      </c>
      <c r="B75" s="71">
        <v>0.708333333333334</v>
      </c>
      <c r="C75" s="72">
        <v>49.94</v>
      </c>
      <c r="D75" s="73">
        <f>ROUND(C75,2)</f>
        <v>49.94</v>
      </c>
      <c r="E75" s="60">
        <v>479.41</v>
      </c>
      <c r="F75" s="60">
        <v>827.13742</v>
      </c>
      <c r="G75" s="61">
        <f>ABS(F75)</f>
        <v>827.13742</v>
      </c>
      <c r="H75" s="74">
        <v>76.72317</v>
      </c>
      <c r="I75" s="63">
        <f>MAX(H75,-0.12*G75)</f>
        <v>76.72317</v>
      </c>
      <c r="J75" s="63">
        <f>IF(ABS(G75)&lt;=10,0.5,IF(ABS(G75)&lt;=25,1,IF(ABS(G75)&lt;=100,2,10)))</f>
        <v>10</v>
      </c>
      <c r="K75" s="64">
        <f>IF(H75&lt;-J75,1,0)</f>
        <v>0</v>
      </c>
      <c r="L75" s="64">
        <f>IF(K75=K74,L74+K75,0)</f>
        <v>0</v>
      </c>
      <c r="M75" s="65">
        <f>IF(OR(L75=12,L75=24,L75=36,L75=48,L75=60,L75=72,L75=84,L75=96),1,0)</f>
        <v>0</v>
      </c>
      <c r="N75" s="65">
        <f>IF(H75&gt;J75,1,0)</f>
        <v>1</v>
      </c>
      <c r="O75" s="65">
        <f>IF(N75=N74,O74+N75,0)</f>
        <v>1</v>
      </c>
      <c r="P75" s="65">
        <f>IF(OR(O75=12,O75=24,O75=36,O75=48,O75=60,O75=72,O75=84,O75=96),1,0)</f>
        <v>0</v>
      </c>
      <c r="Q75" s="66">
        <f>M75+P75</f>
        <v>0</v>
      </c>
      <c r="R75" s="66">
        <f>Q75*ABS(S75)*0.1</f>
        <v>0</v>
      </c>
      <c r="S75" s="67">
        <f>I75*E75/40000</f>
        <v>0.9195463732425</v>
      </c>
      <c r="T75" s="60">
        <f>MIN($T$6/100*G75,150)</f>
        <v>99.2564904</v>
      </c>
      <c r="U75" s="60">
        <f>MIN($U$6/100*G75,200)</f>
        <v>124.070613</v>
      </c>
      <c r="V75" s="60">
        <f>MIN($V$6/100*G75,250)</f>
        <v>165.427484</v>
      </c>
      <c r="W75" s="60">
        <v>0.2</v>
      </c>
      <c r="X75" s="60">
        <v>0.2</v>
      </c>
      <c r="Y75" s="60">
        <v>0.6</v>
      </c>
      <c r="Z75" s="67">
        <f>IF(AND(D75&lt;49.85,H75&gt;0),$C$2*ABS(H75)/40000,(SUMPRODUCT(--(H75&gt;$T75:$V75),(H75-$T75:$V75),($W75:$Y75)))*E75/40000)</f>
        <v>0</v>
      </c>
      <c r="AA75" s="67">
        <f>IF(AND(C75&gt;=50.1,H75&lt;0),($A$2)*ABS(H75)/40000,0)</f>
        <v>0</v>
      </c>
      <c r="AB75" s="67">
        <f>S75+Z75+AA75</f>
        <v>0.9195463732425</v>
      </c>
      <c r="AC75" s="75">
        <f>IF(AB75&gt;=0,AB75,"")</f>
        <v>0.9195463732425</v>
      </c>
      <c r="AD75" s="76" t="str">
        <f>IF(AB75&lt;0,AB75,"")</f>
        <v/>
      </c>
      <c r="AE75" s="77"/>
      <c r="AF75" s="89"/>
      <c r="AG75" s="92">
        <f>ROUND((AG74-0.01),2)</f>
        <v>50.81</v>
      </c>
      <c r="AH75" s="93">
        <v>0</v>
      </c>
      <c r="AI75" s="86">
        <v>0</v>
      </c>
    </row>
    <row r="76" spans="1:38" customHeight="1" ht="15.75">
      <c r="A76" s="70">
        <v>0.708333333333333</v>
      </c>
      <c r="B76" s="71">
        <v>0.71875</v>
      </c>
      <c r="C76" s="72">
        <v>49.98</v>
      </c>
      <c r="D76" s="73">
        <f>ROUND(C76,2)</f>
        <v>49.98</v>
      </c>
      <c r="E76" s="60">
        <v>351.18</v>
      </c>
      <c r="F76" s="60">
        <v>760.6376299999999</v>
      </c>
      <c r="G76" s="61">
        <f>ABS(F76)</f>
        <v>760.6376299999999</v>
      </c>
      <c r="H76" s="74">
        <v>145.5334</v>
      </c>
      <c r="I76" s="63">
        <f>MAX(H76,-0.12*G76)</f>
        <v>145.5334</v>
      </c>
      <c r="J76" s="63">
        <f>IF(ABS(G76)&lt;=10,0.5,IF(ABS(G76)&lt;=25,1,IF(ABS(G76)&lt;=100,2,10)))</f>
        <v>10</v>
      </c>
      <c r="K76" s="64">
        <f>IF(H76&lt;-J76,1,0)</f>
        <v>0</v>
      </c>
      <c r="L76" s="64">
        <f>IF(K76=K75,L75+K76,0)</f>
        <v>0</v>
      </c>
      <c r="M76" s="65">
        <f>IF(OR(L76=12,L76=24,L76=36,L76=48,L76=60,L76=72,L76=84,L76=96),1,0)</f>
        <v>0</v>
      </c>
      <c r="N76" s="65">
        <f>IF(H76&gt;J76,1,0)</f>
        <v>1</v>
      </c>
      <c r="O76" s="65">
        <f>IF(N76=N75,O75+N76,0)</f>
        <v>2</v>
      </c>
      <c r="P76" s="65">
        <f>IF(OR(O76=12,O76=24,O76=36,O76=48,O76=60,O76=72,O76=84,O76=96),1,0)</f>
        <v>0</v>
      </c>
      <c r="Q76" s="66">
        <f>M76+P76</f>
        <v>0</v>
      </c>
      <c r="R76" s="66">
        <f>Q76*ABS(S76)*0.1</f>
        <v>0</v>
      </c>
      <c r="S76" s="67">
        <f>I76*E76/40000</f>
        <v>1.2777104853</v>
      </c>
      <c r="T76" s="60">
        <f>MIN($T$6/100*G76,150)</f>
        <v>91.2765156</v>
      </c>
      <c r="U76" s="60">
        <f>MIN($U$6/100*G76,200)</f>
        <v>114.0956445</v>
      </c>
      <c r="V76" s="60">
        <f>MIN($V$6/100*G76,250)</f>
        <v>152.127526</v>
      </c>
      <c r="W76" s="60">
        <v>0.2</v>
      </c>
      <c r="X76" s="60">
        <v>0.2</v>
      </c>
      <c r="Y76" s="60">
        <v>0.6</v>
      </c>
      <c r="Z76" s="67">
        <f>IF(AND(D76&lt;49.85,H76&gt;0),$C$2*ABS(H76)/40000,(SUMPRODUCT(--(H76&gt;$T76:$V76),(H76-$T76:$V76),($W76:$Y76)))*E76/40000)</f>
        <v>0.15047121820041</v>
      </c>
      <c r="AA76" s="67">
        <f>IF(AND(C76&gt;=50.1,H76&lt;0),($A$2)*ABS(H76)/40000,0)</f>
        <v>0</v>
      </c>
      <c r="AB76" s="67">
        <f>S76+Z76+AA76</f>
        <v>1.42818170350041</v>
      </c>
      <c r="AC76" s="75">
        <f>IF(AB76&gt;=0,AB76,"")</f>
        <v>1.42818170350041</v>
      </c>
      <c r="AD76" s="76" t="str">
        <f>IF(AB76&lt;0,AB76,"")</f>
        <v/>
      </c>
      <c r="AE76" s="77"/>
      <c r="AF76" s="89"/>
      <c r="AG76" s="92">
        <f>ROUND((AG75-0.01),2)</f>
        <v>50.8</v>
      </c>
      <c r="AH76" s="93">
        <v>0</v>
      </c>
      <c r="AI76" s="86">
        <v>0</v>
      </c>
    </row>
    <row r="77" spans="1:38" customHeight="1" ht="15.75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479.41</v>
      </c>
      <c r="F77" s="60">
        <v>710.28344</v>
      </c>
      <c r="G77" s="61">
        <f>ABS(F77)</f>
        <v>710.28344</v>
      </c>
      <c r="H77" s="74">
        <v>226.62016</v>
      </c>
      <c r="I77" s="63">
        <f>MAX(H77,-0.12*G77)</f>
        <v>226.62016</v>
      </c>
      <c r="J77" s="63">
        <f>IF(ABS(G77)&lt;=10,0.5,IF(ABS(G77)&lt;=25,1,IF(ABS(G77)&lt;=100,2,10)))</f>
        <v>10</v>
      </c>
      <c r="K77" s="64">
        <f>IF(H77&lt;-J77,1,0)</f>
        <v>0</v>
      </c>
      <c r="L77" s="64">
        <f>IF(K77=K76,L76+K77,0)</f>
        <v>0</v>
      </c>
      <c r="M77" s="65">
        <f>IF(OR(L77=12,L77=24,L77=36,L77=48,L77=60,L77=72,L77=84,L77=96),1,0)</f>
        <v>0</v>
      </c>
      <c r="N77" s="65">
        <f>IF(H77&gt;J77,1,0)</f>
        <v>1</v>
      </c>
      <c r="O77" s="65">
        <f>IF(N77=N76,O76+N77,0)</f>
        <v>3</v>
      </c>
      <c r="P77" s="65">
        <f>IF(OR(O77=12,O77=24,O77=36,O77=48,O77=60,O77=72,O77=84,O77=96),1,0)</f>
        <v>0</v>
      </c>
      <c r="Q77" s="66">
        <f>M77+P77</f>
        <v>0</v>
      </c>
      <c r="R77" s="66">
        <f>Q77*ABS(S77)*0.1</f>
        <v>0</v>
      </c>
      <c r="S77" s="67">
        <f>I77*E77/40000</f>
        <v>2.71609927264</v>
      </c>
      <c r="T77" s="60">
        <f>MIN($T$6/100*G77,150)</f>
        <v>85.2340128</v>
      </c>
      <c r="U77" s="60">
        <f>MIN($U$6/100*G77,200)</f>
        <v>106.542516</v>
      </c>
      <c r="V77" s="60">
        <f>MIN($V$6/100*G77,250)</f>
        <v>142.056688</v>
      </c>
      <c r="W77" s="60">
        <v>0.2</v>
      </c>
      <c r="X77" s="60">
        <v>0.2</v>
      </c>
      <c r="Y77" s="60">
        <v>0.6</v>
      </c>
      <c r="Z77" s="67">
        <f>IF(AND(D77&lt;49.85,H77&gt;0),$C$2*ABS(H77)/40000,(SUMPRODUCT(--(H77&gt;$T77:$V77),(H77-$T77:$V77),($W77:$Y77)))*E77/40000)</f>
        <v>1.23485039236876</v>
      </c>
      <c r="AA77" s="67">
        <f>IF(AND(C77&gt;=50.1,H77&lt;0),($A$2)*ABS(H77)/40000,0)</f>
        <v>0</v>
      </c>
      <c r="AB77" s="67">
        <f>S77+Z77+AA77</f>
        <v>3.95094966500876</v>
      </c>
      <c r="AC77" s="75">
        <f>IF(AB77&gt;=0,AB77,"")</f>
        <v>3.95094966500876</v>
      </c>
      <c r="AD77" s="76" t="str">
        <f>IF(AB77&lt;0,AB77,"")</f>
        <v/>
      </c>
      <c r="AE77" s="77"/>
      <c r="AF77" s="89"/>
      <c r="AG77" s="92">
        <f>ROUND((AG76-0.01),2)</f>
        <v>50.79</v>
      </c>
      <c r="AH77" s="93">
        <v>0</v>
      </c>
      <c r="AI77" s="86">
        <v>0</v>
      </c>
    </row>
    <row r="78" spans="1:38" customHeight="1" ht="15.75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383.24</v>
      </c>
      <c r="F78" s="60">
        <v>689.45595</v>
      </c>
      <c r="G78" s="61">
        <f>ABS(F78)</f>
        <v>689.45595</v>
      </c>
      <c r="H78" s="74">
        <v>236.77374</v>
      </c>
      <c r="I78" s="63">
        <f>MAX(H78,-0.12*G78)</f>
        <v>236.77374</v>
      </c>
      <c r="J78" s="63">
        <f>IF(ABS(G78)&lt;=10,0.5,IF(ABS(G78)&lt;=25,1,IF(ABS(G78)&lt;=100,2,10)))</f>
        <v>10</v>
      </c>
      <c r="K78" s="64">
        <f>IF(H78&lt;-J78,1,0)</f>
        <v>0</v>
      </c>
      <c r="L78" s="64">
        <f>IF(K78=K77,L77+K78,0)</f>
        <v>0</v>
      </c>
      <c r="M78" s="65">
        <f>IF(OR(L78=12,L78=24,L78=36,L78=48,L78=60,L78=72,L78=84,L78=96),1,0)</f>
        <v>0</v>
      </c>
      <c r="N78" s="65">
        <f>IF(H78&gt;J78,1,0)</f>
        <v>1</v>
      </c>
      <c r="O78" s="65">
        <f>IF(N78=N77,O77+N78,0)</f>
        <v>4</v>
      </c>
      <c r="P78" s="65">
        <f>IF(OR(O78=12,O78=24,O78=36,O78=48,O78=60,O78=72,O78=84,O78=96),1,0)</f>
        <v>0</v>
      </c>
      <c r="Q78" s="66">
        <f>M78+P78</f>
        <v>0</v>
      </c>
      <c r="R78" s="66">
        <f>Q78*ABS(S78)*0.1</f>
        <v>0</v>
      </c>
      <c r="S78" s="67">
        <f>I78*E78/40000</f>
        <v>2.26852920294</v>
      </c>
      <c r="T78" s="60">
        <f>MIN($T$6/100*G78,150)</f>
        <v>82.734714</v>
      </c>
      <c r="U78" s="60">
        <f>MIN($U$6/100*G78,200)</f>
        <v>103.4183925</v>
      </c>
      <c r="V78" s="60">
        <f>MIN($V$6/100*G78,250)</f>
        <v>137.89119</v>
      </c>
      <c r="W78" s="60">
        <v>0.2</v>
      </c>
      <c r="X78" s="60">
        <v>0.2</v>
      </c>
      <c r="Y78" s="60">
        <v>0.6</v>
      </c>
      <c r="Z78" s="67">
        <f>IF(AND(D78&lt;49.85,H78&gt;0),$C$2*ABS(H78)/40000,(SUMPRODUCT(--(H78&gt;$T78:$V78),(H78-$T78:$V78),($W78:$Y78)))*E78/40000)</f>
        <v>1.1191413254307</v>
      </c>
      <c r="AA78" s="67">
        <f>IF(AND(C78&gt;=50.1,H78&lt;0),($A$2)*ABS(H78)/40000,0)</f>
        <v>0</v>
      </c>
      <c r="AB78" s="67">
        <f>S78+Z78+AA78</f>
        <v>3.3876705283707</v>
      </c>
      <c r="AC78" s="75">
        <f>IF(AB78&gt;=0,AB78,"")</f>
        <v>3.3876705283707</v>
      </c>
      <c r="AD78" s="76" t="str">
        <f>IF(AB78&lt;0,AB78,"")</f>
        <v/>
      </c>
      <c r="AE78" s="77"/>
      <c r="AF78" s="89"/>
      <c r="AG78" s="92">
        <f>ROUND((AG77-0.01),2)</f>
        <v>50.78</v>
      </c>
      <c r="AH78" s="93">
        <v>0</v>
      </c>
      <c r="AI78" s="86">
        <v>0</v>
      </c>
    </row>
    <row r="79" spans="1:38" customHeight="1" ht="15.75">
      <c r="A79" s="70">
        <v>0.739583333333333</v>
      </c>
      <c r="B79" s="71">
        <v>0.75</v>
      </c>
      <c r="C79" s="72">
        <v>49.99</v>
      </c>
      <c r="D79" s="73">
        <f>ROUND(C79,2)</f>
        <v>49.99</v>
      </c>
      <c r="E79" s="60">
        <v>319.12</v>
      </c>
      <c r="F79" s="60">
        <v>714.3374700000001</v>
      </c>
      <c r="G79" s="61">
        <f>ABS(F79)</f>
        <v>714.3374700000001</v>
      </c>
      <c r="H79" s="74">
        <v>241.06194</v>
      </c>
      <c r="I79" s="63">
        <f>MAX(H79,-0.12*G79)</f>
        <v>241.06194</v>
      </c>
      <c r="J79" s="63">
        <f>IF(ABS(G79)&lt;=10,0.5,IF(ABS(G79)&lt;=25,1,IF(ABS(G79)&lt;=100,2,10)))</f>
        <v>10</v>
      </c>
      <c r="K79" s="64">
        <f>IF(H79&lt;-J79,1,0)</f>
        <v>0</v>
      </c>
      <c r="L79" s="64">
        <f>IF(K79=K78,L78+K79,0)</f>
        <v>0</v>
      </c>
      <c r="M79" s="65">
        <f>IF(OR(L79=12,L79=24,L79=36,L79=48,L79=60,L79=72,L79=84,L79=96),1,0)</f>
        <v>0</v>
      </c>
      <c r="N79" s="65">
        <f>IF(H79&gt;J79,1,0)</f>
        <v>1</v>
      </c>
      <c r="O79" s="65">
        <f>IF(N79=N78,O78+N79,0)</f>
        <v>5</v>
      </c>
      <c r="P79" s="65">
        <f>IF(OR(O79=12,O79=24,O79=36,O79=48,O79=60,O79=72,O79=84,O79=96),1,0)</f>
        <v>0</v>
      </c>
      <c r="Q79" s="66">
        <f>M79+P79</f>
        <v>0</v>
      </c>
      <c r="R79" s="66">
        <f>Q79*ABS(S79)*0.1</f>
        <v>0</v>
      </c>
      <c r="S79" s="67">
        <f>I79*E79/40000</f>
        <v>1.92319215732</v>
      </c>
      <c r="T79" s="60">
        <f>MIN($T$6/100*G79,150)</f>
        <v>85.7204964</v>
      </c>
      <c r="U79" s="60">
        <f>MIN($U$6/100*G79,200)</f>
        <v>107.1506205</v>
      </c>
      <c r="V79" s="60">
        <f>MIN($V$6/100*G79,250)</f>
        <v>142.867494</v>
      </c>
      <c r="W79" s="60">
        <v>0.2</v>
      </c>
      <c r="X79" s="60">
        <v>0.2</v>
      </c>
      <c r="Y79" s="60">
        <v>0.6</v>
      </c>
      <c r="Z79" s="67">
        <f>IF(AND(D79&lt;49.85,H79&gt;0),$C$2*ABS(H79)/40000,(SUMPRODUCT(--(H79&gt;$T79:$V79),(H79-$T79:$V79),($W79:$Y79)))*E79/40000)</f>
        <v>0.9315688829151599</v>
      </c>
      <c r="AA79" s="67">
        <f>IF(AND(C79&gt;=50.1,H79&lt;0),($A$2)*ABS(H79)/40000,0)</f>
        <v>0</v>
      </c>
      <c r="AB79" s="67">
        <f>S79+Z79+AA79</f>
        <v>2.85476104023516</v>
      </c>
      <c r="AC79" s="75">
        <f>IF(AB79&gt;=0,AB79,"")</f>
        <v>2.85476104023516</v>
      </c>
      <c r="AD79" s="76" t="str">
        <f>IF(AB79&lt;0,AB79,"")</f>
        <v/>
      </c>
      <c r="AE79" s="77"/>
      <c r="AF79" s="89"/>
      <c r="AG79" s="92">
        <f>ROUND((AG78-0.01),2)</f>
        <v>50.77</v>
      </c>
      <c r="AH79" s="93">
        <v>0</v>
      </c>
      <c r="AI79" s="86">
        <v>0</v>
      </c>
    </row>
    <row r="80" spans="1:38" customHeight="1" ht="15.75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0">
        <v>909.5461</v>
      </c>
      <c r="G80" s="61">
        <f>ABS(F80)</f>
        <v>909.5461</v>
      </c>
      <c r="H80" s="74">
        <v>64.61714000000001</v>
      </c>
      <c r="I80" s="63">
        <f>MAX(H80,-0.12*G80)</f>
        <v>64.61714000000001</v>
      </c>
      <c r="J80" s="63">
        <f>IF(ABS(G80)&lt;=10,0.5,IF(ABS(G80)&lt;=25,1,IF(ABS(G80)&lt;=100,2,10)))</f>
        <v>10</v>
      </c>
      <c r="K80" s="64">
        <f>IF(H80&lt;-J80,1,0)</f>
        <v>0</v>
      </c>
      <c r="L80" s="64">
        <f>IF(K80=K79,L79+K80,0)</f>
        <v>0</v>
      </c>
      <c r="M80" s="65">
        <f>IF(OR(L80=12,L80=24,L80=36,L80=48,L80=60,L80=72,L80=84,L80=96),1,0)</f>
        <v>0</v>
      </c>
      <c r="N80" s="65">
        <f>IF(H80&gt;J80,1,0)</f>
        <v>1</v>
      </c>
      <c r="O80" s="65">
        <f>IF(N80=N79,O79+N80,0)</f>
        <v>6</v>
      </c>
      <c r="P80" s="65">
        <f>IF(OR(O80=12,O80=24,O80=36,O80=48,O80=60,O80=72,O80=84,O80=96),1,0)</f>
        <v>0</v>
      </c>
      <c r="Q80" s="66">
        <f>M80+P80</f>
        <v>0</v>
      </c>
      <c r="R80" s="66">
        <f>Q80*ABS(S80)*0.1</f>
        <v>0</v>
      </c>
      <c r="S80" s="67">
        <f>I80*E80/40000</f>
        <v>0</v>
      </c>
      <c r="T80" s="60">
        <f>MIN($T$6/100*G80,150)</f>
        <v>109.145532</v>
      </c>
      <c r="U80" s="60">
        <f>MIN($U$6/100*G80,200)</f>
        <v>136.431915</v>
      </c>
      <c r="V80" s="60">
        <f>MIN($V$6/100*G80,250)</f>
        <v>181.90922</v>
      </c>
      <c r="W80" s="60">
        <v>0.2</v>
      </c>
      <c r="X80" s="60">
        <v>0.2</v>
      </c>
      <c r="Y80" s="60">
        <v>0.6</v>
      </c>
      <c r="Z80" s="67">
        <f>IF(AND(D80&lt;49.85,H80&gt;0),$C$2*ABS(H80)/40000,(SUMPRODUCT(--(H80&gt;$T80:$V80),(H80-$T80:$V80),($W80:$Y80)))*E80/40000)</f>
        <v>0</v>
      </c>
      <c r="AA80" s="67">
        <f>IF(AND(C80&gt;=50.1,H80&lt;0),($A$2)*ABS(H80)/40000,0)</f>
        <v>0</v>
      </c>
      <c r="AB80" s="67">
        <f>S80+Z80+AA80</f>
        <v>0</v>
      </c>
      <c r="AC80" s="75">
        <f>IF(AB80&gt;=0,AB80,"")</f>
        <v>0</v>
      </c>
      <c r="AD80" s="76" t="str">
        <f>IF(AB80&lt;0,AB80,"")</f>
        <v/>
      </c>
      <c r="AE80" s="77"/>
      <c r="AF80" s="89"/>
      <c r="AG80" s="92">
        <f>ROUND((AG79-0.01),2)</f>
        <v>50.76</v>
      </c>
      <c r="AH80" s="93">
        <v>0</v>
      </c>
      <c r="AI80" s="86">
        <v>0</v>
      </c>
    </row>
    <row r="81" spans="1:38" customHeight="1" ht="15.75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319.12</v>
      </c>
      <c r="F81" s="60">
        <v>940.73158</v>
      </c>
      <c r="G81" s="61">
        <f>ABS(F81)</f>
        <v>940.73158</v>
      </c>
      <c r="H81" s="74">
        <v>47.3456</v>
      </c>
      <c r="I81" s="63">
        <f>MAX(H81,-0.12*G81)</f>
        <v>47.3456</v>
      </c>
      <c r="J81" s="63">
        <f>IF(ABS(G81)&lt;=10,0.5,IF(ABS(G81)&lt;=25,1,IF(ABS(G81)&lt;=100,2,10)))</f>
        <v>10</v>
      </c>
      <c r="K81" s="64">
        <f>IF(H81&lt;-J81,1,0)</f>
        <v>0</v>
      </c>
      <c r="L81" s="64">
        <f>IF(K81=K80,L80+K81,0)</f>
        <v>0</v>
      </c>
      <c r="M81" s="65">
        <f>IF(OR(L81=12,L81=24,L81=36,L81=48,L81=60,L81=72,L81=84,L81=96),1,0)</f>
        <v>0</v>
      </c>
      <c r="N81" s="65">
        <f>IF(H81&gt;J81,1,0)</f>
        <v>1</v>
      </c>
      <c r="O81" s="65">
        <f>IF(N81=N80,O80+N81,0)</f>
        <v>7</v>
      </c>
      <c r="P81" s="65">
        <f>IF(OR(O81=12,O81=24,O81=36,O81=48,O81=60,O81=72,O81=84,O81=96),1,0)</f>
        <v>0</v>
      </c>
      <c r="Q81" s="66">
        <f>M81+P81</f>
        <v>0</v>
      </c>
      <c r="R81" s="66">
        <f>Q81*ABS(S81)*0.1</f>
        <v>0</v>
      </c>
      <c r="S81" s="67">
        <f>I81*E81/40000</f>
        <v>0.3777231968</v>
      </c>
      <c r="T81" s="60">
        <f>MIN($T$6/100*G81,150)</f>
        <v>112.8877896</v>
      </c>
      <c r="U81" s="60">
        <f>MIN($U$6/100*G81,200)</f>
        <v>141.109737</v>
      </c>
      <c r="V81" s="60">
        <f>MIN($V$6/100*G81,250)</f>
        <v>188.146316</v>
      </c>
      <c r="W81" s="60">
        <v>0.2</v>
      </c>
      <c r="X81" s="60">
        <v>0.2</v>
      </c>
      <c r="Y81" s="60">
        <v>0.6</v>
      </c>
      <c r="Z81" s="67">
        <f>IF(AND(D81&lt;49.85,H81&gt;0),$C$2*ABS(H81)/40000,(SUMPRODUCT(--(H81&gt;$T81:$V81),(H81-$T81:$V81),($W81:$Y81)))*E81/40000)</f>
        <v>0</v>
      </c>
      <c r="AA81" s="67">
        <f>IF(AND(C81&gt;=50.1,H81&lt;0),($A$2)*ABS(H81)/40000,0)</f>
        <v>0</v>
      </c>
      <c r="AB81" s="67">
        <f>S81+Z81+AA81</f>
        <v>0.3777231968</v>
      </c>
      <c r="AC81" s="75">
        <f>IF(AB81&gt;=0,AB81,"")</f>
        <v>0.3777231968</v>
      </c>
      <c r="AD81" s="76" t="str">
        <f>IF(AB81&lt;0,AB81,"")</f>
        <v/>
      </c>
      <c r="AE81" s="77"/>
      <c r="AF81" s="89"/>
      <c r="AG81" s="92">
        <f>ROUND((AG80-0.01),2)</f>
        <v>50.75</v>
      </c>
      <c r="AH81" s="93">
        <v>0</v>
      </c>
      <c r="AI81" s="86">
        <v>0</v>
      </c>
    </row>
    <row r="82" spans="1:38" customHeight="1" ht="15.75">
      <c r="A82" s="70">
        <v>0.770833333333333</v>
      </c>
      <c r="B82" s="71">
        <v>0.78125</v>
      </c>
      <c r="C82" s="72">
        <v>49.98</v>
      </c>
      <c r="D82" s="73">
        <f>ROUND(C82,2)</f>
        <v>49.98</v>
      </c>
      <c r="E82" s="60">
        <v>351.18</v>
      </c>
      <c r="F82" s="60">
        <v>943.2535800000001</v>
      </c>
      <c r="G82" s="61">
        <f>ABS(F82)</f>
        <v>943.2535800000001</v>
      </c>
      <c r="H82" s="74">
        <v>71.93635999999999</v>
      </c>
      <c r="I82" s="63">
        <f>MAX(H82,-0.12*G82)</f>
        <v>71.93635999999999</v>
      </c>
      <c r="J82" s="63">
        <f>IF(ABS(G82)&lt;=10,0.5,IF(ABS(G82)&lt;=25,1,IF(ABS(G82)&lt;=100,2,10)))</f>
        <v>10</v>
      </c>
      <c r="K82" s="64">
        <f>IF(H82&lt;-J82,1,0)</f>
        <v>0</v>
      </c>
      <c r="L82" s="64">
        <f>IF(K82=K81,L81+K82,0)</f>
        <v>0</v>
      </c>
      <c r="M82" s="65">
        <f>IF(OR(L82=12,L82=24,L82=36,L82=48,L82=60,L82=72,L82=84,L82=96),1,0)</f>
        <v>0</v>
      </c>
      <c r="N82" s="65">
        <f>IF(H82&gt;J82,1,0)</f>
        <v>1</v>
      </c>
      <c r="O82" s="65">
        <f>IF(N82=N81,O81+N82,0)</f>
        <v>8</v>
      </c>
      <c r="P82" s="65">
        <f>IF(OR(O82=12,O82=24,O82=36,O82=48,O82=60,O82=72,O82=84,O82=96),1,0)</f>
        <v>0</v>
      </c>
      <c r="Q82" s="66">
        <f>M82+P82</f>
        <v>0</v>
      </c>
      <c r="R82" s="66">
        <f>Q82*ABS(S82)*0.1</f>
        <v>0</v>
      </c>
      <c r="S82" s="67">
        <f>I82*E82/40000</f>
        <v>0.63156527262</v>
      </c>
      <c r="T82" s="60">
        <f>MIN($T$6/100*G82,150)</f>
        <v>113.1904296</v>
      </c>
      <c r="U82" s="60">
        <f>MIN($U$6/100*G82,200)</f>
        <v>141.488037</v>
      </c>
      <c r="V82" s="60">
        <f>MIN($V$6/100*G82,250)</f>
        <v>188.650716</v>
      </c>
      <c r="W82" s="60">
        <v>0.2</v>
      </c>
      <c r="X82" s="60">
        <v>0.2</v>
      </c>
      <c r="Y82" s="60">
        <v>0.6</v>
      </c>
      <c r="Z82" s="67">
        <f>IF(AND(D82&lt;49.85,H82&gt;0),$C$2*ABS(H82)/40000,(SUMPRODUCT(--(H82&gt;$T82:$V82),(H82-$T82:$V82),($W82:$Y82)))*E82/40000)</f>
        <v>0</v>
      </c>
      <c r="AA82" s="67">
        <f>IF(AND(C82&gt;=50.1,H82&lt;0),($A$2)*ABS(H82)/40000,0)</f>
        <v>0</v>
      </c>
      <c r="AB82" s="67">
        <f>S82+Z82+AA82</f>
        <v>0.63156527262</v>
      </c>
      <c r="AC82" s="75">
        <f>IF(AB82&gt;=0,AB82,"")</f>
        <v>0.63156527262</v>
      </c>
      <c r="AD82" s="76" t="str">
        <f>IF(AB82&lt;0,AB82,"")</f>
        <v/>
      </c>
      <c r="AE82" s="77"/>
      <c r="AF82" s="89"/>
      <c r="AG82" s="92">
        <f>ROUND((AG81-0.01),2)</f>
        <v>50.74</v>
      </c>
      <c r="AH82" s="93">
        <v>0</v>
      </c>
      <c r="AI82" s="86">
        <v>0</v>
      </c>
    </row>
    <row r="83" spans="1:38" customHeight="1" ht="15.75">
      <c r="A83" s="70">
        <v>0.78125</v>
      </c>
      <c r="B83" s="71">
        <v>0.791666666666667</v>
      </c>
      <c r="C83" s="72">
        <v>49.94</v>
      </c>
      <c r="D83" s="73">
        <f>ROUND(C83,2)</f>
        <v>49.94</v>
      </c>
      <c r="E83" s="60">
        <v>479.41</v>
      </c>
      <c r="F83" s="60">
        <v>945.13078</v>
      </c>
      <c r="G83" s="61">
        <f>ABS(F83)</f>
        <v>945.13078</v>
      </c>
      <c r="H83" s="74">
        <v>116.81566</v>
      </c>
      <c r="I83" s="63">
        <f>MAX(H83,-0.12*G83)</f>
        <v>116.81566</v>
      </c>
      <c r="J83" s="63">
        <f>IF(ABS(G83)&lt;=10,0.5,IF(ABS(G83)&lt;=25,1,IF(ABS(G83)&lt;=100,2,10)))</f>
        <v>10</v>
      </c>
      <c r="K83" s="64">
        <f>IF(H83&lt;-J83,1,0)</f>
        <v>0</v>
      </c>
      <c r="L83" s="64">
        <f>IF(K83=K82,L82+K83,0)</f>
        <v>0</v>
      </c>
      <c r="M83" s="65">
        <f>IF(OR(L83=12,L83=24,L83=36,L83=48,L83=60,L83=72,L83=84,L83=96),1,0)</f>
        <v>0</v>
      </c>
      <c r="N83" s="65">
        <f>IF(H83&gt;J83,1,0)</f>
        <v>1</v>
      </c>
      <c r="O83" s="65">
        <f>IF(N83=N82,O82+N83,0)</f>
        <v>9</v>
      </c>
      <c r="P83" s="65">
        <f>IF(OR(O83=12,O83=24,O83=36,O83=48,O83=60,O83=72,O83=84,O83=96),1,0)</f>
        <v>0</v>
      </c>
      <c r="Q83" s="66">
        <f>M83+P83</f>
        <v>0</v>
      </c>
      <c r="R83" s="66">
        <f>Q83*ABS(S83)*0.1</f>
        <v>0</v>
      </c>
      <c r="S83" s="67">
        <f>I83*E83/40000</f>
        <v>1.400064889015</v>
      </c>
      <c r="T83" s="60">
        <f>MIN($T$6/100*G83,150)</f>
        <v>113.4156936</v>
      </c>
      <c r="U83" s="60">
        <f>MIN($U$6/100*G83,200)</f>
        <v>141.769617</v>
      </c>
      <c r="V83" s="60">
        <f>MIN($V$6/100*G83,250)</f>
        <v>189.026156</v>
      </c>
      <c r="W83" s="60">
        <v>0.2</v>
      </c>
      <c r="X83" s="60">
        <v>0.2</v>
      </c>
      <c r="Y83" s="60">
        <v>0.6</v>
      </c>
      <c r="Z83" s="67">
        <f>IF(AND(D83&lt;49.85,H83&gt;0),$C$2*ABS(H83)/40000,(SUMPRODUCT(--(H83&gt;$T83:$V83),(H83-$T83:$V83),($W83:$Y83)))*E83/40000)</f>
        <v>0.008149889459119992</v>
      </c>
      <c r="AA83" s="67">
        <f>IF(AND(C83&gt;=50.1,H83&lt;0),($A$2)*ABS(H83)/40000,0)</f>
        <v>0</v>
      </c>
      <c r="AB83" s="67">
        <f>S83+Z83+AA83</f>
        <v>1.40821477847412</v>
      </c>
      <c r="AC83" s="75">
        <f>IF(AB83&gt;=0,AB83,"")</f>
        <v>1.40821477847412</v>
      </c>
      <c r="AD83" s="76" t="str">
        <f>IF(AB83&lt;0,AB83,"")</f>
        <v/>
      </c>
      <c r="AE83" s="77"/>
      <c r="AF83" s="89"/>
      <c r="AG83" s="92">
        <f>ROUND((AG82-0.01),2)</f>
        <v>50.73</v>
      </c>
      <c r="AH83" s="93">
        <v>0</v>
      </c>
      <c r="AI83" s="86">
        <v>0</v>
      </c>
    </row>
    <row r="84" spans="1:38" customHeight="1" ht="15.75">
      <c r="A84" s="70">
        <v>0.791666666666667</v>
      </c>
      <c r="B84" s="71">
        <v>0.802083333333334</v>
      </c>
      <c r="C84" s="72">
        <v>50.04</v>
      </c>
      <c r="D84" s="73">
        <f>ROUND(C84,2)</f>
        <v>50.04</v>
      </c>
      <c r="E84" s="60">
        <v>57.41</v>
      </c>
      <c r="F84" s="60">
        <v>919.07517</v>
      </c>
      <c r="G84" s="61">
        <f>ABS(F84)</f>
        <v>919.07517</v>
      </c>
      <c r="H84" s="74">
        <v>117.92363</v>
      </c>
      <c r="I84" s="63">
        <f>MAX(H84,-0.12*G84)</f>
        <v>117.92363</v>
      </c>
      <c r="J84" s="63">
        <f>IF(ABS(G84)&lt;=10,0.5,IF(ABS(G84)&lt;=25,1,IF(ABS(G84)&lt;=100,2,10)))</f>
        <v>10</v>
      </c>
      <c r="K84" s="64">
        <f>IF(H84&lt;-J84,1,0)</f>
        <v>0</v>
      </c>
      <c r="L84" s="64">
        <f>IF(K84=K83,L83+K84,0)</f>
        <v>0</v>
      </c>
      <c r="M84" s="65">
        <f>IF(OR(L84=12,L84=24,L84=36,L84=48,L84=60,L84=72,L84=84,L84=96),1,0)</f>
        <v>0</v>
      </c>
      <c r="N84" s="65">
        <f>IF(H84&gt;J84,1,0)</f>
        <v>1</v>
      </c>
      <c r="O84" s="65">
        <f>IF(N84=N83,O83+N84,0)</f>
        <v>10</v>
      </c>
      <c r="P84" s="65">
        <f>IF(OR(O84=12,O84=24,O84=36,O84=48,O84=60,O84=72,O84=84,O84=96),1,0)</f>
        <v>0</v>
      </c>
      <c r="Q84" s="66">
        <f>M84+P84</f>
        <v>0</v>
      </c>
      <c r="R84" s="66">
        <f>Q84*ABS(S84)*0.1</f>
        <v>0</v>
      </c>
      <c r="S84" s="67">
        <f>I84*E84/40000</f>
        <v>0.1692498899575</v>
      </c>
      <c r="T84" s="60">
        <f>MIN($T$6/100*G84,150)</f>
        <v>110.2890204</v>
      </c>
      <c r="U84" s="60">
        <f>MIN($U$6/100*G84,200)</f>
        <v>137.8612755</v>
      </c>
      <c r="V84" s="60">
        <f>MIN($V$6/100*G84,250)</f>
        <v>183.815034</v>
      </c>
      <c r="W84" s="60">
        <v>0.2</v>
      </c>
      <c r="X84" s="60">
        <v>0.2</v>
      </c>
      <c r="Y84" s="60">
        <v>0.6</v>
      </c>
      <c r="Z84" s="67">
        <f>IF(AND(D84&lt;49.85,H84&gt;0),$C$2*ABS(H84)/40000,(SUMPRODUCT(--(H84&gt;$T84:$V84),(H84-$T84:$V84),($W84:$Y84)))*E84/40000)</f>
        <v>0.002191514685680006</v>
      </c>
      <c r="AA84" s="67">
        <f>IF(AND(C84&gt;=50.1,H84&lt;0),($A$2)*ABS(H84)/40000,0)</f>
        <v>0</v>
      </c>
      <c r="AB84" s="67">
        <f>S84+Z84+AA84</f>
        <v>0.17144140464318</v>
      </c>
      <c r="AC84" s="75">
        <f>IF(AB84&gt;=0,AB84,"")</f>
        <v>0.17144140464318</v>
      </c>
      <c r="AD84" s="76" t="str">
        <f>IF(AB84&lt;0,AB84,"")</f>
        <v/>
      </c>
      <c r="AE84" s="77"/>
      <c r="AF84" s="89"/>
      <c r="AG84" s="92">
        <f>ROUND((AG83-0.01),2)</f>
        <v>50.72</v>
      </c>
      <c r="AH84" s="93">
        <v>0</v>
      </c>
      <c r="AI84" s="86">
        <v>0</v>
      </c>
    </row>
    <row r="85" spans="1:38" customHeight="1" ht="15.75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229.65</v>
      </c>
      <c r="F85" s="60">
        <v>883.37188</v>
      </c>
      <c r="G85" s="61">
        <f>ABS(F85)</f>
        <v>883.37188</v>
      </c>
      <c r="H85" s="74">
        <v>143.74168</v>
      </c>
      <c r="I85" s="63">
        <f>MAX(H85,-0.12*G85)</f>
        <v>143.74168</v>
      </c>
      <c r="J85" s="63">
        <f>IF(ABS(G85)&lt;=10,0.5,IF(ABS(G85)&lt;=25,1,IF(ABS(G85)&lt;=100,2,10)))</f>
        <v>10</v>
      </c>
      <c r="K85" s="64">
        <f>IF(H85&lt;-J85,1,0)</f>
        <v>0</v>
      </c>
      <c r="L85" s="64">
        <f>IF(K85=K84,L84+K85,0)</f>
        <v>0</v>
      </c>
      <c r="M85" s="65">
        <f>IF(OR(L85=12,L85=24,L85=36,L85=48,L85=60,L85=72,L85=84,L85=96),1,0)</f>
        <v>0</v>
      </c>
      <c r="N85" s="65">
        <f>IF(H85&gt;J85,1,0)</f>
        <v>1</v>
      </c>
      <c r="O85" s="65">
        <f>IF(N85=N84,O84+N85,0)</f>
        <v>11</v>
      </c>
      <c r="P85" s="65">
        <f>IF(OR(O85=12,O85=24,O85=36,O85=48,O85=60,O85=72,O85=84,O85=96),1,0)</f>
        <v>0</v>
      </c>
      <c r="Q85" s="66">
        <f>M85+P85</f>
        <v>0</v>
      </c>
      <c r="R85" s="66">
        <f>Q85*ABS(S85)*0.1</f>
        <v>0</v>
      </c>
      <c r="S85" s="67">
        <f>I85*E85/40000</f>
        <v>0.8252569203000001</v>
      </c>
      <c r="T85" s="60">
        <f>MIN($T$6/100*G85,150)</f>
        <v>106.0046256</v>
      </c>
      <c r="U85" s="60">
        <f>MIN($U$6/100*G85,200)</f>
        <v>132.505782</v>
      </c>
      <c r="V85" s="60">
        <f>MIN($V$6/100*G85,250)</f>
        <v>176.674376</v>
      </c>
      <c r="W85" s="60">
        <v>0.2</v>
      </c>
      <c r="X85" s="60">
        <v>0.2</v>
      </c>
      <c r="Y85" s="60">
        <v>0.6</v>
      </c>
      <c r="Z85" s="67">
        <f>IF(AND(D85&lt;49.85,H85&gt;0),$C$2*ABS(H85)/40000,(SUMPRODUCT(--(H85&gt;$T85:$V85),(H85-$T85:$V85),($W85:$Y85)))*E85/40000)</f>
        <v>0.0562331925933</v>
      </c>
      <c r="AA85" s="67">
        <f>IF(AND(C85&gt;=50.1,H85&lt;0),($A$2)*ABS(H85)/40000,0)</f>
        <v>0</v>
      </c>
      <c r="AB85" s="67">
        <f>S85+Z85+AA85</f>
        <v>0.8814901128933</v>
      </c>
      <c r="AC85" s="75">
        <f>IF(AB85&gt;=0,AB85,"")</f>
        <v>0.8814901128933</v>
      </c>
      <c r="AD85" s="76" t="str">
        <f>IF(AB85&lt;0,AB85,"")</f>
        <v/>
      </c>
      <c r="AE85" s="77"/>
      <c r="AF85" s="89"/>
      <c r="AG85" s="92">
        <f>ROUND((AG84-0.01),2)</f>
        <v>50.71</v>
      </c>
      <c r="AH85" s="93">
        <v>0</v>
      </c>
      <c r="AI85" s="86">
        <v>0</v>
      </c>
    </row>
    <row r="86" spans="1:38" customHeight="1" ht="15.75">
      <c r="A86" s="70">
        <v>0.8125</v>
      </c>
      <c r="B86" s="71">
        <v>0.822916666666667</v>
      </c>
      <c r="C86" s="72">
        <v>50.01</v>
      </c>
      <c r="D86" s="73">
        <f>ROUND(C86,2)</f>
        <v>50.01</v>
      </c>
      <c r="E86" s="60">
        <v>229.65</v>
      </c>
      <c r="F86" s="60">
        <v>1051.83215</v>
      </c>
      <c r="G86" s="61">
        <f>ABS(F86)</f>
        <v>1051.83215</v>
      </c>
      <c r="H86" s="74">
        <v>-38.78082</v>
      </c>
      <c r="I86" s="63">
        <f>MAX(H86,-0.12*G86)</f>
        <v>-38.78082</v>
      </c>
      <c r="J86" s="63">
        <f>IF(ABS(G86)&lt;=10,0.5,IF(ABS(G86)&lt;=25,1,IF(ABS(G86)&lt;=100,2,10)))</f>
        <v>10</v>
      </c>
      <c r="K86" s="64">
        <f>IF(H86&lt;-J86,1,0)</f>
        <v>1</v>
      </c>
      <c r="L86" s="64">
        <f>IF(K86=K85,L85+K86,0)</f>
        <v>0</v>
      </c>
      <c r="M86" s="65">
        <f>IF(OR(L86=12,L86=24,L86=36,L86=48,L86=60,L86=72,L86=84,L86=96),1,0)</f>
        <v>0</v>
      </c>
      <c r="N86" s="65">
        <f>IF(H86&gt;J86,1,0)</f>
        <v>0</v>
      </c>
      <c r="O86" s="65">
        <f>IF(N86=N85,O85+N86,0)</f>
        <v>0</v>
      </c>
      <c r="P86" s="65">
        <f>IF(OR(O86=12,O86=24,O86=36,O86=48,O86=60,O86=72,O86=84,O86=96),1,0)</f>
        <v>0</v>
      </c>
      <c r="Q86" s="66">
        <f>M86+P86</f>
        <v>0</v>
      </c>
      <c r="R86" s="66">
        <f>Q86*ABS(S86)*0.1</f>
        <v>0</v>
      </c>
      <c r="S86" s="67">
        <f>I86*E86/40000</f>
        <v>-0.222650382825</v>
      </c>
      <c r="T86" s="60">
        <f>MIN($T$6/100*G86,150)</f>
        <v>126.219858</v>
      </c>
      <c r="U86" s="60">
        <f>MIN($U$6/100*G86,200)</f>
        <v>157.7748225</v>
      </c>
      <c r="V86" s="60">
        <f>MIN($V$6/100*G86,250)</f>
        <v>210.36643</v>
      </c>
      <c r="W86" s="60">
        <v>0.2</v>
      </c>
      <c r="X86" s="60">
        <v>0.2</v>
      </c>
      <c r="Y86" s="60">
        <v>0.6</v>
      </c>
      <c r="Z86" s="67">
        <f>IF(AND(D86&lt;49.85,H86&gt;0),$C$2*ABS(H86)/40000,(SUMPRODUCT(--(H86&gt;$T86:$V86),(H86-$T86:$V86),($W86:$Y86)))*E86/40000)</f>
        <v>0</v>
      </c>
      <c r="AA86" s="67">
        <f>IF(AND(C86&gt;=50.1,H86&lt;0),($A$2)*ABS(H86)/40000,0)</f>
        <v>0</v>
      </c>
      <c r="AB86" s="67">
        <f>S86+Z86+AA86</f>
        <v>-0.222650382825</v>
      </c>
      <c r="AC86" s="75" t="str">
        <f>IF(AB86&gt;=0,AB86,"")</f>
        <v/>
      </c>
      <c r="AD86" s="76">
        <f>IF(AB86&lt;0,AB86,"")</f>
        <v>-0.222650382825</v>
      </c>
      <c r="AE86" s="77"/>
      <c r="AF86" s="89"/>
      <c r="AG86" s="92">
        <f>ROUND((AG85-0.01),2)</f>
        <v>50.7</v>
      </c>
      <c r="AH86" s="93">
        <v>0</v>
      </c>
      <c r="AI86" s="86">
        <v>0</v>
      </c>
    </row>
    <row r="87" spans="1:38" customHeight="1" ht="15.75">
      <c r="A87" s="70">
        <v>0.822916666666667</v>
      </c>
      <c r="B87" s="71">
        <v>0.833333333333334</v>
      </c>
      <c r="C87" s="72">
        <v>49.98</v>
      </c>
      <c r="D87" s="73">
        <f>ROUND(C87,2)</f>
        <v>49.98</v>
      </c>
      <c r="E87" s="60">
        <v>351.18</v>
      </c>
      <c r="F87" s="60">
        <v>1018.57052</v>
      </c>
      <c r="G87" s="61">
        <f>ABS(F87)</f>
        <v>1018.57052</v>
      </c>
      <c r="H87" s="74">
        <v>-11.86227</v>
      </c>
      <c r="I87" s="63">
        <f>MAX(H87,-0.12*G87)</f>
        <v>-11.86227</v>
      </c>
      <c r="J87" s="63">
        <f>IF(ABS(G87)&lt;=10,0.5,IF(ABS(G87)&lt;=25,1,IF(ABS(G87)&lt;=100,2,10)))</f>
        <v>10</v>
      </c>
      <c r="K87" s="64">
        <f>IF(H87&lt;-J87,1,0)</f>
        <v>1</v>
      </c>
      <c r="L87" s="64">
        <f>IF(K87=K86,L86+K87,0)</f>
        <v>1</v>
      </c>
      <c r="M87" s="65">
        <f>IF(OR(L87=12,L87=24,L87=36,L87=48,L87=60,L87=72,L87=84,L87=96),1,0)</f>
        <v>0</v>
      </c>
      <c r="N87" s="65">
        <f>IF(H87&gt;J87,1,0)</f>
        <v>0</v>
      </c>
      <c r="O87" s="65">
        <f>IF(N87=N86,O86+N87,0)</f>
        <v>0</v>
      </c>
      <c r="P87" s="65">
        <f>IF(OR(O87=12,O87=24,O87=36,O87=48,O87=60,O87=72,O87=84,O87=96),1,0)</f>
        <v>0</v>
      </c>
      <c r="Q87" s="66">
        <f>M87+P87</f>
        <v>0</v>
      </c>
      <c r="R87" s="66">
        <f>Q87*ABS(S87)*0.1</f>
        <v>0</v>
      </c>
      <c r="S87" s="67">
        <f>I87*E87/40000</f>
        <v>-0.104144799465</v>
      </c>
      <c r="T87" s="60">
        <f>MIN($T$6/100*G87,150)</f>
        <v>122.2284624</v>
      </c>
      <c r="U87" s="60">
        <f>MIN($U$6/100*G87,200)</f>
        <v>152.785578</v>
      </c>
      <c r="V87" s="60">
        <f>MIN($V$6/100*G87,250)</f>
        <v>203.714104</v>
      </c>
      <c r="W87" s="60">
        <v>0.2</v>
      </c>
      <c r="X87" s="60">
        <v>0.2</v>
      </c>
      <c r="Y87" s="60">
        <v>0.6</v>
      </c>
      <c r="Z87" s="67">
        <f>IF(AND(D87&lt;49.85,H87&gt;0),$C$2*ABS(H87)/40000,(SUMPRODUCT(--(H87&gt;$T87:$V87),(H87-$T87:$V87),($W87:$Y87)))*E87/40000)</f>
        <v>0</v>
      </c>
      <c r="AA87" s="67">
        <f>IF(AND(C87&gt;=50.1,H87&lt;0),($A$2)*ABS(H87)/40000,0)</f>
        <v>0</v>
      </c>
      <c r="AB87" s="67">
        <f>S87+Z87+AA87</f>
        <v>-0.104144799465</v>
      </c>
      <c r="AC87" s="75" t="str">
        <f>IF(AB87&gt;=0,AB87,"")</f>
        <v/>
      </c>
      <c r="AD87" s="76">
        <f>IF(AB87&lt;0,AB87,"")</f>
        <v>-0.104144799465</v>
      </c>
      <c r="AE87" s="77"/>
      <c r="AF87" s="89"/>
      <c r="AG87" s="92">
        <f>ROUND((AG86-0.01),2)</f>
        <v>50.69</v>
      </c>
      <c r="AH87" s="93">
        <v>0</v>
      </c>
      <c r="AI87" s="86">
        <v>0</v>
      </c>
    </row>
    <row r="88" spans="1:38" customHeight="1" ht="15.75">
      <c r="A88" s="70">
        <v>0.833333333333333</v>
      </c>
      <c r="B88" s="71">
        <v>0.84375</v>
      </c>
      <c r="C88" s="72">
        <v>49.96</v>
      </c>
      <c r="D88" s="73">
        <f>ROUND(C88,2)</f>
        <v>49.96</v>
      </c>
      <c r="E88" s="60">
        <v>415.3</v>
      </c>
      <c r="F88" s="60">
        <v>909.27023</v>
      </c>
      <c r="G88" s="61">
        <f>ABS(F88)</f>
        <v>909.27023</v>
      </c>
      <c r="H88" s="74">
        <v>76.1927</v>
      </c>
      <c r="I88" s="63">
        <f>MAX(H88,-0.12*G88)</f>
        <v>76.1927</v>
      </c>
      <c r="J88" s="63">
        <f>IF(ABS(G88)&lt;=10,0.5,IF(ABS(G88)&lt;=25,1,IF(ABS(G88)&lt;=100,2,10)))</f>
        <v>10</v>
      </c>
      <c r="K88" s="64">
        <f>IF(H88&lt;-J88,1,0)</f>
        <v>0</v>
      </c>
      <c r="L88" s="64">
        <f>IF(K88=K87,L87+K88,0)</f>
        <v>0</v>
      </c>
      <c r="M88" s="65">
        <f>IF(OR(L88=12,L88=24,L88=36,L88=48,L88=60,L88=72,L88=84,L88=96),1,0)</f>
        <v>0</v>
      </c>
      <c r="N88" s="65">
        <f>IF(H88&gt;J88,1,0)</f>
        <v>1</v>
      </c>
      <c r="O88" s="65">
        <f>IF(N88=N87,O87+N88,0)</f>
        <v>0</v>
      </c>
      <c r="P88" s="65">
        <f>IF(OR(O88=12,O88=24,O88=36,O88=48,O88=60,O88=72,O88=84,O88=96),1,0)</f>
        <v>0</v>
      </c>
      <c r="Q88" s="66">
        <f>M88+P88</f>
        <v>0</v>
      </c>
      <c r="R88" s="66">
        <f>Q88*ABS(S88)*0.1</f>
        <v>0</v>
      </c>
      <c r="S88" s="67">
        <f>I88*E88/40000</f>
        <v>0.79107070775</v>
      </c>
      <c r="T88" s="60">
        <f>MIN($T$6/100*G88,150)</f>
        <v>109.1124276</v>
      </c>
      <c r="U88" s="60">
        <f>MIN($U$6/100*G88,200)</f>
        <v>136.3905345</v>
      </c>
      <c r="V88" s="60">
        <f>MIN($V$6/100*G88,250)</f>
        <v>181.854046</v>
      </c>
      <c r="W88" s="60">
        <v>0.2</v>
      </c>
      <c r="X88" s="60">
        <v>0.2</v>
      </c>
      <c r="Y88" s="60">
        <v>0.6</v>
      </c>
      <c r="Z88" s="67">
        <f>IF(AND(D88&lt;49.85,H88&gt;0),$C$2*ABS(H88)/40000,(SUMPRODUCT(--(H88&gt;$T88:$V88),(H88-$T88:$V88),($W88:$Y88)))*E88/40000)</f>
        <v>0</v>
      </c>
      <c r="AA88" s="67">
        <f>IF(AND(C88&gt;=50.1,H88&lt;0),($A$2)*ABS(H88)/40000,0)</f>
        <v>0</v>
      </c>
      <c r="AB88" s="67">
        <f>S88+Z88+AA88</f>
        <v>0.79107070775</v>
      </c>
      <c r="AC88" s="75">
        <f>IF(AB88&gt;=0,AB88,"")</f>
        <v>0.79107070775</v>
      </c>
      <c r="AD88" s="76" t="str">
        <f>IF(AB88&lt;0,AB88,"")</f>
        <v/>
      </c>
      <c r="AE88" s="77"/>
      <c r="AF88" s="89"/>
      <c r="AG88" s="92">
        <f>ROUND((AG87-0.01),2)</f>
        <v>50.68</v>
      </c>
      <c r="AH88" s="93">
        <v>0</v>
      </c>
      <c r="AI88" s="86">
        <v>0</v>
      </c>
    </row>
    <row r="89" spans="1:38" customHeight="1" ht="15.75">
      <c r="A89" s="70">
        <v>0.84375</v>
      </c>
      <c r="B89" s="71">
        <v>0.854166666666667</v>
      </c>
      <c r="C89" s="72">
        <v>49.92</v>
      </c>
      <c r="D89" s="73">
        <f>ROUND(C89,2)</f>
        <v>49.92</v>
      </c>
      <c r="E89" s="60">
        <v>543.53</v>
      </c>
      <c r="F89" s="60">
        <v>893.24953</v>
      </c>
      <c r="G89" s="61">
        <f>ABS(F89)</f>
        <v>893.24953</v>
      </c>
      <c r="H89" s="74">
        <v>78.18801999999999</v>
      </c>
      <c r="I89" s="63">
        <f>MAX(H89,-0.12*G89)</f>
        <v>78.18801999999999</v>
      </c>
      <c r="J89" s="63">
        <f>IF(ABS(G89)&lt;=10,0.5,IF(ABS(G89)&lt;=25,1,IF(ABS(G89)&lt;=100,2,10)))</f>
        <v>10</v>
      </c>
      <c r="K89" s="64">
        <f>IF(H89&lt;-J89,1,0)</f>
        <v>0</v>
      </c>
      <c r="L89" s="64">
        <f>IF(K89=K88,L88+K89,0)</f>
        <v>0</v>
      </c>
      <c r="M89" s="65">
        <f>IF(OR(L89=12,L89=24,L89=36,L89=48,L89=60,L89=72,L89=84,L89=96),1,0)</f>
        <v>0</v>
      </c>
      <c r="N89" s="65">
        <f>IF(H89&gt;J89,1,0)</f>
        <v>1</v>
      </c>
      <c r="O89" s="65">
        <f>IF(N89=N88,O88+N89,0)</f>
        <v>1</v>
      </c>
      <c r="P89" s="65">
        <f>IF(OR(O89=12,O89=24,O89=36,O89=48,O89=60,O89=72,O89=84,O89=96),1,0)</f>
        <v>0</v>
      </c>
      <c r="Q89" s="66">
        <f>M89+P89</f>
        <v>0</v>
      </c>
      <c r="R89" s="66">
        <f>Q89*ABS(S89)*0.1</f>
        <v>0</v>
      </c>
      <c r="S89" s="67">
        <f>I89*E89/40000</f>
        <v>1.062438362765</v>
      </c>
      <c r="T89" s="60">
        <f>MIN($T$6/100*G89,150)</f>
        <v>107.1899436</v>
      </c>
      <c r="U89" s="60">
        <f>MIN($U$6/100*G89,200)</f>
        <v>133.9874295</v>
      </c>
      <c r="V89" s="60">
        <f>MIN($V$6/100*G89,250)</f>
        <v>178.649906</v>
      </c>
      <c r="W89" s="60">
        <v>0.2</v>
      </c>
      <c r="X89" s="60">
        <v>0.2</v>
      </c>
      <c r="Y89" s="60">
        <v>0.6</v>
      </c>
      <c r="Z89" s="67">
        <f>IF(AND(D89&lt;49.85,H89&gt;0),$C$2*ABS(H89)/40000,(SUMPRODUCT(--(H89&gt;$T89:$V89),(H89-$T89:$V89),($W89:$Y89)))*E89/40000)</f>
        <v>0</v>
      </c>
      <c r="AA89" s="67">
        <f>IF(AND(C89&gt;=50.1,H89&lt;0),($A$2)*ABS(H89)/40000,0)</f>
        <v>0</v>
      </c>
      <c r="AB89" s="67">
        <f>S89+Z89+AA89</f>
        <v>1.062438362765</v>
      </c>
      <c r="AC89" s="75">
        <f>IF(AB89&gt;=0,AB89,"")</f>
        <v>1.062438362765</v>
      </c>
      <c r="AD89" s="76" t="str">
        <f>IF(AB89&lt;0,AB89,"")</f>
        <v/>
      </c>
      <c r="AE89" s="77"/>
      <c r="AF89" s="89"/>
      <c r="AG89" s="92">
        <f>ROUND((AG88-0.01),2)</f>
        <v>50.67</v>
      </c>
      <c r="AH89" s="93">
        <v>0</v>
      </c>
      <c r="AI89" s="86">
        <v>0</v>
      </c>
    </row>
    <row r="90" spans="1:38" customHeight="1" ht="15.75">
      <c r="A90" s="70">
        <v>0.854166666666667</v>
      </c>
      <c r="B90" s="71">
        <v>0.864583333333334</v>
      </c>
      <c r="C90" s="72">
        <v>49.92</v>
      </c>
      <c r="D90" s="73">
        <f>ROUND(C90,2)</f>
        <v>49.92</v>
      </c>
      <c r="E90" s="60">
        <v>543.53</v>
      </c>
      <c r="F90" s="60">
        <v>882.53811</v>
      </c>
      <c r="G90" s="61">
        <f>ABS(F90)</f>
        <v>882.53811</v>
      </c>
      <c r="H90" s="74">
        <v>59.77549</v>
      </c>
      <c r="I90" s="63">
        <f>MAX(H90,-0.12*G90)</f>
        <v>59.77549</v>
      </c>
      <c r="J90" s="63">
        <f>IF(ABS(G90)&lt;=10,0.5,IF(ABS(G90)&lt;=25,1,IF(ABS(G90)&lt;=100,2,10)))</f>
        <v>10</v>
      </c>
      <c r="K90" s="64">
        <f>IF(H90&lt;-J90,1,0)</f>
        <v>0</v>
      </c>
      <c r="L90" s="64">
        <f>IF(K90=K89,L89+K90,0)</f>
        <v>0</v>
      </c>
      <c r="M90" s="65">
        <f>IF(OR(L90=12,L90=24,L90=36,L90=48,L90=60,L90=72,L90=84,L90=96),1,0)</f>
        <v>0</v>
      </c>
      <c r="N90" s="65">
        <f>IF(H90&gt;J90,1,0)</f>
        <v>1</v>
      </c>
      <c r="O90" s="65">
        <f>IF(N90=N89,O89+N90,0)</f>
        <v>2</v>
      </c>
      <c r="P90" s="65">
        <f>IF(OR(O90=12,O90=24,O90=36,O90=48,O90=60,O90=72,O90=84,O90=96),1,0)</f>
        <v>0</v>
      </c>
      <c r="Q90" s="66">
        <f>M90+P90</f>
        <v>0</v>
      </c>
      <c r="R90" s="66">
        <f>Q90*ABS(S90)*0.1</f>
        <v>0</v>
      </c>
      <c r="S90" s="67">
        <f>I90*E90/40000</f>
        <v>0.8122443019924999</v>
      </c>
      <c r="T90" s="60">
        <f>MIN($T$6/100*G90,150)</f>
        <v>105.9045732</v>
      </c>
      <c r="U90" s="60">
        <f>MIN($U$6/100*G90,200)</f>
        <v>132.3807165</v>
      </c>
      <c r="V90" s="60">
        <f>MIN($V$6/100*G90,250)</f>
        <v>176.507622</v>
      </c>
      <c r="W90" s="60">
        <v>0.2</v>
      </c>
      <c r="X90" s="60">
        <v>0.2</v>
      </c>
      <c r="Y90" s="60">
        <v>0.6</v>
      </c>
      <c r="Z90" s="67">
        <f>IF(AND(D90&lt;49.85,H90&gt;0),$C$2*ABS(H90)/40000,(SUMPRODUCT(--(H90&gt;$T90:$V90),(H90-$T90:$V90),($W90:$Y90)))*E90/40000)</f>
        <v>0</v>
      </c>
      <c r="AA90" s="67">
        <f>IF(AND(C90&gt;=50.1,H90&lt;0),($A$2)*ABS(H90)/40000,0)</f>
        <v>0</v>
      </c>
      <c r="AB90" s="67">
        <f>S90+Z90+AA90</f>
        <v>0.8122443019924999</v>
      </c>
      <c r="AC90" s="75">
        <f>IF(AB90&gt;=0,AB90,"")</f>
        <v>0.8122443019924999</v>
      </c>
      <c r="AD90" s="76" t="str">
        <f>IF(AB90&lt;0,AB90,"")</f>
        <v/>
      </c>
      <c r="AE90" s="77"/>
      <c r="AF90" s="89"/>
      <c r="AG90" s="92">
        <f>ROUND((AG89-0.01),2)</f>
        <v>50.66</v>
      </c>
      <c r="AH90" s="93">
        <v>0</v>
      </c>
      <c r="AI90" s="86">
        <v>0</v>
      </c>
    </row>
    <row r="91" spans="1:38" customHeight="1" ht="15.75">
      <c r="A91" s="70">
        <v>0.864583333333333</v>
      </c>
      <c r="B91" s="71">
        <v>0.875</v>
      </c>
      <c r="C91" s="72">
        <v>49.88</v>
      </c>
      <c r="D91" s="73">
        <f>ROUND(C91,2)</f>
        <v>49.88</v>
      </c>
      <c r="E91" s="60">
        <v>671.77</v>
      </c>
      <c r="F91" s="60">
        <v>816.52002</v>
      </c>
      <c r="G91" s="61">
        <f>ABS(F91)</f>
        <v>816.52002</v>
      </c>
      <c r="H91" s="74">
        <v>104.30371</v>
      </c>
      <c r="I91" s="63">
        <f>MAX(H91,-0.12*G91)</f>
        <v>104.30371</v>
      </c>
      <c r="J91" s="63">
        <f>IF(ABS(G91)&lt;=10,0.5,IF(ABS(G91)&lt;=25,1,IF(ABS(G91)&lt;=100,2,10)))</f>
        <v>10</v>
      </c>
      <c r="K91" s="64">
        <f>IF(H91&lt;-J91,1,0)</f>
        <v>0</v>
      </c>
      <c r="L91" s="64">
        <f>IF(K91=K90,L90+K91,0)</f>
        <v>0</v>
      </c>
      <c r="M91" s="65">
        <f>IF(OR(L91=12,L91=24,L91=36,L91=48,L91=60,L91=72,L91=84,L91=96),1,0)</f>
        <v>0</v>
      </c>
      <c r="N91" s="65">
        <f>IF(H91&gt;J91,1,0)</f>
        <v>1</v>
      </c>
      <c r="O91" s="65">
        <f>IF(N91=N90,O90+N91,0)</f>
        <v>3</v>
      </c>
      <c r="P91" s="65">
        <f>IF(OR(O91=12,O91=24,O91=36,O91=48,O91=60,O91=72,O91=84,O91=96),1,0)</f>
        <v>0</v>
      </c>
      <c r="Q91" s="66">
        <f>M91+P91</f>
        <v>0</v>
      </c>
      <c r="R91" s="66">
        <f>Q91*ABS(S91)*0.1</f>
        <v>0</v>
      </c>
      <c r="S91" s="67">
        <f>I91*E91/40000</f>
        <v>1.7517025816675</v>
      </c>
      <c r="T91" s="60">
        <f>MIN($T$6/100*G91,150)</f>
        <v>97.9824024</v>
      </c>
      <c r="U91" s="60">
        <f>MIN($U$6/100*G91,200)</f>
        <v>122.478003</v>
      </c>
      <c r="V91" s="60">
        <f>MIN($V$6/100*G91,250)</f>
        <v>163.304004</v>
      </c>
      <c r="W91" s="60">
        <v>0.2</v>
      </c>
      <c r="X91" s="60">
        <v>0.2</v>
      </c>
      <c r="Y91" s="60">
        <v>0.6</v>
      </c>
      <c r="Z91" s="67">
        <f>IF(AND(D91&lt;49.85,H91&gt;0),$C$2*ABS(H91)/40000,(SUMPRODUCT(--(H91&gt;$T91:$V91),(H91-$T91:$V91),($W91:$Y91)))*E91/40000)</f>
        <v>0.02123232403225999</v>
      </c>
      <c r="AA91" s="67">
        <f>IF(AND(C91&gt;=50.1,H91&lt;0),($A$2)*ABS(H91)/40000,0)</f>
        <v>0</v>
      </c>
      <c r="AB91" s="67">
        <f>S91+Z91+AA91</f>
        <v>1.77293490569976</v>
      </c>
      <c r="AC91" s="75">
        <f>IF(AB91&gt;=0,AB91,"")</f>
        <v>1.77293490569976</v>
      </c>
      <c r="AD91" s="76" t="str">
        <f>IF(AB91&lt;0,AB91,"")</f>
        <v/>
      </c>
      <c r="AE91" s="77"/>
      <c r="AF91" s="89"/>
      <c r="AG91" s="92">
        <f>ROUND((AG90-0.01),2)</f>
        <v>50.65</v>
      </c>
      <c r="AH91" s="93">
        <v>0</v>
      </c>
      <c r="AI91" s="86">
        <v>0</v>
      </c>
    </row>
    <row r="92" spans="1:38" customHeight="1" ht="15.75">
      <c r="A92" s="70">
        <v>0.875</v>
      </c>
      <c r="B92" s="71">
        <v>0.885416666666667</v>
      </c>
      <c r="C92" s="72">
        <v>49.78</v>
      </c>
      <c r="D92" s="73">
        <f>ROUND(C92,2)</f>
        <v>49.78</v>
      </c>
      <c r="E92" s="60">
        <v>800</v>
      </c>
      <c r="F92" s="60">
        <v>711.69382</v>
      </c>
      <c r="G92" s="61">
        <f>ABS(F92)</f>
        <v>711.69382</v>
      </c>
      <c r="H92" s="74">
        <v>203.75199</v>
      </c>
      <c r="I92" s="63">
        <f>MAX(H92,-0.12*G92)</f>
        <v>203.75199</v>
      </c>
      <c r="J92" s="63">
        <f>IF(ABS(G92)&lt;=10,0.5,IF(ABS(G92)&lt;=25,1,IF(ABS(G92)&lt;=100,2,10)))</f>
        <v>10</v>
      </c>
      <c r="K92" s="64">
        <f>IF(H92&lt;-J92,1,0)</f>
        <v>0</v>
      </c>
      <c r="L92" s="64">
        <f>IF(K92=K91,L91+K92,0)</f>
        <v>0</v>
      </c>
      <c r="M92" s="65">
        <f>IF(OR(L92=12,L92=24,L92=36,L92=48,L92=60,L92=72,L92=84,L92=96),1,0)</f>
        <v>0</v>
      </c>
      <c r="N92" s="65">
        <f>IF(H92&gt;J92,1,0)</f>
        <v>1</v>
      </c>
      <c r="O92" s="65">
        <f>IF(N92=N91,O91+N92,0)</f>
        <v>4</v>
      </c>
      <c r="P92" s="65">
        <f>IF(OR(O92=12,O92=24,O92=36,O92=48,O92=60,O92=72,O92=84,O92=96),1,0)</f>
        <v>0</v>
      </c>
      <c r="Q92" s="66">
        <f>M92+P92</f>
        <v>0</v>
      </c>
      <c r="R92" s="66">
        <f>Q92*ABS(S92)*0.1</f>
        <v>0</v>
      </c>
      <c r="S92" s="67">
        <f>I92*E92/40000</f>
        <v>4.0750398</v>
      </c>
      <c r="T92" s="60">
        <f>MIN($T$6/100*G92,150)</f>
        <v>85.4032584</v>
      </c>
      <c r="U92" s="60">
        <f>MIN($U$6/100*G92,200)</f>
        <v>106.754073</v>
      </c>
      <c r="V92" s="60">
        <f>MIN($V$6/100*G92,250)</f>
        <v>142.338764</v>
      </c>
      <c r="W92" s="60">
        <v>0.2</v>
      </c>
      <c r="X92" s="60">
        <v>0.2</v>
      </c>
      <c r="Y92" s="60">
        <v>0.6</v>
      </c>
      <c r="Z92" s="67">
        <f>IF(AND(D92&lt;49.85,H92&gt;0),$C$2*ABS(H92)/40000,(SUMPRODUCT(--(H92&gt;$T92:$V92),(H92-$T92:$V92),($W92:$Y92)))*E92/40000)</f>
        <v>4.0750398</v>
      </c>
      <c r="AA92" s="67">
        <f>IF(AND(C92&gt;=50.1,H92&lt;0),($A$2)*ABS(H92)/40000,0)</f>
        <v>0</v>
      </c>
      <c r="AB92" s="67">
        <f>S92+Z92+AA92</f>
        <v>8.1500796</v>
      </c>
      <c r="AC92" s="75">
        <f>IF(AB92&gt;=0,AB92,"")</f>
        <v>8.1500796</v>
      </c>
      <c r="AD92" s="76" t="str">
        <f>IF(AB92&lt;0,AB92,"")</f>
        <v/>
      </c>
      <c r="AE92" s="77"/>
      <c r="AF92" s="89"/>
      <c r="AG92" s="92">
        <f>ROUND((AG91-0.01),2)</f>
        <v>50.64</v>
      </c>
      <c r="AH92" s="93">
        <v>0</v>
      </c>
      <c r="AI92" s="86">
        <v>0</v>
      </c>
    </row>
    <row r="93" spans="1:38" customHeight="1" ht="15.75">
      <c r="A93" s="70">
        <v>0.885416666666667</v>
      </c>
      <c r="B93" s="71">
        <v>0.895833333333334</v>
      </c>
      <c r="C93" s="72">
        <v>49.9</v>
      </c>
      <c r="D93" s="73">
        <f>ROUND(C93,2)</f>
        <v>49.9</v>
      </c>
      <c r="E93" s="60">
        <v>607.65</v>
      </c>
      <c r="F93" s="60">
        <v>702.14662</v>
      </c>
      <c r="G93" s="61">
        <f>ABS(F93)</f>
        <v>702.14662</v>
      </c>
      <c r="H93" s="74">
        <v>158.84571</v>
      </c>
      <c r="I93" s="63">
        <f>MAX(H93,-0.12*G93)</f>
        <v>158.84571</v>
      </c>
      <c r="J93" s="63">
        <f>IF(ABS(G93)&lt;=10,0.5,IF(ABS(G93)&lt;=25,1,IF(ABS(G93)&lt;=100,2,10)))</f>
        <v>10</v>
      </c>
      <c r="K93" s="64">
        <f>IF(H93&lt;-J93,1,0)</f>
        <v>0</v>
      </c>
      <c r="L93" s="64">
        <f>IF(K93=K92,L92+K93,0)</f>
        <v>0</v>
      </c>
      <c r="M93" s="65">
        <f>IF(OR(L93=12,L93=24,L93=36,L93=48,L93=60,L93=72,L93=84,L93=96),1,0)</f>
        <v>0</v>
      </c>
      <c r="N93" s="65">
        <f>IF(H93&gt;J93,1,0)</f>
        <v>1</v>
      </c>
      <c r="O93" s="65">
        <f>IF(N93=N92,O92+N93,0)</f>
        <v>5</v>
      </c>
      <c r="P93" s="65">
        <f>IF(OR(O93=12,O93=24,O93=36,O93=48,O93=60,O93=72,O93=84,O93=96),1,0)</f>
        <v>0</v>
      </c>
      <c r="Q93" s="66">
        <f>M93+P93</f>
        <v>0</v>
      </c>
      <c r="R93" s="66">
        <f>Q93*ABS(S93)*0.1</f>
        <v>0</v>
      </c>
      <c r="S93" s="67">
        <f>I93*E93/40000</f>
        <v>2.4130648920375</v>
      </c>
      <c r="T93" s="60">
        <f>MIN($T$6/100*G93,150)</f>
        <v>84.2575944</v>
      </c>
      <c r="U93" s="60">
        <f>MIN($U$6/100*G93,200)</f>
        <v>105.321993</v>
      </c>
      <c r="V93" s="60">
        <f>MIN($V$6/100*G93,250)</f>
        <v>140.429324</v>
      </c>
      <c r="W93" s="60">
        <v>0.2</v>
      </c>
      <c r="X93" s="60">
        <v>0.2</v>
      </c>
      <c r="Y93" s="60">
        <v>0.6</v>
      </c>
      <c r="Z93" s="67">
        <f>IF(AND(D93&lt;49.85,H93&gt;0),$C$2*ABS(H93)/40000,(SUMPRODUCT(--(H93&gt;$T93:$V93),(H93-$T93:$V93),($W93:$Y93)))*E93/40000)</f>
        <v>0.5570965296904499</v>
      </c>
      <c r="AA93" s="67">
        <f>IF(AND(C93&gt;=50.1,H93&lt;0),($A$2)*ABS(H93)/40000,0)</f>
        <v>0</v>
      </c>
      <c r="AB93" s="67">
        <f>S93+Z93+AA93</f>
        <v>2.97016142172795</v>
      </c>
      <c r="AC93" s="75">
        <f>IF(AB93&gt;=0,AB93,"")</f>
        <v>2.97016142172795</v>
      </c>
      <c r="AD93" s="76" t="str">
        <f>IF(AB93&lt;0,AB93,"")</f>
        <v/>
      </c>
      <c r="AE93" s="77"/>
      <c r="AF93" s="89"/>
      <c r="AG93" s="92">
        <f>ROUND((AG92-0.01),2)</f>
        <v>50.63</v>
      </c>
      <c r="AH93" s="93">
        <v>0</v>
      </c>
      <c r="AI93" s="86">
        <v>0</v>
      </c>
    </row>
    <row r="94" spans="1:38" customHeight="1" ht="15.75">
      <c r="A94" s="70">
        <v>0.895833333333333</v>
      </c>
      <c r="B94" s="71">
        <v>0.90625</v>
      </c>
      <c r="C94" s="72">
        <v>50.05</v>
      </c>
      <c r="D94" s="73">
        <f>ROUND(C94,2)</f>
        <v>50.05</v>
      </c>
      <c r="E94" s="60">
        <v>0</v>
      </c>
      <c r="F94" s="60">
        <v>701.74262</v>
      </c>
      <c r="G94" s="61">
        <f>ABS(F94)</f>
        <v>701.74262</v>
      </c>
      <c r="H94" s="74">
        <v>117.71311</v>
      </c>
      <c r="I94" s="63">
        <f>MAX(H94,-0.12*G94)</f>
        <v>117.71311</v>
      </c>
      <c r="J94" s="63">
        <f>IF(ABS(G94)&lt;=10,0.5,IF(ABS(G94)&lt;=25,1,IF(ABS(G94)&lt;=100,2,10)))</f>
        <v>10</v>
      </c>
      <c r="K94" s="64">
        <f>IF(H94&lt;-J94,1,0)</f>
        <v>0</v>
      </c>
      <c r="L94" s="64">
        <f>IF(K94=K93,L93+K94,0)</f>
        <v>0</v>
      </c>
      <c r="M94" s="65">
        <f>IF(OR(L94=12,L94=24,L94=36,L94=48,L94=60,L94=72,L94=84,L94=96),1,0)</f>
        <v>0</v>
      </c>
      <c r="N94" s="65">
        <f>IF(H94&gt;J94,1,0)</f>
        <v>1</v>
      </c>
      <c r="O94" s="65">
        <f>IF(N94=N93,O93+N94,0)</f>
        <v>6</v>
      </c>
      <c r="P94" s="65">
        <f>IF(OR(O94=12,O94=24,O94=36,O94=48,O94=60,O94=72,O94=84,O94=96),1,0)</f>
        <v>0</v>
      </c>
      <c r="Q94" s="66">
        <f>M94+P94</f>
        <v>0</v>
      </c>
      <c r="R94" s="66">
        <f>Q94*ABS(S94)*0.1</f>
        <v>0</v>
      </c>
      <c r="S94" s="67">
        <f>I94*E94/40000</f>
        <v>0</v>
      </c>
      <c r="T94" s="60">
        <f>MIN($T$6/100*G94,150)</f>
        <v>84.20911439999999</v>
      </c>
      <c r="U94" s="60">
        <f>MIN($U$6/100*G94,200)</f>
        <v>105.261393</v>
      </c>
      <c r="V94" s="60">
        <f>MIN($V$6/100*G94,250)</f>
        <v>140.348524</v>
      </c>
      <c r="W94" s="60">
        <v>0.2</v>
      </c>
      <c r="X94" s="60">
        <v>0.2</v>
      </c>
      <c r="Y94" s="60">
        <v>0.6</v>
      </c>
      <c r="Z94" s="67">
        <f>IF(AND(D94&lt;49.85,H94&gt;0),$C$2*ABS(H94)/40000,(SUMPRODUCT(--(H94&gt;$T94:$V94),(H94-$T94:$V94),($W94:$Y94)))*E94/40000)</f>
        <v>0</v>
      </c>
      <c r="AA94" s="67">
        <f>IF(AND(C94&gt;=50.1,H94&lt;0),($A$2)*ABS(H94)/40000,0)</f>
        <v>0</v>
      </c>
      <c r="AB94" s="67">
        <f>S94+Z94+AA94</f>
        <v>0</v>
      </c>
      <c r="AC94" s="75">
        <f>IF(AB94&gt;=0,AB94,"")</f>
        <v>0</v>
      </c>
      <c r="AD94" s="76" t="str">
        <f>IF(AB94&lt;0,AB94,"")</f>
        <v/>
      </c>
      <c r="AE94" s="77"/>
      <c r="AF94" s="89"/>
      <c r="AG94" s="92">
        <f>ROUND((AG93-0.01),2)</f>
        <v>50.62</v>
      </c>
      <c r="AH94" s="93">
        <v>0</v>
      </c>
      <c r="AI94" s="86">
        <v>0</v>
      </c>
    </row>
    <row r="95" spans="1:38" customHeight="1" ht="15.75">
      <c r="A95" s="70">
        <v>0.90625</v>
      </c>
      <c r="B95" s="71">
        <v>0.916666666666667</v>
      </c>
      <c r="C95" s="72">
        <v>50.1</v>
      </c>
      <c r="D95" s="73">
        <f>ROUND(C95,2)</f>
        <v>50.1</v>
      </c>
      <c r="E95" s="60">
        <v>0</v>
      </c>
      <c r="F95" s="60">
        <v>677.92422</v>
      </c>
      <c r="G95" s="61">
        <f>ABS(F95)</f>
        <v>677.92422</v>
      </c>
      <c r="H95" s="74">
        <v>120.20446</v>
      </c>
      <c r="I95" s="63">
        <f>MAX(H95,-0.12*G95)</f>
        <v>120.20446</v>
      </c>
      <c r="J95" s="63">
        <f>IF(ABS(G95)&lt;=10,0.5,IF(ABS(G95)&lt;=25,1,IF(ABS(G95)&lt;=100,2,10)))</f>
        <v>10</v>
      </c>
      <c r="K95" s="64">
        <f>IF(H95&lt;-J95,1,0)</f>
        <v>0</v>
      </c>
      <c r="L95" s="64">
        <f>IF(K95=K94,L94+K95,0)</f>
        <v>0</v>
      </c>
      <c r="M95" s="65">
        <f>IF(OR(L95=12,L95=24,L95=36,L95=48,L95=60,L95=72,L95=84,L95=96),1,0)</f>
        <v>0</v>
      </c>
      <c r="N95" s="65">
        <f>IF(H95&gt;J95,1,0)</f>
        <v>1</v>
      </c>
      <c r="O95" s="65">
        <f>IF(N95=N94,O94+N95,0)</f>
        <v>7</v>
      </c>
      <c r="P95" s="65">
        <f>IF(OR(O95=12,O95=24,O95=36,O95=48,O95=60,O95=72,O95=84,O95=96),1,0)</f>
        <v>0</v>
      </c>
      <c r="Q95" s="66">
        <f>M95+P95</f>
        <v>0</v>
      </c>
      <c r="R95" s="66">
        <f>Q95*ABS(S95)*0.1</f>
        <v>0</v>
      </c>
      <c r="S95" s="67">
        <f>I95*E95/40000</f>
        <v>0</v>
      </c>
      <c r="T95" s="60">
        <f>MIN($T$6/100*G95,150)</f>
        <v>81.3509064</v>
      </c>
      <c r="U95" s="60">
        <f>MIN($U$6/100*G95,200)</f>
        <v>101.688633</v>
      </c>
      <c r="V95" s="60">
        <f>MIN($V$6/100*G95,250)</f>
        <v>135.584844</v>
      </c>
      <c r="W95" s="60">
        <v>0.2</v>
      </c>
      <c r="X95" s="60">
        <v>0.2</v>
      </c>
      <c r="Y95" s="60">
        <v>0.6</v>
      </c>
      <c r="Z95" s="67">
        <f>IF(AND(D95&lt;49.85,H95&gt;0),$C$2*ABS(H95)/40000,(SUMPRODUCT(--(H95&gt;$T95:$V95),(H95-$T95:$V95),($W95:$Y95)))*E95/40000)</f>
        <v>0</v>
      </c>
      <c r="AA95" s="67">
        <f>IF(AND(C95&gt;=50.1,H95&lt;0),($A$2)*ABS(H95)/40000,0)</f>
        <v>0</v>
      </c>
      <c r="AB95" s="67">
        <f>S95+Z95+AA95</f>
        <v>0</v>
      </c>
      <c r="AC95" s="75">
        <f>IF(AB95&gt;=0,AB95,"")</f>
        <v>0</v>
      </c>
      <c r="AD95" s="76" t="str">
        <f>IF(AB95&lt;0,AB95,"")</f>
        <v/>
      </c>
      <c r="AE95" s="77"/>
      <c r="AF95" s="89"/>
      <c r="AG95" s="92">
        <f>ROUND((AG94-0.01),2)</f>
        <v>50.61</v>
      </c>
      <c r="AH95" s="93">
        <v>0</v>
      </c>
      <c r="AI95" s="86">
        <v>0</v>
      </c>
    </row>
    <row r="96" spans="1:38" customHeight="1" ht="15.75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319.12</v>
      </c>
      <c r="F96" s="60">
        <v>786.79582</v>
      </c>
      <c r="G96" s="61">
        <f>ABS(F96)</f>
        <v>786.79582</v>
      </c>
      <c r="H96" s="74">
        <v>28.91121</v>
      </c>
      <c r="I96" s="63">
        <f>MAX(H96,-0.12*G96)</f>
        <v>28.91121</v>
      </c>
      <c r="J96" s="63">
        <f>IF(ABS(G96)&lt;=10,0.5,IF(ABS(G96)&lt;=25,1,IF(ABS(G96)&lt;=100,2,10)))</f>
        <v>10</v>
      </c>
      <c r="K96" s="64">
        <f>IF(H96&lt;-J96,1,0)</f>
        <v>0</v>
      </c>
      <c r="L96" s="64">
        <f>IF(K96=K95,L95+K96,0)</f>
        <v>0</v>
      </c>
      <c r="M96" s="65">
        <f>IF(OR(L96=12,L96=24,L96=36,L96=48,L96=60,L96=72,L96=84,L96=96),1,0)</f>
        <v>0</v>
      </c>
      <c r="N96" s="65">
        <f>IF(H96&gt;J96,1,0)</f>
        <v>1</v>
      </c>
      <c r="O96" s="65">
        <f>IF(N96=N95,O95+N96,0)</f>
        <v>8</v>
      </c>
      <c r="P96" s="65">
        <f>IF(OR(O96=12,O96=24,O96=36,O96=48,O96=60,O96=72,O96=84,O96=96),1,0)</f>
        <v>0</v>
      </c>
      <c r="Q96" s="66">
        <f>M96+P96</f>
        <v>0</v>
      </c>
      <c r="R96" s="66">
        <f>Q96*ABS(S96)*0.1</f>
        <v>0</v>
      </c>
      <c r="S96" s="67">
        <f>I96*E96/40000</f>
        <v>0.23065363338</v>
      </c>
      <c r="T96" s="60">
        <f>MIN($T$6/100*G96,150)</f>
        <v>94.4154984</v>
      </c>
      <c r="U96" s="60">
        <f>MIN($U$6/100*G96,200)</f>
        <v>118.019373</v>
      </c>
      <c r="V96" s="60">
        <f>MIN($V$6/100*G96,250)</f>
        <v>157.359164</v>
      </c>
      <c r="W96" s="60">
        <v>0.2</v>
      </c>
      <c r="X96" s="60">
        <v>0.2</v>
      </c>
      <c r="Y96" s="60">
        <v>0.6</v>
      </c>
      <c r="Z96" s="67">
        <f>IF(AND(D96&lt;49.85,H96&gt;0),$C$2*ABS(H96)/40000,(SUMPRODUCT(--(H96&gt;$T96:$V96),(H96-$T96:$V96),($W96:$Y96)))*E96/40000)</f>
        <v>0</v>
      </c>
      <c r="AA96" s="67">
        <f>IF(AND(C96&gt;=50.1,H96&lt;0),($A$2)*ABS(H96)/40000,0)</f>
        <v>0</v>
      </c>
      <c r="AB96" s="67">
        <f>S96+Z96+AA96</f>
        <v>0.23065363338</v>
      </c>
      <c r="AC96" s="75">
        <f>IF(AB96&gt;=0,AB96,"")</f>
        <v>0.23065363338</v>
      </c>
      <c r="AD96" s="76" t="str">
        <f>IF(AB96&lt;0,AB96,"")</f>
        <v/>
      </c>
      <c r="AE96" s="77"/>
      <c r="AF96" s="89"/>
      <c r="AG96" s="92">
        <f>ROUND((AG95-0.01),2)</f>
        <v>50.6</v>
      </c>
      <c r="AH96" s="93">
        <v>0</v>
      </c>
      <c r="AI96" s="86">
        <v>0</v>
      </c>
    </row>
    <row r="97" spans="1:38" customHeight="1" ht="15.75">
      <c r="A97" s="70">
        <v>0.927083333333333</v>
      </c>
      <c r="B97" s="71">
        <v>0.9375</v>
      </c>
      <c r="C97" s="72">
        <v>50.02</v>
      </c>
      <c r="D97" s="73">
        <f>ROUND(C97,2)</f>
        <v>50.02</v>
      </c>
      <c r="E97" s="60">
        <v>172.24</v>
      </c>
      <c r="F97" s="60">
        <v>754.85702</v>
      </c>
      <c r="G97" s="61">
        <f>ABS(F97)</f>
        <v>754.85702</v>
      </c>
      <c r="H97" s="74">
        <v>54.11604</v>
      </c>
      <c r="I97" s="63">
        <f>MAX(H97,-0.12*G97)</f>
        <v>54.11604</v>
      </c>
      <c r="J97" s="63">
        <f>IF(ABS(G97)&lt;=10,0.5,IF(ABS(G97)&lt;=25,1,IF(ABS(G97)&lt;=100,2,10)))</f>
        <v>10</v>
      </c>
      <c r="K97" s="64">
        <f>IF(H97&lt;-J97,1,0)</f>
        <v>0</v>
      </c>
      <c r="L97" s="64">
        <f>IF(K97=K96,L96+K97,0)</f>
        <v>0</v>
      </c>
      <c r="M97" s="65">
        <f>IF(OR(L97=12,L97=24,L97=36,L97=48,L97=60,L97=72,L97=84,L97=96),1,0)</f>
        <v>0</v>
      </c>
      <c r="N97" s="65">
        <f>IF(H97&gt;J97,1,0)</f>
        <v>1</v>
      </c>
      <c r="O97" s="65">
        <f>IF(N97=N96,O96+N97,0)</f>
        <v>9</v>
      </c>
      <c r="P97" s="65">
        <f>IF(OR(O97=12,O97=24,O97=36,O97=48,O97=60,O97=72,O97=84,O97=96),1,0)</f>
        <v>0</v>
      </c>
      <c r="Q97" s="66">
        <f>M97+P97</f>
        <v>0</v>
      </c>
      <c r="R97" s="66">
        <f>Q97*ABS(S97)*0.1</f>
        <v>0</v>
      </c>
      <c r="S97" s="67">
        <f>I97*E97/40000</f>
        <v>0.23302366824</v>
      </c>
      <c r="T97" s="60">
        <f>MIN($T$6/100*G97,150)</f>
        <v>90.5828424</v>
      </c>
      <c r="U97" s="60">
        <f>MIN($U$6/100*G97,200)</f>
        <v>113.228553</v>
      </c>
      <c r="V97" s="60">
        <f>MIN($V$6/100*G97,250)</f>
        <v>150.971404</v>
      </c>
      <c r="W97" s="60">
        <v>0.2</v>
      </c>
      <c r="X97" s="60">
        <v>0.2</v>
      </c>
      <c r="Y97" s="60">
        <v>0.6</v>
      </c>
      <c r="Z97" s="67">
        <f>IF(AND(D97&lt;49.85,H97&gt;0),$C$2*ABS(H97)/40000,(SUMPRODUCT(--(H97&gt;$T97:$V97),(H97-$T97:$V97),($W97:$Y97)))*E97/40000)</f>
        <v>0</v>
      </c>
      <c r="AA97" s="67">
        <f>IF(AND(C97&gt;=50.1,H97&lt;0),($A$2)*ABS(H97)/40000,0)</f>
        <v>0</v>
      </c>
      <c r="AB97" s="67">
        <f>S97+Z97+AA97</f>
        <v>0.23302366824</v>
      </c>
      <c r="AC97" s="75">
        <f>IF(AB97&gt;=0,AB97,"")</f>
        <v>0.23302366824</v>
      </c>
      <c r="AD97" s="76" t="str">
        <f>IF(AB97&lt;0,AB97,"")</f>
        <v/>
      </c>
      <c r="AE97" s="77"/>
      <c r="AF97" s="89"/>
      <c r="AG97" s="92">
        <f>ROUND((AG96-0.01),2)</f>
        <v>50.59</v>
      </c>
      <c r="AH97" s="93">
        <v>0</v>
      </c>
      <c r="AI97" s="86">
        <v>0</v>
      </c>
    </row>
    <row r="98" spans="1:38" customHeight="1" ht="15.75">
      <c r="A98" s="70">
        <v>0.9375</v>
      </c>
      <c r="B98" s="71">
        <v>0.947916666666667</v>
      </c>
      <c r="C98" s="72">
        <v>50.01</v>
      </c>
      <c r="D98" s="73">
        <f>ROUND(C98,2)</f>
        <v>50.01</v>
      </c>
      <c r="E98" s="60">
        <v>229.65</v>
      </c>
      <c r="F98" s="60">
        <v>654.95902</v>
      </c>
      <c r="G98" s="61">
        <f>ABS(F98)</f>
        <v>654.95902</v>
      </c>
      <c r="H98" s="74">
        <v>114.37091</v>
      </c>
      <c r="I98" s="63">
        <f>MAX(H98,-0.12*G98)</f>
        <v>114.37091</v>
      </c>
      <c r="J98" s="63">
        <f>IF(ABS(G98)&lt;=10,0.5,IF(ABS(G98)&lt;=25,1,IF(ABS(G98)&lt;=100,2,10)))</f>
        <v>10</v>
      </c>
      <c r="K98" s="64">
        <f>IF(H98&lt;-J98,1,0)</f>
        <v>0</v>
      </c>
      <c r="L98" s="64">
        <f>IF(K98=K97,L97+K98,0)</f>
        <v>0</v>
      </c>
      <c r="M98" s="65">
        <f>IF(OR(L98=12,L98=24,L98=36,L98=48,L98=60,L98=72,L98=84,L98=96),1,0)</f>
        <v>0</v>
      </c>
      <c r="N98" s="65">
        <f>IF(H98&gt;J98,1,0)</f>
        <v>1</v>
      </c>
      <c r="O98" s="65">
        <f>IF(N98=N97,O97+N98,0)</f>
        <v>10</v>
      </c>
      <c r="P98" s="65">
        <f>IF(OR(O98=12,O98=24,O98=36,O98=48,O98=60,O98=72,O98=84,O98=96),1,0)</f>
        <v>0</v>
      </c>
      <c r="Q98" s="66">
        <f>M98+P98</f>
        <v>0</v>
      </c>
      <c r="R98" s="66">
        <f>Q98*ABS(S98)*0.1</f>
        <v>0</v>
      </c>
      <c r="S98" s="67">
        <f>I98*E98/40000</f>
        <v>0.6566319870374999</v>
      </c>
      <c r="T98" s="60">
        <f>MIN($T$6/100*G98,150)</f>
        <v>78.5950824</v>
      </c>
      <c r="U98" s="60">
        <f>MIN($U$6/100*G98,200)</f>
        <v>98.243853</v>
      </c>
      <c r="V98" s="60">
        <f>MIN($V$6/100*G98,250)</f>
        <v>130.991804</v>
      </c>
      <c r="W98" s="60">
        <v>0.2</v>
      </c>
      <c r="X98" s="60">
        <v>0.2</v>
      </c>
      <c r="Y98" s="60">
        <v>0.6</v>
      </c>
      <c r="Z98" s="67">
        <f>IF(AND(D98&lt;49.85,H98&gt;0),$C$2*ABS(H98)/40000,(SUMPRODUCT(--(H98&gt;$T98:$V98),(H98-$T98:$V98),($W98:$Y98)))*E98/40000)</f>
        <v>0.05959748724195</v>
      </c>
      <c r="AA98" s="67">
        <f>IF(AND(C98&gt;=50.1,H98&lt;0),($A$2)*ABS(H98)/40000,0)</f>
        <v>0</v>
      </c>
      <c r="AB98" s="67">
        <f>S98+Z98+AA98</f>
        <v>0.7162294742794499</v>
      </c>
      <c r="AC98" s="75">
        <f>IF(AB98&gt;=0,AB98,"")</f>
        <v>0.7162294742794499</v>
      </c>
      <c r="AD98" s="76" t="str">
        <f>IF(AB98&lt;0,AB98,"")</f>
        <v/>
      </c>
      <c r="AE98" s="77"/>
      <c r="AF98" s="89"/>
      <c r="AG98" s="92">
        <f>ROUND((AG97-0.01),2)</f>
        <v>50.58</v>
      </c>
      <c r="AH98" s="93">
        <v>0</v>
      </c>
      <c r="AI98" s="86">
        <v>0</v>
      </c>
    </row>
    <row r="99" spans="1:38" customHeight="1" ht="15.75">
      <c r="A99" s="70">
        <v>0.947916666666667</v>
      </c>
      <c r="B99" s="71">
        <v>0.958333333333334</v>
      </c>
      <c r="C99" s="72">
        <v>50.02</v>
      </c>
      <c r="D99" s="73">
        <f>ROUND(C99,2)</f>
        <v>50.02</v>
      </c>
      <c r="E99" s="60">
        <v>172.24</v>
      </c>
      <c r="F99" s="60">
        <v>748.81502</v>
      </c>
      <c r="G99" s="61">
        <f>ABS(F99)</f>
        <v>748.81502</v>
      </c>
      <c r="H99" s="74">
        <v>-16.96215</v>
      </c>
      <c r="I99" s="63">
        <f>MAX(H99,-0.12*G99)</f>
        <v>-16.96215</v>
      </c>
      <c r="J99" s="63">
        <f>IF(ABS(G99)&lt;=10,0.5,IF(ABS(G99)&lt;=25,1,IF(ABS(G99)&lt;=100,2,10)))</f>
        <v>10</v>
      </c>
      <c r="K99" s="64">
        <f>IF(H99&lt;-J99,1,0)</f>
        <v>1</v>
      </c>
      <c r="L99" s="64">
        <f>IF(K99=K98,L98+K99,0)</f>
        <v>0</v>
      </c>
      <c r="M99" s="65">
        <f>IF(OR(L99=12,L99=24,L99=36,L99=48,L99=60,L99=72,L99=84,L99=96),1,0)</f>
        <v>0</v>
      </c>
      <c r="N99" s="65">
        <f>IF(H99&gt;J99,1,0)</f>
        <v>0</v>
      </c>
      <c r="O99" s="65">
        <f>IF(N99=N98,O98+N99,0)</f>
        <v>0</v>
      </c>
      <c r="P99" s="65">
        <f>IF(OR(O99=12,O99=24,O99=36,O99=48,O99=60,O99=72,O99=84,O99=96),1,0)</f>
        <v>0</v>
      </c>
      <c r="Q99" s="66">
        <f>M99+P99</f>
        <v>0</v>
      </c>
      <c r="R99" s="66">
        <f>Q99*ABS(S99)*0.1</f>
        <v>0</v>
      </c>
      <c r="S99" s="67">
        <f>I99*E99/40000</f>
        <v>-0.07303901790000002</v>
      </c>
      <c r="T99" s="60">
        <f>MIN($T$6/100*G99,150)</f>
        <v>89.8578024</v>
      </c>
      <c r="U99" s="60">
        <f>MIN($U$6/100*G99,200)</f>
        <v>112.322253</v>
      </c>
      <c r="V99" s="60">
        <f>MIN($V$6/100*G99,250)</f>
        <v>149.763004</v>
      </c>
      <c r="W99" s="60">
        <v>0.2</v>
      </c>
      <c r="X99" s="60">
        <v>0.2</v>
      </c>
      <c r="Y99" s="60">
        <v>0.6</v>
      </c>
      <c r="Z99" s="67">
        <f>IF(AND(D99&lt;49.85,H99&gt;0),$C$2*ABS(H99)/40000,(SUMPRODUCT(--(H99&gt;$T99:$V99),(H99-$T99:$V99),($W99:$Y99)))*E99/40000)</f>
        <v>0</v>
      </c>
      <c r="AA99" s="67">
        <f>IF(AND(C99&gt;=50.1,H99&lt;0),($A$2)*ABS(H99)/40000,0)</f>
        <v>0</v>
      </c>
      <c r="AB99" s="67">
        <f>S99+Z99+AA99</f>
        <v>-0.07303901790000002</v>
      </c>
      <c r="AC99" s="75" t="str">
        <f>IF(AB99&gt;=0,AB99,"")</f>
        <v/>
      </c>
      <c r="AD99" s="76">
        <f>IF(AB99&lt;0,AB99,"")</f>
        <v>-0.07303901790000002</v>
      </c>
      <c r="AE99" s="77"/>
      <c r="AF99" s="89"/>
      <c r="AG99" s="92">
        <f>ROUND((AG98-0.01),2)</f>
        <v>50.57</v>
      </c>
      <c r="AH99" s="93">
        <v>0</v>
      </c>
      <c r="AI99" s="86">
        <v>0</v>
      </c>
    </row>
    <row r="100" spans="1:38" customHeight="1" ht="15.75">
      <c r="A100" s="70">
        <v>0.958333333333333</v>
      </c>
      <c r="B100" s="71">
        <v>0.96875</v>
      </c>
      <c r="C100" s="72">
        <v>49.96</v>
      </c>
      <c r="D100" s="73">
        <f>ROUND(C100,2)</f>
        <v>49.96</v>
      </c>
      <c r="E100" s="60">
        <v>415.3</v>
      </c>
      <c r="F100" s="60">
        <v>579.47438</v>
      </c>
      <c r="G100" s="61">
        <f>ABS(F100)</f>
        <v>579.47438</v>
      </c>
      <c r="H100" s="74">
        <v>135.72278</v>
      </c>
      <c r="I100" s="63">
        <f>MAX(H100,-0.12*G100)</f>
        <v>135.72278</v>
      </c>
      <c r="J100" s="63">
        <f>IF(ABS(G100)&lt;=10,0.5,IF(ABS(G100)&lt;=25,1,IF(ABS(G100)&lt;=100,2,10)))</f>
        <v>10</v>
      </c>
      <c r="K100" s="64">
        <f>IF(H100&lt;-J100,1,0)</f>
        <v>0</v>
      </c>
      <c r="L100" s="64">
        <f>IF(K100=K99,L99+K100,0)</f>
        <v>0</v>
      </c>
      <c r="M100" s="65">
        <f>IF(OR(L100=12,L100=24,L100=36,L100=48,L100=60,L100=72,L100=84,L100=96),1,0)</f>
        <v>0</v>
      </c>
      <c r="N100" s="65">
        <f>IF(H100&gt;J100,1,0)</f>
        <v>1</v>
      </c>
      <c r="O100" s="65">
        <f>IF(N100=N99,O99+N100,0)</f>
        <v>0</v>
      </c>
      <c r="P100" s="65">
        <f>IF(OR(O100=12,O100=24,O100=36,O100=48,O100=60,O100=72,O100=84,O100=96),1,0)</f>
        <v>0</v>
      </c>
      <c r="Q100" s="66">
        <f>M100+P100</f>
        <v>0</v>
      </c>
      <c r="R100" s="66">
        <f>Q100*ABS(S100)*0.1</f>
        <v>0</v>
      </c>
      <c r="S100" s="67">
        <f>I100*E100/40000</f>
        <v>1.40914176335</v>
      </c>
      <c r="T100" s="60">
        <f>MIN($T$6/100*G100,150)</f>
        <v>69.5369256</v>
      </c>
      <c r="U100" s="60">
        <f>MIN($U$6/100*G100,200)</f>
        <v>86.92115699999999</v>
      </c>
      <c r="V100" s="60">
        <f>MIN($V$6/100*G100,250)</f>
        <v>115.894876</v>
      </c>
      <c r="W100" s="60">
        <v>0.2</v>
      </c>
      <c r="X100" s="60">
        <v>0.2</v>
      </c>
      <c r="Y100" s="60">
        <v>0.6</v>
      </c>
      <c r="Z100" s="67">
        <f>IF(AND(D100&lt;49.85,H100&gt;0),$C$2*ABS(H100)/40000,(SUMPRODUCT(--(H100&gt;$T100:$V100),(H100-$T100:$V100),($W100:$Y100)))*E100/40000)</f>
        <v>0.3622894247891</v>
      </c>
      <c r="AA100" s="67">
        <f>IF(AND(C100&gt;=50.1,H100&lt;0),($A$2)*ABS(H100)/40000,0)</f>
        <v>0</v>
      </c>
      <c r="AB100" s="67">
        <f>S100+Z100+AA100</f>
        <v>1.7714311881391</v>
      </c>
      <c r="AC100" s="75">
        <f>IF(AB100&gt;=0,AB100,"")</f>
        <v>1.7714311881391</v>
      </c>
      <c r="AD100" s="76" t="str">
        <f>IF(AB100&lt;0,AB100,"")</f>
        <v/>
      </c>
      <c r="AE100" s="77"/>
      <c r="AF100" s="89"/>
      <c r="AG100" s="92">
        <f>ROUND((AG99-0.01),2)</f>
        <v>50.56</v>
      </c>
      <c r="AH100" s="93">
        <v>0</v>
      </c>
      <c r="AI100" s="86">
        <v>0</v>
      </c>
    </row>
    <row r="101" spans="1:38" customHeight="1" ht="15.75">
      <c r="A101" s="70">
        <v>0.96875</v>
      </c>
      <c r="B101" s="71">
        <v>0.979166666666667</v>
      </c>
      <c r="C101" s="72">
        <v>49.95</v>
      </c>
      <c r="D101" s="73">
        <f>ROUND(C101,2)</f>
        <v>49.95</v>
      </c>
      <c r="E101" s="60">
        <v>447.36</v>
      </c>
      <c r="F101" s="60">
        <v>602.13639</v>
      </c>
      <c r="G101" s="61">
        <f>ABS(F101)</f>
        <v>602.13639</v>
      </c>
      <c r="H101" s="74">
        <v>93.16970999999999</v>
      </c>
      <c r="I101" s="63">
        <f>MAX(H101,-0.12*G101)</f>
        <v>93.16970999999999</v>
      </c>
      <c r="J101" s="63">
        <f>IF(ABS(G101)&lt;=10,0.5,IF(ABS(G101)&lt;=25,1,IF(ABS(G101)&lt;=100,2,10)))</f>
        <v>10</v>
      </c>
      <c r="K101" s="64">
        <f>IF(H101&lt;-J101,1,0)</f>
        <v>0</v>
      </c>
      <c r="L101" s="64">
        <f>IF(K101=K100,L100+K101,0)</f>
        <v>0</v>
      </c>
      <c r="M101" s="65">
        <f>IF(OR(L101=12,L101=24,L101=36,L101=48,L101=60,L101=72,L101=84,L101=96),1,0)</f>
        <v>0</v>
      </c>
      <c r="N101" s="65">
        <f>IF(H101&gt;J101,1,0)</f>
        <v>1</v>
      </c>
      <c r="O101" s="65">
        <f>IF(N101=N100,O100+N101,0)</f>
        <v>1</v>
      </c>
      <c r="P101" s="65">
        <f>IF(OR(O101=12,O101=24,O101=36,O101=48,O101=60,O101=72,O101=84,O101=96),1,0)</f>
        <v>0</v>
      </c>
      <c r="Q101" s="66">
        <f>M101+P101</f>
        <v>0</v>
      </c>
      <c r="R101" s="66">
        <f>Q101*ABS(S101)*0.1</f>
        <v>0</v>
      </c>
      <c r="S101" s="67">
        <f>I101*E101/40000</f>
        <v>1.04201003664</v>
      </c>
      <c r="T101" s="60">
        <f>MIN($T$6/100*G101,150)</f>
        <v>72.2563668</v>
      </c>
      <c r="U101" s="60">
        <f>MIN($U$6/100*G101,200)</f>
        <v>90.3204585</v>
      </c>
      <c r="V101" s="60">
        <f>MIN($V$6/100*G101,250)</f>
        <v>120.427278</v>
      </c>
      <c r="W101" s="60">
        <v>0.2</v>
      </c>
      <c r="X101" s="60">
        <v>0.2</v>
      </c>
      <c r="Y101" s="60">
        <v>0.6</v>
      </c>
      <c r="Z101" s="67">
        <f>IF(AND(D101&lt;49.85,H101&gt;0),$C$2*ABS(H101)/40000,(SUMPRODUCT(--(H101&gt;$T101:$V101),(H101-$T101:$V101),($W101:$Y101)))*E101/40000)</f>
        <v>0.05315217182495999</v>
      </c>
      <c r="AA101" s="67">
        <f>IF(AND(C101&gt;=50.1,H101&lt;0),($A$2)*ABS(H101)/40000,0)</f>
        <v>0</v>
      </c>
      <c r="AB101" s="67">
        <f>S101+Z101+AA101</f>
        <v>1.09516220846496</v>
      </c>
      <c r="AC101" s="75">
        <f>IF(AB101&gt;=0,AB101,"")</f>
        <v>1.09516220846496</v>
      </c>
      <c r="AD101" s="76" t="str">
        <f>IF(AB101&lt;0,AB101,"")</f>
        <v/>
      </c>
      <c r="AE101" s="77"/>
      <c r="AF101" s="89"/>
      <c r="AG101" s="92">
        <f>ROUND((AG100-0.01),2)</f>
        <v>50.55</v>
      </c>
      <c r="AH101" s="93">
        <v>0</v>
      </c>
      <c r="AI101" s="86">
        <v>0</v>
      </c>
    </row>
    <row r="102" spans="1:38" customHeight="1" ht="15.75">
      <c r="A102" s="70">
        <v>0.979166666666667</v>
      </c>
      <c r="B102" s="71">
        <v>0.989583333333334</v>
      </c>
      <c r="C102" s="72">
        <v>49.95</v>
      </c>
      <c r="D102" s="73">
        <f>ROUND(C102,2)</f>
        <v>49.95</v>
      </c>
      <c r="E102" s="60">
        <v>447.36</v>
      </c>
      <c r="F102" s="60">
        <v>648.60439</v>
      </c>
      <c r="G102" s="61">
        <f>ABS(F102)</f>
        <v>648.60439</v>
      </c>
      <c r="H102" s="74">
        <v>54.39362</v>
      </c>
      <c r="I102" s="63">
        <f>MAX(H102,-0.12*G102)</f>
        <v>54.39362</v>
      </c>
      <c r="J102" s="63">
        <f>IF(ABS(G102)&lt;=10,0.5,IF(ABS(G102)&lt;=25,1,IF(ABS(G102)&lt;=100,2,10)))</f>
        <v>10</v>
      </c>
      <c r="K102" s="64">
        <f>IF(H102&lt;-J102,1,0)</f>
        <v>0</v>
      </c>
      <c r="L102" s="64">
        <f>IF(K102=K101,L101+K102,0)</f>
        <v>0</v>
      </c>
      <c r="M102" s="65">
        <f>IF(OR(L102=12,L102=24,L102=36,L102=48,L102=60,L102=72,L102=84,L102=96),1,0)</f>
        <v>0</v>
      </c>
      <c r="N102" s="65">
        <f>IF(H102&gt;J102,1,0)</f>
        <v>1</v>
      </c>
      <c r="O102" s="65">
        <f>IF(N102=N101,O101+N102,0)</f>
        <v>2</v>
      </c>
      <c r="P102" s="65">
        <f>IF(OR(O102=12,O102=24,O102=36,O102=48,O102=60,O102=72,O102=84,O102=96),1,0)</f>
        <v>0</v>
      </c>
      <c r="Q102" s="66">
        <f>M102+P102</f>
        <v>0</v>
      </c>
      <c r="R102" s="66">
        <f>Q102*ABS(S102)*0.1</f>
        <v>0</v>
      </c>
      <c r="S102" s="67">
        <f>I102*E102/40000</f>
        <v>0.6083382460800001</v>
      </c>
      <c r="T102" s="60">
        <f>MIN($T$6/100*G102,150)</f>
        <v>77.8325268</v>
      </c>
      <c r="U102" s="60">
        <f>MIN($U$6/100*G102,200)</f>
        <v>97.29065849999999</v>
      </c>
      <c r="V102" s="60">
        <f>MIN($V$6/100*G102,250)</f>
        <v>129.720878</v>
      </c>
      <c r="W102" s="60">
        <v>0.2</v>
      </c>
      <c r="X102" s="60">
        <v>0.2</v>
      </c>
      <c r="Y102" s="60">
        <v>0.6</v>
      </c>
      <c r="Z102" s="67">
        <f>IF(AND(D102&lt;49.85,H102&gt;0),$C$2*ABS(H102)/40000,(SUMPRODUCT(--(H102&gt;$T102:$V102),(H102-$T102:$V102),($W102:$Y102)))*E102/40000)</f>
        <v>0</v>
      </c>
      <c r="AA102" s="67">
        <f>IF(AND(C102&gt;=50.1,H102&lt;0),($A$2)*ABS(H102)/40000,0)</f>
        <v>0</v>
      </c>
      <c r="AB102" s="67">
        <f>S102+Z102+AA102</f>
        <v>0.6083382460800001</v>
      </c>
      <c r="AC102" s="75">
        <f>IF(AB102&gt;=0,AB102,"")</f>
        <v>0.6083382460800001</v>
      </c>
      <c r="AD102" s="76" t="str">
        <f>IF(AB102&lt;0,AB102,"")</f>
        <v/>
      </c>
      <c r="AE102" s="77"/>
      <c r="AF102" s="89"/>
      <c r="AG102" s="92">
        <f>ROUND((AG101-0.01),2)</f>
        <v>50.54</v>
      </c>
      <c r="AH102" s="93">
        <v>0</v>
      </c>
      <c r="AI102" s="86">
        <v>0</v>
      </c>
      <c r="AK102" s="94"/>
    </row>
    <row r="103" spans="1:38" customHeight="1" ht="15.75">
      <c r="A103" s="95">
        <v>0.989583333333333</v>
      </c>
      <c r="B103" s="96">
        <v>1</v>
      </c>
      <c r="C103" s="97">
        <v>49.95</v>
      </c>
      <c r="D103" s="98">
        <f>ROUND(C103,2)</f>
        <v>49.95</v>
      </c>
      <c r="E103" s="99">
        <v>447.36</v>
      </c>
      <c r="F103" s="99">
        <v>640.85799</v>
      </c>
      <c r="G103" s="61">
        <f>ABS(F103)</f>
        <v>640.85799</v>
      </c>
      <c r="H103" s="100">
        <v>62.38148</v>
      </c>
      <c r="I103" s="101">
        <f>MAX(H103,-0.12*G103)</f>
        <v>62.38148</v>
      </c>
      <c r="J103" s="101">
        <f>IF(ABS(G103)&lt;=10,0.5,IF(ABS(G103)&lt;=25,1,IF(ABS(G103)&lt;=100,2,10)))</f>
        <v>10</v>
      </c>
      <c r="K103" s="64">
        <f>IF(H103&lt;-J103,1,0)</f>
        <v>0</v>
      </c>
      <c r="L103" s="102">
        <f>IF(K103=K102,L102+K103,0)</f>
        <v>0</v>
      </c>
      <c r="M103" s="65">
        <f>IF(OR(L103=12,L103=24,L103=36,L103=48,L103=60,L103=72,L103=84,L103=96),1,0)</f>
        <v>0</v>
      </c>
      <c r="N103" s="103">
        <f>IF(H103&gt;J103,1,0)</f>
        <v>1</v>
      </c>
      <c r="O103" s="103">
        <f>IF(N103=N102,O102+N103,0)</f>
        <v>3</v>
      </c>
      <c r="P103" s="65">
        <f>IF(OR(O103=12,O103=24,O103=36,O103=48,O103=60,O103=72,O103=84,O103=96),1,0)</f>
        <v>0</v>
      </c>
      <c r="Q103" s="104">
        <f>M103+P103</f>
        <v>0</v>
      </c>
      <c r="R103" s="104">
        <f>Q103*ABS(S103)*0.1</f>
        <v>0</v>
      </c>
      <c r="S103" s="67">
        <f>I103*E103/40000</f>
        <v>0.69767447232</v>
      </c>
      <c r="T103" s="105">
        <f>MIN($T$6/100*G103,150)</f>
        <v>76.90295879999999</v>
      </c>
      <c r="U103" s="105">
        <f>MIN($U$6/100*G103,200)</f>
        <v>96.1286985</v>
      </c>
      <c r="V103" s="105">
        <f>MIN($V$6/100*G103,250)</f>
        <v>128.171598</v>
      </c>
      <c r="W103" s="105">
        <v>0.2</v>
      </c>
      <c r="X103" s="105">
        <v>0.2</v>
      </c>
      <c r="Y103" s="105">
        <v>0.6</v>
      </c>
      <c r="Z103" s="67">
        <f>IF(AND(D103&lt;49.85,H103&gt;0),$C$2*ABS(H103)/40000,(SUMPRODUCT(--(H103&gt;$T103:$V103),(H103-$T103:$V103),($W103:$Y103)))*E103/40000)</f>
        <v>0</v>
      </c>
      <c r="AA103" s="67">
        <f>IF(AND(C103&gt;=50.1,H103&lt;0),($A$2)*ABS(H103)/40000,0)</f>
        <v>0</v>
      </c>
      <c r="AB103" s="106">
        <f>S103+Z103+AA103</f>
        <v>0.69767447232</v>
      </c>
      <c r="AC103" s="107">
        <f>IF(AB103&gt;=0,AB103,"")</f>
        <v>0.69767447232</v>
      </c>
      <c r="AD103" s="108" t="str">
        <f>IF(AB103&lt;0,AB103,"")</f>
        <v/>
      </c>
      <c r="AE103" s="109"/>
      <c r="AF103" s="89"/>
      <c r="AG103" s="92">
        <f>ROUND((AG102-0.01),2)</f>
        <v>50.53</v>
      </c>
      <c r="AH103" s="93">
        <v>0</v>
      </c>
      <c r="AI103" s="86">
        <v>0</v>
      </c>
    </row>
    <row r="104" spans="1:38" customHeight="1" ht="15.75">
      <c r="A104" s="138" t="s">
        <v>29</v>
      </c>
      <c r="B104" s="138"/>
      <c r="C104" s="110">
        <f>AVERAGE(C8:C103)</f>
        <v>49.97770833333336</v>
      </c>
      <c r="D104" s="110">
        <f>ROUND(C104,2)</f>
        <v>49.98</v>
      </c>
      <c r="E104" s="111">
        <f>AVERAGE(E6:E103)</f>
        <v>332.0468750000003</v>
      </c>
      <c r="F104" s="111"/>
      <c r="G104" s="61">
        <f>ABS(F104)</f>
        <v>0</v>
      </c>
      <c r="H104" s="112">
        <f>SUM(H8:H103)/4</f>
        <v>1806.1640325</v>
      </c>
      <c r="I104" s="112"/>
      <c r="J104" s="112"/>
      <c r="K104" s="112"/>
      <c r="L104" s="112"/>
      <c r="M104" s="112"/>
      <c r="N104" s="112"/>
      <c r="O104" s="112"/>
      <c r="P104" s="112"/>
      <c r="Q104" s="112">
        <f>SUM(Q8:Q103)</f>
        <v>1</v>
      </c>
      <c r="R104" s="112">
        <f>SUM($R$8:$R$103)</f>
        <v>0.04170106207</v>
      </c>
      <c r="S104" s="111">
        <f>SUM(S8:S103)</f>
        <v>62.47795542716</v>
      </c>
      <c r="T104" s="113"/>
      <c r="U104" s="113"/>
      <c r="V104" s="113"/>
      <c r="W104" s="113"/>
      <c r="X104" s="113"/>
      <c r="Y104" s="113"/>
      <c r="Z104" s="114">
        <f>SUM(Z8:Z103)</f>
        <v>10.73996295169863</v>
      </c>
      <c r="AA104" s="114">
        <f>SUM(AA8:AA103)</f>
        <v>0</v>
      </c>
      <c r="AB104" s="115">
        <f>SUM(AB8:AB103)</f>
        <v>73.21791837885861</v>
      </c>
      <c r="AC104" s="116">
        <f>SUM(AC8:AC103)</f>
        <v>74.55537709051362</v>
      </c>
      <c r="AD104" s="117">
        <f>SUM(AD8:AD103)</f>
        <v>-1.337458711655</v>
      </c>
      <c r="AE104" s="118"/>
      <c r="AF104" s="89"/>
      <c r="AG104" s="92">
        <f>ROUND((AG103-0.01),2)</f>
        <v>50.52</v>
      </c>
      <c r="AH104" s="93">
        <v>0</v>
      </c>
      <c r="AI104" s="86">
        <v>0</v>
      </c>
    </row>
    <row r="105" spans="1:38" customHeight="1" ht="15.75">
      <c r="G105" s="61">
        <f>ABS(F105)</f>
        <v>0</v>
      </c>
      <c r="H105" s="139" t="s">
        <v>54</v>
      </c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19"/>
      <c r="AB105" s="120">
        <f>$R$104</f>
        <v>0.04170106207</v>
      </c>
      <c r="AC105" s="121"/>
      <c r="AF105" s="89"/>
      <c r="AG105" s="92">
        <f>ROUND((AG104-0.01),2)</f>
        <v>50.51</v>
      </c>
      <c r="AH105" s="93">
        <v>0</v>
      </c>
      <c r="AI105" s="86">
        <v>0</v>
      </c>
    </row>
    <row r="106" spans="1:38" customHeight="1" ht="15.75">
      <c r="A106" s="122" t="s">
        <v>55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3"/>
      <c r="AA106" s="119"/>
      <c r="AB106" s="124">
        <f>IF($H$104&gt;(0.01*Q1),0.2*ABS(S104),0)</f>
        <v>12.495591085432</v>
      </c>
      <c r="AC106" s="121"/>
      <c r="AF106" s="89"/>
      <c r="AG106" s="92">
        <f>ROUND((AG105-0.01),2)</f>
        <v>50.5</v>
      </c>
      <c r="AH106" s="93">
        <v>0</v>
      </c>
      <c r="AI106" s="86">
        <v>0</v>
      </c>
    </row>
    <row r="107" spans="1:38" customHeight="1" ht="15.75">
      <c r="S107" s="139" t="s">
        <v>56</v>
      </c>
      <c r="T107" s="139"/>
      <c r="U107" s="139"/>
      <c r="V107" s="139"/>
      <c r="W107" s="139"/>
      <c r="X107" s="139"/>
      <c r="Y107" s="139"/>
      <c r="Z107" s="139"/>
      <c r="AA107" s="119"/>
      <c r="AB107" s="125">
        <f>AB104+AB105</f>
        <v>73.25961944092862</v>
      </c>
      <c r="AC107" s="121"/>
      <c r="AF107" s="89"/>
      <c r="AG107" s="92">
        <f>ROUND((AG106-0.01),2)</f>
        <v>50.49</v>
      </c>
      <c r="AH107" s="93">
        <v>0</v>
      </c>
      <c r="AI107" s="86">
        <v>0</v>
      </c>
    </row>
    <row r="108" spans="1:38" customHeight="1" ht="15.75">
      <c r="AA108" s="126"/>
      <c r="AB108" s="127"/>
      <c r="AC108" s="121"/>
      <c r="AF108" s="89"/>
      <c r="AG108" s="92">
        <f>ROUND((AG107-0.01),2)</f>
        <v>50.48</v>
      </c>
      <c r="AH108" s="93">
        <v>0</v>
      </c>
      <c r="AI108" s="86">
        <v>0</v>
      </c>
    </row>
    <row r="109" spans="1:38" customHeight="1" ht="15.75">
      <c r="A109" s="128" t="s">
        <v>57</v>
      </c>
      <c r="AA109" s="129"/>
      <c r="AB109" s="130"/>
      <c r="AC109" s="131"/>
      <c r="AE109" s="94"/>
      <c r="AF109" s="89"/>
      <c r="AG109" s="92">
        <f>ROUND((AG108-0.01),2)</f>
        <v>50.47</v>
      </c>
      <c r="AH109" s="93">
        <v>0</v>
      </c>
      <c r="AI109" s="86">
        <v>0</v>
      </c>
    </row>
    <row r="110" spans="1:38" customHeight="1" ht="15.75">
      <c r="AF110" s="89"/>
      <c r="AG110" s="92">
        <f>ROUND((AG109-0.01),2)</f>
        <v>50.46</v>
      </c>
      <c r="AH110" s="93">
        <v>0</v>
      </c>
      <c r="AI110" s="86">
        <v>0</v>
      </c>
    </row>
    <row r="111" spans="1:38" customHeight="1" ht="15.75">
      <c r="AF111" s="89"/>
      <c r="AG111" s="92">
        <f>ROUND((AG110-0.01),2)</f>
        <v>50.45</v>
      </c>
      <c r="AH111" s="93">
        <v>0</v>
      </c>
      <c r="AI111" s="86">
        <v>0</v>
      </c>
    </row>
    <row r="112" spans="1:38" customHeight="1" ht="15.75">
      <c r="AF112" s="89"/>
      <c r="AG112" s="92">
        <f>ROUND((AG111-0.01),2)</f>
        <v>50.44</v>
      </c>
      <c r="AH112" s="93">
        <v>0</v>
      </c>
      <c r="AI112" s="86">
        <v>0</v>
      </c>
    </row>
    <row r="113" spans="1:38" customHeight="1" ht="15.75">
      <c r="AF113" s="132"/>
      <c r="AG113" s="92">
        <f>ROUND((AG112-0.01),2)</f>
        <v>50.43</v>
      </c>
      <c r="AH113" s="93">
        <v>0</v>
      </c>
      <c r="AI113" s="86">
        <v>0</v>
      </c>
    </row>
    <row r="114" spans="1:38" customHeight="1" ht="15.75">
      <c r="AF114" s="132"/>
      <c r="AG114" s="92">
        <f>ROUND((AG113-0.01),2)</f>
        <v>50.42</v>
      </c>
      <c r="AH114" s="93">
        <v>0</v>
      </c>
      <c r="AI114" s="86">
        <v>0</v>
      </c>
    </row>
    <row r="115" spans="1:38" customHeight="1" ht="15.75">
      <c r="AF115" s="132"/>
      <c r="AG115" s="92">
        <f>ROUND((AG114-0.01),2)</f>
        <v>50.41</v>
      </c>
      <c r="AH115" s="93">
        <v>0</v>
      </c>
      <c r="AI115" s="86">
        <v>0</v>
      </c>
    </row>
    <row r="116" spans="1:38" customHeight="1" ht="15.75">
      <c r="AF116" s="132"/>
      <c r="AG116" s="92">
        <f>ROUND((AG115-0.01),2)</f>
        <v>50.4</v>
      </c>
      <c r="AH116" s="93">
        <v>0</v>
      </c>
      <c r="AI116" s="86">
        <v>0</v>
      </c>
    </row>
    <row r="117" spans="1:38" customHeight="1" ht="15.75">
      <c r="AF117" s="132"/>
      <c r="AG117" s="92">
        <f>ROUND((AG116-0.01),2)</f>
        <v>50.39</v>
      </c>
      <c r="AH117" s="93">
        <v>0</v>
      </c>
      <c r="AI117" s="86">
        <v>0</v>
      </c>
    </row>
    <row r="118" spans="1:38" customHeight="1" ht="15.75">
      <c r="AF118" s="132"/>
      <c r="AG118" s="92">
        <f>ROUND((AG117-0.01),2)</f>
        <v>50.38</v>
      </c>
      <c r="AH118" s="93">
        <v>0</v>
      </c>
      <c r="AI118" s="86">
        <v>0</v>
      </c>
    </row>
    <row r="119" spans="1:38" customHeight="1" ht="15.75">
      <c r="AF119" s="132"/>
      <c r="AG119" s="92">
        <f>ROUND((AG118-0.01),2)</f>
        <v>50.37</v>
      </c>
      <c r="AH119" s="93">
        <v>0</v>
      </c>
      <c r="AI119" s="86">
        <v>0</v>
      </c>
    </row>
    <row r="120" spans="1:38" customHeight="1" ht="15.75">
      <c r="AF120" s="16"/>
      <c r="AG120" s="92">
        <f>ROUND((AG119-0.01),2)</f>
        <v>50.36</v>
      </c>
      <c r="AH120" s="93">
        <v>0</v>
      </c>
      <c r="AI120" s="86">
        <v>0</v>
      </c>
    </row>
    <row r="121" spans="1:38" customHeight="1" ht="15.75">
      <c r="AF121" s="16"/>
      <c r="AG121" s="92">
        <f>ROUND((AG120-0.01),2)</f>
        <v>50.35</v>
      </c>
      <c r="AH121" s="93">
        <v>0</v>
      </c>
      <c r="AI121" s="86">
        <v>0</v>
      </c>
    </row>
    <row r="122" spans="1:38" customHeight="1" ht="15.75">
      <c r="AF122" s="16"/>
      <c r="AG122" s="92">
        <f>ROUND((AG121-0.01),2)</f>
        <v>50.34</v>
      </c>
      <c r="AH122" s="93">
        <v>0</v>
      </c>
      <c r="AI122" s="86">
        <v>0</v>
      </c>
    </row>
    <row r="123" spans="1:38" customHeight="1" ht="15.75">
      <c r="AF123" s="16"/>
      <c r="AG123" s="92">
        <f>ROUND((AG122-0.01),2)</f>
        <v>50.33</v>
      </c>
      <c r="AH123" s="93">
        <v>0</v>
      </c>
      <c r="AI123" s="86">
        <v>0</v>
      </c>
    </row>
    <row r="124" spans="1:38" customHeight="1" ht="15.75">
      <c r="AF124" s="16"/>
      <c r="AG124" s="49">
        <f>ROUND((AG123-0.01),2)</f>
        <v>50.32</v>
      </c>
      <c r="AH124" s="50">
        <v>0</v>
      </c>
      <c r="AI124" s="86">
        <v>0</v>
      </c>
    </row>
    <row r="125" spans="1:38" customHeight="1" ht="15.75">
      <c r="AF125" s="16"/>
      <c r="AG125" s="49">
        <f>ROUND((AG124-0.01),2)</f>
        <v>50.31</v>
      </c>
      <c r="AH125" s="50">
        <v>0</v>
      </c>
      <c r="AI125" s="86">
        <v>0</v>
      </c>
    </row>
    <row r="126" spans="1:38" customHeight="1" ht="15.75">
      <c r="AF126" s="16"/>
      <c r="AG126" s="49">
        <f>ROUND((AG125-0.01),2)</f>
        <v>50.3</v>
      </c>
      <c r="AH126" s="50">
        <v>0</v>
      </c>
      <c r="AI126" s="86">
        <v>0</v>
      </c>
    </row>
    <row r="127" spans="1:38" customHeight="1" ht="15.75">
      <c r="AF127" s="16"/>
      <c r="AG127" s="49">
        <f>ROUND((AG126-0.01),2)</f>
        <v>50.29</v>
      </c>
      <c r="AH127" s="50">
        <v>0</v>
      </c>
      <c r="AI127" s="86">
        <v>0</v>
      </c>
    </row>
    <row r="128" spans="1:38" customHeight="1" ht="15.75">
      <c r="AF128" s="16"/>
      <c r="AG128" s="49">
        <f>ROUND((AG127-0.01),2)</f>
        <v>50.28</v>
      </c>
      <c r="AH128" s="50">
        <v>0</v>
      </c>
      <c r="AI128" s="86">
        <v>0</v>
      </c>
    </row>
    <row r="129" spans="1:38" customHeight="1" ht="15.75">
      <c r="AF129" s="16"/>
      <c r="AG129" s="49">
        <f>ROUND((AG128-0.01),2)</f>
        <v>50.27</v>
      </c>
      <c r="AH129" s="50">
        <v>0</v>
      </c>
      <c r="AI129" s="86">
        <v>0</v>
      </c>
    </row>
    <row r="130" spans="1:38" customHeight="1" ht="15.75">
      <c r="AF130" s="16"/>
      <c r="AG130" s="49">
        <f>ROUND((AG129-0.01),2)</f>
        <v>50.26</v>
      </c>
      <c r="AH130" s="50">
        <v>0</v>
      </c>
      <c r="AI130" s="86">
        <v>0</v>
      </c>
    </row>
    <row r="131" spans="1:38" customHeight="1" ht="15.75">
      <c r="AF131" s="16"/>
      <c r="AG131" s="49">
        <f>ROUND((AG130-0.01),2)</f>
        <v>50.25</v>
      </c>
      <c r="AH131" s="50">
        <v>0</v>
      </c>
      <c r="AI131" s="86">
        <v>0</v>
      </c>
    </row>
    <row r="132" spans="1:38" customHeight="1" ht="15.75">
      <c r="AF132" s="16"/>
      <c r="AG132" s="49">
        <f>ROUND((AG131-0.01),2)</f>
        <v>50.24</v>
      </c>
      <c r="AH132" s="50">
        <v>0</v>
      </c>
      <c r="AI132" s="86">
        <v>0</v>
      </c>
    </row>
    <row r="133" spans="1:38" customHeight="1" ht="15.75">
      <c r="AF133" s="16"/>
      <c r="AG133" s="49">
        <f>ROUND((AG132-0.01),2)</f>
        <v>50.23</v>
      </c>
      <c r="AH133" s="50">
        <v>0</v>
      </c>
      <c r="AI133" s="86">
        <v>0</v>
      </c>
    </row>
    <row r="134" spans="1:38" customHeight="1" ht="15.75">
      <c r="AF134" s="16"/>
      <c r="AG134" s="49">
        <f>ROUND((AG133-0.01),2)</f>
        <v>50.22</v>
      </c>
      <c r="AH134" s="50">
        <v>0</v>
      </c>
      <c r="AI134" s="86">
        <v>0</v>
      </c>
    </row>
    <row r="135" spans="1:38" customHeight="1" ht="15.75">
      <c r="AF135" s="16"/>
      <c r="AG135" s="49">
        <f>ROUND((AG134-0.01),2)</f>
        <v>50.21</v>
      </c>
      <c r="AH135" s="50">
        <v>0</v>
      </c>
      <c r="AI135" s="86">
        <v>0</v>
      </c>
    </row>
    <row r="136" spans="1:38" customHeight="1" ht="15.75">
      <c r="AF136" s="16"/>
      <c r="AG136" s="49">
        <f>ROUND((AG135-0.01),2)</f>
        <v>50.2</v>
      </c>
      <c r="AH136" s="50">
        <v>0</v>
      </c>
      <c r="AI136" s="86">
        <v>0</v>
      </c>
    </row>
    <row r="137" spans="1:38" customHeight="1" ht="15.75">
      <c r="AF137" s="16"/>
      <c r="AG137" s="49">
        <f>ROUND((AG136-0.01),2)</f>
        <v>50.19</v>
      </c>
      <c r="AH137" s="50">
        <v>0</v>
      </c>
      <c r="AI137" s="86">
        <v>0</v>
      </c>
    </row>
    <row r="138" spans="1:38" customHeight="1" ht="15.75">
      <c r="AF138" s="16"/>
      <c r="AG138" s="49">
        <f>ROUND((AG137-0.01),2)</f>
        <v>50.18</v>
      </c>
      <c r="AH138" s="50">
        <v>0</v>
      </c>
      <c r="AI138" s="86">
        <v>0</v>
      </c>
    </row>
    <row r="139" spans="1:38" customHeight="1" ht="15.75">
      <c r="AF139" s="16"/>
      <c r="AG139" s="49">
        <f>ROUND((AG138-0.01),2)</f>
        <v>50.17</v>
      </c>
      <c r="AH139" s="50">
        <v>0</v>
      </c>
      <c r="AI139" s="86">
        <v>0</v>
      </c>
    </row>
    <row r="140" spans="1:38" customHeight="1" ht="15.75">
      <c r="AF140" s="16"/>
      <c r="AG140" s="49">
        <f>ROUND((AG139-0.01),2)</f>
        <v>50.16</v>
      </c>
      <c r="AH140" s="50">
        <v>0</v>
      </c>
      <c r="AI140" s="86">
        <v>0</v>
      </c>
    </row>
    <row r="141" spans="1:38" customHeight="1" ht="15.75">
      <c r="AF141" s="16"/>
      <c r="AG141" s="49">
        <f>ROUND((AG140-0.01),2)</f>
        <v>50.15</v>
      </c>
      <c r="AH141" s="50">
        <v>0</v>
      </c>
      <c r="AI141" s="86">
        <v>0</v>
      </c>
    </row>
    <row r="142" spans="1:38" customHeight="1" ht="15.75">
      <c r="AF142" s="16"/>
      <c r="AG142" s="49">
        <f>ROUND((AG141-0.01),2)</f>
        <v>50.14</v>
      </c>
      <c r="AH142" s="50">
        <v>0</v>
      </c>
      <c r="AI142" s="86">
        <v>0</v>
      </c>
    </row>
    <row r="143" spans="1:38" customHeight="1" ht="15.75">
      <c r="AF143" s="16"/>
      <c r="AG143" s="49">
        <f>ROUND((AG142-0.01),2)</f>
        <v>50.13</v>
      </c>
      <c r="AH143" s="50">
        <v>0</v>
      </c>
      <c r="AI143" s="86">
        <v>0</v>
      </c>
    </row>
    <row r="144" spans="1:38" customHeight="1" ht="15.75">
      <c r="AF144" s="16"/>
      <c r="AG144" s="133">
        <f>ROUND((AG143-0.01),2)</f>
        <v>50.12</v>
      </c>
      <c r="AH144" s="134">
        <v>0</v>
      </c>
      <c r="AI144" s="86">
        <v>0</v>
      </c>
    </row>
    <row r="145" spans="1:38" customHeight="1" ht="15.75">
      <c r="AF145" s="16"/>
      <c r="AG145" s="133">
        <f>ROUND((AG144-0.01),2)</f>
        <v>50.11</v>
      </c>
      <c r="AH145" s="134">
        <v>0</v>
      </c>
      <c r="AI145" s="86">
        <v>0</v>
      </c>
    </row>
    <row r="146" spans="1:38" customHeight="1" ht="15.75">
      <c r="AF146" s="16"/>
      <c r="AG146" s="133">
        <f>ROUND((AG145-0.01),2)</f>
        <v>50.1</v>
      </c>
      <c r="AH146" s="134">
        <v>0</v>
      </c>
      <c r="AI146" s="86">
        <v>0</v>
      </c>
    </row>
    <row r="147" spans="1:38" customHeight="1" ht="15.75">
      <c r="AF147" s="16"/>
      <c r="AG147" s="133">
        <f>ROUND((AG146-0.01),2)</f>
        <v>50.09</v>
      </c>
      <c r="AH147" s="134">
        <v>0</v>
      </c>
      <c r="AI147" s="86">
        <v>0</v>
      </c>
    </row>
    <row r="148" spans="1:38" customHeight="1" ht="15.75">
      <c r="AF148" s="16"/>
      <c r="AG148" s="133">
        <f>ROUND((AG147-0.01),2)</f>
        <v>50.08</v>
      </c>
      <c r="AH148" s="134">
        <v>0</v>
      </c>
      <c r="AI148" s="86">
        <v>0</v>
      </c>
    </row>
    <row r="149" spans="1:38" customHeight="1" ht="15.75">
      <c r="AF149" s="16"/>
      <c r="AG149" s="133">
        <f>ROUND((AG148-0.01),2)</f>
        <v>50.07</v>
      </c>
      <c r="AH149" s="134">
        <v>0</v>
      </c>
      <c r="AI149" s="86">
        <v>0</v>
      </c>
    </row>
    <row r="150" spans="1:38" customHeight="1" ht="15.75">
      <c r="AF150" s="16"/>
      <c r="AG150" s="133">
        <f>ROUND((AG149-0.01),2)</f>
        <v>50.06</v>
      </c>
      <c r="AH150" s="134">
        <v>0</v>
      </c>
      <c r="AI150" s="86">
        <v>0</v>
      </c>
    </row>
    <row r="151" spans="1:38" customHeight="1" ht="15.75">
      <c r="AF151" s="16"/>
      <c r="AG151" s="133">
        <f>ROUND((AG150-0.01),2)</f>
        <v>50.05</v>
      </c>
      <c r="AH151" s="134">
        <v>0</v>
      </c>
      <c r="AI151" s="86">
        <f>MIN(AH151,$C$2)</f>
        <v>0</v>
      </c>
    </row>
    <row r="152" spans="1:38" customHeight="1" ht="15.75">
      <c r="AF152" s="16"/>
      <c r="AG152" s="133">
        <f>ROUND((AG151-0.01),2)</f>
        <v>50.04</v>
      </c>
      <c r="AH152" s="134">
        <f>1*$A$2/5</f>
        <v>57.4126</v>
      </c>
      <c r="AI152" s="86">
        <f>MIN(AH152,$C$2)</f>
        <v>57.4126</v>
      </c>
    </row>
    <row r="153" spans="1:38" customHeight="1" ht="15.75">
      <c r="AF153" s="16"/>
      <c r="AG153" s="133">
        <f>ROUND((AG152-0.01),2)</f>
        <v>50.03</v>
      </c>
      <c r="AH153" s="134">
        <f>2*$A$2/5</f>
        <v>114.8252</v>
      </c>
      <c r="AI153" s="86">
        <f>MIN(AH153,$C$2)</f>
        <v>114.8252</v>
      </c>
    </row>
    <row r="154" spans="1:38" customHeight="1" ht="15.75">
      <c r="AF154" s="16"/>
      <c r="AG154" s="133">
        <f>ROUND((AG153-0.01),2)</f>
        <v>50.02</v>
      </c>
      <c r="AH154" s="134">
        <f>3*$A$2/5</f>
        <v>172.2378</v>
      </c>
      <c r="AI154" s="86">
        <f>MIN(AH154,$C$2)</f>
        <v>172.2378</v>
      </c>
    </row>
    <row r="155" spans="1:38" customHeight="1" ht="15.75">
      <c r="AF155" s="16"/>
      <c r="AG155" s="133">
        <f>ROUND((AG154-0.01),2)</f>
        <v>50.01</v>
      </c>
      <c r="AH155" s="134">
        <f>4*$A$2/5</f>
        <v>229.6504</v>
      </c>
      <c r="AI155" s="86">
        <f>MIN(AH155,$C$2)</f>
        <v>229.6504</v>
      </c>
    </row>
    <row r="156" spans="1:38" customHeight="1" ht="15.75">
      <c r="AF156" s="16"/>
      <c r="AG156" s="133">
        <f>ROUND((AG155-0.01),2)</f>
        <v>50</v>
      </c>
      <c r="AH156" s="134">
        <f>5*$A$2/5</f>
        <v>287.063</v>
      </c>
      <c r="AI156" s="86">
        <f>MIN(AH156,$C$2)</f>
        <v>287.063</v>
      </c>
    </row>
    <row r="157" spans="1:38" customHeight="1" ht="15.75">
      <c r="AF157" s="16"/>
      <c r="AG157" s="133">
        <f>ROUND((AG156-0.01),2)</f>
        <v>49.99</v>
      </c>
      <c r="AH157" s="134">
        <f>50+15*$A$2/16</f>
        <v>319.1215625</v>
      </c>
      <c r="AI157" s="86">
        <f>MIN(AH157,$C$2)</f>
        <v>319.1215625</v>
      </c>
    </row>
    <row r="158" spans="1:38" customHeight="1" ht="15.75">
      <c r="AF158" s="16"/>
      <c r="AG158" s="133">
        <f>ROUND((AG157-0.01),2)</f>
        <v>49.98</v>
      </c>
      <c r="AH158" s="134">
        <f>100+14*$A$2/16</f>
        <v>351.180125</v>
      </c>
      <c r="AI158" s="86">
        <f>MIN(AH158,$C$2)</f>
        <v>351.180125</v>
      </c>
    </row>
    <row r="159" spans="1:38" customHeight="1" ht="15.75">
      <c r="AF159" s="16"/>
      <c r="AG159" s="133">
        <f>ROUND((AG158-0.01),2)</f>
        <v>49.97</v>
      </c>
      <c r="AH159" s="134">
        <f>150+13*$A$2/16</f>
        <v>383.2386875</v>
      </c>
      <c r="AI159" s="86">
        <f>MIN(AH159,$C$2)</f>
        <v>383.2386875</v>
      </c>
    </row>
    <row r="160" spans="1:38" customHeight="1" ht="15.75">
      <c r="AF160" s="16"/>
      <c r="AG160" s="133">
        <f>ROUND((AG159-0.01),2)</f>
        <v>49.96</v>
      </c>
      <c r="AH160" s="134">
        <f>200+12*$A$2/16</f>
        <v>415.29725</v>
      </c>
      <c r="AI160" s="86">
        <f>MIN(AH160,$C$2)</f>
        <v>415.29725</v>
      </c>
    </row>
    <row r="161" spans="1:38" customHeight="1" ht="15.75">
      <c r="AF161" s="16"/>
      <c r="AG161" s="133">
        <f>ROUND((AG160-0.01),2)</f>
        <v>49.95</v>
      </c>
      <c r="AH161" s="134">
        <f>250+11*$A$2/16</f>
        <v>447.3558125</v>
      </c>
      <c r="AI161" s="86">
        <f>MIN(AH161,$C$2)</f>
        <v>447.3558125</v>
      </c>
    </row>
    <row r="162" spans="1:38" customHeight="1" ht="15.75">
      <c r="AF162" s="16"/>
      <c r="AG162" s="133">
        <f>ROUND((AG161-0.01),2)</f>
        <v>49.94</v>
      </c>
      <c r="AH162" s="134">
        <f>300+10*$A$2/16</f>
        <v>479.414375</v>
      </c>
      <c r="AI162" s="86">
        <f>MIN(AH162,$C$2)</f>
        <v>479.414375</v>
      </c>
    </row>
    <row r="163" spans="1:38" customHeight="1" ht="15.75">
      <c r="AF163" s="16"/>
      <c r="AG163" s="133">
        <f>ROUND((AG162-0.01),2)</f>
        <v>49.93</v>
      </c>
      <c r="AH163" s="134">
        <f>350+9*$A$2/16</f>
        <v>511.4729375</v>
      </c>
      <c r="AI163" s="86">
        <f>MIN(AH163,$C$2)</f>
        <v>511.4729375</v>
      </c>
    </row>
    <row r="164" spans="1:38" customHeight="1" ht="15">
      <c r="AF164" s="16"/>
      <c r="AG164" s="133">
        <f>ROUND((AG163-0.01),2)</f>
        <v>49.92</v>
      </c>
      <c r="AH164" s="134">
        <f>400+8*$A$2/16</f>
        <v>543.5315000000001</v>
      </c>
      <c r="AI164" s="135">
        <f>MIN(AH164,$C$2)</f>
        <v>543.5315000000001</v>
      </c>
    </row>
    <row r="165" spans="1:38" customHeight="1" ht="15">
      <c r="AF165" s="16"/>
      <c r="AG165" s="133">
        <f>ROUND((AG164-0.01),2)</f>
        <v>49.91</v>
      </c>
      <c r="AH165" s="134">
        <f>450+7*$A$2/16</f>
        <v>575.5900624999999</v>
      </c>
      <c r="AI165" s="135">
        <f>MIN(AH165,$C$2)</f>
        <v>575.5900624999999</v>
      </c>
    </row>
    <row r="166" spans="1:38" customHeight="1" ht="15">
      <c r="AF166" s="16"/>
      <c r="AG166" s="133">
        <f>ROUND((AG165-0.01),2)</f>
        <v>49.9</v>
      </c>
      <c r="AH166" s="134">
        <f>500+6*$A$2/16</f>
        <v>607.648625</v>
      </c>
      <c r="AI166" s="135">
        <f>MIN(AH166,$C$2)</f>
        <v>607.648625</v>
      </c>
    </row>
    <row r="167" spans="1:38" customHeight="1" ht="15">
      <c r="AF167" s="16"/>
      <c r="AG167" s="133">
        <f>ROUND((AG166-0.01),2)</f>
        <v>49.89</v>
      </c>
      <c r="AH167" s="134">
        <f>550+5*$A$2/16</f>
        <v>639.7071875</v>
      </c>
      <c r="AI167" s="135">
        <f>MIN(AH167,$C$2)</f>
        <v>639.7071875</v>
      </c>
    </row>
    <row r="168" spans="1:38" customHeight="1" ht="15">
      <c r="AF168" s="16"/>
      <c r="AG168" s="133">
        <f>ROUND((AG167-0.01),2)</f>
        <v>49.88</v>
      </c>
      <c r="AH168" s="134">
        <f>600+4*$A$2/16</f>
        <v>671.76575</v>
      </c>
      <c r="AI168" s="135">
        <f>MIN(AH168,$C$2)</f>
        <v>671.76575</v>
      </c>
    </row>
    <row r="169" spans="1:38" customHeight="1" ht="15">
      <c r="AF169" s="16"/>
      <c r="AG169" s="133">
        <f>ROUND((AG168-0.01),2)</f>
        <v>49.87</v>
      </c>
      <c r="AH169" s="134">
        <f>650+3*$A$2/16</f>
        <v>703.8243125</v>
      </c>
      <c r="AI169" s="135">
        <f>MIN(AH169,$C$2)</f>
        <v>703.8243125</v>
      </c>
    </row>
    <row r="170" spans="1:38" customHeight="1" ht="15">
      <c r="AF170" s="16"/>
      <c r="AG170" s="133">
        <f>ROUND((AG169-0.01),2)</f>
        <v>49.86</v>
      </c>
      <c r="AH170" s="134">
        <f>700+2*$A$2/16</f>
        <v>735.882875</v>
      </c>
      <c r="AI170" s="135">
        <f>MIN(AH170,$C$2)</f>
        <v>735.882875</v>
      </c>
    </row>
    <row r="171" spans="1:38" customHeight="1" ht="15">
      <c r="AF171" s="16"/>
      <c r="AG171" s="133">
        <f>ROUND((AG170-0.01),2)</f>
        <v>49.85</v>
      </c>
      <c r="AH171" s="134">
        <f>750+1*$A$2/16</f>
        <v>767.9414375</v>
      </c>
      <c r="AI171" s="135">
        <f>MIN(AH171,$C$2)</f>
        <v>767.9414375</v>
      </c>
    </row>
    <row r="172" spans="1:38" customHeight="1" ht="15">
      <c r="AF172" s="16"/>
      <c r="AG172" s="133">
        <f>ROUND((AG171-0.01),2)</f>
        <v>49.84</v>
      </c>
      <c r="AH172" s="134">
        <v>800</v>
      </c>
      <c r="AI172" s="51">
        <f>$C$2</f>
        <v>800</v>
      </c>
    </row>
    <row r="173" spans="1:38" customHeight="1" ht="15">
      <c r="AF173" s="16"/>
      <c r="AG173" s="133">
        <f>ROUND((AG172-0.01),2)</f>
        <v>49.83</v>
      </c>
      <c r="AH173" s="134"/>
      <c r="AI173" s="135">
        <f>$C$2</f>
        <v>800</v>
      </c>
    </row>
    <row r="174" spans="1:38" customHeight="1" ht="15">
      <c r="AF174" s="16"/>
      <c r="AG174" s="133">
        <f>ROUND((AG173-0.01),2)</f>
        <v>49.82</v>
      </c>
      <c r="AH174" s="134"/>
      <c r="AI174" s="135">
        <f>$C$2</f>
        <v>800</v>
      </c>
    </row>
    <row r="175" spans="1:38" customHeight="1" ht="15">
      <c r="AF175" s="16"/>
      <c r="AG175" s="133">
        <f>ROUND((AG174-0.01),2)</f>
        <v>49.81</v>
      </c>
      <c r="AH175" s="134"/>
      <c r="AI175" s="135">
        <f>$C$2</f>
        <v>800</v>
      </c>
    </row>
    <row r="176" spans="1:38" customHeight="1" ht="15">
      <c r="AF176" s="16"/>
      <c r="AG176" s="133">
        <f>ROUND((AG175-0.01),2)</f>
        <v>49.8</v>
      </c>
      <c r="AH176" s="134"/>
      <c r="AI176" s="135">
        <f>$C$2</f>
        <v>800</v>
      </c>
    </row>
    <row r="177" spans="1:38" customHeight="1" ht="15">
      <c r="AF177" s="16"/>
      <c r="AG177" s="133">
        <f>ROUND((AG176-0.01),2)</f>
        <v>49.79</v>
      </c>
      <c r="AH177" s="134"/>
      <c r="AI177" s="135">
        <f>$C$2</f>
        <v>800</v>
      </c>
    </row>
    <row r="178" spans="1:38" customHeight="1" ht="15">
      <c r="AF178" s="16"/>
      <c r="AG178" s="133">
        <f>ROUND((AG177-0.01),2)</f>
        <v>49.78</v>
      </c>
      <c r="AH178" s="134"/>
      <c r="AI178" s="135">
        <f>$C$2</f>
        <v>800</v>
      </c>
    </row>
    <row r="179" spans="1:38" customHeight="1" ht="15">
      <c r="AF179" s="16"/>
      <c r="AG179" s="133">
        <f>ROUND((AG178-0.01),2)</f>
        <v>49.77</v>
      </c>
      <c r="AH179" s="134"/>
      <c r="AI179" s="135">
        <f>$C$2</f>
        <v>800</v>
      </c>
    </row>
    <row r="180" spans="1:38" customHeight="1" ht="15">
      <c r="AF180" s="16"/>
      <c r="AG180" s="133">
        <f>ROUND((AG179-0.01),2)</f>
        <v>49.76</v>
      </c>
      <c r="AH180" s="134"/>
      <c r="AI180" s="135">
        <f>$C$2</f>
        <v>800</v>
      </c>
    </row>
    <row r="181" spans="1:38" customHeight="1" ht="15">
      <c r="AF181" s="16"/>
      <c r="AG181" s="133">
        <f>ROUND((AG180-0.01),2)</f>
        <v>49.75</v>
      </c>
      <c r="AH181" s="134"/>
      <c r="AI181" s="135">
        <f>$C$2</f>
        <v>800</v>
      </c>
    </row>
    <row r="182" spans="1:38" customHeight="1" ht="15">
      <c r="AF182" s="16"/>
      <c r="AG182" s="133">
        <f>ROUND((AG181-0.01),2)</f>
        <v>49.74</v>
      </c>
      <c r="AH182" s="134"/>
      <c r="AI182" s="135">
        <f>$C$2</f>
        <v>800</v>
      </c>
    </row>
    <row r="183" spans="1:38" customHeight="1" ht="15">
      <c r="AF183" s="16"/>
      <c r="AG183" s="133">
        <f>ROUND((AG182-0.01),2)</f>
        <v>49.73</v>
      </c>
      <c r="AH183" s="134"/>
      <c r="AI183" s="135">
        <f>$C$2</f>
        <v>800</v>
      </c>
    </row>
    <row r="184" spans="1:38" customHeight="1" ht="15">
      <c r="AF184" s="16"/>
      <c r="AG184" s="133">
        <f>ROUND((AG183-0.01),2)</f>
        <v>49.72</v>
      </c>
      <c r="AH184" s="134"/>
      <c r="AI184" s="135">
        <f>$C$2</f>
        <v>800</v>
      </c>
    </row>
    <row r="185" spans="1:38" customHeight="1" ht="15">
      <c r="AF185" s="16"/>
      <c r="AG185" s="133">
        <f>ROUND((AG184-0.01),2)</f>
        <v>49.71</v>
      </c>
      <c r="AH185" s="134"/>
      <c r="AI185" s="135">
        <f>$C$2</f>
        <v>800</v>
      </c>
    </row>
    <row r="186" spans="1:38" customHeight="1" ht="15">
      <c r="AF186" s="16"/>
      <c r="AG186" s="133">
        <f>ROUND((AG185-0.01),2)</f>
        <v>49.7</v>
      </c>
      <c r="AH186" s="134"/>
      <c r="AI186" s="135">
        <f>$C$2</f>
        <v>800</v>
      </c>
    </row>
    <row r="187" spans="1:38" customHeight="1" ht="15">
      <c r="AF187" s="16"/>
      <c r="AG187" s="133">
        <f>ROUND((AG186-0.01),2)</f>
        <v>49.69</v>
      </c>
      <c r="AH187" s="134"/>
      <c r="AI187" s="135">
        <f>$C$2</f>
        <v>800</v>
      </c>
    </row>
    <row r="188" spans="1:38" customHeight="1" ht="15">
      <c r="AF188" s="16"/>
      <c r="AG188" s="133">
        <f>ROUND((AG187-0.01),2)</f>
        <v>49.68</v>
      </c>
      <c r="AH188" s="134"/>
      <c r="AI188" s="135">
        <f>$C$2</f>
        <v>800</v>
      </c>
    </row>
    <row r="189" spans="1:38" customHeight="1" ht="15">
      <c r="AF189" s="16"/>
      <c r="AG189" s="133">
        <f>ROUND((AG188-0.01),2)</f>
        <v>49.67</v>
      </c>
      <c r="AH189" s="134"/>
      <c r="AI189" s="135">
        <f>$C$2</f>
        <v>800</v>
      </c>
    </row>
    <row r="190" spans="1:38" customHeight="1" ht="15">
      <c r="AF190" s="16"/>
      <c r="AG190" s="133">
        <f>ROUND((AG189-0.01),2)</f>
        <v>49.66</v>
      </c>
      <c r="AH190" s="134"/>
      <c r="AI190" s="135">
        <f>$C$2</f>
        <v>800</v>
      </c>
    </row>
    <row r="191" spans="1:38" customHeight="1" ht="15">
      <c r="AF191" s="16"/>
      <c r="AG191" s="133">
        <f>ROUND((AG190-0.01),2)</f>
        <v>49.65</v>
      </c>
      <c r="AH191" s="134"/>
      <c r="AI191" s="135">
        <f>$C$2</f>
        <v>800</v>
      </c>
    </row>
    <row r="192" spans="1:38" customHeight="1" ht="15">
      <c r="AF192" s="16"/>
      <c r="AG192" s="133">
        <f>ROUND((AG191-0.01),2)</f>
        <v>49.64</v>
      </c>
      <c r="AH192" s="134"/>
      <c r="AI192" s="135">
        <f>$C$2</f>
        <v>800</v>
      </c>
    </row>
    <row r="193" spans="1:38" customHeight="1" ht="15">
      <c r="AF193" s="16"/>
      <c r="AG193" s="133">
        <f>ROUND((AG192-0.01),2)</f>
        <v>49.63</v>
      </c>
      <c r="AH193" s="134"/>
      <c r="AI193" s="135">
        <f>$C$2</f>
        <v>800</v>
      </c>
    </row>
    <row r="194" spans="1:38" customHeight="1" ht="15">
      <c r="AF194" s="16"/>
      <c r="AG194" s="133">
        <f>ROUND((AG193-0.01),2)</f>
        <v>49.62</v>
      </c>
      <c r="AH194" s="134"/>
      <c r="AI194" s="135">
        <f>$C$2</f>
        <v>800</v>
      </c>
    </row>
    <row r="195" spans="1:38" customHeight="1" ht="15">
      <c r="AF195" s="16"/>
      <c r="AG195" s="133">
        <f>ROUND((AG194-0.01),2)</f>
        <v>49.61</v>
      </c>
      <c r="AH195" s="134"/>
      <c r="AI195" s="135">
        <f>$C$2</f>
        <v>800</v>
      </c>
    </row>
    <row r="196" spans="1:38" customHeight="1" ht="15">
      <c r="AF196" s="16"/>
      <c r="AG196" s="133">
        <f>ROUND((AG195-0.01),2)</f>
        <v>49.6</v>
      </c>
      <c r="AH196" s="134"/>
      <c r="AI196" s="135">
        <f>$C$2</f>
        <v>800</v>
      </c>
    </row>
    <row r="197" spans="1:38" customHeight="1" ht="15">
      <c r="AF197" s="16"/>
      <c r="AG197" s="133">
        <f>ROUND((AG196-0.01),2)</f>
        <v>49.59</v>
      </c>
      <c r="AH197" s="134"/>
      <c r="AI197" s="135">
        <f>$C$2</f>
        <v>800</v>
      </c>
    </row>
    <row r="198" spans="1:38" customHeight="1" ht="15">
      <c r="AF198" s="16"/>
      <c r="AG198" s="133">
        <f>ROUND((AG197-0.01),2)</f>
        <v>49.58</v>
      </c>
      <c r="AH198" s="134"/>
      <c r="AI198" s="135">
        <f>$C$2</f>
        <v>800</v>
      </c>
    </row>
    <row r="199" spans="1:38" customHeight="1" ht="15">
      <c r="AF199" s="16"/>
      <c r="AG199" s="133">
        <f>ROUND((AG198-0.01),2)</f>
        <v>49.57</v>
      </c>
      <c r="AH199" s="134"/>
      <c r="AI199" s="135">
        <f>$C$2</f>
        <v>800</v>
      </c>
    </row>
    <row r="200" spans="1:38" customHeight="1" ht="15">
      <c r="AF200" s="16"/>
      <c r="AG200" s="133">
        <f>ROUND((AG199-0.01),2)</f>
        <v>49.56</v>
      </c>
      <c r="AH200" s="134"/>
      <c r="AI200" s="135">
        <f>$C$2</f>
        <v>800</v>
      </c>
    </row>
    <row r="201" spans="1:38" customHeight="1" ht="15">
      <c r="AF201" s="16"/>
      <c r="AG201" s="133">
        <f>ROUND((AG200-0.01),2)</f>
        <v>49.55</v>
      </c>
      <c r="AH201" s="134"/>
      <c r="AI201" s="135">
        <f>$C$2</f>
        <v>800</v>
      </c>
    </row>
    <row r="202" spans="1:38" customHeight="1" ht="15">
      <c r="AF202" s="16"/>
      <c r="AG202" s="133">
        <f>ROUND((AG201-0.01),2)</f>
        <v>49.54</v>
      </c>
      <c r="AH202" s="134"/>
      <c r="AI202" s="135">
        <f>$C$2</f>
        <v>800</v>
      </c>
    </row>
    <row r="203" spans="1:38" customHeight="1" ht="15">
      <c r="AF203" s="16"/>
      <c r="AG203" s="133">
        <f>ROUND((AG202-0.01),2)</f>
        <v>49.53</v>
      </c>
      <c r="AH203" s="134"/>
      <c r="AI203" s="135">
        <f>$C$2</f>
        <v>800</v>
      </c>
    </row>
    <row r="204" spans="1:38" customHeight="1" ht="15">
      <c r="AF204" s="16"/>
      <c r="AG204" s="133">
        <f>ROUND((AG203-0.01),2)</f>
        <v>49.52</v>
      </c>
      <c r="AH204" s="134"/>
      <c r="AI204" s="135">
        <f>$C$2</f>
        <v>800</v>
      </c>
    </row>
    <row r="205" spans="1:38" customHeight="1" ht="15">
      <c r="AF205" s="16"/>
      <c r="AG205" s="133">
        <f>ROUND((AG204-0.01),2)</f>
        <v>49.51</v>
      </c>
      <c r="AH205" s="134"/>
      <c r="AI205" s="135">
        <f>$C$2</f>
        <v>800</v>
      </c>
    </row>
    <row r="206" spans="1:38" customHeight="1" ht="15">
      <c r="AF206" s="16"/>
      <c r="AG206" s="133">
        <f>ROUND((AG205-0.01),2)</f>
        <v>49.5</v>
      </c>
      <c r="AH206" s="134"/>
      <c r="AI206" s="135">
        <f>$C$2</f>
        <v>800</v>
      </c>
    </row>
    <row r="207" spans="1:38" customHeight="1" ht="15">
      <c r="AF207" s="16"/>
      <c r="AG207" s="133">
        <f>ROUND((AG206-0.01),2)</f>
        <v>49.49</v>
      </c>
      <c r="AH207" s="134"/>
      <c r="AI207" s="135">
        <f>$C$2</f>
        <v>800</v>
      </c>
    </row>
    <row r="208" spans="1:38" customHeight="1" ht="15">
      <c r="AF208" s="16"/>
      <c r="AG208" s="133">
        <f>ROUND((AG207-0.01),2)</f>
        <v>49.48</v>
      </c>
      <c r="AH208" s="134"/>
      <c r="AI208" s="135">
        <f>$C$2</f>
        <v>800</v>
      </c>
    </row>
    <row r="209" spans="1:38" customHeight="1" ht="15">
      <c r="AF209" s="16"/>
      <c r="AG209" s="133">
        <f>ROUND((AG208-0.01),2)</f>
        <v>49.47</v>
      </c>
      <c r="AH209" s="134"/>
      <c r="AI209" s="135">
        <f>$C$2</f>
        <v>800</v>
      </c>
    </row>
    <row r="210" spans="1:38" customHeight="1" ht="15">
      <c r="AF210" s="16"/>
      <c r="AG210" s="133">
        <f>ROUND((AG209-0.01),2)</f>
        <v>49.46</v>
      </c>
      <c r="AH210" s="134"/>
      <c r="AI210" s="135">
        <f>$C$2</f>
        <v>800</v>
      </c>
    </row>
    <row r="211" spans="1:38" customHeight="1" ht="15">
      <c r="AF211" s="16"/>
      <c r="AG211" s="133">
        <f>ROUND((AG210-0.01),2)</f>
        <v>49.45</v>
      </c>
      <c r="AH211" s="134"/>
      <c r="AI211" s="135">
        <f>$C$2</f>
        <v>800</v>
      </c>
    </row>
    <row r="212" spans="1:38" customHeight="1" ht="15">
      <c r="AF212" s="16"/>
      <c r="AG212" s="133">
        <f>ROUND((AG211-0.01),2)</f>
        <v>49.44</v>
      </c>
      <c r="AH212" s="134"/>
      <c r="AI212" s="135">
        <f>$C$2</f>
        <v>800</v>
      </c>
    </row>
    <row r="213" spans="1:38" customHeight="1" ht="15">
      <c r="AF213" s="16"/>
      <c r="AG213" s="133">
        <f>ROUND((AG212-0.01),2)</f>
        <v>49.43</v>
      </c>
      <c r="AH213" s="134"/>
      <c r="AI213" s="135">
        <f>$C$2</f>
        <v>800</v>
      </c>
    </row>
    <row r="214" spans="1:38" customHeight="1" ht="15">
      <c r="AF214" s="16"/>
      <c r="AG214" s="133">
        <f>ROUND((AG213-0.01),2)</f>
        <v>49.42</v>
      </c>
      <c r="AH214" s="134"/>
      <c r="AI214" s="135">
        <f>$C$2</f>
        <v>800</v>
      </c>
    </row>
    <row r="215" spans="1:38" customHeight="1" ht="15">
      <c r="AF215" s="16"/>
      <c r="AG215" s="133">
        <f>ROUND((AG214-0.01),2)</f>
        <v>49.41</v>
      </c>
      <c r="AH215" s="134"/>
      <c r="AI215" s="135">
        <f>$C$2</f>
        <v>800</v>
      </c>
    </row>
    <row r="216" spans="1:38" customHeight="1" ht="15">
      <c r="AF216" s="16"/>
      <c r="AG216" s="133">
        <f>ROUND((AG215-0.01),2)</f>
        <v>49.4</v>
      </c>
      <c r="AH216" s="134"/>
      <c r="AI216" s="135">
        <f>$C$2</f>
        <v>800</v>
      </c>
    </row>
    <row r="217" spans="1:38" customHeight="1" ht="15">
      <c r="AF217" s="16"/>
      <c r="AG217" s="133">
        <f>ROUND((AG216-0.01),2)</f>
        <v>49.39</v>
      </c>
      <c r="AH217" s="134"/>
      <c r="AI217" s="135">
        <f>$C$2</f>
        <v>800</v>
      </c>
    </row>
    <row r="218" spans="1:38" customHeight="1" ht="15">
      <c r="AF218" s="16"/>
      <c r="AG218" s="133">
        <f>ROUND((AG217-0.01),2)</f>
        <v>49.38</v>
      </c>
      <c r="AH218" s="134"/>
      <c r="AI218" s="135">
        <f>$C$2</f>
        <v>800</v>
      </c>
    </row>
    <row r="219" spans="1:38" customHeight="1" ht="15">
      <c r="AF219" s="16"/>
      <c r="AG219" s="133">
        <f>ROUND((AG218-0.01),2)</f>
        <v>49.37</v>
      </c>
      <c r="AH219" s="134"/>
      <c r="AI219" s="135">
        <f>$C$2</f>
        <v>800</v>
      </c>
    </row>
    <row r="220" spans="1:38" customHeight="1" ht="15">
      <c r="AF220" s="16"/>
      <c r="AG220" s="133">
        <f>ROUND((AG219-0.01),2)</f>
        <v>49.36</v>
      </c>
      <c r="AH220" s="134"/>
      <c r="AI220" s="135">
        <f>$C$2</f>
        <v>800</v>
      </c>
    </row>
    <row r="221" spans="1:38" customHeight="1" ht="15">
      <c r="AF221" s="16"/>
      <c r="AG221" s="133">
        <f>ROUND((AG220-0.01),2)</f>
        <v>49.35</v>
      </c>
      <c r="AH221" s="134"/>
      <c r="AI221" s="135">
        <f>$C$2</f>
        <v>800</v>
      </c>
    </row>
    <row r="222" spans="1:38" customHeight="1" ht="15">
      <c r="AF222" s="16"/>
      <c r="AG222" s="133">
        <f>ROUND((AG221-0.01),2)</f>
        <v>49.34</v>
      </c>
      <c r="AH222" s="134"/>
      <c r="AI222" s="135">
        <f>$C$2</f>
        <v>800</v>
      </c>
    </row>
    <row r="223" spans="1:38" customHeight="1" ht="15">
      <c r="AF223" s="16"/>
      <c r="AG223" s="133">
        <f>ROUND((AG222-0.01),2)</f>
        <v>49.33</v>
      </c>
      <c r="AH223" s="134"/>
      <c r="AI223" s="135">
        <f>$C$2</f>
        <v>800</v>
      </c>
    </row>
    <row r="224" spans="1:38" customHeight="1" ht="15">
      <c r="AF224" s="16"/>
      <c r="AG224" s="133">
        <f>ROUND((AG223-0.01),2)</f>
        <v>49.32</v>
      </c>
      <c r="AH224" s="134"/>
      <c r="AI224" s="135">
        <f>$C$2</f>
        <v>800</v>
      </c>
    </row>
    <row r="225" spans="1:38" customHeight="1" ht="15">
      <c r="AF225" s="16"/>
      <c r="AG225" s="133">
        <f>ROUND((AG224-0.01),2)</f>
        <v>49.31</v>
      </c>
      <c r="AH225" s="134"/>
      <c r="AI225" s="135">
        <f>$C$2</f>
        <v>800</v>
      </c>
    </row>
    <row r="226" spans="1:38" customHeight="1" ht="15">
      <c r="AF226" s="16"/>
      <c r="AG226" s="133">
        <f>ROUND((AG225-0.01),2)</f>
        <v>49.3</v>
      </c>
      <c r="AH226" s="134"/>
      <c r="AI226" s="135">
        <f>$C$2</f>
        <v>800</v>
      </c>
    </row>
    <row r="227" spans="1:38" customHeight="1" ht="15">
      <c r="AF227" s="16"/>
      <c r="AG227" s="133">
        <f>ROUND((AG226-0.01),2)</f>
        <v>49.29</v>
      </c>
      <c r="AH227" s="134"/>
      <c r="AI227" s="135">
        <f>$C$2</f>
        <v>800</v>
      </c>
    </row>
    <row r="228" spans="1:38" customHeight="1" ht="15">
      <c r="AF228" s="16"/>
      <c r="AG228" s="133">
        <f>ROUND((AG227-0.01),2)</f>
        <v>49.28</v>
      </c>
      <c r="AH228" s="134"/>
      <c r="AI228" s="135">
        <f>$C$2</f>
        <v>800</v>
      </c>
    </row>
    <row r="229" spans="1:38" customHeight="1" ht="15">
      <c r="AF229" s="16"/>
      <c r="AG229" s="133">
        <f>ROUND((AG228-0.01),2)</f>
        <v>49.27</v>
      </c>
      <c r="AH229" s="134"/>
      <c r="AI229" s="135">
        <f>$C$2</f>
        <v>800</v>
      </c>
    </row>
    <row r="230" spans="1:38" customHeight="1" ht="15">
      <c r="AF230" s="16"/>
      <c r="AG230" s="133">
        <f>ROUND((AG229-0.01),2)</f>
        <v>49.26</v>
      </c>
      <c r="AH230" s="134"/>
      <c r="AI230" s="135">
        <f>$C$2</f>
        <v>800</v>
      </c>
    </row>
    <row r="231" spans="1:38" customHeight="1" ht="15">
      <c r="AF231" s="16"/>
      <c r="AG231" s="133">
        <f>ROUND((AG230-0.01),2)</f>
        <v>49.25</v>
      </c>
      <c r="AH231" s="134"/>
      <c r="AI231" s="135">
        <f>$C$2</f>
        <v>800</v>
      </c>
    </row>
    <row r="232" spans="1:38" customHeight="1" ht="15">
      <c r="AF232" s="16"/>
      <c r="AG232" s="133">
        <f>ROUND((AG231-0.01),2)</f>
        <v>49.24</v>
      </c>
      <c r="AH232" s="134"/>
      <c r="AI232" s="135">
        <f>$C$2</f>
        <v>800</v>
      </c>
    </row>
    <row r="233" spans="1:38" customHeight="1" ht="15">
      <c r="AF233" s="16"/>
      <c r="AG233" s="133">
        <f>ROUND((AG232-0.01),2)</f>
        <v>49.23</v>
      </c>
      <c r="AH233" s="134"/>
      <c r="AI233" s="135">
        <f>$C$2</f>
        <v>800</v>
      </c>
    </row>
    <row r="234" spans="1:38" customHeight="1" ht="15">
      <c r="AF234" s="16"/>
      <c r="AG234" s="133">
        <f>ROUND((AG233-0.01),2)</f>
        <v>49.22</v>
      </c>
      <c r="AH234" s="134"/>
      <c r="AI234" s="135">
        <f>$C$2</f>
        <v>800</v>
      </c>
    </row>
    <row r="235" spans="1:38" customHeight="1" ht="15">
      <c r="AF235" s="16"/>
      <c r="AG235" s="133">
        <f>ROUND((AG234-0.01),2)</f>
        <v>49.21</v>
      </c>
      <c r="AH235" s="134"/>
      <c r="AI235" s="135">
        <f>$C$2</f>
        <v>800</v>
      </c>
    </row>
    <row r="236" spans="1:38" customHeight="1" ht="15">
      <c r="AF236" s="16"/>
      <c r="AG236" s="133">
        <f>ROUND((AG235-0.01),2)</f>
        <v>49.2</v>
      </c>
      <c r="AH236" s="134"/>
      <c r="AI236" s="135">
        <f>$C$2</f>
        <v>800</v>
      </c>
    </row>
    <row r="237" spans="1:38" customHeight="1" ht="15">
      <c r="AF237" s="16"/>
      <c r="AG237" s="133">
        <f>ROUND((AG236-0.01),2)</f>
        <v>49.19</v>
      </c>
      <c r="AH237" s="134"/>
      <c r="AI237" s="135">
        <f>$C$2</f>
        <v>800</v>
      </c>
    </row>
    <row r="238" spans="1:38" customHeight="1" ht="15">
      <c r="AF238" s="16"/>
      <c r="AG238" s="133">
        <f>ROUND((AG237-0.01),2)</f>
        <v>49.18</v>
      </c>
      <c r="AH238" s="134"/>
      <c r="AI238" s="135">
        <f>$C$2</f>
        <v>800</v>
      </c>
    </row>
    <row r="239" spans="1:38" customHeight="1" ht="15">
      <c r="AF239" s="16"/>
      <c r="AG239" s="133">
        <f>ROUND((AG238-0.01),2)</f>
        <v>49.17</v>
      </c>
      <c r="AH239" s="134"/>
      <c r="AI239" s="135">
        <f>$C$2</f>
        <v>800</v>
      </c>
    </row>
    <row r="240" spans="1:38" customHeight="1" ht="15">
      <c r="AF240" s="16"/>
      <c r="AG240" s="133">
        <f>ROUND((AG239-0.01),2)</f>
        <v>49.16</v>
      </c>
      <c r="AH240" s="134"/>
      <c r="AI240" s="135">
        <f>$C$2</f>
        <v>800</v>
      </c>
    </row>
    <row r="241" spans="1:38" customHeight="1" ht="15">
      <c r="AF241" s="16"/>
      <c r="AG241" s="133">
        <f>ROUND((AG240-0.01),2)</f>
        <v>49.15</v>
      </c>
      <c r="AH241" s="134"/>
      <c r="AI241" s="135">
        <f>$C$2</f>
        <v>800</v>
      </c>
    </row>
    <row r="242" spans="1:38" customHeight="1" ht="15">
      <c r="AF242" s="16"/>
      <c r="AG242" s="133">
        <f>ROUND((AG241-0.01),2)</f>
        <v>49.14</v>
      </c>
      <c r="AH242" s="134"/>
      <c r="AI242" s="135">
        <f>$C$2</f>
        <v>800</v>
      </c>
    </row>
    <row r="243" spans="1:38" customHeight="1" ht="15">
      <c r="AF243" s="16"/>
      <c r="AG243" s="133">
        <f>ROUND((AG242-0.01),2)</f>
        <v>49.13</v>
      </c>
      <c r="AH243" s="134"/>
      <c r="AI243" s="135">
        <f>$C$2</f>
        <v>800</v>
      </c>
    </row>
    <row r="244" spans="1:38" customHeight="1" ht="15">
      <c r="AF244" s="16"/>
      <c r="AG244" s="133">
        <f>ROUND((AG243-0.01),2)</f>
        <v>49.12</v>
      </c>
      <c r="AH244" s="134"/>
      <c r="AI244" s="135">
        <f>$C$2</f>
        <v>800</v>
      </c>
    </row>
    <row r="245" spans="1:38" customHeight="1" ht="15">
      <c r="AF245" s="16"/>
      <c r="AG245" s="133">
        <f>ROUND((AG244-0.01),2)</f>
        <v>49.11</v>
      </c>
      <c r="AH245" s="134"/>
      <c r="AI245" s="135">
        <f>$C$2</f>
        <v>800</v>
      </c>
    </row>
    <row r="246" spans="1:38" customHeight="1" ht="15">
      <c r="AF246" s="16"/>
      <c r="AG246" s="133">
        <f>ROUND((AG245-0.01),2)</f>
        <v>49.1</v>
      </c>
      <c r="AH246" s="134"/>
      <c r="AI246" s="135">
        <f>$C$2</f>
        <v>800</v>
      </c>
    </row>
    <row r="247" spans="1:38" customHeight="1" ht="15">
      <c r="AF247" s="16"/>
      <c r="AG247" s="133">
        <f>ROUND((AG246-0.01),2)</f>
        <v>49.09</v>
      </c>
      <c r="AH247" s="134"/>
      <c r="AI247" s="135">
        <f>$C$2</f>
        <v>800</v>
      </c>
    </row>
    <row r="248" spans="1:38" customHeight="1" ht="15">
      <c r="AF248" s="16"/>
      <c r="AG248" s="133">
        <f>ROUND((AG247-0.01),2)</f>
        <v>49.08</v>
      </c>
      <c r="AH248" s="134"/>
      <c r="AI248" s="135">
        <f>$C$2</f>
        <v>800</v>
      </c>
    </row>
    <row r="249" spans="1:38" customHeight="1" ht="15">
      <c r="AF249" s="16"/>
      <c r="AG249" s="133">
        <f>ROUND((AG248-0.01),2)</f>
        <v>49.07</v>
      </c>
      <c r="AH249" s="134"/>
      <c r="AI249" s="135">
        <f>$C$2</f>
        <v>800</v>
      </c>
    </row>
    <row r="250" spans="1:38" customHeight="1" ht="15">
      <c r="AF250" s="16"/>
      <c r="AG250" s="133">
        <f>ROUND((AG249-0.01),2)</f>
        <v>49.06</v>
      </c>
      <c r="AH250" s="134"/>
      <c r="AI250" s="135">
        <f>$C$2</f>
        <v>800</v>
      </c>
    </row>
    <row r="251" spans="1:38" customHeight="1" ht="15">
      <c r="AF251" s="16"/>
      <c r="AG251" s="133">
        <f>ROUND((AG250-0.01),2)</f>
        <v>49.05</v>
      </c>
      <c r="AH251" s="134"/>
      <c r="AI251" s="135">
        <f>$C$2</f>
        <v>800</v>
      </c>
    </row>
    <row r="252" spans="1:38" customHeight="1" ht="15">
      <c r="AF252" s="16"/>
      <c r="AG252" s="133">
        <f>ROUND((AG251-0.01),2)</f>
        <v>49.04</v>
      </c>
      <c r="AH252" s="134"/>
      <c r="AI252" s="135">
        <f>$C$2</f>
        <v>800</v>
      </c>
    </row>
    <row r="253" spans="1:38" customHeight="1" ht="15">
      <c r="AF253" s="16"/>
      <c r="AG253" s="133">
        <f>ROUND((AG252-0.01),2)</f>
        <v>49.03</v>
      </c>
      <c r="AH253" s="134"/>
      <c r="AI253" s="135">
        <f>$C$2</f>
        <v>800</v>
      </c>
    </row>
    <row r="254" spans="1:38" customHeight="1" ht="15">
      <c r="AF254" s="16"/>
      <c r="AG254" s="133">
        <f>ROUND((AG253-0.01),2)</f>
        <v>49.02</v>
      </c>
      <c r="AH254" s="134"/>
      <c r="AI254" s="135">
        <f>$C$2</f>
        <v>800</v>
      </c>
    </row>
    <row r="255" spans="1:38" customHeight="1" ht="15">
      <c r="AF255" s="16"/>
      <c r="AG255" s="133">
        <f>ROUND((AG254-0.01),2)</f>
        <v>49.01</v>
      </c>
      <c r="AH255" s="134"/>
      <c r="AI255" s="135">
        <f>$C$2</f>
        <v>800</v>
      </c>
    </row>
    <row r="256" spans="1:38" customHeight="1" ht="15">
      <c r="AF256" s="16"/>
      <c r="AG256" s="133">
        <f>ROUND((AG255-0.01),2)</f>
        <v>49</v>
      </c>
      <c r="AH256" s="134"/>
      <c r="AI256" s="135">
        <f>$C$2</f>
        <v>800</v>
      </c>
    </row>
    <row r="257" spans="1:38" customHeight="1" ht="15">
      <c r="AF257" s="16"/>
      <c r="AG257" s="133">
        <f>ROUND((AG256-0.01),2)</f>
        <v>48.99</v>
      </c>
      <c r="AH257" s="134"/>
      <c r="AI257" s="135">
        <f>$C$2</f>
        <v>800</v>
      </c>
    </row>
    <row r="258" spans="1:38" customHeight="1" ht="15">
      <c r="AF258" s="16"/>
      <c r="AG258" s="133">
        <f>ROUND((AG257-0.01),2)</f>
        <v>48.98</v>
      </c>
      <c r="AH258" s="134"/>
      <c r="AI258" s="135">
        <f>$C$2</f>
        <v>800</v>
      </c>
    </row>
    <row r="259" spans="1:38" customHeight="1" ht="15">
      <c r="AF259" s="16"/>
      <c r="AG259" s="133">
        <f>ROUND((AG258-0.01),2)</f>
        <v>48.97</v>
      </c>
      <c r="AH259" s="134"/>
      <c r="AI259" s="135">
        <f>$C$2</f>
        <v>800</v>
      </c>
    </row>
    <row r="260" spans="1:38" customHeight="1" ht="15">
      <c r="AF260" s="16"/>
      <c r="AG260" s="133">
        <f>ROUND((AG259-0.01),2)</f>
        <v>48.96</v>
      </c>
      <c r="AH260" s="134"/>
      <c r="AI260" s="135">
        <f>$C$2</f>
        <v>800</v>
      </c>
    </row>
    <row r="261" spans="1:38" customHeight="1" ht="15">
      <c r="AF261" s="16"/>
      <c r="AG261" s="133">
        <f>ROUND((AG260-0.01),2)</f>
        <v>48.95</v>
      </c>
      <c r="AH261" s="134"/>
      <c r="AI261" s="135">
        <f>$C$2</f>
        <v>800</v>
      </c>
    </row>
    <row r="262" spans="1:38" customHeight="1" ht="15">
      <c r="AF262" s="16"/>
      <c r="AG262" s="133">
        <f>ROUND((AG261-0.01),2)</f>
        <v>48.94</v>
      </c>
      <c r="AH262" s="134"/>
      <c r="AI262" s="135">
        <f>$C$2</f>
        <v>800</v>
      </c>
    </row>
    <row r="263" spans="1:38" customHeight="1" ht="15">
      <c r="AF263" s="16"/>
      <c r="AG263" s="133">
        <f>ROUND((AG262-0.01),2)</f>
        <v>48.93</v>
      </c>
      <c r="AH263" s="134"/>
      <c r="AI263" s="135">
        <f>$C$2</f>
        <v>800</v>
      </c>
    </row>
    <row r="264" spans="1:38" customHeight="1" ht="15">
      <c r="AF264" s="16"/>
      <c r="AG264" s="133">
        <f>ROUND((AG263-0.01),2)</f>
        <v>48.92</v>
      </c>
      <c r="AH264" s="134"/>
      <c r="AI264" s="135">
        <f>$C$2</f>
        <v>800</v>
      </c>
    </row>
    <row r="265" spans="1:38" customHeight="1" ht="15">
      <c r="AF265" s="16"/>
      <c r="AG265" s="133">
        <f>ROUND((AG264-0.01),2)</f>
        <v>48.91</v>
      </c>
      <c r="AH265" s="134"/>
      <c r="AI265" s="135">
        <f>$C$2</f>
        <v>800</v>
      </c>
    </row>
    <row r="266" spans="1:38" customHeight="1" ht="15">
      <c r="AF266" s="16"/>
      <c r="AG266" s="133">
        <f>ROUND((AG265-0.01),2)</f>
        <v>48.9</v>
      </c>
      <c r="AH266" s="134"/>
      <c r="AI266" s="135">
        <f>$C$2</f>
        <v>800</v>
      </c>
    </row>
    <row r="267" spans="1:38" customHeight="1" ht="15">
      <c r="AF267" s="16"/>
      <c r="AG267" s="133">
        <f>ROUND((AG266-0.01),2)</f>
        <v>48.89</v>
      </c>
      <c r="AH267" s="134"/>
      <c r="AI267" s="135">
        <f>$C$2</f>
        <v>800</v>
      </c>
    </row>
    <row r="268" spans="1:38" customHeight="1" ht="15">
      <c r="AF268" s="16"/>
      <c r="AG268" s="133">
        <f>ROUND((AG267-0.01),2)</f>
        <v>48.88</v>
      </c>
      <c r="AH268" s="134"/>
      <c r="AI268" s="135">
        <f>$C$2</f>
        <v>800</v>
      </c>
    </row>
    <row r="269" spans="1:38" customHeight="1" ht="15">
      <c r="AF269" s="16"/>
      <c r="AG269" s="133">
        <f>ROUND((AG268-0.01),2)</f>
        <v>48.87</v>
      </c>
      <c r="AH269" s="134"/>
      <c r="AI269" s="135">
        <f>$C$2</f>
        <v>800</v>
      </c>
    </row>
    <row r="270" spans="1:38" customHeight="1" ht="15">
      <c r="AF270" s="16"/>
      <c r="AG270" s="133">
        <f>ROUND((AG269-0.01),2)</f>
        <v>48.86</v>
      </c>
      <c r="AH270" s="134"/>
      <c r="AI270" s="135">
        <f>$C$2</f>
        <v>800</v>
      </c>
    </row>
    <row r="271" spans="1:38" customHeight="1" ht="15">
      <c r="AF271" s="16"/>
      <c r="AG271" s="133">
        <f>ROUND((AG270-0.01),2)</f>
        <v>48.85</v>
      </c>
      <c r="AH271" s="134"/>
      <c r="AI271" s="135">
        <f>$C$2</f>
        <v>800</v>
      </c>
    </row>
    <row r="272" spans="1:38" customHeight="1" ht="15">
      <c r="AF272" s="16"/>
      <c r="AG272" s="133">
        <f>ROUND((AG271-0.01),2)</f>
        <v>48.84</v>
      </c>
      <c r="AH272" s="134"/>
      <c r="AI272" s="135">
        <f>$C$2</f>
        <v>800</v>
      </c>
    </row>
    <row r="273" spans="1:38" customHeight="1" ht="15">
      <c r="AF273" s="16"/>
      <c r="AG273" s="133">
        <f>ROUND((AG272-0.01),2)</f>
        <v>48.83</v>
      </c>
      <c r="AH273" s="134"/>
      <c r="AI273" s="135">
        <f>$C$2</f>
        <v>800</v>
      </c>
    </row>
    <row r="274" spans="1:38" customHeight="1" ht="15">
      <c r="AF274" s="16"/>
      <c r="AG274" s="133">
        <f>ROUND((AG273-0.01),2)</f>
        <v>48.82</v>
      </c>
      <c r="AH274" s="134"/>
      <c r="AI274" s="135">
        <f>$C$2</f>
        <v>800</v>
      </c>
    </row>
    <row r="275" spans="1:38" customHeight="1" ht="15">
      <c r="AF275" s="16"/>
      <c r="AG275" s="133">
        <f>ROUND((AG274-0.01),2)</f>
        <v>48.81</v>
      </c>
      <c r="AH275" s="134"/>
      <c r="AI275" s="135">
        <f>$C$2</f>
        <v>800</v>
      </c>
    </row>
    <row r="276" spans="1:38" customHeight="1" ht="15">
      <c r="AF276" s="16"/>
      <c r="AG276" s="133">
        <f>ROUND((AG275-0.01),2)</f>
        <v>48.8</v>
      </c>
      <c r="AH276" s="134"/>
      <c r="AI276" s="135">
        <f>$C$2</f>
        <v>800</v>
      </c>
    </row>
    <row r="277" spans="1:38" customHeight="1" ht="15">
      <c r="AF277" s="16"/>
      <c r="AG277" s="133">
        <f>ROUND((AG276-0.01),2)</f>
        <v>48.79</v>
      </c>
      <c r="AH277" s="134"/>
      <c r="AI277" s="135">
        <f>$C$2</f>
        <v>800</v>
      </c>
    </row>
    <row r="278" spans="1:38" customHeight="1" ht="15">
      <c r="AF278" s="16"/>
      <c r="AG278" s="133">
        <f>ROUND((AG277-0.01),2)</f>
        <v>48.78</v>
      </c>
      <c r="AH278" s="134"/>
      <c r="AI278" s="135">
        <f>$C$2</f>
        <v>800</v>
      </c>
    </row>
    <row r="279" spans="1:38" customHeight="1" ht="15">
      <c r="AF279" s="16"/>
      <c r="AG279" s="133">
        <f>ROUND((AG278-0.01),2)</f>
        <v>48.77</v>
      </c>
      <c r="AH279" s="134"/>
      <c r="AI279" s="135">
        <f>$C$2</f>
        <v>800</v>
      </c>
    </row>
    <row r="280" spans="1:38" customHeight="1" ht="15">
      <c r="AF280" s="16"/>
      <c r="AG280" s="133">
        <f>ROUND((AG279-0.01),2)</f>
        <v>48.76</v>
      </c>
      <c r="AH280" s="134"/>
      <c r="AI280" s="135">
        <f>$C$2</f>
        <v>800</v>
      </c>
    </row>
    <row r="281" spans="1:38" customHeight="1" ht="15">
      <c r="AF281" s="16"/>
      <c r="AG281" s="133">
        <f>ROUND((AG280-0.01),2)</f>
        <v>48.75</v>
      </c>
      <c r="AH281" s="134"/>
      <c r="AI281" s="135">
        <f>$C$2</f>
        <v>800</v>
      </c>
    </row>
    <row r="282" spans="1:38" customHeight="1" ht="15">
      <c r="AF282" s="16"/>
      <c r="AG282" s="133">
        <f>ROUND((AG281-0.01),2)</f>
        <v>48.74</v>
      </c>
      <c r="AH282" s="134"/>
      <c r="AI282" s="135">
        <f>$C$2</f>
        <v>800</v>
      </c>
    </row>
    <row r="283" spans="1:38" customHeight="1" ht="15">
      <c r="AF283" s="16"/>
      <c r="AG283" s="133">
        <f>ROUND((AG282-0.01),2)</f>
        <v>48.73</v>
      </c>
      <c r="AH283" s="134"/>
      <c r="AI283" s="135">
        <f>$C$2</f>
        <v>800</v>
      </c>
    </row>
    <row r="284" spans="1:38" customHeight="1" ht="15">
      <c r="AF284" s="16"/>
      <c r="AG284" s="133">
        <f>ROUND((AG283-0.01),2)</f>
        <v>48.72</v>
      </c>
      <c r="AH284" s="134"/>
      <c r="AI284" s="135">
        <f>$C$2</f>
        <v>800</v>
      </c>
    </row>
    <row r="285" spans="1:38" customHeight="1" ht="15">
      <c r="AF285" s="16"/>
      <c r="AG285" s="133">
        <f>ROUND((AG284-0.01),2)</f>
        <v>48.71</v>
      </c>
      <c r="AH285" s="134"/>
      <c r="AI285" s="135">
        <f>$C$2</f>
        <v>800</v>
      </c>
    </row>
    <row r="286" spans="1:38" customHeight="1" ht="15">
      <c r="AF286" s="16"/>
      <c r="AG286" s="133">
        <f>ROUND((AG285-0.01),2)</f>
        <v>48.7</v>
      </c>
      <c r="AH286" s="134"/>
      <c r="AI286" s="135">
        <f>$C$2</f>
        <v>800</v>
      </c>
    </row>
    <row r="287" spans="1:38" customHeight="1" ht="15">
      <c r="AF287" s="16"/>
      <c r="AG287" s="133">
        <f>ROUND((AG286-0.01),2)</f>
        <v>48.69</v>
      </c>
      <c r="AH287" s="134"/>
      <c r="AI287" s="135">
        <f>$C$2</f>
        <v>800</v>
      </c>
    </row>
    <row r="288" spans="1:38" customHeight="1" ht="15">
      <c r="AF288" s="16"/>
      <c r="AG288" s="133">
        <f>ROUND((AG287-0.01),2)</f>
        <v>48.68</v>
      </c>
      <c r="AH288" s="134"/>
      <c r="AI288" s="135">
        <f>$C$2</f>
        <v>800</v>
      </c>
    </row>
    <row r="289" spans="1:38" customHeight="1" ht="15">
      <c r="AF289" s="16"/>
      <c r="AG289" s="133">
        <f>ROUND((AG288-0.01),2)</f>
        <v>48.67</v>
      </c>
      <c r="AH289" s="134"/>
      <c r="AI289" s="135">
        <f>$C$2</f>
        <v>800</v>
      </c>
    </row>
    <row r="290" spans="1:38" customHeight="1" ht="15">
      <c r="AF290" s="16"/>
      <c r="AG290" s="133">
        <f>ROUND((AG289-0.01),2)</f>
        <v>48.66</v>
      </c>
      <c r="AH290" s="134"/>
      <c r="AI290" s="135">
        <f>$C$2</f>
        <v>800</v>
      </c>
    </row>
    <row r="291" spans="1:38" customHeight="1" ht="15">
      <c r="AF291" s="16"/>
      <c r="AG291" s="133">
        <f>ROUND((AG290-0.01),2)</f>
        <v>48.65</v>
      </c>
      <c r="AH291" s="134"/>
      <c r="AI291" s="135">
        <f>$C$2</f>
        <v>800</v>
      </c>
    </row>
    <row r="292" spans="1:38" customHeight="1" ht="15">
      <c r="AF292" s="16"/>
      <c r="AG292" s="133">
        <f>ROUND((AG291-0.01),2)</f>
        <v>48.64</v>
      </c>
      <c r="AH292" s="134"/>
      <c r="AI292" s="135">
        <f>$C$2</f>
        <v>800</v>
      </c>
    </row>
    <row r="293" spans="1:38" customHeight="1" ht="15">
      <c r="AF293" s="16"/>
      <c r="AG293" s="133">
        <f>ROUND((AG292-0.01),2)</f>
        <v>48.63</v>
      </c>
      <c r="AH293" s="134"/>
      <c r="AI293" s="135">
        <f>$C$2</f>
        <v>800</v>
      </c>
    </row>
    <row r="294" spans="1:38" customHeight="1" ht="15">
      <c r="AF294" s="16"/>
      <c r="AG294" s="133">
        <f>ROUND((AG293-0.01),2)</f>
        <v>48.62</v>
      </c>
      <c r="AH294" s="134"/>
      <c r="AI294" s="135">
        <f>$C$2</f>
        <v>800</v>
      </c>
    </row>
    <row r="295" spans="1:38" customHeight="1" ht="15">
      <c r="AF295" s="16"/>
      <c r="AG295" s="133">
        <f>ROUND((AG294-0.01),2)</f>
        <v>48.61</v>
      </c>
      <c r="AH295" s="134"/>
      <c r="AI295" s="135">
        <f>$C$2</f>
        <v>800</v>
      </c>
    </row>
    <row r="296" spans="1:38" customHeight="1" ht="15">
      <c r="AF296" s="16"/>
      <c r="AG296" s="133">
        <f>ROUND((AG295-0.01),2)</f>
        <v>48.6</v>
      </c>
      <c r="AH296" s="134"/>
      <c r="AI296" s="135">
        <f>$C$2</f>
        <v>800</v>
      </c>
    </row>
    <row r="297" spans="1:38" customHeight="1" ht="15">
      <c r="AF297" s="16"/>
      <c r="AG297" s="133">
        <f>ROUND((AG296-0.01),2)</f>
        <v>48.59</v>
      </c>
      <c r="AH297" s="134"/>
      <c r="AI297" s="135">
        <f>$C$2</f>
        <v>800</v>
      </c>
    </row>
    <row r="298" spans="1:38" customHeight="1" ht="15">
      <c r="AF298" s="16"/>
      <c r="AG298" s="133">
        <f>ROUND((AG297-0.01),2)</f>
        <v>48.58</v>
      </c>
      <c r="AH298" s="134"/>
      <c r="AI298" s="135">
        <f>$C$2</f>
        <v>800</v>
      </c>
    </row>
    <row r="299" spans="1:38" customHeight="1" ht="15">
      <c r="AF299" s="16"/>
      <c r="AG299" s="133">
        <f>ROUND((AG298-0.01),2)</f>
        <v>48.57</v>
      </c>
      <c r="AH299" s="134"/>
      <c r="AI299" s="135">
        <f>$C$2</f>
        <v>800</v>
      </c>
    </row>
    <row r="300" spans="1:38" customHeight="1" ht="15">
      <c r="AF300" s="16"/>
      <c r="AG300" s="133">
        <f>ROUND((AG299-0.01),2)</f>
        <v>48.56</v>
      </c>
      <c r="AH300" s="134"/>
      <c r="AI300" s="135">
        <f>$C$2</f>
        <v>800</v>
      </c>
    </row>
    <row r="301" spans="1:38" customHeight="1" ht="15">
      <c r="AF301" s="16"/>
      <c r="AG301" s="133">
        <f>ROUND((AG300-0.01),2)</f>
        <v>48.55</v>
      </c>
      <c r="AH301" s="134"/>
      <c r="AI301" s="135">
        <f>$C$2</f>
        <v>800</v>
      </c>
    </row>
    <row r="302" spans="1:38" customHeight="1" ht="15">
      <c r="AF302" s="16"/>
      <c r="AG302" s="133">
        <f>ROUND((AG301-0.01),2)</f>
        <v>48.54</v>
      </c>
      <c r="AH302" s="134"/>
      <c r="AI302" s="135">
        <f>$C$2</f>
        <v>800</v>
      </c>
    </row>
    <row r="303" spans="1:38" customHeight="1" ht="15">
      <c r="AF303" s="16"/>
      <c r="AG303" s="133">
        <f>ROUND((AG302-0.01),2)</f>
        <v>48.53</v>
      </c>
      <c r="AH303" s="134"/>
      <c r="AI303" s="135">
        <f>$C$2</f>
        <v>800</v>
      </c>
    </row>
    <row r="304" spans="1:38" customHeight="1" ht="15">
      <c r="AF304" s="16"/>
      <c r="AG304" s="133">
        <f>ROUND((AG303-0.01),2)</f>
        <v>48.52</v>
      </c>
      <c r="AH304" s="134"/>
      <c r="AI304" s="135">
        <f>$C$2</f>
        <v>800</v>
      </c>
    </row>
    <row r="305" spans="1:38" customHeight="1" ht="15">
      <c r="AF305" s="16"/>
      <c r="AG305" s="133">
        <f>ROUND((AG304-0.01),2)</f>
        <v>48.51</v>
      </c>
      <c r="AH305" s="134"/>
      <c r="AI305" s="135">
        <f>$C$2</f>
        <v>800</v>
      </c>
    </row>
    <row r="306" spans="1:38" customHeight="1" ht="15">
      <c r="AF306" s="16"/>
      <c r="AG306" s="133">
        <f>ROUND((AG305-0.01),2)</f>
        <v>48.5</v>
      </c>
      <c r="AH306" s="134"/>
      <c r="AI306" s="135">
        <f>$C$2</f>
        <v>800</v>
      </c>
    </row>
    <row r="307" spans="1:38" customHeight="1" ht="15">
      <c r="AF307" s="16"/>
      <c r="AG307" s="133">
        <f>ROUND((AG306-0.01),2)</f>
        <v>48.49</v>
      </c>
      <c r="AH307" s="134"/>
      <c r="AI307" s="135">
        <f>$C$2</f>
        <v>800</v>
      </c>
    </row>
    <row r="308" spans="1:38" customHeight="1" ht="15">
      <c r="AF308" s="16"/>
      <c r="AG308" s="133">
        <f>ROUND((AG307-0.01),2)</f>
        <v>48.48</v>
      </c>
      <c r="AH308" s="134"/>
      <c r="AI308" s="135">
        <f>$C$2</f>
        <v>800</v>
      </c>
    </row>
    <row r="309" spans="1:38" customHeight="1" ht="15">
      <c r="AF309" s="16"/>
      <c r="AG309" s="133">
        <f>ROUND((AG308-0.01),2)</f>
        <v>48.47</v>
      </c>
      <c r="AH309" s="134"/>
      <c r="AI309" s="135">
        <f>$C$2</f>
        <v>800</v>
      </c>
    </row>
    <row r="310" spans="1:38" customHeight="1" ht="15">
      <c r="AF310" s="16"/>
      <c r="AG310" s="133">
        <f>ROUND((AG309-0.01),2)</f>
        <v>48.46</v>
      </c>
      <c r="AH310" s="134"/>
      <c r="AI310" s="135">
        <f>$C$2</f>
        <v>800</v>
      </c>
    </row>
    <row r="311" spans="1:38" customHeight="1" ht="15">
      <c r="AF311" s="16"/>
      <c r="AG311" s="133">
        <f>ROUND((AG310-0.01),2)</f>
        <v>48.45</v>
      </c>
      <c r="AH311" s="134"/>
      <c r="AI311" s="135">
        <f>$C$2</f>
        <v>800</v>
      </c>
    </row>
    <row r="312" spans="1:38" customHeight="1" ht="15">
      <c r="AF312" s="16"/>
      <c r="AG312" s="133">
        <f>ROUND((AG311-0.01),2)</f>
        <v>48.44</v>
      </c>
      <c r="AH312" s="134"/>
      <c r="AI312" s="135">
        <f>$C$2</f>
        <v>800</v>
      </c>
    </row>
    <row r="313" spans="1:38" customHeight="1" ht="15">
      <c r="AF313" s="16"/>
      <c r="AG313" s="133">
        <f>ROUND((AG312-0.01),2)</f>
        <v>48.43</v>
      </c>
      <c r="AH313" s="134"/>
      <c r="AI313" s="135">
        <f>$C$2</f>
        <v>800</v>
      </c>
    </row>
    <row r="314" spans="1:38" customHeight="1" ht="15">
      <c r="AF314" s="16"/>
      <c r="AG314" s="133">
        <f>ROUND((AG313-0.01),2)</f>
        <v>48.42</v>
      </c>
      <c r="AH314" s="134"/>
      <c r="AI314" s="135">
        <f>$C$2</f>
        <v>800</v>
      </c>
    </row>
    <row r="315" spans="1:38" customHeight="1" ht="15">
      <c r="AF315" s="16"/>
      <c r="AG315" s="133">
        <f>ROUND((AG314-0.01),2)</f>
        <v>48.41</v>
      </c>
      <c r="AH315" s="134"/>
      <c r="AI315" s="135">
        <f>$C$2</f>
        <v>800</v>
      </c>
    </row>
    <row r="316" spans="1:38" customHeight="1" ht="15">
      <c r="AF316" s="16"/>
      <c r="AG316" s="133">
        <f>ROUND((AG315-0.01),2)</f>
        <v>48.4</v>
      </c>
      <c r="AH316" s="134"/>
      <c r="AI316" s="135">
        <f>$C$2</f>
        <v>800</v>
      </c>
    </row>
    <row r="317" spans="1:38" customHeight="1" ht="15">
      <c r="AF317" s="16"/>
      <c r="AG317" s="133">
        <f>ROUND((AG316-0.01),2)</f>
        <v>48.39</v>
      </c>
      <c r="AH317" s="134"/>
      <c r="AI317" s="135">
        <f>$C$2</f>
        <v>800</v>
      </c>
    </row>
    <row r="318" spans="1:38" customHeight="1" ht="15">
      <c r="AF318" s="16"/>
      <c r="AG318" s="133">
        <f>ROUND((AG317-0.01),2)</f>
        <v>48.38</v>
      </c>
      <c r="AH318" s="134"/>
      <c r="AI318" s="135">
        <f>$C$2</f>
        <v>800</v>
      </c>
    </row>
    <row r="319" spans="1:38" customHeight="1" ht="15">
      <c r="AF319" s="16"/>
      <c r="AG319" s="133">
        <f>ROUND((AG318-0.01),2)</f>
        <v>48.37</v>
      </c>
      <c r="AH319" s="134"/>
      <c r="AI319" s="135">
        <f>$C$2</f>
        <v>800</v>
      </c>
    </row>
    <row r="320" spans="1:38" customHeight="1" ht="15">
      <c r="AF320" s="16"/>
      <c r="AG320" s="133">
        <f>ROUND((AG319-0.01),2)</f>
        <v>48.36</v>
      </c>
      <c r="AH320" s="134"/>
      <c r="AI320" s="135">
        <f>$C$2</f>
        <v>800</v>
      </c>
    </row>
    <row r="321" spans="1:38" customHeight="1" ht="15">
      <c r="AF321" s="16"/>
      <c r="AG321" s="133">
        <f>ROUND((AG320-0.01),2)</f>
        <v>48.35</v>
      </c>
      <c r="AH321" s="134"/>
      <c r="AI321" s="135">
        <f>$C$2</f>
        <v>800</v>
      </c>
    </row>
    <row r="322" spans="1:38" customHeight="1" ht="15">
      <c r="AF322" s="16"/>
      <c r="AG322" s="133">
        <f>ROUND((AG321-0.01),2)</f>
        <v>48.34</v>
      </c>
      <c r="AH322" s="134"/>
      <c r="AI322" s="135">
        <f>$C$2</f>
        <v>800</v>
      </c>
    </row>
    <row r="323" spans="1:38" customHeight="1" ht="15">
      <c r="AF323" s="16"/>
      <c r="AG323" s="133">
        <f>ROUND((AG322-0.01),2)</f>
        <v>48.33</v>
      </c>
      <c r="AH323" s="134"/>
      <c r="AI323" s="135">
        <f>$C$2</f>
        <v>800</v>
      </c>
    </row>
    <row r="324" spans="1:38" customHeight="1" ht="15">
      <c r="AF324" s="16"/>
      <c r="AG324" s="133">
        <f>ROUND((AG323-0.01),2)</f>
        <v>48.32</v>
      </c>
      <c r="AH324" s="134"/>
      <c r="AI324" s="135">
        <f>$C$2</f>
        <v>800</v>
      </c>
    </row>
    <row r="325" spans="1:38" customHeight="1" ht="15">
      <c r="AF325" s="16"/>
      <c r="AG325" s="133">
        <f>ROUND((AG324-0.01),2)</f>
        <v>48.31</v>
      </c>
      <c r="AH325" s="134"/>
      <c r="AI325" s="135">
        <f>$C$2</f>
        <v>800</v>
      </c>
    </row>
    <row r="326" spans="1:38" customHeight="1" ht="15">
      <c r="AF326" s="16"/>
      <c r="AG326" s="133">
        <f>ROUND((AG325-0.01),2)</f>
        <v>48.3</v>
      </c>
      <c r="AH326" s="134"/>
      <c r="AI326" s="135">
        <f>$C$2</f>
        <v>800</v>
      </c>
    </row>
    <row r="327" spans="1:38" customHeight="1" ht="15">
      <c r="AF327" s="16"/>
      <c r="AG327" s="133">
        <f>ROUND((AG326-0.01),2)</f>
        <v>48.29</v>
      </c>
      <c r="AH327" s="134"/>
      <c r="AI327" s="135">
        <f>$C$2</f>
        <v>800</v>
      </c>
    </row>
    <row r="328" spans="1:38" customHeight="1" ht="15">
      <c r="AF328" s="16"/>
      <c r="AG328" s="133">
        <f>ROUND((AG327-0.01),2)</f>
        <v>48.28</v>
      </c>
      <c r="AH328" s="134"/>
      <c r="AI328" s="135">
        <f>$C$2</f>
        <v>800</v>
      </c>
    </row>
    <row r="329" spans="1:38" customHeight="1" ht="15">
      <c r="AF329" s="16"/>
      <c r="AG329" s="133">
        <f>ROUND((AG328-0.01),2)</f>
        <v>48.27</v>
      </c>
      <c r="AH329" s="134"/>
      <c r="AI329" s="135">
        <f>$C$2</f>
        <v>800</v>
      </c>
    </row>
    <row r="330" spans="1:38" customHeight="1" ht="15">
      <c r="AF330" s="16"/>
      <c r="AG330" s="133">
        <f>ROUND((AG329-0.01),2)</f>
        <v>48.26</v>
      </c>
      <c r="AH330" s="134"/>
      <c r="AI330" s="135">
        <f>$C$2</f>
        <v>800</v>
      </c>
    </row>
    <row r="331" spans="1:38" customHeight="1" ht="15">
      <c r="AF331" s="16"/>
      <c r="AG331" s="133">
        <f>ROUND((AG330-0.01),2)</f>
        <v>48.25</v>
      </c>
      <c r="AH331" s="134"/>
      <c r="AI331" s="135">
        <f>$C$2</f>
        <v>800</v>
      </c>
    </row>
    <row r="332" spans="1:38" customHeight="1" ht="15">
      <c r="AF332" s="16"/>
      <c r="AG332" s="133">
        <f>ROUND((AG331-0.01),2)</f>
        <v>48.24</v>
      </c>
      <c r="AH332" s="134"/>
      <c r="AI332" s="135">
        <f>$C$2</f>
        <v>800</v>
      </c>
    </row>
    <row r="333" spans="1:38" customHeight="1" ht="15">
      <c r="AF333" s="16"/>
      <c r="AG333" s="133">
        <f>ROUND((AG332-0.01),2)</f>
        <v>48.23</v>
      </c>
      <c r="AH333" s="134"/>
      <c r="AI333" s="135">
        <f>$C$2</f>
        <v>800</v>
      </c>
    </row>
    <row r="334" spans="1:38" customHeight="1" ht="15">
      <c r="AF334" s="16"/>
      <c r="AG334" s="133">
        <f>ROUND((AG333-0.01),2)</f>
        <v>48.22</v>
      </c>
      <c r="AH334" s="134"/>
      <c r="AI334" s="135">
        <f>$C$2</f>
        <v>800</v>
      </c>
    </row>
    <row r="335" spans="1:38" customHeight="1" ht="15">
      <c r="AF335" s="16"/>
      <c r="AG335" s="133">
        <f>ROUND((AG334-0.01),2)</f>
        <v>48.21</v>
      </c>
      <c r="AH335" s="134"/>
      <c r="AI335" s="135">
        <f>$C$2</f>
        <v>800</v>
      </c>
    </row>
    <row r="336" spans="1:38" customHeight="1" ht="15">
      <c r="AF336" s="16"/>
      <c r="AG336" s="133">
        <f>ROUND((AG335-0.01),2)</f>
        <v>48.2</v>
      </c>
      <c r="AH336" s="134"/>
      <c r="AI336" s="135">
        <f>$C$2</f>
        <v>800</v>
      </c>
    </row>
    <row r="337" spans="1:38" customHeight="1" ht="15">
      <c r="AF337" s="16"/>
      <c r="AG337" s="133">
        <f>ROUND((AG336-0.01),2)</f>
        <v>48.19</v>
      </c>
      <c r="AH337" s="134"/>
      <c r="AI337" s="135">
        <f>$C$2</f>
        <v>800</v>
      </c>
    </row>
    <row r="338" spans="1:38" customHeight="1" ht="15">
      <c r="AF338" s="16"/>
      <c r="AG338" s="133">
        <f>ROUND((AG337-0.01),2)</f>
        <v>48.18</v>
      </c>
      <c r="AH338" s="134"/>
      <c r="AI338" s="135">
        <f>$C$2</f>
        <v>800</v>
      </c>
    </row>
    <row r="339" spans="1:38" customHeight="1" ht="15">
      <c r="AF339" s="16"/>
      <c r="AG339" s="133">
        <f>ROUND((AG338-0.01),2)</f>
        <v>48.17</v>
      </c>
      <c r="AH339" s="134"/>
      <c r="AI339" s="135">
        <f>$C$2</f>
        <v>800</v>
      </c>
    </row>
    <row r="340" spans="1:38" customHeight="1" ht="15">
      <c r="AF340" s="16"/>
      <c r="AG340" s="133">
        <f>ROUND((AG339-0.01),2)</f>
        <v>48.16</v>
      </c>
      <c r="AH340" s="134"/>
      <c r="AI340" s="135">
        <f>$C$2</f>
        <v>800</v>
      </c>
    </row>
    <row r="341" spans="1:38" customHeight="1" ht="15">
      <c r="AF341" s="16"/>
      <c r="AG341" s="133">
        <f>ROUND((AG340-0.01),2)</f>
        <v>48.15</v>
      </c>
      <c r="AH341" s="134"/>
      <c r="AI341" s="135">
        <f>$C$2</f>
        <v>800</v>
      </c>
    </row>
    <row r="342" spans="1:38" customHeight="1" ht="15">
      <c r="AF342" s="16"/>
      <c r="AG342" s="133">
        <f>ROUND((AG341-0.01),2)</f>
        <v>48.14</v>
      </c>
      <c r="AH342" s="134"/>
      <c r="AI342" s="135">
        <f>$C$2</f>
        <v>800</v>
      </c>
    </row>
    <row r="343" spans="1:38" customHeight="1" ht="15">
      <c r="AF343" s="16"/>
      <c r="AG343" s="133">
        <f>ROUND((AG342-0.01),2)</f>
        <v>48.13</v>
      </c>
      <c r="AH343" s="134"/>
      <c r="AI343" s="135">
        <f>$C$2</f>
        <v>800</v>
      </c>
    </row>
    <row r="344" spans="1:38" customHeight="1" ht="15">
      <c r="AF344" s="16"/>
      <c r="AG344" s="133">
        <f>ROUND((AG343-0.01),2)</f>
        <v>48.12</v>
      </c>
      <c r="AH344" s="134"/>
      <c r="AI344" s="135">
        <f>$C$2</f>
        <v>800</v>
      </c>
    </row>
    <row r="345" spans="1:38" customHeight="1" ht="15">
      <c r="AF345" s="16"/>
      <c r="AG345" s="133">
        <f>ROUND((AG344-0.01),2)</f>
        <v>48.11</v>
      </c>
      <c r="AH345" s="134"/>
      <c r="AI345" s="135">
        <f>$C$2</f>
        <v>800</v>
      </c>
    </row>
    <row r="346" spans="1:38" customHeight="1" ht="15">
      <c r="AF346" s="16"/>
      <c r="AG346" s="133">
        <f>ROUND((AG345-0.01),2)</f>
        <v>48.1</v>
      </c>
      <c r="AH346" s="134"/>
      <c r="AI346" s="135">
        <f>$C$2</f>
        <v>800</v>
      </c>
    </row>
    <row r="347" spans="1:38" customHeight="1" ht="15">
      <c r="AF347" s="16"/>
      <c r="AG347" s="133">
        <f>ROUND((AG346-0.01),2)</f>
        <v>48.09</v>
      </c>
      <c r="AH347" s="134"/>
      <c r="AI347" s="135">
        <f>$C$2</f>
        <v>800</v>
      </c>
    </row>
    <row r="348" spans="1:38" customHeight="1" ht="15">
      <c r="AF348" s="16"/>
      <c r="AG348" s="133">
        <f>ROUND((AG347-0.01),2)</f>
        <v>48.08</v>
      </c>
      <c r="AH348" s="134"/>
      <c r="AI348" s="135">
        <f>$C$2</f>
        <v>800</v>
      </c>
    </row>
    <row r="349" spans="1:38" customHeight="1" ht="15">
      <c r="AF349" s="16"/>
      <c r="AG349" s="133">
        <f>ROUND((AG348-0.01),2)</f>
        <v>48.07</v>
      </c>
      <c r="AH349" s="134"/>
      <c r="AI349" s="135">
        <f>$C$2</f>
        <v>800</v>
      </c>
    </row>
    <row r="350" spans="1:38" customHeight="1" ht="15">
      <c r="AF350" s="16"/>
      <c r="AG350" s="133">
        <f>ROUND((AG349-0.01),2)</f>
        <v>48.06</v>
      </c>
      <c r="AH350" s="134"/>
      <c r="AI350" s="135">
        <f>$C$2</f>
        <v>800</v>
      </c>
    </row>
    <row r="351" spans="1:38" customHeight="1" ht="15">
      <c r="AF351" s="16"/>
      <c r="AG351" s="133">
        <f>ROUND((AG350-0.01),2)</f>
        <v>48.05</v>
      </c>
      <c r="AH351" s="134"/>
      <c r="AI351" s="135">
        <f>$C$2</f>
        <v>800</v>
      </c>
    </row>
    <row r="352" spans="1:38" customHeight="1" ht="15">
      <c r="AF352" s="16"/>
      <c r="AG352" s="133">
        <f>ROUND((AG351-0.01),2)</f>
        <v>48.04</v>
      </c>
      <c r="AH352" s="134"/>
      <c r="AI352" s="135">
        <f>$C$2</f>
        <v>800</v>
      </c>
    </row>
    <row r="353" spans="1:38" customHeight="1" ht="15">
      <c r="AF353" s="16"/>
      <c r="AG353" s="133">
        <f>ROUND((AG352-0.01),2)</f>
        <v>48.03</v>
      </c>
      <c r="AH353" s="134"/>
      <c r="AI353" s="135">
        <f>$C$2</f>
        <v>800</v>
      </c>
    </row>
    <row r="354" spans="1:38" customHeight="1" ht="15">
      <c r="AF354" s="16"/>
      <c r="AG354" s="133">
        <f>ROUND((AG353-0.01),2)</f>
        <v>48.02</v>
      </c>
      <c r="AH354" s="134"/>
      <c r="AI354" s="135">
        <f>$C$2</f>
        <v>800</v>
      </c>
    </row>
    <row r="355" spans="1:38" customHeight="1" ht="15">
      <c r="AF355" s="16"/>
      <c r="AG355" s="133">
        <f>ROUND((AG354-0.01),2)</f>
        <v>48.01</v>
      </c>
      <c r="AH355" s="134"/>
      <c r="AI355" s="135">
        <f>$C$2</f>
        <v>800</v>
      </c>
    </row>
    <row r="356" spans="1:38" customHeight="1" ht="15">
      <c r="AF356" s="16"/>
      <c r="AG356" s="136">
        <f>ROUND((AG355-0.01),2)</f>
        <v>48</v>
      </c>
      <c r="AH356" s="137"/>
      <c r="AI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H105:Z105"/>
    <mergeCell ref="S107:Z107"/>
    <mergeCell ref="E1:H1"/>
    <mergeCell ref="AA2:AD2"/>
    <mergeCell ref="AA3:AD3"/>
    <mergeCell ref="B4:D4"/>
    <mergeCell ref="S4:AC4"/>
  </mergeCells>
  <conditionalFormatting sqref="AD8">
    <cfRule type="cellIs" dxfId="0" priority="1" operator="lessThan">
      <formula>0</formula>
    </cfRule>
  </conditionalFormatting>
  <conditionalFormatting sqref="AD9">
    <cfRule type="cellIs" dxfId="0" priority="2" operator="lessThan">
      <formula>0</formula>
    </cfRule>
  </conditionalFormatting>
  <conditionalFormatting sqref="AD10">
    <cfRule type="cellIs" dxfId="0" priority="3" operator="lessThan">
      <formula>0</formula>
    </cfRule>
  </conditionalFormatting>
  <conditionalFormatting sqref="AD11">
    <cfRule type="cellIs" dxfId="0" priority="4" operator="lessThan">
      <formula>0</formula>
    </cfRule>
  </conditionalFormatting>
  <conditionalFormatting sqref="AD12">
    <cfRule type="cellIs" dxfId="0" priority="5" operator="lessThan">
      <formula>0</formula>
    </cfRule>
  </conditionalFormatting>
  <conditionalFormatting sqref="AD13">
    <cfRule type="cellIs" dxfId="0" priority="6" operator="lessThan">
      <formula>0</formula>
    </cfRule>
  </conditionalFormatting>
  <conditionalFormatting sqref="AD14">
    <cfRule type="cellIs" dxfId="0" priority="7" operator="lessThan">
      <formula>0</formula>
    </cfRule>
  </conditionalFormatting>
  <conditionalFormatting sqref="AD15">
    <cfRule type="cellIs" dxfId="0" priority="8" operator="lessThan">
      <formula>0</formula>
    </cfRule>
  </conditionalFormatting>
  <conditionalFormatting sqref="AD16">
    <cfRule type="cellIs" dxfId="0" priority="9" operator="lessThan">
      <formula>0</formula>
    </cfRule>
  </conditionalFormatting>
  <conditionalFormatting sqref="AD17">
    <cfRule type="cellIs" dxfId="0" priority="10" operator="lessThan">
      <formula>0</formula>
    </cfRule>
  </conditionalFormatting>
  <conditionalFormatting sqref="AD18">
    <cfRule type="cellIs" dxfId="0" priority="11" operator="lessThan">
      <formula>0</formula>
    </cfRule>
  </conditionalFormatting>
  <conditionalFormatting sqref="AD19">
    <cfRule type="cellIs" dxfId="0" priority="12" operator="lessThan">
      <formula>0</formula>
    </cfRule>
  </conditionalFormatting>
  <conditionalFormatting sqref="AD20">
    <cfRule type="cellIs" dxfId="0" priority="13" operator="lessThan">
      <formula>0</formula>
    </cfRule>
  </conditionalFormatting>
  <conditionalFormatting sqref="AD21">
    <cfRule type="cellIs" dxfId="0" priority="14" operator="lessThan">
      <formula>0</formula>
    </cfRule>
  </conditionalFormatting>
  <conditionalFormatting sqref="AD22">
    <cfRule type="cellIs" dxfId="0" priority="15" operator="lessThan">
      <formula>0</formula>
    </cfRule>
  </conditionalFormatting>
  <conditionalFormatting sqref="AD23">
    <cfRule type="cellIs" dxfId="0" priority="16" operator="lessThan">
      <formula>0</formula>
    </cfRule>
  </conditionalFormatting>
  <conditionalFormatting sqref="AD24">
    <cfRule type="cellIs" dxfId="0" priority="17" operator="lessThan">
      <formula>0</formula>
    </cfRule>
  </conditionalFormatting>
  <conditionalFormatting sqref="AD25">
    <cfRule type="cellIs" dxfId="0" priority="18" operator="lessThan">
      <formula>0</formula>
    </cfRule>
  </conditionalFormatting>
  <conditionalFormatting sqref="AD26">
    <cfRule type="cellIs" dxfId="0" priority="19" operator="lessThan">
      <formula>0</formula>
    </cfRule>
  </conditionalFormatting>
  <conditionalFormatting sqref="AD27">
    <cfRule type="cellIs" dxfId="0" priority="20" operator="lessThan">
      <formula>0</formula>
    </cfRule>
  </conditionalFormatting>
  <conditionalFormatting sqref="AD28">
    <cfRule type="cellIs" dxfId="0" priority="21" operator="lessThan">
      <formula>0</formula>
    </cfRule>
  </conditionalFormatting>
  <conditionalFormatting sqref="AD29">
    <cfRule type="cellIs" dxfId="0" priority="22" operator="lessThan">
      <formula>0</formula>
    </cfRule>
  </conditionalFormatting>
  <conditionalFormatting sqref="AD30">
    <cfRule type="cellIs" dxfId="0" priority="23" operator="lessThan">
      <formula>0</formula>
    </cfRule>
  </conditionalFormatting>
  <conditionalFormatting sqref="AD31">
    <cfRule type="cellIs" dxfId="0" priority="24" operator="lessThan">
      <formula>0</formula>
    </cfRule>
  </conditionalFormatting>
  <conditionalFormatting sqref="AD32">
    <cfRule type="cellIs" dxfId="0" priority="25" operator="lessThan">
      <formula>0</formula>
    </cfRule>
  </conditionalFormatting>
  <conditionalFormatting sqref="AD33">
    <cfRule type="cellIs" dxfId="0" priority="26" operator="lessThan">
      <formula>0</formula>
    </cfRule>
  </conditionalFormatting>
  <conditionalFormatting sqref="AD34">
    <cfRule type="cellIs" dxfId="0" priority="27" operator="lessThan">
      <formula>0</formula>
    </cfRule>
  </conditionalFormatting>
  <conditionalFormatting sqref="AD35">
    <cfRule type="cellIs" dxfId="0" priority="28" operator="lessThan">
      <formula>0</formula>
    </cfRule>
  </conditionalFormatting>
  <conditionalFormatting sqref="AD36">
    <cfRule type="cellIs" dxfId="0" priority="29" operator="lessThan">
      <formula>0</formula>
    </cfRule>
  </conditionalFormatting>
  <conditionalFormatting sqref="AD37">
    <cfRule type="cellIs" dxfId="0" priority="30" operator="lessThan">
      <formula>0</formula>
    </cfRule>
  </conditionalFormatting>
  <conditionalFormatting sqref="AD38">
    <cfRule type="cellIs" dxfId="0" priority="31" operator="lessThan">
      <formula>0</formula>
    </cfRule>
  </conditionalFormatting>
  <conditionalFormatting sqref="AD39">
    <cfRule type="cellIs" dxfId="0" priority="32" operator="lessThan">
      <formula>0</formula>
    </cfRule>
  </conditionalFormatting>
  <conditionalFormatting sqref="AD40">
    <cfRule type="cellIs" dxfId="0" priority="33" operator="lessThan">
      <formula>0</formula>
    </cfRule>
  </conditionalFormatting>
  <conditionalFormatting sqref="AD41">
    <cfRule type="cellIs" dxfId="0" priority="34" operator="lessThan">
      <formula>0</formula>
    </cfRule>
  </conditionalFormatting>
  <conditionalFormatting sqref="AD42">
    <cfRule type="cellIs" dxfId="0" priority="35" operator="lessThan">
      <formula>0</formula>
    </cfRule>
  </conditionalFormatting>
  <conditionalFormatting sqref="AD43">
    <cfRule type="cellIs" dxfId="0" priority="36" operator="lessThan">
      <formula>0</formula>
    </cfRule>
  </conditionalFormatting>
  <conditionalFormatting sqref="AD44">
    <cfRule type="cellIs" dxfId="0" priority="37" operator="lessThan">
      <formula>0</formula>
    </cfRule>
  </conditionalFormatting>
  <conditionalFormatting sqref="AD45">
    <cfRule type="cellIs" dxfId="0" priority="38" operator="lessThan">
      <formula>0</formula>
    </cfRule>
  </conditionalFormatting>
  <conditionalFormatting sqref="AD46">
    <cfRule type="cellIs" dxfId="0" priority="39" operator="lessThan">
      <formula>0</formula>
    </cfRule>
  </conditionalFormatting>
  <conditionalFormatting sqref="AD47">
    <cfRule type="cellIs" dxfId="0" priority="40" operator="lessThan">
      <formula>0</formula>
    </cfRule>
  </conditionalFormatting>
  <conditionalFormatting sqref="AD48">
    <cfRule type="cellIs" dxfId="0" priority="41" operator="lessThan">
      <formula>0</formula>
    </cfRule>
  </conditionalFormatting>
  <conditionalFormatting sqref="AD49">
    <cfRule type="cellIs" dxfId="0" priority="42" operator="lessThan">
      <formula>0</formula>
    </cfRule>
  </conditionalFormatting>
  <conditionalFormatting sqref="AD50">
    <cfRule type="cellIs" dxfId="0" priority="43" operator="lessThan">
      <formula>0</formula>
    </cfRule>
  </conditionalFormatting>
  <conditionalFormatting sqref="AD51">
    <cfRule type="cellIs" dxfId="0" priority="44" operator="lessThan">
      <formula>0</formula>
    </cfRule>
  </conditionalFormatting>
  <conditionalFormatting sqref="AD52">
    <cfRule type="cellIs" dxfId="0" priority="45" operator="lessThan">
      <formula>0</formula>
    </cfRule>
  </conditionalFormatting>
  <conditionalFormatting sqref="AD53">
    <cfRule type="cellIs" dxfId="0" priority="46" operator="lessThan">
      <formula>0</formula>
    </cfRule>
  </conditionalFormatting>
  <conditionalFormatting sqref="AD54">
    <cfRule type="cellIs" dxfId="0" priority="47" operator="lessThan">
      <formula>0</formula>
    </cfRule>
  </conditionalFormatting>
  <conditionalFormatting sqref="AD55">
    <cfRule type="cellIs" dxfId="0" priority="48" operator="lessThan">
      <formula>0</formula>
    </cfRule>
  </conditionalFormatting>
  <conditionalFormatting sqref="AD56">
    <cfRule type="cellIs" dxfId="0" priority="49" operator="lessThan">
      <formula>0</formula>
    </cfRule>
  </conditionalFormatting>
  <conditionalFormatting sqref="AD57">
    <cfRule type="cellIs" dxfId="0" priority="50" operator="lessThan">
      <formula>0</formula>
    </cfRule>
  </conditionalFormatting>
  <conditionalFormatting sqref="AD58">
    <cfRule type="cellIs" dxfId="0" priority="51" operator="lessThan">
      <formula>0</formula>
    </cfRule>
  </conditionalFormatting>
  <conditionalFormatting sqref="AD59">
    <cfRule type="cellIs" dxfId="0" priority="52" operator="lessThan">
      <formula>0</formula>
    </cfRule>
  </conditionalFormatting>
  <conditionalFormatting sqref="AD60">
    <cfRule type="cellIs" dxfId="0" priority="53" operator="lessThan">
      <formula>0</formula>
    </cfRule>
  </conditionalFormatting>
  <conditionalFormatting sqref="AD61">
    <cfRule type="cellIs" dxfId="0" priority="54" operator="lessThan">
      <formula>0</formula>
    </cfRule>
  </conditionalFormatting>
  <conditionalFormatting sqref="AD62">
    <cfRule type="cellIs" dxfId="0" priority="55" operator="lessThan">
      <formula>0</formula>
    </cfRule>
  </conditionalFormatting>
  <conditionalFormatting sqref="AD63">
    <cfRule type="cellIs" dxfId="0" priority="56" operator="lessThan">
      <formula>0</formula>
    </cfRule>
  </conditionalFormatting>
  <conditionalFormatting sqref="AD64">
    <cfRule type="cellIs" dxfId="0" priority="57" operator="lessThan">
      <formula>0</formula>
    </cfRule>
  </conditionalFormatting>
  <conditionalFormatting sqref="AD65">
    <cfRule type="cellIs" dxfId="0" priority="58" operator="lessThan">
      <formula>0</formula>
    </cfRule>
  </conditionalFormatting>
  <conditionalFormatting sqref="AD66">
    <cfRule type="cellIs" dxfId="0" priority="59" operator="lessThan">
      <formula>0</formula>
    </cfRule>
  </conditionalFormatting>
  <conditionalFormatting sqref="AD67">
    <cfRule type="cellIs" dxfId="0" priority="60" operator="lessThan">
      <formula>0</formula>
    </cfRule>
  </conditionalFormatting>
  <conditionalFormatting sqref="AD68">
    <cfRule type="cellIs" dxfId="0" priority="61" operator="lessThan">
      <formula>0</formula>
    </cfRule>
  </conditionalFormatting>
  <conditionalFormatting sqref="AD69">
    <cfRule type="cellIs" dxfId="0" priority="62" operator="lessThan">
      <formula>0</formula>
    </cfRule>
  </conditionalFormatting>
  <conditionalFormatting sqref="AD70">
    <cfRule type="cellIs" dxfId="0" priority="63" operator="lessThan">
      <formula>0</formula>
    </cfRule>
  </conditionalFormatting>
  <conditionalFormatting sqref="AD71">
    <cfRule type="cellIs" dxfId="0" priority="64" operator="lessThan">
      <formula>0</formula>
    </cfRule>
  </conditionalFormatting>
  <conditionalFormatting sqref="AD72">
    <cfRule type="cellIs" dxfId="0" priority="65" operator="lessThan">
      <formula>0</formula>
    </cfRule>
  </conditionalFormatting>
  <conditionalFormatting sqref="AD73">
    <cfRule type="cellIs" dxfId="0" priority="66" operator="lessThan">
      <formula>0</formula>
    </cfRule>
  </conditionalFormatting>
  <conditionalFormatting sqref="AD74">
    <cfRule type="cellIs" dxfId="0" priority="67" operator="lessThan">
      <formula>0</formula>
    </cfRule>
  </conditionalFormatting>
  <conditionalFormatting sqref="AD75">
    <cfRule type="cellIs" dxfId="0" priority="68" operator="lessThan">
      <formula>0</formula>
    </cfRule>
  </conditionalFormatting>
  <conditionalFormatting sqref="AD76">
    <cfRule type="cellIs" dxfId="0" priority="69" operator="lessThan">
      <formula>0</formula>
    </cfRule>
  </conditionalFormatting>
  <conditionalFormatting sqref="AD77">
    <cfRule type="cellIs" dxfId="0" priority="70" operator="lessThan">
      <formula>0</formula>
    </cfRule>
  </conditionalFormatting>
  <conditionalFormatting sqref="AD78">
    <cfRule type="cellIs" dxfId="0" priority="71" operator="lessThan">
      <formula>0</formula>
    </cfRule>
  </conditionalFormatting>
  <conditionalFormatting sqref="AD79">
    <cfRule type="cellIs" dxfId="0" priority="72" operator="lessThan">
      <formula>0</formula>
    </cfRule>
  </conditionalFormatting>
  <conditionalFormatting sqref="AD80">
    <cfRule type="cellIs" dxfId="0" priority="73" operator="lessThan">
      <formula>0</formula>
    </cfRule>
  </conditionalFormatting>
  <conditionalFormatting sqref="AD81">
    <cfRule type="cellIs" dxfId="0" priority="74" operator="lessThan">
      <formula>0</formula>
    </cfRule>
  </conditionalFormatting>
  <conditionalFormatting sqref="AD82">
    <cfRule type="cellIs" dxfId="0" priority="75" operator="lessThan">
      <formula>0</formula>
    </cfRule>
  </conditionalFormatting>
  <conditionalFormatting sqref="AD83">
    <cfRule type="cellIs" dxfId="0" priority="76" operator="lessThan">
      <formula>0</formula>
    </cfRule>
  </conditionalFormatting>
  <conditionalFormatting sqref="AD84">
    <cfRule type="cellIs" dxfId="0" priority="77" operator="lessThan">
      <formula>0</formula>
    </cfRule>
  </conditionalFormatting>
  <conditionalFormatting sqref="AD85">
    <cfRule type="cellIs" dxfId="0" priority="78" operator="lessThan">
      <formula>0</formula>
    </cfRule>
  </conditionalFormatting>
  <conditionalFormatting sqref="AD86">
    <cfRule type="cellIs" dxfId="0" priority="79" operator="lessThan">
      <formula>0</formula>
    </cfRule>
  </conditionalFormatting>
  <conditionalFormatting sqref="AD87">
    <cfRule type="cellIs" dxfId="0" priority="80" operator="lessThan">
      <formula>0</formula>
    </cfRule>
  </conditionalFormatting>
  <conditionalFormatting sqref="AD88">
    <cfRule type="cellIs" dxfId="0" priority="81" operator="lessThan">
      <formula>0</formula>
    </cfRule>
  </conditionalFormatting>
  <conditionalFormatting sqref="AD89">
    <cfRule type="cellIs" dxfId="0" priority="82" operator="lessThan">
      <formula>0</formula>
    </cfRule>
  </conditionalFormatting>
  <conditionalFormatting sqref="AD90">
    <cfRule type="cellIs" dxfId="0" priority="83" operator="lessThan">
      <formula>0</formula>
    </cfRule>
  </conditionalFormatting>
  <conditionalFormatting sqref="AD91">
    <cfRule type="cellIs" dxfId="0" priority="84" operator="lessThan">
      <formula>0</formula>
    </cfRule>
  </conditionalFormatting>
  <conditionalFormatting sqref="AD92">
    <cfRule type="cellIs" dxfId="0" priority="85" operator="lessThan">
      <formula>0</formula>
    </cfRule>
  </conditionalFormatting>
  <conditionalFormatting sqref="AD93">
    <cfRule type="cellIs" dxfId="0" priority="86" operator="lessThan">
      <formula>0</formula>
    </cfRule>
  </conditionalFormatting>
  <conditionalFormatting sqref="AD94">
    <cfRule type="cellIs" dxfId="0" priority="87" operator="lessThan">
      <formula>0</formula>
    </cfRule>
  </conditionalFormatting>
  <conditionalFormatting sqref="AD95">
    <cfRule type="cellIs" dxfId="0" priority="88" operator="lessThan">
      <formula>0</formula>
    </cfRule>
  </conditionalFormatting>
  <conditionalFormatting sqref="AD96">
    <cfRule type="cellIs" dxfId="0" priority="89" operator="lessThan">
      <formula>0</formula>
    </cfRule>
  </conditionalFormatting>
  <conditionalFormatting sqref="AD97">
    <cfRule type="cellIs" dxfId="0" priority="90" operator="lessThan">
      <formula>0</formula>
    </cfRule>
  </conditionalFormatting>
  <conditionalFormatting sqref="AD98">
    <cfRule type="cellIs" dxfId="0" priority="91" operator="lessThan">
      <formula>0</formula>
    </cfRule>
  </conditionalFormatting>
  <conditionalFormatting sqref="AD99">
    <cfRule type="cellIs" dxfId="0" priority="92" operator="lessThan">
      <formula>0</formula>
    </cfRule>
  </conditionalFormatting>
  <conditionalFormatting sqref="AD100">
    <cfRule type="cellIs" dxfId="0" priority="93" operator="lessThan">
      <formula>0</formula>
    </cfRule>
  </conditionalFormatting>
  <conditionalFormatting sqref="AD101">
    <cfRule type="cellIs" dxfId="0" priority="94" operator="lessThan">
      <formula>0</formula>
    </cfRule>
  </conditionalFormatting>
  <conditionalFormatting sqref="AD102">
    <cfRule type="cellIs" dxfId="0" priority="95" operator="lessThan">
      <formula>0</formula>
    </cfRule>
  </conditionalFormatting>
  <conditionalFormatting sqref="AD103">
    <cfRule type="cellIs" dxfId="0" priority="96" operator="lessThan">
      <formula>0</formula>
    </cfRule>
  </conditionalFormatting>
  <conditionalFormatting sqref="AC8">
    <cfRule type="cellIs" dxfId="1" priority="97" operator="between">
      <formula>0</formula>
      <formula>1000000</formula>
    </cfRule>
  </conditionalFormatting>
  <conditionalFormatting sqref="AC9">
    <cfRule type="cellIs" dxfId="1" priority="98" operator="between">
      <formula>0</formula>
      <formula>1000000</formula>
    </cfRule>
  </conditionalFormatting>
  <conditionalFormatting sqref="AC10">
    <cfRule type="cellIs" dxfId="1" priority="99" operator="between">
      <formula>0</formula>
      <formula>1000000</formula>
    </cfRule>
  </conditionalFormatting>
  <conditionalFormatting sqref="AC11">
    <cfRule type="cellIs" dxfId="1" priority="100" operator="between">
      <formula>0</formula>
      <formula>1000000</formula>
    </cfRule>
  </conditionalFormatting>
  <conditionalFormatting sqref="AC12">
    <cfRule type="cellIs" dxfId="1" priority="101" operator="between">
      <formula>0</formula>
      <formula>1000000</formula>
    </cfRule>
  </conditionalFormatting>
  <conditionalFormatting sqref="AC13">
    <cfRule type="cellIs" dxfId="1" priority="102" operator="between">
      <formula>0</formula>
      <formula>1000000</formula>
    </cfRule>
  </conditionalFormatting>
  <conditionalFormatting sqref="AC14">
    <cfRule type="cellIs" dxfId="1" priority="103" operator="between">
      <formula>0</formula>
      <formula>1000000</formula>
    </cfRule>
  </conditionalFormatting>
  <conditionalFormatting sqref="AC15">
    <cfRule type="cellIs" dxfId="1" priority="104" operator="between">
      <formula>0</formula>
      <formula>1000000</formula>
    </cfRule>
  </conditionalFormatting>
  <conditionalFormatting sqref="AC16">
    <cfRule type="cellIs" dxfId="1" priority="105" operator="between">
      <formula>0</formula>
      <formula>1000000</formula>
    </cfRule>
  </conditionalFormatting>
  <conditionalFormatting sqref="AC17">
    <cfRule type="cellIs" dxfId="1" priority="106" operator="between">
      <formula>0</formula>
      <formula>1000000</formula>
    </cfRule>
  </conditionalFormatting>
  <conditionalFormatting sqref="AC18">
    <cfRule type="cellIs" dxfId="1" priority="107" operator="between">
      <formula>0</formula>
      <formula>1000000</formula>
    </cfRule>
  </conditionalFormatting>
  <conditionalFormatting sqref="AC19">
    <cfRule type="cellIs" dxfId="1" priority="108" operator="between">
      <formula>0</formula>
      <formula>1000000</formula>
    </cfRule>
  </conditionalFormatting>
  <conditionalFormatting sqref="AC20">
    <cfRule type="cellIs" dxfId="1" priority="109" operator="between">
      <formula>0</formula>
      <formula>1000000</formula>
    </cfRule>
  </conditionalFormatting>
  <conditionalFormatting sqref="AC21">
    <cfRule type="cellIs" dxfId="1" priority="110" operator="between">
      <formula>0</formula>
      <formula>1000000</formula>
    </cfRule>
  </conditionalFormatting>
  <conditionalFormatting sqref="AC22">
    <cfRule type="cellIs" dxfId="1" priority="111" operator="between">
      <formula>0</formula>
      <formula>1000000</formula>
    </cfRule>
  </conditionalFormatting>
  <conditionalFormatting sqref="AC23">
    <cfRule type="cellIs" dxfId="1" priority="112" operator="between">
      <formula>0</formula>
      <formula>1000000</formula>
    </cfRule>
  </conditionalFormatting>
  <conditionalFormatting sqref="AC24">
    <cfRule type="cellIs" dxfId="1" priority="113" operator="between">
      <formula>0</formula>
      <formula>1000000</formula>
    </cfRule>
  </conditionalFormatting>
  <conditionalFormatting sqref="AC25">
    <cfRule type="cellIs" dxfId="1" priority="114" operator="between">
      <formula>0</formula>
      <formula>1000000</formula>
    </cfRule>
  </conditionalFormatting>
  <conditionalFormatting sqref="AC26">
    <cfRule type="cellIs" dxfId="1" priority="115" operator="between">
      <formula>0</formula>
      <formula>1000000</formula>
    </cfRule>
  </conditionalFormatting>
  <conditionalFormatting sqref="AC27">
    <cfRule type="cellIs" dxfId="1" priority="116" operator="between">
      <formula>0</formula>
      <formula>1000000</formula>
    </cfRule>
  </conditionalFormatting>
  <conditionalFormatting sqref="AC28">
    <cfRule type="cellIs" dxfId="1" priority="117" operator="between">
      <formula>0</formula>
      <formula>1000000</formula>
    </cfRule>
  </conditionalFormatting>
  <conditionalFormatting sqref="AC29">
    <cfRule type="cellIs" dxfId="1" priority="118" operator="between">
      <formula>0</formula>
      <formula>1000000</formula>
    </cfRule>
  </conditionalFormatting>
  <conditionalFormatting sqref="AC30">
    <cfRule type="cellIs" dxfId="1" priority="119" operator="between">
      <formula>0</formula>
      <formula>1000000</formula>
    </cfRule>
  </conditionalFormatting>
  <conditionalFormatting sqref="AC31">
    <cfRule type="cellIs" dxfId="1" priority="120" operator="between">
      <formula>0</formula>
      <formula>1000000</formula>
    </cfRule>
  </conditionalFormatting>
  <conditionalFormatting sqref="AC32">
    <cfRule type="cellIs" dxfId="1" priority="121" operator="between">
      <formula>0</formula>
      <formula>1000000</formula>
    </cfRule>
  </conditionalFormatting>
  <conditionalFormatting sqref="AC33">
    <cfRule type="cellIs" dxfId="1" priority="122" operator="between">
      <formula>0</formula>
      <formula>1000000</formula>
    </cfRule>
  </conditionalFormatting>
  <conditionalFormatting sqref="AC34">
    <cfRule type="cellIs" dxfId="1" priority="123" operator="between">
      <formula>0</formula>
      <formula>1000000</formula>
    </cfRule>
  </conditionalFormatting>
  <conditionalFormatting sqref="AC35">
    <cfRule type="cellIs" dxfId="1" priority="124" operator="between">
      <formula>0</formula>
      <formula>1000000</formula>
    </cfRule>
  </conditionalFormatting>
  <conditionalFormatting sqref="AC36">
    <cfRule type="cellIs" dxfId="1" priority="125" operator="between">
      <formula>0</formula>
      <formula>1000000</formula>
    </cfRule>
  </conditionalFormatting>
  <conditionalFormatting sqref="AC37">
    <cfRule type="cellIs" dxfId="1" priority="126" operator="between">
      <formula>0</formula>
      <formula>1000000</formula>
    </cfRule>
  </conditionalFormatting>
  <conditionalFormatting sqref="AC38">
    <cfRule type="cellIs" dxfId="1" priority="127" operator="between">
      <formula>0</formula>
      <formula>1000000</formula>
    </cfRule>
  </conditionalFormatting>
  <conditionalFormatting sqref="AC39">
    <cfRule type="cellIs" dxfId="1" priority="128" operator="between">
      <formula>0</formula>
      <formula>1000000</formula>
    </cfRule>
  </conditionalFormatting>
  <conditionalFormatting sqref="AC40">
    <cfRule type="cellIs" dxfId="1" priority="129" operator="between">
      <formula>0</formula>
      <formula>1000000</formula>
    </cfRule>
  </conditionalFormatting>
  <conditionalFormatting sqref="AC41">
    <cfRule type="cellIs" dxfId="1" priority="130" operator="between">
      <formula>0</formula>
      <formula>1000000</formula>
    </cfRule>
  </conditionalFormatting>
  <conditionalFormatting sqref="AC42">
    <cfRule type="cellIs" dxfId="1" priority="131" operator="between">
      <formula>0</formula>
      <formula>1000000</formula>
    </cfRule>
  </conditionalFormatting>
  <conditionalFormatting sqref="AC43">
    <cfRule type="cellIs" dxfId="1" priority="132" operator="between">
      <formula>0</formula>
      <formula>1000000</formula>
    </cfRule>
  </conditionalFormatting>
  <conditionalFormatting sqref="AC44">
    <cfRule type="cellIs" dxfId="1" priority="133" operator="between">
      <formula>0</formula>
      <formula>1000000</formula>
    </cfRule>
  </conditionalFormatting>
  <conditionalFormatting sqref="AC45">
    <cfRule type="cellIs" dxfId="1" priority="134" operator="between">
      <formula>0</formula>
      <formula>1000000</formula>
    </cfRule>
  </conditionalFormatting>
  <conditionalFormatting sqref="AC46">
    <cfRule type="cellIs" dxfId="1" priority="135" operator="between">
      <formula>0</formula>
      <formula>1000000</formula>
    </cfRule>
  </conditionalFormatting>
  <conditionalFormatting sqref="AC47">
    <cfRule type="cellIs" dxfId="1" priority="136" operator="between">
      <formula>0</formula>
      <formula>1000000</formula>
    </cfRule>
  </conditionalFormatting>
  <conditionalFormatting sqref="AC48">
    <cfRule type="cellIs" dxfId="1" priority="137" operator="between">
      <formula>0</formula>
      <formula>1000000</formula>
    </cfRule>
  </conditionalFormatting>
  <conditionalFormatting sqref="AC49">
    <cfRule type="cellIs" dxfId="1" priority="138" operator="between">
      <formula>0</formula>
      <formula>1000000</formula>
    </cfRule>
  </conditionalFormatting>
  <conditionalFormatting sqref="AC50">
    <cfRule type="cellIs" dxfId="1" priority="139" operator="between">
      <formula>0</formula>
      <formula>1000000</formula>
    </cfRule>
  </conditionalFormatting>
  <conditionalFormatting sqref="AC51">
    <cfRule type="cellIs" dxfId="1" priority="140" operator="between">
      <formula>0</formula>
      <formula>1000000</formula>
    </cfRule>
  </conditionalFormatting>
  <conditionalFormatting sqref="AC52">
    <cfRule type="cellIs" dxfId="1" priority="141" operator="between">
      <formula>0</formula>
      <formula>1000000</formula>
    </cfRule>
  </conditionalFormatting>
  <conditionalFormatting sqref="AC53">
    <cfRule type="cellIs" dxfId="1" priority="142" operator="between">
      <formula>0</formula>
      <formula>1000000</formula>
    </cfRule>
  </conditionalFormatting>
  <conditionalFormatting sqref="AC54">
    <cfRule type="cellIs" dxfId="1" priority="143" operator="between">
      <formula>0</formula>
      <formula>1000000</formula>
    </cfRule>
  </conditionalFormatting>
  <conditionalFormatting sqref="AC55">
    <cfRule type="cellIs" dxfId="1" priority="144" operator="between">
      <formula>0</formula>
      <formula>1000000</formula>
    </cfRule>
  </conditionalFormatting>
  <conditionalFormatting sqref="AC56">
    <cfRule type="cellIs" dxfId="1" priority="145" operator="between">
      <formula>0</formula>
      <formula>1000000</formula>
    </cfRule>
  </conditionalFormatting>
  <conditionalFormatting sqref="AC57">
    <cfRule type="cellIs" dxfId="1" priority="146" operator="between">
      <formula>0</formula>
      <formula>1000000</formula>
    </cfRule>
  </conditionalFormatting>
  <conditionalFormatting sqref="AC58">
    <cfRule type="cellIs" dxfId="1" priority="147" operator="between">
      <formula>0</formula>
      <formula>1000000</formula>
    </cfRule>
  </conditionalFormatting>
  <conditionalFormatting sqref="AC59">
    <cfRule type="cellIs" dxfId="1" priority="148" operator="between">
      <formula>0</formula>
      <formula>1000000</formula>
    </cfRule>
  </conditionalFormatting>
  <conditionalFormatting sqref="AC60">
    <cfRule type="cellIs" dxfId="1" priority="149" operator="between">
      <formula>0</formula>
      <formula>1000000</formula>
    </cfRule>
  </conditionalFormatting>
  <conditionalFormatting sqref="AC61">
    <cfRule type="cellIs" dxfId="1" priority="150" operator="between">
      <formula>0</formula>
      <formula>1000000</formula>
    </cfRule>
  </conditionalFormatting>
  <conditionalFormatting sqref="AC62">
    <cfRule type="cellIs" dxfId="1" priority="151" operator="between">
      <formula>0</formula>
      <formula>1000000</formula>
    </cfRule>
  </conditionalFormatting>
  <conditionalFormatting sqref="AC63">
    <cfRule type="cellIs" dxfId="1" priority="152" operator="between">
      <formula>0</formula>
      <formula>1000000</formula>
    </cfRule>
  </conditionalFormatting>
  <conditionalFormatting sqref="AC64">
    <cfRule type="cellIs" dxfId="1" priority="153" operator="between">
      <formula>0</formula>
      <formula>1000000</formula>
    </cfRule>
  </conditionalFormatting>
  <conditionalFormatting sqref="AC65">
    <cfRule type="cellIs" dxfId="1" priority="154" operator="between">
      <formula>0</formula>
      <formula>1000000</formula>
    </cfRule>
  </conditionalFormatting>
  <conditionalFormatting sqref="AC66">
    <cfRule type="cellIs" dxfId="1" priority="155" operator="between">
      <formula>0</formula>
      <formula>1000000</formula>
    </cfRule>
  </conditionalFormatting>
  <conditionalFormatting sqref="AC67">
    <cfRule type="cellIs" dxfId="1" priority="156" operator="between">
      <formula>0</formula>
      <formula>1000000</formula>
    </cfRule>
  </conditionalFormatting>
  <conditionalFormatting sqref="AC68">
    <cfRule type="cellIs" dxfId="1" priority="157" operator="between">
      <formula>0</formula>
      <formula>1000000</formula>
    </cfRule>
  </conditionalFormatting>
  <conditionalFormatting sqref="AC69">
    <cfRule type="cellIs" dxfId="1" priority="158" operator="between">
      <formula>0</formula>
      <formula>1000000</formula>
    </cfRule>
  </conditionalFormatting>
  <conditionalFormatting sqref="AC70">
    <cfRule type="cellIs" dxfId="1" priority="159" operator="between">
      <formula>0</formula>
      <formula>1000000</formula>
    </cfRule>
  </conditionalFormatting>
  <conditionalFormatting sqref="AC71">
    <cfRule type="cellIs" dxfId="1" priority="160" operator="between">
      <formula>0</formula>
      <formula>1000000</formula>
    </cfRule>
  </conditionalFormatting>
  <conditionalFormatting sqref="AC72">
    <cfRule type="cellIs" dxfId="1" priority="161" operator="between">
      <formula>0</formula>
      <formula>1000000</formula>
    </cfRule>
  </conditionalFormatting>
  <conditionalFormatting sqref="AC73">
    <cfRule type="cellIs" dxfId="1" priority="162" operator="between">
      <formula>0</formula>
      <formula>1000000</formula>
    </cfRule>
  </conditionalFormatting>
  <conditionalFormatting sqref="AC74">
    <cfRule type="cellIs" dxfId="1" priority="163" operator="between">
      <formula>0</formula>
      <formula>1000000</formula>
    </cfRule>
  </conditionalFormatting>
  <conditionalFormatting sqref="AC75">
    <cfRule type="cellIs" dxfId="1" priority="164" operator="between">
      <formula>0</formula>
      <formula>1000000</formula>
    </cfRule>
  </conditionalFormatting>
  <conditionalFormatting sqref="AC76">
    <cfRule type="cellIs" dxfId="1" priority="165" operator="between">
      <formula>0</formula>
      <formula>1000000</formula>
    </cfRule>
  </conditionalFormatting>
  <conditionalFormatting sqref="AC77">
    <cfRule type="cellIs" dxfId="1" priority="166" operator="between">
      <formula>0</formula>
      <formula>1000000</formula>
    </cfRule>
  </conditionalFormatting>
  <conditionalFormatting sqref="AC78">
    <cfRule type="cellIs" dxfId="1" priority="167" operator="between">
      <formula>0</formula>
      <formula>1000000</formula>
    </cfRule>
  </conditionalFormatting>
  <conditionalFormatting sqref="AC79">
    <cfRule type="cellIs" dxfId="1" priority="168" operator="between">
      <formula>0</formula>
      <formula>1000000</formula>
    </cfRule>
  </conditionalFormatting>
  <conditionalFormatting sqref="AC80">
    <cfRule type="cellIs" dxfId="1" priority="169" operator="between">
      <formula>0</formula>
      <formula>1000000</formula>
    </cfRule>
  </conditionalFormatting>
  <conditionalFormatting sqref="AC81">
    <cfRule type="cellIs" dxfId="1" priority="170" operator="between">
      <formula>0</formula>
      <formula>1000000</formula>
    </cfRule>
  </conditionalFormatting>
  <conditionalFormatting sqref="AC82">
    <cfRule type="cellIs" dxfId="1" priority="171" operator="between">
      <formula>0</formula>
      <formula>1000000</formula>
    </cfRule>
  </conditionalFormatting>
  <conditionalFormatting sqref="AC83">
    <cfRule type="cellIs" dxfId="1" priority="172" operator="between">
      <formula>0</formula>
      <formula>1000000</formula>
    </cfRule>
  </conditionalFormatting>
  <conditionalFormatting sqref="AC84">
    <cfRule type="cellIs" dxfId="1" priority="173" operator="between">
      <formula>0</formula>
      <formula>1000000</formula>
    </cfRule>
  </conditionalFormatting>
  <conditionalFormatting sqref="AC85">
    <cfRule type="cellIs" dxfId="1" priority="174" operator="between">
      <formula>0</formula>
      <formula>1000000</formula>
    </cfRule>
  </conditionalFormatting>
  <conditionalFormatting sqref="AC86">
    <cfRule type="cellIs" dxfId="1" priority="175" operator="between">
      <formula>0</formula>
      <formula>1000000</formula>
    </cfRule>
  </conditionalFormatting>
  <conditionalFormatting sqref="AC87">
    <cfRule type="cellIs" dxfId="1" priority="176" operator="between">
      <formula>0</formula>
      <formula>1000000</formula>
    </cfRule>
  </conditionalFormatting>
  <conditionalFormatting sqref="AC88">
    <cfRule type="cellIs" dxfId="1" priority="177" operator="between">
      <formula>0</formula>
      <formula>1000000</formula>
    </cfRule>
  </conditionalFormatting>
  <conditionalFormatting sqref="AC89">
    <cfRule type="cellIs" dxfId="1" priority="178" operator="between">
      <formula>0</formula>
      <formula>1000000</formula>
    </cfRule>
  </conditionalFormatting>
  <conditionalFormatting sqref="AC90">
    <cfRule type="cellIs" dxfId="1" priority="179" operator="between">
      <formula>0</formula>
      <formula>1000000</formula>
    </cfRule>
  </conditionalFormatting>
  <conditionalFormatting sqref="AC91">
    <cfRule type="cellIs" dxfId="1" priority="180" operator="between">
      <formula>0</formula>
      <formula>1000000</formula>
    </cfRule>
  </conditionalFormatting>
  <conditionalFormatting sqref="AC92">
    <cfRule type="cellIs" dxfId="1" priority="181" operator="between">
      <formula>0</formula>
      <formula>1000000</formula>
    </cfRule>
  </conditionalFormatting>
  <conditionalFormatting sqref="AC93">
    <cfRule type="cellIs" dxfId="1" priority="182" operator="between">
      <formula>0</formula>
      <formula>1000000</formula>
    </cfRule>
  </conditionalFormatting>
  <conditionalFormatting sqref="AC94">
    <cfRule type="cellIs" dxfId="1" priority="183" operator="between">
      <formula>0</formula>
      <formula>1000000</formula>
    </cfRule>
  </conditionalFormatting>
  <conditionalFormatting sqref="AC95">
    <cfRule type="cellIs" dxfId="1" priority="184" operator="between">
      <formula>0</formula>
      <formula>1000000</formula>
    </cfRule>
  </conditionalFormatting>
  <conditionalFormatting sqref="AC96">
    <cfRule type="cellIs" dxfId="1" priority="185" operator="between">
      <formula>0</formula>
      <formula>1000000</formula>
    </cfRule>
  </conditionalFormatting>
  <conditionalFormatting sqref="AC97">
    <cfRule type="cellIs" dxfId="1" priority="186" operator="between">
      <formula>0</formula>
      <formula>1000000</formula>
    </cfRule>
  </conditionalFormatting>
  <conditionalFormatting sqref="AC98">
    <cfRule type="cellIs" dxfId="1" priority="187" operator="between">
      <formula>0</formula>
      <formula>1000000</formula>
    </cfRule>
  </conditionalFormatting>
  <conditionalFormatting sqref="AC99">
    <cfRule type="cellIs" dxfId="1" priority="188" operator="between">
      <formula>0</formula>
      <formula>1000000</formula>
    </cfRule>
  </conditionalFormatting>
  <conditionalFormatting sqref="AC100">
    <cfRule type="cellIs" dxfId="1" priority="189" operator="between">
      <formula>0</formula>
      <formula>1000000</formula>
    </cfRule>
  </conditionalFormatting>
  <conditionalFormatting sqref="AC101">
    <cfRule type="cellIs" dxfId="1" priority="190" operator="between">
      <formula>0</formula>
      <formula>1000000</formula>
    </cfRule>
  </conditionalFormatting>
  <conditionalFormatting sqref="AC102">
    <cfRule type="cellIs" dxfId="1" priority="191" operator="between">
      <formula>0</formula>
      <formula>1000000</formula>
    </cfRule>
  </conditionalFormatting>
  <conditionalFormatting sqref="AC103">
    <cfRule type="cellIs" dxfId="1" priority="192" operator="between">
      <formula>0</formula>
      <formula>1000000</formula>
    </cfRule>
  </conditionalFormatting>
  <conditionalFormatting sqref="M8">
    <cfRule type="cellIs" dxfId="2" priority="193" operator="greaterThan">
      <formula>0</formula>
    </cfRule>
  </conditionalFormatting>
  <conditionalFormatting sqref="M9">
    <cfRule type="cellIs" dxfId="2" priority="194" operator="greaterThan">
      <formula>0</formula>
    </cfRule>
  </conditionalFormatting>
  <conditionalFormatting sqref="M10">
    <cfRule type="cellIs" dxfId="2" priority="195" operator="greaterThan">
      <formula>0</formula>
    </cfRule>
  </conditionalFormatting>
  <conditionalFormatting sqref="M11">
    <cfRule type="cellIs" dxfId="2" priority="196" operator="greaterThan">
      <formula>0</formula>
    </cfRule>
  </conditionalFormatting>
  <conditionalFormatting sqref="M12">
    <cfRule type="cellIs" dxfId="2" priority="197" operator="greaterThan">
      <formula>0</formula>
    </cfRule>
  </conditionalFormatting>
  <conditionalFormatting sqref="M13">
    <cfRule type="cellIs" dxfId="2" priority="198" operator="greaterThan">
      <formula>0</formula>
    </cfRule>
  </conditionalFormatting>
  <conditionalFormatting sqref="M14">
    <cfRule type="cellIs" dxfId="2" priority="199" operator="greaterThan">
      <formula>0</formula>
    </cfRule>
  </conditionalFormatting>
  <conditionalFormatting sqref="M15">
    <cfRule type="cellIs" dxfId="2" priority="200" operator="greaterThan">
      <formula>0</formula>
    </cfRule>
  </conditionalFormatting>
  <conditionalFormatting sqref="M16">
    <cfRule type="cellIs" dxfId="2" priority="201" operator="greaterThan">
      <formula>0</formula>
    </cfRule>
  </conditionalFormatting>
  <conditionalFormatting sqref="M17">
    <cfRule type="cellIs" dxfId="2" priority="202" operator="greaterThan">
      <formula>0</formula>
    </cfRule>
  </conditionalFormatting>
  <conditionalFormatting sqref="M18">
    <cfRule type="cellIs" dxfId="2" priority="203" operator="greaterThan">
      <formula>0</formula>
    </cfRule>
  </conditionalFormatting>
  <conditionalFormatting sqref="M19">
    <cfRule type="cellIs" dxfId="2" priority="204" operator="greaterThan">
      <formula>0</formula>
    </cfRule>
  </conditionalFormatting>
  <conditionalFormatting sqref="M20">
    <cfRule type="cellIs" dxfId="2" priority="205" operator="greaterThan">
      <formula>0</formula>
    </cfRule>
  </conditionalFormatting>
  <conditionalFormatting sqref="M21">
    <cfRule type="cellIs" dxfId="2" priority="206" operator="greaterThan">
      <formula>0</formula>
    </cfRule>
  </conditionalFormatting>
  <conditionalFormatting sqref="M22">
    <cfRule type="cellIs" dxfId="2" priority="207" operator="greaterThan">
      <formula>0</formula>
    </cfRule>
  </conditionalFormatting>
  <conditionalFormatting sqref="M23">
    <cfRule type="cellIs" dxfId="2" priority="208" operator="greaterThan">
      <formula>0</formula>
    </cfRule>
  </conditionalFormatting>
  <conditionalFormatting sqref="M24">
    <cfRule type="cellIs" dxfId="2" priority="209" operator="greaterThan">
      <formula>0</formula>
    </cfRule>
  </conditionalFormatting>
  <conditionalFormatting sqref="M25">
    <cfRule type="cellIs" dxfId="2" priority="210" operator="greaterThan">
      <formula>0</formula>
    </cfRule>
  </conditionalFormatting>
  <conditionalFormatting sqref="M26">
    <cfRule type="cellIs" dxfId="2" priority="211" operator="greaterThan">
      <formula>0</formula>
    </cfRule>
  </conditionalFormatting>
  <conditionalFormatting sqref="M27">
    <cfRule type="cellIs" dxfId="2" priority="212" operator="greaterThan">
      <formula>0</formula>
    </cfRule>
  </conditionalFormatting>
  <conditionalFormatting sqref="M28">
    <cfRule type="cellIs" dxfId="2" priority="213" operator="greaterThan">
      <formula>0</formula>
    </cfRule>
  </conditionalFormatting>
  <conditionalFormatting sqref="M29">
    <cfRule type="cellIs" dxfId="2" priority="214" operator="greaterThan">
      <formula>0</formula>
    </cfRule>
  </conditionalFormatting>
  <conditionalFormatting sqref="M30">
    <cfRule type="cellIs" dxfId="2" priority="215" operator="greaterThan">
      <formula>0</formula>
    </cfRule>
  </conditionalFormatting>
  <conditionalFormatting sqref="M31">
    <cfRule type="cellIs" dxfId="2" priority="216" operator="greaterThan">
      <formula>0</formula>
    </cfRule>
  </conditionalFormatting>
  <conditionalFormatting sqref="M32">
    <cfRule type="cellIs" dxfId="2" priority="217" operator="greaterThan">
      <formula>0</formula>
    </cfRule>
  </conditionalFormatting>
  <conditionalFormatting sqref="M33">
    <cfRule type="cellIs" dxfId="2" priority="218" operator="greaterThan">
      <formula>0</formula>
    </cfRule>
  </conditionalFormatting>
  <conditionalFormatting sqref="M34">
    <cfRule type="cellIs" dxfId="2" priority="219" operator="greaterThan">
      <formula>0</formula>
    </cfRule>
  </conditionalFormatting>
  <conditionalFormatting sqref="M35">
    <cfRule type="cellIs" dxfId="2" priority="220" operator="greaterThan">
      <formula>0</formula>
    </cfRule>
  </conditionalFormatting>
  <conditionalFormatting sqref="M36">
    <cfRule type="cellIs" dxfId="2" priority="221" operator="greaterThan">
      <formula>0</formula>
    </cfRule>
  </conditionalFormatting>
  <conditionalFormatting sqref="M37">
    <cfRule type="cellIs" dxfId="2" priority="222" operator="greaterThan">
      <formula>0</formula>
    </cfRule>
  </conditionalFormatting>
  <conditionalFormatting sqref="M38">
    <cfRule type="cellIs" dxfId="2" priority="223" operator="greaterThan">
      <formula>0</formula>
    </cfRule>
  </conditionalFormatting>
  <conditionalFormatting sqref="M39">
    <cfRule type="cellIs" dxfId="2" priority="224" operator="greaterThan">
      <formula>0</formula>
    </cfRule>
  </conditionalFormatting>
  <conditionalFormatting sqref="M40">
    <cfRule type="cellIs" dxfId="2" priority="225" operator="greaterThan">
      <formula>0</formula>
    </cfRule>
  </conditionalFormatting>
  <conditionalFormatting sqref="M41">
    <cfRule type="cellIs" dxfId="2" priority="226" operator="greaterThan">
      <formula>0</formula>
    </cfRule>
  </conditionalFormatting>
  <conditionalFormatting sqref="M42">
    <cfRule type="cellIs" dxfId="2" priority="227" operator="greaterThan">
      <formula>0</formula>
    </cfRule>
  </conditionalFormatting>
  <conditionalFormatting sqref="M43">
    <cfRule type="cellIs" dxfId="2" priority="228" operator="greaterThan">
      <formula>0</formula>
    </cfRule>
  </conditionalFormatting>
  <conditionalFormatting sqref="M44">
    <cfRule type="cellIs" dxfId="2" priority="229" operator="greaterThan">
      <formula>0</formula>
    </cfRule>
  </conditionalFormatting>
  <conditionalFormatting sqref="M45">
    <cfRule type="cellIs" dxfId="2" priority="230" operator="greaterThan">
      <formula>0</formula>
    </cfRule>
  </conditionalFormatting>
  <conditionalFormatting sqref="M46">
    <cfRule type="cellIs" dxfId="2" priority="231" operator="greaterThan">
      <formula>0</formula>
    </cfRule>
  </conditionalFormatting>
  <conditionalFormatting sqref="M47">
    <cfRule type="cellIs" dxfId="2" priority="232" operator="greaterThan">
      <formula>0</formula>
    </cfRule>
  </conditionalFormatting>
  <conditionalFormatting sqref="M48">
    <cfRule type="cellIs" dxfId="2" priority="233" operator="greaterThan">
      <formula>0</formula>
    </cfRule>
  </conditionalFormatting>
  <conditionalFormatting sqref="M49">
    <cfRule type="cellIs" dxfId="2" priority="234" operator="greaterThan">
      <formula>0</formula>
    </cfRule>
  </conditionalFormatting>
  <conditionalFormatting sqref="M50">
    <cfRule type="cellIs" dxfId="2" priority="235" operator="greaterThan">
      <formula>0</formula>
    </cfRule>
  </conditionalFormatting>
  <conditionalFormatting sqref="M51">
    <cfRule type="cellIs" dxfId="2" priority="236" operator="greaterThan">
      <formula>0</formula>
    </cfRule>
  </conditionalFormatting>
  <conditionalFormatting sqref="M52">
    <cfRule type="cellIs" dxfId="2" priority="237" operator="greaterThan">
      <formula>0</formula>
    </cfRule>
  </conditionalFormatting>
  <conditionalFormatting sqref="M53">
    <cfRule type="cellIs" dxfId="2" priority="238" operator="greaterThan">
      <formula>0</formula>
    </cfRule>
  </conditionalFormatting>
  <conditionalFormatting sqref="M54">
    <cfRule type="cellIs" dxfId="2" priority="239" operator="greaterThan">
      <formula>0</formula>
    </cfRule>
  </conditionalFormatting>
  <conditionalFormatting sqref="M55">
    <cfRule type="cellIs" dxfId="2" priority="240" operator="greaterThan">
      <formula>0</formula>
    </cfRule>
  </conditionalFormatting>
  <conditionalFormatting sqref="M56">
    <cfRule type="cellIs" dxfId="2" priority="241" operator="greaterThan">
      <formula>0</formula>
    </cfRule>
  </conditionalFormatting>
  <conditionalFormatting sqref="M57">
    <cfRule type="cellIs" dxfId="2" priority="242" operator="greaterThan">
      <formula>0</formula>
    </cfRule>
  </conditionalFormatting>
  <conditionalFormatting sqref="M58">
    <cfRule type="cellIs" dxfId="2" priority="243" operator="greaterThan">
      <formula>0</formula>
    </cfRule>
  </conditionalFormatting>
  <conditionalFormatting sqref="M59">
    <cfRule type="cellIs" dxfId="2" priority="244" operator="greaterThan">
      <formula>0</formula>
    </cfRule>
  </conditionalFormatting>
  <conditionalFormatting sqref="M60">
    <cfRule type="cellIs" dxfId="2" priority="245" operator="greaterThan">
      <formula>0</formula>
    </cfRule>
  </conditionalFormatting>
  <conditionalFormatting sqref="M61">
    <cfRule type="cellIs" dxfId="2" priority="246" operator="greaterThan">
      <formula>0</formula>
    </cfRule>
  </conditionalFormatting>
  <conditionalFormatting sqref="M62">
    <cfRule type="cellIs" dxfId="2" priority="247" operator="greaterThan">
      <formula>0</formula>
    </cfRule>
  </conditionalFormatting>
  <conditionalFormatting sqref="M63">
    <cfRule type="cellIs" dxfId="2" priority="248" operator="greaterThan">
      <formula>0</formula>
    </cfRule>
  </conditionalFormatting>
  <conditionalFormatting sqref="M64">
    <cfRule type="cellIs" dxfId="2" priority="249" operator="greaterThan">
      <formula>0</formula>
    </cfRule>
  </conditionalFormatting>
  <conditionalFormatting sqref="M65">
    <cfRule type="cellIs" dxfId="2" priority="250" operator="greaterThan">
      <formula>0</formula>
    </cfRule>
  </conditionalFormatting>
  <conditionalFormatting sqref="M66">
    <cfRule type="cellIs" dxfId="2" priority="251" operator="greaterThan">
      <formula>0</formula>
    </cfRule>
  </conditionalFormatting>
  <conditionalFormatting sqref="M67">
    <cfRule type="cellIs" dxfId="2" priority="252" operator="greaterThan">
      <formula>0</formula>
    </cfRule>
  </conditionalFormatting>
  <conditionalFormatting sqref="M68">
    <cfRule type="cellIs" dxfId="2" priority="253" operator="greaterThan">
      <formula>0</formula>
    </cfRule>
  </conditionalFormatting>
  <conditionalFormatting sqref="M69">
    <cfRule type="cellIs" dxfId="2" priority="254" operator="greaterThan">
      <formula>0</formula>
    </cfRule>
  </conditionalFormatting>
  <conditionalFormatting sqref="M70">
    <cfRule type="cellIs" dxfId="2" priority="255" operator="greaterThan">
      <formula>0</formula>
    </cfRule>
  </conditionalFormatting>
  <conditionalFormatting sqref="M71">
    <cfRule type="cellIs" dxfId="2" priority="256" operator="greaterThan">
      <formula>0</formula>
    </cfRule>
  </conditionalFormatting>
  <conditionalFormatting sqref="M72">
    <cfRule type="cellIs" dxfId="2" priority="257" operator="greaterThan">
      <formula>0</formula>
    </cfRule>
  </conditionalFormatting>
  <conditionalFormatting sqref="M73">
    <cfRule type="cellIs" dxfId="2" priority="258" operator="greaterThan">
      <formula>0</formula>
    </cfRule>
  </conditionalFormatting>
  <conditionalFormatting sqref="M74">
    <cfRule type="cellIs" dxfId="2" priority="259" operator="greaterThan">
      <formula>0</formula>
    </cfRule>
  </conditionalFormatting>
  <conditionalFormatting sqref="M75">
    <cfRule type="cellIs" dxfId="2" priority="260" operator="greaterThan">
      <formula>0</formula>
    </cfRule>
  </conditionalFormatting>
  <conditionalFormatting sqref="M76">
    <cfRule type="cellIs" dxfId="2" priority="261" operator="greaterThan">
      <formula>0</formula>
    </cfRule>
  </conditionalFormatting>
  <conditionalFormatting sqref="M77">
    <cfRule type="cellIs" dxfId="2" priority="262" operator="greaterThan">
      <formula>0</formula>
    </cfRule>
  </conditionalFormatting>
  <conditionalFormatting sqref="M78">
    <cfRule type="cellIs" dxfId="2" priority="263" operator="greaterThan">
      <formula>0</formula>
    </cfRule>
  </conditionalFormatting>
  <conditionalFormatting sqref="M79">
    <cfRule type="cellIs" dxfId="2" priority="264" operator="greaterThan">
      <formula>0</formula>
    </cfRule>
  </conditionalFormatting>
  <conditionalFormatting sqref="M80">
    <cfRule type="cellIs" dxfId="2" priority="265" operator="greaterThan">
      <formula>0</formula>
    </cfRule>
  </conditionalFormatting>
  <conditionalFormatting sqref="M81">
    <cfRule type="cellIs" dxfId="2" priority="266" operator="greaterThan">
      <formula>0</formula>
    </cfRule>
  </conditionalFormatting>
  <conditionalFormatting sqref="M82">
    <cfRule type="cellIs" dxfId="2" priority="267" operator="greaterThan">
      <formula>0</formula>
    </cfRule>
  </conditionalFormatting>
  <conditionalFormatting sqref="M83">
    <cfRule type="cellIs" dxfId="2" priority="268" operator="greaterThan">
      <formula>0</formula>
    </cfRule>
  </conditionalFormatting>
  <conditionalFormatting sqref="M84">
    <cfRule type="cellIs" dxfId="2" priority="269" operator="greaterThan">
      <formula>0</formula>
    </cfRule>
  </conditionalFormatting>
  <conditionalFormatting sqref="M85">
    <cfRule type="cellIs" dxfId="2" priority="270" operator="greaterThan">
      <formula>0</formula>
    </cfRule>
  </conditionalFormatting>
  <conditionalFormatting sqref="M86">
    <cfRule type="cellIs" dxfId="2" priority="271" operator="greaterThan">
      <formula>0</formula>
    </cfRule>
  </conditionalFormatting>
  <conditionalFormatting sqref="M87">
    <cfRule type="cellIs" dxfId="2" priority="272" operator="greaterThan">
      <formula>0</formula>
    </cfRule>
  </conditionalFormatting>
  <conditionalFormatting sqref="M88">
    <cfRule type="cellIs" dxfId="2" priority="273" operator="greaterThan">
      <formula>0</formula>
    </cfRule>
  </conditionalFormatting>
  <conditionalFormatting sqref="M89">
    <cfRule type="cellIs" dxfId="2" priority="274" operator="greaterThan">
      <formula>0</formula>
    </cfRule>
  </conditionalFormatting>
  <conditionalFormatting sqref="M90">
    <cfRule type="cellIs" dxfId="2" priority="275" operator="greaterThan">
      <formula>0</formula>
    </cfRule>
  </conditionalFormatting>
  <conditionalFormatting sqref="M91">
    <cfRule type="cellIs" dxfId="2" priority="276" operator="greaterThan">
      <formula>0</formula>
    </cfRule>
  </conditionalFormatting>
  <conditionalFormatting sqref="M92">
    <cfRule type="cellIs" dxfId="2" priority="277" operator="greaterThan">
      <formula>0</formula>
    </cfRule>
  </conditionalFormatting>
  <conditionalFormatting sqref="M93">
    <cfRule type="cellIs" dxfId="2" priority="278" operator="greaterThan">
      <formula>0</formula>
    </cfRule>
  </conditionalFormatting>
  <conditionalFormatting sqref="M94">
    <cfRule type="cellIs" dxfId="2" priority="279" operator="greaterThan">
      <formula>0</formula>
    </cfRule>
  </conditionalFormatting>
  <conditionalFormatting sqref="M95">
    <cfRule type="cellIs" dxfId="2" priority="280" operator="greaterThan">
      <formula>0</formula>
    </cfRule>
  </conditionalFormatting>
  <conditionalFormatting sqref="M96">
    <cfRule type="cellIs" dxfId="2" priority="281" operator="greaterThan">
      <formula>0</formula>
    </cfRule>
  </conditionalFormatting>
  <conditionalFormatting sqref="M97">
    <cfRule type="cellIs" dxfId="2" priority="282" operator="greaterThan">
      <formula>0</formula>
    </cfRule>
  </conditionalFormatting>
  <conditionalFormatting sqref="M98">
    <cfRule type="cellIs" dxfId="2" priority="283" operator="greaterThan">
      <formula>0</formula>
    </cfRule>
  </conditionalFormatting>
  <conditionalFormatting sqref="M99">
    <cfRule type="cellIs" dxfId="2" priority="284" operator="greaterThan">
      <formula>0</formula>
    </cfRule>
  </conditionalFormatting>
  <conditionalFormatting sqref="M100">
    <cfRule type="cellIs" dxfId="2" priority="285" operator="greaterThan">
      <formula>0</formula>
    </cfRule>
  </conditionalFormatting>
  <conditionalFormatting sqref="M101">
    <cfRule type="cellIs" dxfId="2" priority="286" operator="greaterThan">
      <formula>0</formula>
    </cfRule>
  </conditionalFormatting>
  <conditionalFormatting sqref="M102">
    <cfRule type="cellIs" dxfId="2" priority="287" operator="greaterThan">
      <formula>0</formula>
    </cfRule>
  </conditionalFormatting>
  <conditionalFormatting sqref="M103">
    <cfRule type="cellIs" dxfId="2" priority="288" operator="greaterThan">
      <formula>0</formula>
    </cfRule>
  </conditionalFormatting>
  <conditionalFormatting sqref="M104">
    <cfRule type="cellIs" dxfId="2" priority="289" operator="greaterThan">
      <formula>0</formula>
    </cfRule>
  </conditionalFormatting>
  <conditionalFormatting sqref="P8">
    <cfRule type="cellIs" dxfId="2" priority="290" operator="greaterThan">
      <formula>0</formula>
    </cfRule>
  </conditionalFormatting>
  <conditionalFormatting sqref="P9">
    <cfRule type="cellIs" dxfId="2" priority="291" operator="greaterThan">
      <formula>0</formula>
    </cfRule>
  </conditionalFormatting>
  <conditionalFormatting sqref="P10">
    <cfRule type="cellIs" dxfId="2" priority="292" operator="greaterThan">
      <formula>0</formula>
    </cfRule>
  </conditionalFormatting>
  <conditionalFormatting sqref="P11">
    <cfRule type="cellIs" dxfId="2" priority="293" operator="greaterThan">
      <formula>0</formula>
    </cfRule>
  </conditionalFormatting>
  <conditionalFormatting sqref="P12">
    <cfRule type="cellIs" dxfId="2" priority="294" operator="greaterThan">
      <formula>0</formula>
    </cfRule>
  </conditionalFormatting>
  <conditionalFormatting sqref="P13">
    <cfRule type="cellIs" dxfId="2" priority="295" operator="greaterThan">
      <formula>0</formula>
    </cfRule>
  </conditionalFormatting>
  <conditionalFormatting sqref="P14">
    <cfRule type="cellIs" dxfId="2" priority="296" operator="greaterThan">
      <formula>0</formula>
    </cfRule>
  </conditionalFormatting>
  <conditionalFormatting sqref="P15">
    <cfRule type="cellIs" dxfId="2" priority="297" operator="greaterThan">
      <formula>0</formula>
    </cfRule>
  </conditionalFormatting>
  <conditionalFormatting sqref="P16">
    <cfRule type="cellIs" dxfId="2" priority="298" operator="greaterThan">
      <formula>0</formula>
    </cfRule>
  </conditionalFormatting>
  <conditionalFormatting sqref="P17">
    <cfRule type="cellIs" dxfId="2" priority="299" operator="greaterThan">
      <formula>0</formula>
    </cfRule>
  </conditionalFormatting>
  <conditionalFormatting sqref="P18">
    <cfRule type="cellIs" dxfId="2" priority="300" operator="greaterThan">
      <formula>0</formula>
    </cfRule>
  </conditionalFormatting>
  <conditionalFormatting sqref="P19">
    <cfRule type="cellIs" dxfId="2" priority="301" operator="greaterThan">
      <formula>0</formula>
    </cfRule>
  </conditionalFormatting>
  <conditionalFormatting sqref="P20">
    <cfRule type="cellIs" dxfId="2" priority="302" operator="greaterThan">
      <formula>0</formula>
    </cfRule>
  </conditionalFormatting>
  <conditionalFormatting sqref="P21">
    <cfRule type="cellIs" dxfId="2" priority="303" operator="greaterThan">
      <formula>0</formula>
    </cfRule>
  </conditionalFormatting>
  <conditionalFormatting sqref="P22">
    <cfRule type="cellIs" dxfId="2" priority="304" operator="greaterThan">
      <formula>0</formula>
    </cfRule>
  </conditionalFormatting>
  <conditionalFormatting sqref="P23">
    <cfRule type="cellIs" dxfId="2" priority="305" operator="greaterThan">
      <formula>0</formula>
    </cfRule>
  </conditionalFormatting>
  <conditionalFormatting sqref="P24">
    <cfRule type="cellIs" dxfId="2" priority="306" operator="greaterThan">
      <formula>0</formula>
    </cfRule>
  </conditionalFormatting>
  <conditionalFormatting sqref="P25">
    <cfRule type="cellIs" dxfId="2" priority="307" operator="greaterThan">
      <formula>0</formula>
    </cfRule>
  </conditionalFormatting>
  <conditionalFormatting sqref="P26">
    <cfRule type="cellIs" dxfId="2" priority="308" operator="greaterThan">
      <formula>0</formula>
    </cfRule>
  </conditionalFormatting>
  <conditionalFormatting sqref="P27">
    <cfRule type="cellIs" dxfId="2" priority="309" operator="greaterThan">
      <formula>0</formula>
    </cfRule>
  </conditionalFormatting>
  <conditionalFormatting sqref="P28">
    <cfRule type="cellIs" dxfId="2" priority="310" operator="greaterThan">
      <formula>0</formula>
    </cfRule>
  </conditionalFormatting>
  <conditionalFormatting sqref="P29">
    <cfRule type="cellIs" dxfId="2" priority="311" operator="greaterThan">
      <formula>0</formula>
    </cfRule>
  </conditionalFormatting>
  <conditionalFormatting sqref="P30">
    <cfRule type="cellIs" dxfId="2" priority="312" operator="greaterThan">
      <formula>0</formula>
    </cfRule>
  </conditionalFormatting>
  <conditionalFormatting sqref="P31">
    <cfRule type="cellIs" dxfId="2" priority="313" operator="greaterThan">
      <formula>0</formula>
    </cfRule>
  </conditionalFormatting>
  <conditionalFormatting sqref="P32">
    <cfRule type="cellIs" dxfId="2" priority="314" operator="greaterThan">
      <formula>0</formula>
    </cfRule>
  </conditionalFormatting>
  <conditionalFormatting sqref="P33">
    <cfRule type="cellIs" dxfId="2" priority="315" operator="greaterThan">
      <formula>0</formula>
    </cfRule>
  </conditionalFormatting>
  <conditionalFormatting sqref="P34">
    <cfRule type="cellIs" dxfId="2" priority="316" operator="greaterThan">
      <formula>0</formula>
    </cfRule>
  </conditionalFormatting>
  <conditionalFormatting sqref="P35">
    <cfRule type="cellIs" dxfId="2" priority="317" operator="greaterThan">
      <formula>0</formula>
    </cfRule>
  </conditionalFormatting>
  <conditionalFormatting sqref="P36">
    <cfRule type="cellIs" dxfId="2" priority="318" operator="greaterThan">
      <formula>0</formula>
    </cfRule>
  </conditionalFormatting>
  <conditionalFormatting sqref="P37">
    <cfRule type="cellIs" dxfId="2" priority="319" operator="greaterThan">
      <formula>0</formula>
    </cfRule>
  </conditionalFormatting>
  <conditionalFormatting sqref="P38">
    <cfRule type="cellIs" dxfId="2" priority="320" operator="greaterThan">
      <formula>0</formula>
    </cfRule>
  </conditionalFormatting>
  <conditionalFormatting sqref="P39">
    <cfRule type="cellIs" dxfId="2" priority="321" operator="greaterThan">
      <formula>0</formula>
    </cfRule>
  </conditionalFormatting>
  <conditionalFormatting sqref="P40">
    <cfRule type="cellIs" dxfId="2" priority="322" operator="greaterThan">
      <formula>0</formula>
    </cfRule>
  </conditionalFormatting>
  <conditionalFormatting sqref="P41">
    <cfRule type="cellIs" dxfId="2" priority="323" operator="greaterThan">
      <formula>0</formula>
    </cfRule>
  </conditionalFormatting>
  <conditionalFormatting sqref="P42">
    <cfRule type="cellIs" dxfId="2" priority="324" operator="greaterThan">
      <formula>0</formula>
    </cfRule>
  </conditionalFormatting>
  <conditionalFormatting sqref="P43">
    <cfRule type="cellIs" dxfId="2" priority="325" operator="greaterThan">
      <formula>0</formula>
    </cfRule>
  </conditionalFormatting>
  <conditionalFormatting sqref="P44">
    <cfRule type="cellIs" dxfId="2" priority="326" operator="greaterThan">
      <formula>0</formula>
    </cfRule>
  </conditionalFormatting>
  <conditionalFormatting sqref="P45">
    <cfRule type="cellIs" dxfId="2" priority="327" operator="greaterThan">
      <formula>0</formula>
    </cfRule>
  </conditionalFormatting>
  <conditionalFormatting sqref="P46">
    <cfRule type="cellIs" dxfId="2" priority="328" operator="greaterThan">
      <formula>0</formula>
    </cfRule>
  </conditionalFormatting>
  <conditionalFormatting sqref="P47">
    <cfRule type="cellIs" dxfId="2" priority="329" operator="greaterThan">
      <formula>0</formula>
    </cfRule>
  </conditionalFormatting>
  <conditionalFormatting sqref="P48">
    <cfRule type="cellIs" dxfId="2" priority="330" operator="greaterThan">
      <formula>0</formula>
    </cfRule>
  </conditionalFormatting>
  <conditionalFormatting sqref="P49">
    <cfRule type="cellIs" dxfId="2" priority="331" operator="greaterThan">
      <formula>0</formula>
    </cfRule>
  </conditionalFormatting>
  <conditionalFormatting sqref="P50">
    <cfRule type="cellIs" dxfId="2" priority="332" operator="greaterThan">
      <formula>0</formula>
    </cfRule>
  </conditionalFormatting>
  <conditionalFormatting sqref="P51">
    <cfRule type="cellIs" dxfId="2" priority="333" operator="greaterThan">
      <formula>0</formula>
    </cfRule>
  </conditionalFormatting>
  <conditionalFormatting sqref="P52">
    <cfRule type="cellIs" dxfId="2" priority="334" operator="greaterThan">
      <formula>0</formula>
    </cfRule>
  </conditionalFormatting>
  <conditionalFormatting sqref="P53">
    <cfRule type="cellIs" dxfId="2" priority="335" operator="greaterThan">
      <formula>0</formula>
    </cfRule>
  </conditionalFormatting>
  <conditionalFormatting sqref="P54">
    <cfRule type="cellIs" dxfId="2" priority="336" operator="greaterThan">
      <formula>0</formula>
    </cfRule>
  </conditionalFormatting>
  <conditionalFormatting sqref="P55">
    <cfRule type="cellIs" dxfId="2" priority="337" operator="greaterThan">
      <formula>0</formula>
    </cfRule>
  </conditionalFormatting>
  <conditionalFormatting sqref="P56">
    <cfRule type="cellIs" dxfId="2" priority="338" operator="greaterThan">
      <formula>0</formula>
    </cfRule>
  </conditionalFormatting>
  <conditionalFormatting sqref="P57">
    <cfRule type="cellIs" dxfId="2" priority="339" operator="greaterThan">
      <formula>0</formula>
    </cfRule>
  </conditionalFormatting>
  <conditionalFormatting sqref="P58">
    <cfRule type="cellIs" dxfId="2" priority="340" operator="greaterThan">
      <formula>0</formula>
    </cfRule>
  </conditionalFormatting>
  <conditionalFormatting sqref="P59">
    <cfRule type="cellIs" dxfId="2" priority="341" operator="greaterThan">
      <formula>0</formula>
    </cfRule>
  </conditionalFormatting>
  <conditionalFormatting sqref="P60">
    <cfRule type="cellIs" dxfId="2" priority="342" operator="greaterThan">
      <formula>0</formula>
    </cfRule>
  </conditionalFormatting>
  <conditionalFormatting sqref="P61">
    <cfRule type="cellIs" dxfId="2" priority="343" operator="greaterThan">
      <formula>0</formula>
    </cfRule>
  </conditionalFormatting>
  <conditionalFormatting sqref="P62">
    <cfRule type="cellIs" dxfId="2" priority="344" operator="greaterThan">
      <formula>0</formula>
    </cfRule>
  </conditionalFormatting>
  <conditionalFormatting sqref="P63">
    <cfRule type="cellIs" dxfId="2" priority="345" operator="greaterThan">
      <formula>0</formula>
    </cfRule>
  </conditionalFormatting>
  <conditionalFormatting sqref="P64">
    <cfRule type="cellIs" dxfId="2" priority="346" operator="greaterThan">
      <formula>0</formula>
    </cfRule>
  </conditionalFormatting>
  <conditionalFormatting sqref="P65">
    <cfRule type="cellIs" dxfId="2" priority="347" operator="greaterThan">
      <formula>0</formula>
    </cfRule>
  </conditionalFormatting>
  <conditionalFormatting sqref="P66">
    <cfRule type="cellIs" dxfId="2" priority="348" operator="greaterThan">
      <formula>0</formula>
    </cfRule>
  </conditionalFormatting>
  <conditionalFormatting sqref="P67">
    <cfRule type="cellIs" dxfId="2" priority="349" operator="greaterThan">
      <formula>0</formula>
    </cfRule>
  </conditionalFormatting>
  <conditionalFormatting sqref="P68">
    <cfRule type="cellIs" dxfId="2" priority="350" operator="greaterThan">
      <formula>0</formula>
    </cfRule>
  </conditionalFormatting>
  <conditionalFormatting sqref="P69">
    <cfRule type="cellIs" dxfId="2" priority="351" operator="greaterThan">
      <formula>0</formula>
    </cfRule>
  </conditionalFormatting>
  <conditionalFormatting sqref="P70">
    <cfRule type="cellIs" dxfId="2" priority="352" operator="greaterThan">
      <formula>0</formula>
    </cfRule>
  </conditionalFormatting>
  <conditionalFormatting sqref="P71">
    <cfRule type="cellIs" dxfId="2" priority="353" operator="greaterThan">
      <formula>0</formula>
    </cfRule>
  </conditionalFormatting>
  <conditionalFormatting sqref="P72">
    <cfRule type="cellIs" dxfId="2" priority="354" operator="greaterThan">
      <formula>0</formula>
    </cfRule>
  </conditionalFormatting>
  <conditionalFormatting sqref="P73">
    <cfRule type="cellIs" dxfId="2" priority="355" operator="greaterThan">
      <formula>0</formula>
    </cfRule>
  </conditionalFormatting>
  <conditionalFormatting sqref="P74">
    <cfRule type="cellIs" dxfId="2" priority="356" operator="greaterThan">
      <formula>0</formula>
    </cfRule>
  </conditionalFormatting>
  <conditionalFormatting sqref="P75">
    <cfRule type="cellIs" dxfId="2" priority="357" operator="greaterThan">
      <formula>0</formula>
    </cfRule>
  </conditionalFormatting>
  <conditionalFormatting sqref="P76">
    <cfRule type="cellIs" dxfId="2" priority="358" operator="greaterThan">
      <formula>0</formula>
    </cfRule>
  </conditionalFormatting>
  <conditionalFormatting sqref="P77">
    <cfRule type="cellIs" dxfId="2" priority="359" operator="greaterThan">
      <formula>0</formula>
    </cfRule>
  </conditionalFormatting>
  <conditionalFormatting sqref="P78">
    <cfRule type="cellIs" dxfId="2" priority="360" operator="greaterThan">
      <formula>0</formula>
    </cfRule>
  </conditionalFormatting>
  <conditionalFormatting sqref="P79">
    <cfRule type="cellIs" dxfId="2" priority="361" operator="greaterThan">
      <formula>0</formula>
    </cfRule>
  </conditionalFormatting>
  <conditionalFormatting sqref="P80">
    <cfRule type="cellIs" dxfId="2" priority="362" operator="greaterThan">
      <formula>0</formula>
    </cfRule>
  </conditionalFormatting>
  <conditionalFormatting sqref="P81">
    <cfRule type="cellIs" dxfId="2" priority="363" operator="greaterThan">
      <formula>0</formula>
    </cfRule>
  </conditionalFormatting>
  <conditionalFormatting sqref="P82">
    <cfRule type="cellIs" dxfId="2" priority="364" operator="greaterThan">
      <formula>0</formula>
    </cfRule>
  </conditionalFormatting>
  <conditionalFormatting sqref="P83">
    <cfRule type="cellIs" dxfId="2" priority="365" operator="greaterThan">
      <formula>0</formula>
    </cfRule>
  </conditionalFormatting>
  <conditionalFormatting sqref="P84">
    <cfRule type="cellIs" dxfId="2" priority="366" operator="greaterThan">
      <formula>0</formula>
    </cfRule>
  </conditionalFormatting>
  <conditionalFormatting sqref="P85">
    <cfRule type="cellIs" dxfId="2" priority="367" operator="greaterThan">
      <formula>0</formula>
    </cfRule>
  </conditionalFormatting>
  <conditionalFormatting sqref="P86">
    <cfRule type="cellIs" dxfId="2" priority="368" operator="greaterThan">
      <formula>0</formula>
    </cfRule>
  </conditionalFormatting>
  <conditionalFormatting sqref="P87">
    <cfRule type="cellIs" dxfId="2" priority="369" operator="greaterThan">
      <formula>0</formula>
    </cfRule>
  </conditionalFormatting>
  <conditionalFormatting sqref="P88">
    <cfRule type="cellIs" dxfId="2" priority="370" operator="greaterThan">
      <formula>0</formula>
    </cfRule>
  </conditionalFormatting>
  <conditionalFormatting sqref="P89">
    <cfRule type="cellIs" dxfId="2" priority="371" operator="greaterThan">
      <formula>0</formula>
    </cfRule>
  </conditionalFormatting>
  <conditionalFormatting sqref="P90">
    <cfRule type="cellIs" dxfId="2" priority="372" operator="greaterThan">
      <formula>0</formula>
    </cfRule>
  </conditionalFormatting>
  <conditionalFormatting sqref="P91">
    <cfRule type="cellIs" dxfId="2" priority="373" operator="greaterThan">
      <formula>0</formula>
    </cfRule>
  </conditionalFormatting>
  <conditionalFormatting sqref="P92">
    <cfRule type="cellIs" dxfId="2" priority="374" operator="greaterThan">
      <formula>0</formula>
    </cfRule>
  </conditionalFormatting>
  <conditionalFormatting sqref="P93">
    <cfRule type="cellIs" dxfId="2" priority="375" operator="greaterThan">
      <formula>0</formula>
    </cfRule>
  </conditionalFormatting>
  <conditionalFormatting sqref="P94">
    <cfRule type="cellIs" dxfId="2" priority="376" operator="greaterThan">
      <formula>0</formula>
    </cfRule>
  </conditionalFormatting>
  <conditionalFormatting sqref="P95">
    <cfRule type="cellIs" dxfId="2" priority="377" operator="greaterThan">
      <formula>0</formula>
    </cfRule>
  </conditionalFormatting>
  <conditionalFormatting sqref="P96">
    <cfRule type="cellIs" dxfId="2" priority="378" operator="greaterThan">
      <formula>0</formula>
    </cfRule>
  </conditionalFormatting>
  <conditionalFormatting sqref="P97">
    <cfRule type="cellIs" dxfId="2" priority="379" operator="greaterThan">
      <formula>0</formula>
    </cfRule>
  </conditionalFormatting>
  <conditionalFormatting sqref="P98">
    <cfRule type="cellIs" dxfId="2" priority="380" operator="greaterThan">
      <formula>0</formula>
    </cfRule>
  </conditionalFormatting>
  <conditionalFormatting sqref="P99">
    <cfRule type="cellIs" dxfId="2" priority="381" operator="greaterThan">
      <formula>0</formula>
    </cfRule>
  </conditionalFormatting>
  <conditionalFormatting sqref="P100">
    <cfRule type="cellIs" dxfId="2" priority="382" operator="greaterThan">
      <formula>0</formula>
    </cfRule>
  </conditionalFormatting>
  <conditionalFormatting sqref="P101">
    <cfRule type="cellIs" dxfId="2" priority="383" operator="greaterThan">
      <formula>0</formula>
    </cfRule>
  </conditionalFormatting>
  <conditionalFormatting sqref="P102">
    <cfRule type="cellIs" dxfId="2" priority="384" operator="greaterThan">
      <formula>0</formula>
    </cfRule>
  </conditionalFormatting>
  <conditionalFormatting sqref="P103">
    <cfRule type="cellIs" dxfId="2" priority="385" operator="greaterThan">
      <formula>0</formula>
    </cfRule>
  </conditionalFormatting>
  <conditionalFormatting sqref="P104">
    <cfRule type="cellIs" dxfId="2" priority="386" operator="greaterThan">
      <formula>0</formula>
    </cfRule>
  </conditionalFormatting>
  <conditionalFormatting sqref="Q8">
    <cfRule type="cellIs" dxfId="3" priority="387" operator="greaterThan">
      <formula>0</formula>
    </cfRule>
  </conditionalFormatting>
  <conditionalFormatting sqref="Q9">
    <cfRule type="cellIs" dxfId="3" priority="388" operator="greaterThan">
      <formula>0</formula>
    </cfRule>
  </conditionalFormatting>
  <conditionalFormatting sqref="Q10">
    <cfRule type="cellIs" dxfId="3" priority="389" operator="greaterThan">
      <formula>0</formula>
    </cfRule>
  </conditionalFormatting>
  <conditionalFormatting sqref="Q11">
    <cfRule type="cellIs" dxfId="3" priority="390" operator="greaterThan">
      <formula>0</formula>
    </cfRule>
  </conditionalFormatting>
  <conditionalFormatting sqref="Q12">
    <cfRule type="cellIs" dxfId="3" priority="391" operator="greaterThan">
      <formula>0</formula>
    </cfRule>
  </conditionalFormatting>
  <conditionalFormatting sqref="Q13">
    <cfRule type="cellIs" dxfId="3" priority="392" operator="greaterThan">
      <formula>0</formula>
    </cfRule>
  </conditionalFormatting>
  <conditionalFormatting sqref="Q14">
    <cfRule type="cellIs" dxfId="3" priority="393" operator="greaterThan">
      <formula>0</formula>
    </cfRule>
  </conditionalFormatting>
  <conditionalFormatting sqref="Q15">
    <cfRule type="cellIs" dxfId="3" priority="394" operator="greaterThan">
      <formula>0</formula>
    </cfRule>
  </conditionalFormatting>
  <conditionalFormatting sqref="Q16">
    <cfRule type="cellIs" dxfId="3" priority="395" operator="greaterThan">
      <formula>0</formula>
    </cfRule>
  </conditionalFormatting>
  <conditionalFormatting sqref="Q17">
    <cfRule type="cellIs" dxfId="3" priority="396" operator="greaterThan">
      <formula>0</formula>
    </cfRule>
  </conditionalFormatting>
  <conditionalFormatting sqref="Q18">
    <cfRule type="cellIs" dxfId="3" priority="397" operator="greaterThan">
      <formula>0</formula>
    </cfRule>
  </conditionalFormatting>
  <conditionalFormatting sqref="Q19">
    <cfRule type="cellIs" dxfId="3" priority="398" operator="greaterThan">
      <formula>0</formula>
    </cfRule>
  </conditionalFormatting>
  <conditionalFormatting sqref="Q20">
    <cfRule type="cellIs" dxfId="3" priority="399" operator="greaterThan">
      <formula>0</formula>
    </cfRule>
  </conditionalFormatting>
  <conditionalFormatting sqref="Q21">
    <cfRule type="cellIs" dxfId="3" priority="400" operator="greaterThan">
      <formula>0</formula>
    </cfRule>
  </conditionalFormatting>
  <conditionalFormatting sqref="Q22">
    <cfRule type="cellIs" dxfId="3" priority="401" operator="greaterThan">
      <formula>0</formula>
    </cfRule>
  </conditionalFormatting>
  <conditionalFormatting sqref="Q23">
    <cfRule type="cellIs" dxfId="3" priority="402" operator="greaterThan">
      <formula>0</formula>
    </cfRule>
  </conditionalFormatting>
  <conditionalFormatting sqref="Q24">
    <cfRule type="cellIs" dxfId="3" priority="403" operator="greaterThan">
      <formula>0</formula>
    </cfRule>
  </conditionalFormatting>
  <conditionalFormatting sqref="Q25">
    <cfRule type="cellIs" dxfId="3" priority="404" operator="greaterThan">
      <formula>0</formula>
    </cfRule>
  </conditionalFormatting>
  <conditionalFormatting sqref="Q26">
    <cfRule type="cellIs" dxfId="3" priority="405" operator="greaterThan">
      <formula>0</formula>
    </cfRule>
  </conditionalFormatting>
  <conditionalFormatting sqref="Q27">
    <cfRule type="cellIs" dxfId="3" priority="406" operator="greaterThan">
      <formula>0</formula>
    </cfRule>
  </conditionalFormatting>
  <conditionalFormatting sqref="Q28">
    <cfRule type="cellIs" dxfId="3" priority="407" operator="greaterThan">
      <formula>0</formula>
    </cfRule>
  </conditionalFormatting>
  <conditionalFormatting sqref="Q29">
    <cfRule type="cellIs" dxfId="3" priority="408" operator="greaterThan">
      <formula>0</formula>
    </cfRule>
  </conditionalFormatting>
  <conditionalFormatting sqref="Q30">
    <cfRule type="cellIs" dxfId="3" priority="409" operator="greaterThan">
      <formula>0</formula>
    </cfRule>
  </conditionalFormatting>
  <conditionalFormatting sqref="Q31">
    <cfRule type="cellIs" dxfId="3" priority="410" operator="greaterThan">
      <formula>0</formula>
    </cfRule>
  </conditionalFormatting>
  <conditionalFormatting sqref="Q32">
    <cfRule type="cellIs" dxfId="3" priority="411" operator="greaterThan">
      <formula>0</formula>
    </cfRule>
  </conditionalFormatting>
  <conditionalFormatting sqref="Q33">
    <cfRule type="cellIs" dxfId="3" priority="412" operator="greaterThan">
      <formula>0</formula>
    </cfRule>
  </conditionalFormatting>
  <conditionalFormatting sqref="Q34">
    <cfRule type="cellIs" dxfId="3" priority="413" operator="greaterThan">
      <formula>0</formula>
    </cfRule>
  </conditionalFormatting>
  <conditionalFormatting sqref="Q35">
    <cfRule type="cellIs" dxfId="3" priority="414" operator="greaterThan">
      <formula>0</formula>
    </cfRule>
  </conditionalFormatting>
  <conditionalFormatting sqref="Q36">
    <cfRule type="cellIs" dxfId="3" priority="415" operator="greaterThan">
      <formula>0</formula>
    </cfRule>
  </conditionalFormatting>
  <conditionalFormatting sqref="Q37">
    <cfRule type="cellIs" dxfId="3" priority="416" operator="greaterThan">
      <formula>0</formula>
    </cfRule>
  </conditionalFormatting>
  <conditionalFormatting sqref="Q38">
    <cfRule type="cellIs" dxfId="3" priority="417" operator="greaterThan">
      <formula>0</formula>
    </cfRule>
  </conditionalFormatting>
  <conditionalFormatting sqref="Q39">
    <cfRule type="cellIs" dxfId="3" priority="418" operator="greaterThan">
      <formula>0</formula>
    </cfRule>
  </conditionalFormatting>
  <conditionalFormatting sqref="Q40">
    <cfRule type="cellIs" dxfId="3" priority="419" operator="greaterThan">
      <formula>0</formula>
    </cfRule>
  </conditionalFormatting>
  <conditionalFormatting sqref="Q41">
    <cfRule type="cellIs" dxfId="3" priority="420" operator="greaterThan">
      <formula>0</formula>
    </cfRule>
  </conditionalFormatting>
  <conditionalFormatting sqref="Q42">
    <cfRule type="cellIs" dxfId="3" priority="421" operator="greaterThan">
      <formula>0</formula>
    </cfRule>
  </conditionalFormatting>
  <conditionalFormatting sqref="Q43">
    <cfRule type="cellIs" dxfId="3" priority="422" operator="greaterThan">
      <formula>0</formula>
    </cfRule>
  </conditionalFormatting>
  <conditionalFormatting sqref="Q44">
    <cfRule type="cellIs" dxfId="3" priority="423" operator="greaterThan">
      <formula>0</formula>
    </cfRule>
  </conditionalFormatting>
  <conditionalFormatting sqref="Q45">
    <cfRule type="cellIs" dxfId="3" priority="424" operator="greaterThan">
      <formula>0</formula>
    </cfRule>
  </conditionalFormatting>
  <conditionalFormatting sqref="Q46">
    <cfRule type="cellIs" dxfId="3" priority="425" operator="greaterThan">
      <formula>0</formula>
    </cfRule>
  </conditionalFormatting>
  <conditionalFormatting sqref="Q47">
    <cfRule type="cellIs" dxfId="3" priority="426" operator="greaterThan">
      <formula>0</formula>
    </cfRule>
  </conditionalFormatting>
  <conditionalFormatting sqref="Q48">
    <cfRule type="cellIs" dxfId="3" priority="427" operator="greaterThan">
      <formula>0</formula>
    </cfRule>
  </conditionalFormatting>
  <conditionalFormatting sqref="Q49">
    <cfRule type="cellIs" dxfId="3" priority="428" operator="greaterThan">
      <formula>0</formula>
    </cfRule>
  </conditionalFormatting>
  <conditionalFormatting sqref="Q50">
    <cfRule type="cellIs" dxfId="3" priority="429" operator="greaterThan">
      <formula>0</formula>
    </cfRule>
  </conditionalFormatting>
  <conditionalFormatting sqref="Q51">
    <cfRule type="cellIs" dxfId="3" priority="430" operator="greaterThan">
      <formula>0</formula>
    </cfRule>
  </conditionalFormatting>
  <conditionalFormatting sqref="Q52">
    <cfRule type="cellIs" dxfId="3" priority="431" operator="greaterThan">
      <formula>0</formula>
    </cfRule>
  </conditionalFormatting>
  <conditionalFormatting sqref="Q53">
    <cfRule type="cellIs" dxfId="3" priority="432" operator="greaterThan">
      <formula>0</formula>
    </cfRule>
  </conditionalFormatting>
  <conditionalFormatting sqref="Q54">
    <cfRule type="cellIs" dxfId="3" priority="433" operator="greaterThan">
      <formula>0</formula>
    </cfRule>
  </conditionalFormatting>
  <conditionalFormatting sqref="Q55">
    <cfRule type="cellIs" dxfId="3" priority="434" operator="greaterThan">
      <formula>0</formula>
    </cfRule>
  </conditionalFormatting>
  <conditionalFormatting sqref="Q56">
    <cfRule type="cellIs" dxfId="3" priority="435" operator="greaterThan">
      <formula>0</formula>
    </cfRule>
  </conditionalFormatting>
  <conditionalFormatting sqref="Q57">
    <cfRule type="cellIs" dxfId="3" priority="436" operator="greaterThan">
      <formula>0</formula>
    </cfRule>
  </conditionalFormatting>
  <conditionalFormatting sqref="Q58">
    <cfRule type="cellIs" dxfId="3" priority="437" operator="greaterThan">
      <formula>0</formula>
    </cfRule>
  </conditionalFormatting>
  <conditionalFormatting sqref="Q59">
    <cfRule type="cellIs" dxfId="3" priority="438" operator="greaterThan">
      <formula>0</formula>
    </cfRule>
  </conditionalFormatting>
  <conditionalFormatting sqref="Q60">
    <cfRule type="cellIs" dxfId="3" priority="439" operator="greaterThan">
      <formula>0</formula>
    </cfRule>
  </conditionalFormatting>
  <conditionalFormatting sqref="Q61">
    <cfRule type="cellIs" dxfId="3" priority="440" operator="greaterThan">
      <formula>0</formula>
    </cfRule>
  </conditionalFormatting>
  <conditionalFormatting sqref="Q62">
    <cfRule type="cellIs" dxfId="3" priority="441" operator="greaterThan">
      <formula>0</formula>
    </cfRule>
  </conditionalFormatting>
  <conditionalFormatting sqref="Q63">
    <cfRule type="cellIs" dxfId="3" priority="442" operator="greaterThan">
      <formula>0</formula>
    </cfRule>
  </conditionalFormatting>
  <conditionalFormatting sqref="Q64">
    <cfRule type="cellIs" dxfId="3" priority="443" operator="greaterThan">
      <formula>0</formula>
    </cfRule>
  </conditionalFormatting>
  <conditionalFormatting sqref="Q65">
    <cfRule type="cellIs" dxfId="3" priority="444" operator="greaterThan">
      <formula>0</formula>
    </cfRule>
  </conditionalFormatting>
  <conditionalFormatting sqref="Q66">
    <cfRule type="cellIs" dxfId="3" priority="445" operator="greaterThan">
      <formula>0</formula>
    </cfRule>
  </conditionalFormatting>
  <conditionalFormatting sqref="Q67">
    <cfRule type="cellIs" dxfId="3" priority="446" operator="greaterThan">
      <formula>0</formula>
    </cfRule>
  </conditionalFormatting>
  <conditionalFormatting sqref="Q68">
    <cfRule type="cellIs" dxfId="3" priority="447" operator="greaterThan">
      <formula>0</formula>
    </cfRule>
  </conditionalFormatting>
  <conditionalFormatting sqref="Q69">
    <cfRule type="cellIs" dxfId="3" priority="448" operator="greaterThan">
      <formula>0</formula>
    </cfRule>
  </conditionalFormatting>
  <conditionalFormatting sqref="Q70">
    <cfRule type="cellIs" dxfId="3" priority="449" operator="greaterThan">
      <formula>0</formula>
    </cfRule>
  </conditionalFormatting>
  <conditionalFormatting sqref="Q71">
    <cfRule type="cellIs" dxfId="3" priority="450" operator="greaterThan">
      <formula>0</formula>
    </cfRule>
  </conditionalFormatting>
  <conditionalFormatting sqref="Q72">
    <cfRule type="cellIs" dxfId="3" priority="451" operator="greaterThan">
      <formula>0</formula>
    </cfRule>
  </conditionalFormatting>
  <conditionalFormatting sqref="Q73">
    <cfRule type="cellIs" dxfId="3" priority="452" operator="greaterThan">
      <formula>0</formula>
    </cfRule>
  </conditionalFormatting>
  <conditionalFormatting sqref="Q74">
    <cfRule type="cellIs" dxfId="3" priority="453" operator="greaterThan">
      <formula>0</formula>
    </cfRule>
  </conditionalFormatting>
  <conditionalFormatting sqref="Q75">
    <cfRule type="cellIs" dxfId="3" priority="454" operator="greaterThan">
      <formula>0</formula>
    </cfRule>
  </conditionalFormatting>
  <conditionalFormatting sqref="Q76">
    <cfRule type="cellIs" dxfId="3" priority="455" operator="greaterThan">
      <formula>0</formula>
    </cfRule>
  </conditionalFormatting>
  <conditionalFormatting sqref="Q77">
    <cfRule type="cellIs" dxfId="3" priority="456" operator="greaterThan">
      <formula>0</formula>
    </cfRule>
  </conditionalFormatting>
  <conditionalFormatting sqref="Q78">
    <cfRule type="cellIs" dxfId="3" priority="457" operator="greaterThan">
      <formula>0</formula>
    </cfRule>
  </conditionalFormatting>
  <conditionalFormatting sqref="Q79">
    <cfRule type="cellIs" dxfId="3" priority="458" operator="greaterThan">
      <formula>0</formula>
    </cfRule>
  </conditionalFormatting>
  <conditionalFormatting sqref="Q80">
    <cfRule type="cellIs" dxfId="3" priority="459" operator="greaterThan">
      <formula>0</formula>
    </cfRule>
  </conditionalFormatting>
  <conditionalFormatting sqref="Q81">
    <cfRule type="cellIs" dxfId="3" priority="460" operator="greaterThan">
      <formula>0</formula>
    </cfRule>
  </conditionalFormatting>
  <conditionalFormatting sqref="Q82">
    <cfRule type="cellIs" dxfId="3" priority="461" operator="greaterThan">
      <formula>0</formula>
    </cfRule>
  </conditionalFormatting>
  <conditionalFormatting sqref="Q83">
    <cfRule type="cellIs" dxfId="3" priority="462" operator="greaterThan">
      <formula>0</formula>
    </cfRule>
  </conditionalFormatting>
  <conditionalFormatting sqref="Q84">
    <cfRule type="cellIs" dxfId="3" priority="463" operator="greaterThan">
      <formula>0</formula>
    </cfRule>
  </conditionalFormatting>
  <conditionalFormatting sqref="Q85">
    <cfRule type="cellIs" dxfId="3" priority="464" operator="greaterThan">
      <formula>0</formula>
    </cfRule>
  </conditionalFormatting>
  <conditionalFormatting sqref="Q86">
    <cfRule type="cellIs" dxfId="3" priority="465" operator="greaterThan">
      <formula>0</formula>
    </cfRule>
  </conditionalFormatting>
  <conditionalFormatting sqref="Q87">
    <cfRule type="cellIs" dxfId="3" priority="466" operator="greaterThan">
      <formula>0</formula>
    </cfRule>
  </conditionalFormatting>
  <conditionalFormatting sqref="Q88">
    <cfRule type="cellIs" dxfId="3" priority="467" operator="greaterThan">
      <formula>0</formula>
    </cfRule>
  </conditionalFormatting>
  <conditionalFormatting sqref="Q89">
    <cfRule type="cellIs" dxfId="3" priority="468" operator="greaterThan">
      <formula>0</formula>
    </cfRule>
  </conditionalFormatting>
  <conditionalFormatting sqref="Q90">
    <cfRule type="cellIs" dxfId="3" priority="469" operator="greaterThan">
      <formula>0</formula>
    </cfRule>
  </conditionalFormatting>
  <conditionalFormatting sqref="Q91">
    <cfRule type="cellIs" dxfId="3" priority="470" operator="greaterThan">
      <formula>0</formula>
    </cfRule>
  </conditionalFormatting>
  <conditionalFormatting sqref="Q92">
    <cfRule type="cellIs" dxfId="3" priority="471" operator="greaterThan">
      <formula>0</formula>
    </cfRule>
  </conditionalFormatting>
  <conditionalFormatting sqref="Q93">
    <cfRule type="cellIs" dxfId="3" priority="472" operator="greaterThan">
      <formula>0</formula>
    </cfRule>
  </conditionalFormatting>
  <conditionalFormatting sqref="Q94">
    <cfRule type="cellIs" dxfId="3" priority="473" operator="greaterThan">
      <formula>0</formula>
    </cfRule>
  </conditionalFormatting>
  <conditionalFormatting sqref="Q95">
    <cfRule type="cellIs" dxfId="3" priority="474" operator="greaterThan">
      <formula>0</formula>
    </cfRule>
  </conditionalFormatting>
  <conditionalFormatting sqref="Q96">
    <cfRule type="cellIs" dxfId="3" priority="475" operator="greaterThan">
      <formula>0</formula>
    </cfRule>
  </conditionalFormatting>
  <conditionalFormatting sqref="Q97">
    <cfRule type="cellIs" dxfId="3" priority="476" operator="greaterThan">
      <formula>0</formula>
    </cfRule>
  </conditionalFormatting>
  <conditionalFormatting sqref="Q98">
    <cfRule type="cellIs" dxfId="3" priority="477" operator="greaterThan">
      <formula>0</formula>
    </cfRule>
  </conditionalFormatting>
  <conditionalFormatting sqref="Q99">
    <cfRule type="cellIs" dxfId="3" priority="478" operator="greaterThan">
      <formula>0</formula>
    </cfRule>
  </conditionalFormatting>
  <conditionalFormatting sqref="Q100">
    <cfRule type="cellIs" dxfId="3" priority="479" operator="greaterThan">
      <formula>0</formula>
    </cfRule>
  </conditionalFormatting>
  <conditionalFormatting sqref="Q101">
    <cfRule type="cellIs" dxfId="3" priority="480" operator="greaterThan">
      <formula>0</formula>
    </cfRule>
  </conditionalFormatting>
  <conditionalFormatting sqref="Q102">
    <cfRule type="cellIs" dxfId="3" priority="481" operator="greaterThan">
      <formula>0</formula>
    </cfRule>
  </conditionalFormatting>
  <conditionalFormatting sqref="Q103">
    <cfRule type="cellIs" dxfId="3" priority="482" operator="greaterThan">
      <formula>0</formula>
    </cfRule>
  </conditionalFormatting>
  <conditionalFormatting sqref="R8">
    <cfRule type="cellIs" dxfId="3" priority="483" operator="greaterThan">
      <formula>0</formula>
    </cfRule>
  </conditionalFormatting>
  <conditionalFormatting sqref="R9">
    <cfRule type="cellIs" dxfId="3" priority="484" operator="greaterThan">
      <formula>0</formula>
    </cfRule>
  </conditionalFormatting>
  <conditionalFormatting sqref="R10">
    <cfRule type="cellIs" dxfId="3" priority="485" operator="greaterThan">
      <formula>0</formula>
    </cfRule>
  </conditionalFormatting>
  <conditionalFormatting sqref="R11">
    <cfRule type="cellIs" dxfId="3" priority="486" operator="greaterThan">
      <formula>0</formula>
    </cfRule>
  </conditionalFormatting>
  <conditionalFormatting sqref="R12">
    <cfRule type="cellIs" dxfId="3" priority="487" operator="greaterThan">
      <formula>0</formula>
    </cfRule>
  </conditionalFormatting>
  <conditionalFormatting sqref="R13">
    <cfRule type="cellIs" dxfId="3" priority="488" operator="greaterThan">
      <formula>0</formula>
    </cfRule>
  </conditionalFormatting>
  <conditionalFormatting sqref="R14">
    <cfRule type="cellIs" dxfId="3" priority="489" operator="greaterThan">
      <formula>0</formula>
    </cfRule>
  </conditionalFormatting>
  <conditionalFormatting sqref="R15">
    <cfRule type="cellIs" dxfId="3" priority="490" operator="greaterThan">
      <formula>0</formula>
    </cfRule>
  </conditionalFormatting>
  <conditionalFormatting sqref="R16">
    <cfRule type="cellIs" dxfId="3" priority="491" operator="greaterThan">
      <formula>0</formula>
    </cfRule>
  </conditionalFormatting>
  <conditionalFormatting sqref="R17">
    <cfRule type="cellIs" dxfId="3" priority="492" operator="greaterThan">
      <formula>0</formula>
    </cfRule>
  </conditionalFormatting>
  <conditionalFormatting sqref="R18">
    <cfRule type="cellIs" dxfId="3" priority="493" operator="greaterThan">
      <formula>0</formula>
    </cfRule>
  </conditionalFormatting>
  <conditionalFormatting sqref="R19">
    <cfRule type="cellIs" dxfId="3" priority="494" operator="greaterThan">
      <formula>0</formula>
    </cfRule>
  </conditionalFormatting>
  <conditionalFormatting sqref="R20">
    <cfRule type="cellIs" dxfId="3" priority="495" operator="greaterThan">
      <formula>0</formula>
    </cfRule>
  </conditionalFormatting>
  <conditionalFormatting sqref="R21">
    <cfRule type="cellIs" dxfId="3" priority="496" operator="greaterThan">
      <formula>0</formula>
    </cfRule>
  </conditionalFormatting>
  <conditionalFormatting sqref="R22">
    <cfRule type="cellIs" dxfId="3" priority="497" operator="greaterThan">
      <formula>0</formula>
    </cfRule>
  </conditionalFormatting>
  <conditionalFormatting sqref="R23">
    <cfRule type="cellIs" dxfId="3" priority="498" operator="greaterThan">
      <formula>0</formula>
    </cfRule>
  </conditionalFormatting>
  <conditionalFormatting sqref="R24">
    <cfRule type="cellIs" dxfId="3" priority="499" operator="greaterThan">
      <formula>0</formula>
    </cfRule>
  </conditionalFormatting>
  <conditionalFormatting sqref="R25">
    <cfRule type="cellIs" dxfId="3" priority="500" operator="greaterThan">
      <formula>0</formula>
    </cfRule>
  </conditionalFormatting>
  <conditionalFormatting sqref="R26">
    <cfRule type="cellIs" dxfId="3" priority="501" operator="greaterThan">
      <formula>0</formula>
    </cfRule>
  </conditionalFormatting>
  <conditionalFormatting sqref="R27">
    <cfRule type="cellIs" dxfId="3" priority="502" operator="greaterThan">
      <formula>0</formula>
    </cfRule>
  </conditionalFormatting>
  <conditionalFormatting sqref="R28">
    <cfRule type="cellIs" dxfId="3" priority="503" operator="greaterThan">
      <formula>0</formula>
    </cfRule>
  </conditionalFormatting>
  <conditionalFormatting sqref="R29">
    <cfRule type="cellIs" dxfId="3" priority="504" operator="greaterThan">
      <formula>0</formula>
    </cfRule>
  </conditionalFormatting>
  <conditionalFormatting sqref="R30">
    <cfRule type="cellIs" dxfId="3" priority="505" operator="greaterThan">
      <formula>0</formula>
    </cfRule>
  </conditionalFormatting>
  <conditionalFormatting sqref="R31">
    <cfRule type="cellIs" dxfId="3" priority="506" operator="greaterThan">
      <formula>0</formula>
    </cfRule>
  </conditionalFormatting>
  <conditionalFormatting sqref="R32">
    <cfRule type="cellIs" dxfId="3" priority="507" operator="greaterThan">
      <formula>0</formula>
    </cfRule>
  </conditionalFormatting>
  <conditionalFormatting sqref="R33">
    <cfRule type="cellIs" dxfId="3" priority="508" operator="greaterThan">
      <formula>0</formula>
    </cfRule>
  </conditionalFormatting>
  <conditionalFormatting sqref="R34">
    <cfRule type="cellIs" dxfId="3" priority="509" operator="greaterThan">
      <formula>0</formula>
    </cfRule>
  </conditionalFormatting>
  <conditionalFormatting sqref="R35">
    <cfRule type="cellIs" dxfId="3" priority="510" operator="greaterThan">
      <formula>0</formula>
    </cfRule>
  </conditionalFormatting>
  <conditionalFormatting sqref="R36">
    <cfRule type="cellIs" dxfId="3" priority="511" operator="greaterThan">
      <formula>0</formula>
    </cfRule>
  </conditionalFormatting>
  <conditionalFormatting sqref="R37">
    <cfRule type="cellIs" dxfId="3" priority="512" operator="greaterThan">
      <formula>0</formula>
    </cfRule>
  </conditionalFormatting>
  <conditionalFormatting sqref="R38">
    <cfRule type="cellIs" dxfId="3" priority="513" operator="greaterThan">
      <formula>0</formula>
    </cfRule>
  </conditionalFormatting>
  <conditionalFormatting sqref="R39">
    <cfRule type="cellIs" dxfId="3" priority="514" operator="greaterThan">
      <formula>0</formula>
    </cfRule>
  </conditionalFormatting>
  <conditionalFormatting sqref="R40">
    <cfRule type="cellIs" dxfId="3" priority="515" operator="greaterThan">
      <formula>0</formula>
    </cfRule>
  </conditionalFormatting>
  <conditionalFormatting sqref="R41">
    <cfRule type="cellIs" dxfId="3" priority="516" operator="greaterThan">
      <formula>0</formula>
    </cfRule>
  </conditionalFormatting>
  <conditionalFormatting sqref="R42">
    <cfRule type="cellIs" dxfId="3" priority="517" operator="greaterThan">
      <formula>0</formula>
    </cfRule>
  </conditionalFormatting>
  <conditionalFormatting sqref="R43">
    <cfRule type="cellIs" dxfId="3" priority="518" operator="greaterThan">
      <formula>0</formula>
    </cfRule>
  </conditionalFormatting>
  <conditionalFormatting sqref="R44">
    <cfRule type="cellIs" dxfId="3" priority="519" operator="greaterThan">
      <formula>0</formula>
    </cfRule>
  </conditionalFormatting>
  <conditionalFormatting sqref="R45">
    <cfRule type="cellIs" dxfId="3" priority="520" operator="greaterThan">
      <formula>0</formula>
    </cfRule>
  </conditionalFormatting>
  <conditionalFormatting sqref="R46">
    <cfRule type="cellIs" dxfId="3" priority="521" operator="greaterThan">
      <formula>0</formula>
    </cfRule>
  </conditionalFormatting>
  <conditionalFormatting sqref="R47">
    <cfRule type="cellIs" dxfId="3" priority="522" operator="greaterThan">
      <formula>0</formula>
    </cfRule>
  </conditionalFormatting>
  <conditionalFormatting sqref="R48">
    <cfRule type="cellIs" dxfId="3" priority="523" operator="greaterThan">
      <formula>0</formula>
    </cfRule>
  </conditionalFormatting>
  <conditionalFormatting sqref="R49">
    <cfRule type="cellIs" dxfId="3" priority="524" operator="greaterThan">
      <formula>0</formula>
    </cfRule>
  </conditionalFormatting>
  <conditionalFormatting sqref="R50">
    <cfRule type="cellIs" dxfId="3" priority="525" operator="greaterThan">
      <formula>0</formula>
    </cfRule>
  </conditionalFormatting>
  <conditionalFormatting sqref="R51">
    <cfRule type="cellIs" dxfId="3" priority="526" operator="greaterThan">
      <formula>0</formula>
    </cfRule>
  </conditionalFormatting>
  <conditionalFormatting sqref="R52">
    <cfRule type="cellIs" dxfId="3" priority="527" operator="greaterThan">
      <formula>0</formula>
    </cfRule>
  </conditionalFormatting>
  <conditionalFormatting sqref="R53">
    <cfRule type="cellIs" dxfId="3" priority="528" operator="greaterThan">
      <formula>0</formula>
    </cfRule>
  </conditionalFormatting>
  <conditionalFormatting sqref="R54">
    <cfRule type="cellIs" dxfId="3" priority="529" operator="greaterThan">
      <formula>0</formula>
    </cfRule>
  </conditionalFormatting>
  <conditionalFormatting sqref="R55">
    <cfRule type="cellIs" dxfId="3" priority="530" operator="greaterThan">
      <formula>0</formula>
    </cfRule>
  </conditionalFormatting>
  <conditionalFormatting sqref="R56">
    <cfRule type="cellIs" dxfId="3" priority="531" operator="greaterThan">
      <formula>0</formula>
    </cfRule>
  </conditionalFormatting>
  <conditionalFormatting sqref="R57">
    <cfRule type="cellIs" dxfId="3" priority="532" operator="greaterThan">
      <formula>0</formula>
    </cfRule>
  </conditionalFormatting>
  <conditionalFormatting sqref="R58">
    <cfRule type="cellIs" dxfId="3" priority="533" operator="greaterThan">
      <formula>0</formula>
    </cfRule>
  </conditionalFormatting>
  <conditionalFormatting sqref="R59">
    <cfRule type="cellIs" dxfId="3" priority="534" operator="greaterThan">
      <formula>0</formula>
    </cfRule>
  </conditionalFormatting>
  <conditionalFormatting sqref="R60">
    <cfRule type="cellIs" dxfId="3" priority="535" operator="greaterThan">
      <formula>0</formula>
    </cfRule>
  </conditionalFormatting>
  <conditionalFormatting sqref="R61">
    <cfRule type="cellIs" dxfId="3" priority="536" operator="greaterThan">
      <formula>0</formula>
    </cfRule>
  </conditionalFormatting>
  <conditionalFormatting sqref="R62">
    <cfRule type="cellIs" dxfId="3" priority="537" operator="greaterThan">
      <formula>0</formula>
    </cfRule>
  </conditionalFormatting>
  <conditionalFormatting sqref="R63">
    <cfRule type="cellIs" dxfId="3" priority="538" operator="greaterThan">
      <formula>0</formula>
    </cfRule>
  </conditionalFormatting>
  <conditionalFormatting sqref="R64">
    <cfRule type="cellIs" dxfId="3" priority="539" operator="greaterThan">
      <formula>0</formula>
    </cfRule>
  </conditionalFormatting>
  <conditionalFormatting sqref="R65">
    <cfRule type="cellIs" dxfId="3" priority="540" operator="greaterThan">
      <formula>0</formula>
    </cfRule>
  </conditionalFormatting>
  <conditionalFormatting sqref="R66">
    <cfRule type="cellIs" dxfId="3" priority="541" operator="greaterThan">
      <formula>0</formula>
    </cfRule>
  </conditionalFormatting>
  <conditionalFormatting sqref="R67">
    <cfRule type="cellIs" dxfId="3" priority="542" operator="greaterThan">
      <formula>0</formula>
    </cfRule>
  </conditionalFormatting>
  <conditionalFormatting sqref="R68">
    <cfRule type="cellIs" dxfId="3" priority="543" operator="greaterThan">
      <formula>0</formula>
    </cfRule>
  </conditionalFormatting>
  <conditionalFormatting sqref="R69">
    <cfRule type="cellIs" dxfId="3" priority="544" operator="greaterThan">
      <formula>0</formula>
    </cfRule>
  </conditionalFormatting>
  <conditionalFormatting sqref="R70">
    <cfRule type="cellIs" dxfId="3" priority="545" operator="greaterThan">
      <formula>0</formula>
    </cfRule>
  </conditionalFormatting>
  <conditionalFormatting sqref="R71">
    <cfRule type="cellIs" dxfId="3" priority="546" operator="greaterThan">
      <formula>0</formula>
    </cfRule>
  </conditionalFormatting>
  <conditionalFormatting sqref="R72">
    <cfRule type="cellIs" dxfId="3" priority="547" operator="greaterThan">
      <formula>0</formula>
    </cfRule>
  </conditionalFormatting>
  <conditionalFormatting sqref="R73">
    <cfRule type="cellIs" dxfId="3" priority="548" operator="greaterThan">
      <formula>0</formula>
    </cfRule>
  </conditionalFormatting>
  <conditionalFormatting sqref="R74">
    <cfRule type="cellIs" dxfId="3" priority="549" operator="greaterThan">
      <formula>0</formula>
    </cfRule>
  </conditionalFormatting>
  <conditionalFormatting sqref="R75">
    <cfRule type="cellIs" dxfId="3" priority="550" operator="greaterThan">
      <formula>0</formula>
    </cfRule>
  </conditionalFormatting>
  <conditionalFormatting sqref="R76">
    <cfRule type="cellIs" dxfId="3" priority="551" operator="greaterThan">
      <formula>0</formula>
    </cfRule>
  </conditionalFormatting>
  <conditionalFormatting sqref="R77">
    <cfRule type="cellIs" dxfId="3" priority="552" operator="greaterThan">
      <formula>0</formula>
    </cfRule>
  </conditionalFormatting>
  <conditionalFormatting sqref="R78">
    <cfRule type="cellIs" dxfId="3" priority="553" operator="greaterThan">
      <formula>0</formula>
    </cfRule>
  </conditionalFormatting>
  <conditionalFormatting sqref="R79">
    <cfRule type="cellIs" dxfId="3" priority="554" operator="greaterThan">
      <formula>0</formula>
    </cfRule>
  </conditionalFormatting>
  <conditionalFormatting sqref="R80">
    <cfRule type="cellIs" dxfId="3" priority="555" operator="greaterThan">
      <formula>0</formula>
    </cfRule>
  </conditionalFormatting>
  <conditionalFormatting sqref="R81">
    <cfRule type="cellIs" dxfId="3" priority="556" operator="greaterThan">
      <formula>0</formula>
    </cfRule>
  </conditionalFormatting>
  <conditionalFormatting sqref="R82">
    <cfRule type="cellIs" dxfId="3" priority="557" operator="greaterThan">
      <formula>0</formula>
    </cfRule>
  </conditionalFormatting>
  <conditionalFormatting sqref="R83">
    <cfRule type="cellIs" dxfId="3" priority="558" operator="greaterThan">
      <formula>0</formula>
    </cfRule>
  </conditionalFormatting>
  <conditionalFormatting sqref="R84">
    <cfRule type="cellIs" dxfId="3" priority="559" operator="greaterThan">
      <formula>0</formula>
    </cfRule>
  </conditionalFormatting>
  <conditionalFormatting sqref="R85">
    <cfRule type="cellIs" dxfId="3" priority="560" operator="greaterThan">
      <formula>0</formula>
    </cfRule>
  </conditionalFormatting>
  <conditionalFormatting sqref="R86">
    <cfRule type="cellIs" dxfId="3" priority="561" operator="greaterThan">
      <formula>0</formula>
    </cfRule>
  </conditionalFormatting>
  <conditionalFormatting sqref="R87">
    <cfRule type="cellIs" dxfId="3" priority="562" operator="greaterThan">
      <formula>0</formula>
    </cfRule>
  </conditionalFormatting>
  <conditionalFormatting sqref="R88">
    <cfRule type="cellIs" dxfId="3" priority="563" operator="greaterThan">
      <formula>0</formula>
    </cfRule>
  </conditionalFormatting>
  <conditionalFormatting sqref="R89">
    <cfRule type="cellIs" dxfId="3" priority="564" operator="greaterThan">
      <formula>0</formula>
    </cfRule>
  </conditionalFormatting>
  <conditionalFormatting sqref="R90">
    <cfRule type="cellIs" dxfId="3" priority="565" operator="greaterThan">
      <formula>0</formula>
    </cfRule>
  </conditionalFormatting>
  <conditionalFormatting sqref="R91">
    <cfRule type="cellIs" dxfId="3" priority="566" operator="greaterThan">
      <formula>0</formula>
    </cfRule>
  </conditionalFormatting>
  <conditionalFormatting sqref="R92">
    <cfRule type="cellIs" dxfId="3" priority="567" operator="greaterThan">
      <formula>0</formula>
    </cfRule>
  </conditionalFormatting>
  <conditionalFormatting sqref="R93">
    <cfRule type="cellIs" dxfId="3" priority="568" operator="greaterThan">
      <formula>0</formula>
    </cfRule>
  </conditionalFormatting>
  <conditionalFormatting sqref="R94">
    <cfRule type="cellIs" dxfId="3" priority="569" operator="greaterThan">
      <formula>0</formula>
    </cfRule>
  </conditionalFormatting>
  <conditionalFormatting sqref="R95">
    <cfRule type="cellIs" dxfId="3" priority="570" operator="greaterThan">
      <formula>0</formula>
    </cfRule>
  </conditionalFormatting>
  <conditionalFormatting sqref="R96">
    <cfRule type="cellIs" dxfId="3" priority="571" operator="greaterThan">
      <formula>0</formula>
    </cfRule>
  </conditionalFormatting>
  <conditionalFormatting sqref="R97">
    <cfRule type="cellIs" dxfId="3" priority="572" operator="greaterThan">
      <formula>0</formula>
    </cfRule>
  </conditionalFormatting>
  <conditionalFormatting sqref="R98">
    <cfRule type="cellIs" dxfId="3" priority="573" operator="greaterThan">
      <formula>0</formula>
    </cfRule>
  </conditionalFormatting>
  <conditionalFormatting sqref="R99">
    <cfRule type="cellIs" dxfId="3" priority="574" operator="greaterThan">
      <formula>0</formula>
    </cfRule>
  </conditionalFormatting>
  <conditionalFormatting sqref="R100">
    <cfRule type="cellIs" dxfId="3" priority="575" operator="greaterThan">
      <formula>0</formula>
    </cfRule>
  </conditionalFormatting>
  <conditionalFormatting sqref="R101">
    <cfRule type="cellIs" dxfId="3" priority="576" operator="greaterThan">
      <formula>0</formula>
    </cfRule>
  </conditionalFormatting>
  <conditionalFormatting sqref="R102">
    <cfRule type="cellIs" dxfId="3" priority="577" operator="greaterThan">
      <formula>0</formula>
    </cfRule>
  </conditionalFormatting>
  <conditionalFormatting sqref="R103">
    <cfRule type="cellIs" dxfId="3" priority="578" operator="greaterThan">
      <formula>0</formula>
    </cfRule>
  </conditionalFormatting>
  <conditionalFormatting sqref="H8">
    <cfRule type="cellIs" dxfId="4" priority="579" operator="greaterThan">
      <formula>250</formula>
    </cfRule>
  </conditionalFormatting>
  <conditionalFormatting sqref="H8">
    <cfRule type="cellIs" dxfId="5" priority="580" operator="greaterThan">
      <formula>200</formula>
    </cfRule>
  </conditionalFormatting>
  <conditionalFormatting sqref="H8">
    <cfRule type="cellIs" dxfId="6" priority="581" operator="greaterThan">
      <formula>150</formula>
    </cfRule>
  </conditionalFormatting>
  <conditionalFormatting sqref="H9">
    <cfRule type="cellIs" dxfId="4" priority="582" operator="greaterThan">
      <formula>250</formula>
    </cfRule>
  </conditionalFormatting>
  <conditionalFormatting sqref="H9">
    <cfRule type="cellIs" dxfId="5" priority="583" operator="greaterThan">
      <formula>200</formula>
    </cfRule>
  </conditionalFormatting>
  <conditionalFormatting sqref="H9">
    <cfRule type="cellIs" dxfId="6" priority="584" operator="greaterThan">
      <formula>150</formula>
    </cfRule>
  </conditionalFormatting>
  <conditionalFormatting sqref="H10">
    <cfRule type="cellIs" dxfId="4" priority="585" operator="greaterThan">
      <formula>250</formula>
    </cfRule>
  </conditionalFormatting>
  <conditionalFormatting sqref="H10">
    <cfRule type="cellIs" dxfId="5" priority="586" operator="greaterThan">
      <formula>200</formula>
    </cfRule>
  </conditionalFormatting>
  <conditionalFormatting sqref="H10">
    <cfRule type="cellIs" dxfId="6" priority="587" operator="greaterThan">
      <formula>150</formula>
    </cfRule>
  </conditionalFormatting>
  <conditionalFormatting sqref="H11">
    <cfRule type="cellIs" dxfId="4" priority="588" operator="greaterThan">
      <formula>250</formula>
    </cfRule>
  </conditionalFormatting>
  <conditionalFormatting sqref="H11">
    <cfRule type="cellIs" dxfId="5" priority="589" operator="greaterThan">
      <formula>200</formula>
    </cfRule>
  </conditionalFormatting>
  <conditionalFormatting sqref="H11">
    <cfRule type="cellIs" dxfId="6" priority="590" operator="greaterThan">
      <formula>150</formula>
    </cfRule>
  </conditionalFormatting>
  <conditionalFormatting sqref="H12">
    <cfRule type="cellIs" dxfId="4" priority="591" operator="greaterThan">
      <formula>250</formula>
    </cfRule>
  </conditionalFormatting>
  <conditionalFormatting sqref="H12">
    <cfRule type="cellIs" dxfId="5" priority="592" operator="greaterThan">
      <formula>200</formula>
    </cfRule>
  </conditionalFormatting>
  <conditionalFormatting sqref="H12">
    <cfRule type="cellIs" dxfId="6" priority="593" operator="greaterThan">
      <formula>150</formula>
    </cfRule>
  </conditionalFormatting>
  <conditionalFormatting sqref="H13">
    <cfRule type="cellIs" dxfId="4" priority="594" operator="greaterThan">
      <formula>250</formula>
    </cfRule>
  </conditionalFormatting>
  <conditionalFormatting sqref="H13">
    <cfRule type="cellIs" dxfId="5" priority="595" operator="greaterThan">
      <formula>200</formula>
    </cfRule>
  </conditionalFormatting>
  <conditionalFormatting sqref="H13">
    <cfRule type="cellIs" dxfId="6" priority="596" operator="greaterThan">
      <formula>150</formula>
    </cfRule>
  </conditionalFormatting>
  <conditionalFormatting sqref="H14">
    <cfRule type="cellIs" dxfId="4" priority="597" operator="greaterThan">
      <formula>250</formula>
    </cfRule>
  </conditionalFormatting>
  <conditionalFormatting sqref="H14">
    <cfRule type="cellIs" dxfId="5" priority="598" operator="greaterThan">
      <formula>200</formula>
    </cfRule>
  </conditionalFormatting>
  <conditionalFormatting sqref="H14">
    <cfRule type="cellIs" dxfId="6" priority="599" operator="greaterThan">
      <formula>150</formula>
    </cfRule>
  </conditionalFormatting>
  <conditionalFormatting sqref="H15">
    <cfRule type="cellIs" dxfId="4" priority="600" operator="greaterThan">
      <formula>250</formula>
    </cfRule>
  </conditionalFormatting>
  <conditionalFormatting sqref="H15">
    <cfRule type="cellIs" dxfId="5" priority="601" operator="greaterThan">
      <formula>200</formula>
    </cfRule>
  </conditionalFormatting>
  <conditionalFormatting sqref="H15">
    <cfRule type="cellIs" dxfId="6" priority="602" operator="greaterThan">
      <formula>150</formula>
    </cfRule>
  </conditionalFormatting>
  <conditionalFormatting sqref="H16">
    <cfRule type="cellIs" dxfId="4" priority="603" operator="greaterThan">
      <formula>250</formula>
    </cfRule>
  </conditionalFormatting>
  <conditionalFormatting sqref="H16">
    <cfRule type="cellIs" dxfId="5" priority="604" operator="greaterThan">
      <formula>200</formula>
    </cfRule>
  </conditionalFormatting>
  <conditionalFormatting sqref="H16">
    <cfRule type="cellIs" dxfId="6" priority="605" operator="greaterThan">
      <formula>150</formula>
    </cfRule>
  </conditionalFormatting>
  <conditionalFormatting sqref="H17">
    <cfRule type="cellIs" dxfId="4" priority="606" operator="greaterThan">
      <formula>250</formula>
    </cfRule>
  </conditionalFormatting>
  <conditionalFormatting sqref="H17">
    <cfRule type="cellIs" dxfId="5" priority="607" operator="greaterThan">
      <formula>200</formula>
    </cfRule>
  </conditionalFormatting>
  <conditionalFormatting sqref="H17">
    <cfRule type="cellIs" dxfId="6" priority="608" operator="greaterThan">
      <formula>150</formula>
    </cfRule>
  </conditionalFormatting>
  <conditionalFormatting sqref="H18">
    <cfRule type="cellIs" dxfId="4" priority="609" operator="greaterThan">
      <formula>250</formula>
    </cfRule>
  </conditionalFormatting>
  <conditionalFormatting sqref="H18">
    <cfRule type="cellIs" dxfId="5" priority="610" operator="greaterThan">
      <formula>200</formula>
    </cfRule>
  </conditionalFormatting>
  <conditionalFormatting sqref="H18">
    <cfRule type="cellIs" dxfId="6" priority="611" operator="greaterThan">
      <formula>150</formula>
    </cfRule>
  </conditionalFormatting>
  <conditionalFormatting sqref="H19">
    <cfRule type="cellIs" dxfId="4" priority="612" operator="greaterThan">
      <formula>250</formula>
    </cfRule>
  </conditionalFormatting>
  <conditionalFormatting sqref="H19">
    <cfRule type="cellIs" dxfId="5" priority="613" operator="greaterThan">
      <formula>200</formula>
    </cfRule>
  </conditionalFormatting>
  <conditionalFormatting sqref="H19">
    <cfRule type="cellIs" dxfId="6" priority="614" operator="greaterThan">
      <formula>150</formula>
    </cfRule>
  </conditionalFormatting>
  <conditionalFormatting sqref="H20">
    <cfRule type="cellIs" dxfId="4" priority="615" operator="greaterThan">
      <formula>250</formula>
    </cfRule>
  </conditionalFormatting>
  <conditionalFormatting sqref="H20">
    <cfRule type="cellIs" dxfId="5" priority="616" operator="greaterThan">
      <formula>200</formula>
    </cfRule>
  </conditionalFormatting>
  <conditionalFormatting sqref="H20">
    <cfRule type="cellIs" dxfId="6" priority="617" operator="greaterThan">
      <formula>150</formula>
    </cfRule>
  </conditionalFormatting>
  <conditionalFormatting sqref="H21">
    <cfRule type="cellIs" dxfId="4" priority="618" operator="greaterThan">
      <formula>250</formula>
    </cfRule>
  </conditionalFormatting>
  <conditionalFormatting sqref="H21">
    <cfRule type="cellIs" dxfId="5" priority="619" operator="greaterThan">
      <formula>200</formula>
    </cfRule>
  </conditionalFormatting>
  <conditionalFormatting sqref="H21">
    <cfRule type="cellIs" dxfId="6" priority="620" operator="greaterThan">
      <formula>150</formula>
    </cfRule>
  </conditionalFormatting>
  <conditionalFormatting sqref="H22">
    <cfRule type="cellIs" dxfId="4" priority="621" operator="greaterThan">
      <formula>250</formula>
    </cfRule>
  </conditionalFormatting>
  <conditionalFormatting sqref="H22">
    <cfRule type="cellIs" dxfId="5" priority="622" operator="greaterThan">
      <formula>200</formula>
    </cfRule>
  </conditionalFormatting>
  <conditionalFormatting sqref="H22">
    <cfRule type="cellIs" dxfId="6" priority="623" operator="greaterThan">
      <formula>150</formula>
    </cfRule>
  </conditionalFormatting>
  <conditionalFormatting sqref="H23">
    <cfRule type="cellIs" dxfId="4" priority="624" operator="greaterThan">
      <formula>250</formula>
    </cfRule>
  </conditionalFormatting>
  <conditionalFormatting sqref="H23">
    <cfRule type="cellIs" dxfId="5" priority="625" operator="greaterThan">
      <formula>200</formula>
    </cfRule>
  </conditionalFormatting>
  <conditionalFormatting sqref="H23">
    <cfRule type="cellIs" dxfId="6" priority="626" operator="greaterThan">
      <formula>150</formula>
    </cfRule>
  </conditionalFormatting>
  <conditionalFormatting sqref="H24">
    <cfRule type="cellIs" dxfId="4" priority="627" operator="greaterThan">
      <formula>250</formula>
    </cfRule>
  </conditionalFormatting>
  <conditionalFormatting sqref="H24">
    <cfRule type="cellIs" dxfId="5" priority="628" operator="greaterThan">
      <formula>200</formula>
    </cfRule>
  </conditionalFormatting>
  <conditionalFormatting sqref="H24">
    <cfRule type="cellIs" dxfId="6" priority="629" operator="greaterThan">
      <formula>150</formula>
    </cfRule>
  </conditionalFormatting>
  <conditionalFormatting sqref="H25">
    <cfRule type="cellIs" dxfId="4" priority="630" operator="greaterThan">
      <formula>250</formula>
    </cfRule>
  </conditionalFormatting>
  <conditionalFormatting sqref="H25">
    <cfRule type="cellIs" dxfId="5" priority="631" operator="greaterThan">
      <formula>200</formula>
    </cfRule>
  </conditionalFormatting>
  <conditionalFormatting sqref="H25">
    <cfRule type="cellIs" dxfId="6" priority="632" operator="greaterThan">
      <formula>150</formula>
    </cfRule>
  </conditionalFormatting>
  <conditionalFormatting sqref="H26">
    <cfRule type="cellIs" dxfId="4" priority="633" operator="greaterThan">
      <formula>250</formula>
    </cfRule>
  </conditionalFormatting>
  <conditionalFormatting sqref="H26">
    <cfRule type="cellIs" dxfId="5" priority="634" operator="greaterThan">
      <formula>200</formula>
    </cfRule>
  </conditionalFormatting>
  <conditionalFormatting sqref="H26">
    <cfRule type="cellIs" dxfId="6" priority="635" operator="greaterThan">
      <formula>150</formula>
    </cfRule>
  </conditionalFormatting>
  <conditionalFormatting sqref="H27">
    <cfRule type="cellIs" dxfId="4" priority="636" operator="greaterThan">
      <formula>250</formula>
    </cfRule>
  </conditionalFormatting>
  <conditionalFormatting sqref="H27">
    <cfRule type="cellIs" dxfId="5" priority="637" operator="greaterThan">
      <formula>200</formula>
    </cfRule>
  </conditionalFormatting>
  <conditionalFormatting sqref="H27">
    <cfRule type="cellIs" dxfId="6" priority="638" operator="greaterThan">
      <formula>150</formula>
    </cfRule>
  </conditionalFormatting>
  <conditionalFormatting sqref="H28">
    <cfRule type="cellIs" dxfId="4" priority="639" operator="greaterThan">
      <formula>250</formula>
    </cfRule>
  </conditionalFormatting>
  <conditionalFormatting sqref="H28">
    <cfRule type="cellIs" dxfId="5" priority="640" operator="greaterThan">
      <formula>200</formula>
    </cfRule>
  </conditionalFormatting>
  <conditionalFormatting sqref="H28">
    <cfRule type="cellIs" dxfId="6" priority="641" operator="greaterThan">
      <formula>150</formula>
    </cfRule>
  </conditionalFormatting>
  <conditionalFormatting sqref="H29">
    <cfRule type="cellIs" dxfId="4" priority="642" operator="greaterThan">
      <formula>250</formula>
    </cfRule>
  </conditionalFormatting>
  <conditionalFormatting sqref="H29">
    <cfRule type="cellIs" dxfId="5" priority="643" operator="greaterThan">
      <formula>200</formula>
    </cfRule>
  </conditionalFormatting>
  <conditionalFormatting sqref="H29">
    <cfRule type="cellIs" dxfId="6" priority="644" operator="greaterThan">
      <formula>150</formula>
    </cfRule>
  </conditionalFormatting>
  <conditionalFormatting sqref="H30">
    <cfRule type="cellIs" dxfId="4" priority="645" operator="greaterThan">
      <formula>250</formula>
    </cfRule>
  </conditionalFormatting>
  <conditionalFormatting sqref="H30">
    <cfRule type="cellIs" dxfId="5" priority="646" operator="greaterThan">
      <formula>200</formula>
    </cfRule>
  </conditionalFormatting>
  <conditionalFormatting sqref="H30">
    <cfRule type="cellIs" dxfId="6" priority="647" operator="greaterThan">
      <formula>150</formula>
    </cfRule>
  </conditionalFormatting>
  <conditionalFormatting sqref="H31">
    <cfRule type="cellIs" dxfId="4" priority="648" operator="greaterThan">
      <formula>250</formula>
    </cfRule>
  </conditionalFormatting>
  <conditionalFormatting sqref="H31">
    <cfRule type="cellIs" dxfId="5" priority="649" operator="greaterThan">
      <formula>200</formula>
    </cfRule>
  </conditionalFormatting>
  <conditionalFormatting sqref="H31">
    <cfRule type="cellIs" dxfId="6" priority="650" operator="greaterThan">
      <formula>150</formula>
    </cfRule>
  </conditionalFormatting>
  <conditionalFormatting sqref="H32">
    <cfRule type="cellIs" dxfId="4" priority="651" operator="greaterThan">
      <formula>250</formula>
    </cfRule>
  </conditionalFormatting>
  <conditionalFormatting sqref="H32">
    <cfRule type="cellIs" dxfId="5" priority="652" operator="greaterThan">
      <formula>200</formula>
    </cfRule>
  </conditionalFormatting>
  <conditionalFormatting sqref="H32">
    <cfRule type="cellIs" dxfId="6" priority="653" operator="greaterThan">
      <formula>150</formula>
    </cfRule>
  </conditionalFormatting>
  <conditionalFormatting sqref="H33">
    <cfRule type="cellIs" dxfId="4" priority="654" operator="greaterThan">
      <formula>250</formula>
    </cfRule>
  </conditionalFormatting>
  <conditionalFormatting sqref="H33">
    <cfRule type="cellIs" dxfId="5" priority="655" operator="greaterThan">
      <formula>200</formula>
    </cfRule>
  </conditionalFormatting>
  <conditionalFormatting sqref="H33">
    <cfRule type="cellIs" dxfId="6" priority="656" operator="greaterThan">
      <formula>150</formula>
    </cfRule>
  </conditionalFormatting>
  <conditionalFormatting sqref="H34">
    <cfRule type="cellIs" dxfId="4" priority="657" operator="greaterThan">
      <formula>250</formula>
    </cfRule>
  </conditionalFormatting>
  <conditionalFormatting sqref="H34">
    <cfRule type="cellIs" dxfId="5" priority="658" operator="greaterThan">
      <formula>200</formula>
    </cfRule>
  </conditionalFormatting>
  <conditionalFormatting sqref="H34">
    <cfRule type="cellIs" dxfId="6" priority="659" operator="greaterThan">
      <formula>150</formula>
    </cfRule>
  </conditionalFormatting>
  <conditionalFormatting sqref="H35">
    <cfRule type="cellIs" dxfId="4" priority="660" operator="greaterThan">
      <formula>250</formula>
    </cfRule>
  </conditionalFormatting>
  <conditionalFormatting sqref="H35">
    <cfRule type="cellIs" dxfId="5" priority="661" operator="greaterThan">
      <formula>200</formula>
    </cfRule>
  </conditionalFormatting>
  <conditionalFormatting sqref="H35">
    <cfRule type="cellIs" dxfId="6" priority="662" operator="greaterThan">
      <formula>150</formula>
    </cfRule>
  </conditionalFormatting>
  <conditionalFormatting sqref="H36">
    <cfRule type="cellIs" dxfId="4" priority="663" operator="greaterThan">
      <formula>250</formula>
    </cfRule>
  </conditionalFormatting>
  <conditionalFormatting sqref="H36">
    <cfRule type="cellIs" dxfId="5" priority="664" operator="greaterThan">
      <formula>200</formula>
    </cfRule>
  </conditionalFormatting>
  <conditionalFormatting sqref="H36">
    <cfRule type="cellIs" dxfId="6" priority="665" operator="greaterThan">
      <formula>150</formula>
    </cfRule>
  </conditionalFormatting>
  <conditionalFormatting sqref="H37">
    <cfRule type="cellIs" dxfId="4" priority="666" operator="greaterThan">
      <formula>250</formula>
    </cfRule>
  </conditionalFormatting>
  <conditionalFormatting sqref="H37">
    <cfRule type="cellIs" dxfId="5" priority="667" operator="greaterThan">
      <formula>200</formula>
    </cfRule>
  </conditionalFormatting>
  <conditionalFormatting sqref="H37">
    <cfRule type="cellIs" dxfId="6" priority="668" operator="greaterThan">
      <formula>150</formula>
    </cfRule>
  </conditionalFormatting>
  <conditionalFormatting sqref="H38">
    <cfRule type="cellIs" dxfId="4" priority="669" operator="greaterThan">
      <formula>250</formula>
    </cfRule>
  </conditionalFormatting>
  <conditionalFormatting sqref="H38">
    <cfRule type="cellIs" dxfId="5" priority="670" operator="greaterThan">
      <formula>200</formula>
    </cfRule>
  </conditionalFormatting>
  <conditionalFormatting sqref="H38">
    <cfRule type="cellIs" dxfId="6" priority="671" operator="greaterThan">
      <formula>150</formula>
    </cfRule>
  </conditionalFormatting>
  <conditionalFormatting sqref="H39">
    <cfRule type="cellIs" dxfId="4" priority="672" operator="greaterThan">
      <formula>250</formula>
    </cfRule>
  </conditionalFormatting>
  <conditionalFormatting sqref="H39">
    <cfRule type="cellIs" dxfId="5" priority="673" operator="greaterThan">
      <formula>200</formula>
    </cfRule>
  </conditionalFormatting>
  <conditionalFormatting sqref="H39">
    <cfRule type="cellIs" dxfId="6" priority="674" operator="greaterThan">
      <formula>150</formula>
    </cfRule>
  </conditionalFormatting>
  <conditionalFormatting sqref="H40">
    <cfRule type="cellIs" dxfId="4" priority="675" operator="greaterThan">
      <formula>250</formula>
    </cfRule>
  </conditionalFormatting>
  <conditionalFormatting sqref="H40">
    <cfRule type="cellIs" dxfId="5" priority="676" operator="greaterThan">
      <formula>200</formula>
    </cfRule>
  </conditionalFormatting>
  <conditionalFormatting sqref="H40">
    <cfRule type="cellIs" dxfId="6" priority="677" operator="greaterThan">
      <formula>150</formula>
    </cfRule>
  </conditionalFormatting>
  <conditionalFormatting sqref="H41">
    <cfRule type="cellIs" dxfId="4" priority="678" operator="greaterThan">
      <formula>250</formula>
    </cfRule>
  </conditionalFormatting>
  <conditionalFormatting sqref="H41">
    <cfRule type="cellIs" dxfId="5" priority="679" operator="greaterThan">
      <formula>200</formula>
    </cfRule>
  </conditionalFormatting>
  <conditionalFormatting sqref="H41">
    <cfRule type="cellIs" dxfId="6" priority="680" operator="greaterThan">
      <formula>150</formula>
    </cfRule>
  </conditionalFormatting>
  <conditionalFormatting sqref="H42">
    <cfRule type="cellIs" dxfId="4" priority="681" operator="greaterThan">
      <formula>250</formula>
    </cfRule>
  </conditionalFormatting>
  <conditionalFormatting sqref="H42">
    <cfRule type="cellIs" dxfId="5" priority="682" operator="greaterThan">
      <formula>200</formula>
    </cfRule>
  </conditionalFormatting>
  <conditionalFormatting sqref="H42">
    <cfRule type="cellIs" dxfId="6" priority="683" operator="greaterThan">
      <formula>150</formula>
    </cfRule>
  </conditionalFormatting>
  <conditionalFormatting sqref="H43">
    <cfRule type="cellIs" dxfId="4" priority="684" operator="greaterThan">
      <formula>250</formula>
    </cfRule>
  </conditionalFormatting>
  <conditionalFormatting sqref="H43">
    <cfRule type="cellIs" dxfId="5" priority="685" operator="greaterThan">
      <formula>200</formula>
    </cfRule>
  </conditionalFormatting>
  <conditionalFormatting sqref="H43">
    <cfRule type="cellIs" dxfId="6" priority="686" operator="greaterThan">
      <formula>150</formula>
    </cfRule>
  </conditionalFormatting>
  <conditionalFormatting sqref="H44">
    <cfRule type="cellIs" dxfId="4" priority="687" operator="greaterThan">
      <formula>250</formula>
    </cfRule>
  </conditionalFormatting>
  <conditionalFormatting sqref="H44">
    <cfRule type="cellIs" dxfId="5" priority="688" operator="greaterThan">
      <formula>200</formula>
    </cfRule>
  </conditionalFormatting>
  <conditionalFormatting sqref="H44">
    <cfRule type="cellIs" dxfId="6" priority="689" operator="greaterThan">
      <formula>150</formula>
    </cfRule>
  </conditionalFormatting>
  <conditionalFormatting sqref="H45">
    <cfRule type="cellIs" dxfId="4" priority="690" operator="greaterThan">
      <formula>250</formula>
    </cfRule>
  </conditionalFormatting>
  <conditionalFormatting sqref="H45">
    <cfRule type="cellIs" dxfId="5" priority="691" operator="greaterThan">
      <formula>200</formula>
    </cfRule>
  </conditionalFormatting>
  <conditionalFormatting sqref="H45">
    <cfRule type="cellIs" dxfId="6" priority="692" operator="greaterThan">
      <formula>150</formula>
    </cfRule>
  </conditionalFormatting>
  <conditionalFormatting sqref="H46">
    <cfRule type="cellIs" dxfId="4" priority="693" operator="greaterThan">
      <formula>250</formula>
    </cfRule>
  </conditionalFormatting>
  <conditionalFormatting sqref="H46">
    <cfRule type="cellIs" dxfId="5" priority="694" operator="greaterThan">
      <formula>200</formula>
    </cfRule>
  </conditionalFormatting>
  <conditionalFormatting sqref="H46">
    <cfRule type="cellIs" dxfId="6" priority="695" operator="greaterThan">
      <formula>150</formula>
    </cfRule>
  </conditionalFormatting>
  <conditionalFormatting sqref="H47">
    <cfRule type="cellIs" dxfId="4" priority="696" operator="greaterThan">
      <formula>250</formula>
    </cfRule>
  </conditionalFormatting>
  <conditionalFormatting sqref="H47">
    <cfRule type="cellIs" dxfId="5" priority="697" operator="greaterThan">
      <formula>200</formula>
    </cfRule>
  </conditionalFormatting>
  <conditionalFormatting sqref="H47">
    <cfRule type="cellIs" dxfId="6" priority="698" operator="greaterThan">
      <formula>150</formula>
    </cfRule>
  </conditionalFormatting>
  <conditionalFormatting sqref="H48">
    <cfRule type="cellIs" dxfId="4" priority="699" operator="greaterThan">
      <formula>250</formula>
    </cfRule>
  </conditionalFormatting>
  <conditionalFormatting sqref="H48">
    <cfRule type="cellIs" dxfId="5" priority="700" operator="greaterThan">
      <formula>200</formula>
    </cfRule>
  </conditionalFormatting>
  <conditionalFormatting sqref="H48">
    <cfRule type="cellIs" dxfId="6" priority="701" operator="greaterThan">
      <formula>150</formula>
    </cfRule>
  </conditionalFormatting>
  <conditionalFormatting sqref="H49">
    <cfRule type="cellIs" dxfId="4" priority="702" operator="greaterThan">
      <formula>250</formula>
    </cfRule>
  </conditionalFormatting>
  <conditionalFormatting sqref="H49">
    <cfRule type="cellIs" dxfId="5" priority="703" operator="greaterThan">
      <formula>200</formula>
    </cfRule>
  </conditionalFormatting>
  <conditionalFormatting sqref="H49">
    <cfRule type="cellIs" dxfId="6" priority="704" operator="greaterThan">
      <formula>150</formula>
    </cfRule>
  </conditionalFormatting>
  <conditionalFormatting sqref="H50">
    <cfRule type="cellIs" dxfId="4" priority="705" operator="greaterThan">
      <formula>250</formula>
    </cfRule>
  </conditionalFormatting>
  <conditionalFormatting sqref="H50">
    <cfRule type="cellIs" dxfId="5" priority="706" operator="greaterThan">
      <formula>200</formula>
    </cfRule>
  </conditionalFormatting>
  <conditionalFormatting sqref="H50">
    <cfRule type="cellIs" dxfId="6" priority="707" operator="greaterThan">
      <formula>150</formula>
    </cfRule>
  </conditionalFormatting>
  <conditionalFormatting sqref="H51">
    <cfRule type="cellIs" dxfId="4" priority="708" operator="greaterThan">
      <formula>250</formula>
    </cfRule>
  </conditionalFormatting>
  <conditionalFormatting sqref="H51">
    <cfRule type="cellIs" dxfId="5" priority="709" operator="greaterThan">
      <formula>200</formula>
    </cfRule>
  </conditionalFormatting>
  <conditionalFormatting sqref="H51">
    <cfRule type="cellIs" dxfId="6" priority="710" operator="greaterThan">
      <formula>150</formula>
    </cfRule>
  </conditionalFormatting>
  <conditionalFormatting sqref="H52">
    <cfRule type="cellIs" dxfId="4" priority="711" operator="greaterThan">
      <formula>250</formula>
    </cfRule>
  </conditionalFormatting>
  <conditionalFormatting sqref="H52">
    <cfRule type="cellIs" dxfId="5" priority="712" operator="greaterThan">
      <formula>200</formula>
    </cfRule>
  </conditionalFormatting>
  <conditionalFormatting sqref="H52">
    <cfRule type="cellIs" dxfId="6" priority="713" operator="greaterThan">
      <formula>150</formula>
    </cfRule>
  </conditionalFormatting>
  <conditionalFormatting sqref="H53">
    <cfRule type="cellIs" dxfId="4" priority="714" operator="greaterThan">
      <formula>250</formula>
    </cfRule>
  </conditionalFormatting>
  <conditionalFormatting sqref="H53">
    <cfRule type="cellIs" dxfId="5" priority="715" operator="greaterThan">
      <formula>200</formula>
    </cfRule>
  </conditionalFormatting>
  <conditionalFormatting sqref="H53">
    <cfRule type="cellIs" dxfId="6" priority="716" operator="greaterThan">
      <formula>150</formula>
    </cfRule>
  </conditionalFormatting>
  <conditionalFormatting sqref="H54">
    <cfRule type="cellIs" dxfId="4" priority="717" operator="greaterThan">
      <formula>250</formula>
    </cfRule>
  </conditionalFormatting>
  <conditionalFormatting sqref="H54">
    <cfRule type="cellIs" dxfId="5" priority="718" operator="greaterThan">
      <formula>200</formula>
    </cfRule>
  </conditionalFormatting>
  <conditionalFormatting sqref="H54">
    <cfRule type="cellIs" dxfId="6" priority="719" operator="greaterThan">
      <formula>150</formula>
    </cfRule>
  </conditionalFormatting>
  <conditionalFormatting sqref="H55">
    <cfRule type="cellIs" dxfId="4" priority="720" operator="greaterThan">
      <formula>250</formula>
    </cfRule>
  </conditionalFormatting>
  <conditionalFormatting sqref="H55">
    <cfRule type="cellIs" dxfId="5" priority="721" operator="greaterThan">
      <formula>200</formula>
    </cfRule>
  </conditionalFormatting>
  <conditionalFormatting sqref="H55">
    <cfRule type="cellIs" dxfId="6" priority="722" operator="greaterThan">
      <formula>150</formula>
    </cfRule>
  </conditionalFormatting>
  <conditionalFormatting sqref="H56">
    <cfRule type="cellIs" dxfId="4" priority="723" operator="greaterThan">
      <formula>250</formula>
    </cfRule>
  </conditionalFormatting>
  <conditionalFormatting sqref="H56">
    <cfRule type="cellIs" dxfId="5" priority="724" operator="greaterThan">
      <formula>200</formula>
    </cfRule>
  </conditionalFormatting>
  <conditionalFormatting sqref="H56">
    <cfRule type="cellIs" dxfId="6" priority="725" operator="greaterThan">
      <formula>150</formula>
    </cfRule>
  </conditionalFormatting>
  <conditionalFormatting sqref="H57">
    <cfRule type="cellIs" dxfId="4" priority="726" operator="greaterThan">
      <formula>250</formula>
    </cfRule>
  </conditionalFormatting>
  <conditionalFormatting sqref="H57">
    <cfRule type="cellIs" dxfId="5" priority="727" operator="greaterThan">
      <formula>200</formula>
    </cfRule>
  </conditionalFormatting>
  <conditionalFormatting sqref="H57">
    <cfRule type="cellIs" dxfId="6" priority="728" operator="greaterThan">
      <formula>150</formula>
    </cfRule>
  </conditionalFormatting>
  <conditionalFormatting sqref="H58">
    <cfRule type="cellIs" dxfId="4" priority="729" operator="greaterThan">
      <formula>250</formula>
    </cfRule>
  </conditionalFormatting>
  <conditionalFormatting sqref="H58">
    <cfRule type="cellIs" dxfId="5" priority="730" operator="greaterThan">
      <formula>200</formula>
    </cfRule>
  </conditionalFormatting>
  <conditionalFormatting sqref="H58">
    <cfRule type="cellIs" dxfId="6" priority="731" operator="greaterThan">
      <formula>150</formula>
    </cfRule>
  </conditionalFormatting>
  <conditionalFormatting sqref="H59">
    <cfRule type="cellIs" dxfId="4" priority="732" operator="greaterThan">
      <formula>250</formula>
    </cfRule>
  </conditionalFormatting>
  <conditionalFormatting sqref="H59">
    <cfRule type="cellIs" dxfId="5" priority="733" operator="greaterThan">
      <formula>200</formula>
    </cfRule>
  </conditionalFormatting>
  <conditionalFormatting sqref="H59">
    <cfRule type="cellIs" dxfId="6" priority="734" operator="greaterThan">
      <formula>150</formula>
    </cfRule>
  </conditionalFormatting>
  <conditionalFormatting sqref="H60">
    <cfRule type="cellIs" dxfId="4" priority="735" operator="greaterThan">
      <formula>250</formula>
    </cfRule>
  </conditionalFormatting>
  <conditionalFormatting sqref="H60">
    <cfRule type="cellIs" dxfId="5" priority="736" operator="greaterThan">
      <formula>200</formula>
    </cfRule>
  </conditionalFormatting>
  <conditionalFormatting sqref="H60">
    <cfRule type="cellIs" dxfId="6" priority="737" operator="greaterThan">
      <formula>150</formula>
    </cfRule>
  </conditionalFormatting>
  <conditionalFormatting sqref="H61">
    <cfRule type="cellIs" dxfId="4" priority="738" operator="greaterThan">
      <formula>250</formula>
    </cfRule>
  </conditionalFormatting>
  <conditionalFormatting sqref="H61">
    <cfRule type="cellIs" dxfId="5" priority="739" operator="greaterThan">
      <formula>200</formula>
    </cfRule>
  </conditionalFormatting>
  <conditionalFormatting sqref="H61">
    <cfRule type="cellIs" dxfId="6" priority="740" operator="greaterThan">
      <formula>150</formula>
    </cfRule>
  </conditionalFormatting>
  <conditionalFormatting sqref="H62">
    <cfRule type="cellIs" dxfId="4" priority="741" operator="greaterThan">
      <formula>250</formula>
    </cfRule>
  </conditionalFormatting>
  <conditionalFormatting sqref="H62">
    <cfRule type="cellIs" dxfId="5" priority="742" operator="greaterThan">
      <formula>200</formula>
    </cfRule>
  </conditionalFormatting>
  <conditionalFormatting sqref="H62">
    <cfRule type="cellIs" dxfId="6" priority="743" operator="greaterThan">
      <formula>150</formula>
    </cfRule>
  </conditionalFormatting>
  <conditionalFormatting sqref="H63">
    <cfRule type="cellIs" dxfId="4" priority="744" operator="greaterThan">
      <formula>250</formula>
    </cfRule>
  </conditionalFormatting>
  <conditionalFormatting sqref="H63">
    <cfRule type="cellIs" dxfId="5" priority="745" operator="greaterThan">
      <formula>200</formula>
    </cfRule>
  </conditionalFormatting>
  <conditionalFormatting sqref="H63">
    <cfRule type="cellIs" dxfId="6" priority="746" operator="greaterThan">
      <formula>150</formula>
    </cfRule>
  </conditionalFormatting>
  <conditionalFormatting sqref="H64">
    <cfRule type="cellIs" dxfId="4" priority="747" operator="greaterThan">
      <formula>250</formula>
    </cfRule>
  </conditionalFormatting>
  <conditionalFormatting sqref="H64">
    <cfRule type="cellIs" dxfId="5" priority="748" operator="greaterThan">
      <formula>200</formula>
    </cfRule>
  </conditionalFormatting>
  <conditionalFormatting sqref="H64">
    <cfRule type="cellIs" dxfId="6" priority="749" operator="greaterThan">
      <formula>150</formula>
    </cfRule>
  </conditionalFormatting>
  <conditionalFormatting sqref="H65">
    <cfRule type="cellIs" dxfId="4" priority="750" operator="greaterThan">
      <formula>250</formula>
    </cfRule>
  </conditionalFormatting>
  <conditionalFormatting sqref="H65">
    <cfRule type="cellIs" dxfId="5" priority="751" operator="greaterThan">
      <formula>200</formula>
    </cfRule>
  </conditionalFormatting>
  <conditionalFormatting sqref="H65">
    <cfRule type="cellIs" dxfId="6" priority="752" operator="greaterThan">
      <formula>150</formula>
    </cfRule>
  </conditionalFormatting>
  <conditionalFormatting sqref="H66">
    <cfRule type="cellIs" dxfId="4" priority="753" operator="greaterThan">
      <formula>250</formula>
    </cfRule>
  </conditionalFormatting>
  <conditionalFormatting sqref="H66">
    <cfRule type="cellIs" dxfId="5" priority="754" operator="greaterThan">
      <formula>200</formula>
    </cfRule>
  </conditionalFormatting>
  <conditionalFormatting sqref="H66">
    <cfRule type="cellIs" dxfId="6" priority="755" operator="greaterThan">
      <formula>150</formula>
    </cfRule>
  </conditionalFormatting>
  <conditionalFormatting sqref="H67">
    <cfRule type="cellIs" dxfId="4" priority="756" operator="greaterThan">
      <formula>250</formula>
    </cfRule>
  </conditionalFormatting>
  <conditionalFormatting sqref="H67">
    <cfRule type="cellIs" dxfId="5" priority="757" operator="greaterThan">
      <formula>200</formula>
    </cfRule>
  </conditionalFormatting>
  <conditionalFormatting sqref="H67">
    <cfRule type="cellIs" dxfId="6" priority="758" operator="greaterThan">
      <formula>150</formula>
    </cfRule>
  </conditionalFormatting>
  <conditionalFormatting sqref="H68">
    <cfRule type="cellIs" dxfId="4" priority="759" operator="greaterThan">
      <formula>250</formula>
    </cfRule>
  </conditionalFormatting>
  <conditionalFormatting sqref="H68">
    <cfRule type="cellIs" dxfId="5" priority="760" operator="greaterThan">
      <formula>200</formula>
    </cfRule>
  </conditionalFormatting>
  <conditionalFormatting sqref="H68">
    <cfRule type="cellIs" dxfId="6" priority="761" operator="greaterThan">
      <formula>150</formula>
    </cfRule>
  </conditionalFormatting>
  <conditionalFormatting sqref="H69">
    <cfRule type="cellIs" dxfId="4" priority="762" operator="greaterThan">
      <formula>250</formula>
    </cfRule>
  </conditionalFormatting>
  <conditionalFormatting sqref="H69">
    <cfRule type="cellIs" dxfId="5" priority="763" operator="greaterThan">
      <formula>200</formula>
    </cfRule>
  </conditionalFormatting>
  <conditionalFormatting sqref="H69">
    <cfRule type="cellIs" dxfId="6" priority="764" operator="greaterThan">
      <formula>150</formula>
    </cfRule>
  </conditionalFormatting>
  <conditionalFormatting sqref="H70">
    <cfRule type="cellIs" dxfId="4" priority="765" operator="greaterThan">
      <formula>250</formula>
    </cfRule>
  </conditionalFormatting>
  <conditionalFormatting sqref="H70">
    <cfRule type="cellIs" dxfId="5" priority="766" operator="greaterThan">
      <formula>200</formula>
    </cfRule>
  </conditionalFormatting>
  <conditionalFormatting sqref="H70">
    <cfRule type="cellIs" dxfId="6" priority="767" operator="greaterThan">
      <formula>150</formula>
    </cfRule>
  </conditionalFormatting>
  <conditionalFormatting sqref="H71">
    <cfRule type="cellIs" dxfId="4" priority="768" operator="greaterThan">
      <formula>250</formula>
    </cfRule>
  </conditionalFormatting>
  <conditionalFormatting sqref="H71">
    <cfRule type="cellIs" dxfId="5" priority="769" operator="greaterThan">
      <formula>200</formula>
    </cfRule>
  </conditionalFormatting>
  <conditionalFormatting sqref="H71">
    <cfRule type="cellIs" dxfId="6" priority="770" operator="greaterThan">
      <formula>150</formula>
    </cfRule>
  </conditionalFormatting>
  <conditionalFormatting sqref="H72">
    <cfRule type="cellIs" dxfId="4" priority="771" operator="greaterThan">
      <formula>250</formula>
    </cfRule>
  </conditionalFormatting>
  <conditionalFormatting sqref="H72">
    <cfRule type="cellIs" dxfId="5" priority="772" operator="greaterThan">
      <formula>200</formula>
    </cfRule>
  </conditionalFormatting>
  <conditionalFormatting sqref="H72">
    <cfRule type="cellIs" dxfId="6" priority="773" operator="greaterThan">
      <formula>150</formula>
    </cfRule>
  </conditionalFormatting>
  <conditionalFormatting sqref="H73">
    <cfRule type="cellIs" dxfId="4" priority="774" operator="greaterThan">
      <formula>250</formula>
    </cfRule>
  </conditionalFormatting>
  <conditionalFormatting sqref="H73">
    <cfRule type="cellIs" dxfId="5" priority="775" operator="greaterThan">
      <formula>200</formula>
    </cfRule>
  </conditionalFormatting>
  <conditionalFormatting sqref="H73">
    <cfRule type="cellIs" dxfId="6" priority="776" operator="greaterThan">
      <formula>150</formula>
    </cfRule>
  </conditionalFormatting>
  <conditionalFormatting sqref="H74">
    <cfRule type="cellIs" dxfId="4" priority="777" operator="greaterThan">
      <formula>250</formula>
    </cfRule>
  </conditionalFormatting>
  <conditionalFormatting sqref="H74">
    <cfRule type="cellIs" dxfId="5" priority="778" operator="greaterThan">
      <formula>200</formula>
    </cfRule>
  </conditionalFormatting>
  <conditionalFormatting sqref="H74">
    <cfRule type="cellIs" dxfId="6" priority="779" operator="greaterThan">
      <formula>150</formula>
    </cfRule>
  </conditionalFormatting>
  <conditionalFormatting sqref="H75">
    <cfRule type="cellIs" dxfId="4" priority="780" operator="greaterThan">
      <formula>250</formula>
    </cfRule>
  </conditionalFormatting>
  <conditionalFormatting sqref="H75">
    <cfRule type="cellIs" dxfId="5" priority="781" operator="greaterThan">
      <formula>200</formula>
    </cfRule>
  </conditionalFormatting>
  <conditionalFormatting sqref="H75">
    <cfRule type="cellIs" dxfId="6" priority="782" operator="greaterThan">
      <formula>150</formula>
    </cfRule>
  </conditionalFormatting>
  <conditionalFormatting sqref="H76">
    <cfRule type="cellIs" dxfId="4" priority="783" operator="greaterThan">
      <formula>250</formula>
    </cfRule>
  </conditionalFormatting>
  <conditionalFormatting sqref="H76">
    <cfRule type="cellIs" dxfId="5" priority="784" operator="greaterThan">
      <formula>200</formula>
    </cfRule>
  </conditionalFormatting>
  <conditionalFormatting sqref="H76">
    <cfRule type="cellIs" dxfId="6" priority="785" operator="greaterThan">
      <formula>150</formula>
    </cfRule>
  </conditionalFormatting>
  <conditionalFormatting sqref="H77">
    <cfRule type="cellIs" dxfId="4" priority="786" operator="greaterThan">
      <formula>250</formula>
    </cfRule>
  </conditionalFormatting>
  <conditionalFormatting sqref="H77">
    <cfRule type="cellIs" dxfId="5" priority="787" operator="greaterThan">
      <formula>200</formula>
    </cfRule>
  </conditionalFormatting>
  <conditionalFormatting sqref="H77">
    <cfRule type="cellIs" dxfId="6" priority="788" operator="greaterThan">
      <formula>150</formula>
    </cfRule>
  </conditionalFormatting>
  <conditionalFormatting sqref="H78">
    <cfRule type="cellIs" dxfId="4" priority="789" operator="greaterThan">
      <formula>250</formula>
    </cfRule>
  </conditionalFormatting>
  <conditionalFormatting sqref="H78">
    <cfRule type="cellIs" dxfId="5" priority="790" operator="greaterThan">
      <formula>200</formula>
    </cfRule>
  </conditionalFormatting>
  <conditionalFormatting sqref="H78">
    <cfRule type="cellIs" dxfId="6" priority="791" operator="greaterThan">
      <formula>150</formula>
    </cfRule>
  </conditionalFormatting>
  <conditionalFormatting sqref="H79">
    <cfRule type="cellIs" dxfId="4" priority="792" operator="greaterThan">
      <formula>250</formula>
    </cfRule>
  </conditionalFormatting>
  <conditionalFormatting sqref="H79">
    <cfRule type="cellIs" dxfId="5" priority="793" operator="greaterThan">
      <formula>200</formula>
    </cfRule>
  </conditionalFormatting>
  <conditionalFormatting sqref="H79">
    <cfRule type="cellIs" dxfId="6" priority="794" operator="greaterThan">
      <formula>150</formula>
    </cfRule>
  </conditionalFormatting>
  <conditionalFormatting sqref="H80">
    <cfRule type="cellIs" dxfId="4" priority="795" operator="greaterThan">
      <formula>250</formula>
    </cfRule>
  </conditionalFormatting>
  <conditionalFormatting sqref="H80">
    <cfRule type="cellIs" dxfId="5" priority="796" operator="greaterThan">
      <formula>200</formula>
    </cfRule>
  </conditionalFormatting>
  <conditionalFormatting sqref="H80">
    <cfRule type="cellIs" dxfId="6" priority="797" operator="greaterThan">
      <formula>150</formula>
    </cfRule>
  </conditionalFormatting>
  <conditionalFormatting sqref="H81">
    <cfRule type="cellIs" dxfId="4" priority="798" operator="greaterThan">
      <formula>250</formula>
    </cfRule>
  </conditionalFormatting>
  <conditionalFormatting sqref="H81">
    <cfRule type="cellIs" dxfId="5" priority="799" operator="greaterThan">
      <formula>200</formula>
    </cfRule>
  </conditionalFormatting>
  <conditionalFormatting sqref="H81">
    <cfRule type="cellIs" dxfId="6" priority="800" operator="greaterThan">
      <formula>150</formula>
    </cfRule>
  </conditionalFormatting>
  <conditionalFormatting sqref="H82">
    <cfRule type="cellIs" dxfId="4" priority="801" operator="greaterThan">
      <formula>250</formula>
    </cfRule>
  </conditionalFormatting>
  <conditionalFormatting sqref="H82">
    <cfRule type="cellIs" dxfId="5" priority="802" operator="greaterThan">
      <formula>200</formula>
    </cfRule>
  </conditionalFormatting>
  <conditionalFormatting sqref="H82">
    <cfRule type="cellIs" dxfId="6" priority="803" operator="greaterThan">
      <formula>150</formula>
    </cfRule>
  </conditionalFormatting>
  <conditionalFormatting sqref="H83">
    <cfRule type="cellIs" dxfId="4" priority="804" operator="greaterThan">
      <formula>250</formula>
    </cfRule>
  </conditionalFormatting>
  <conditionalFormatting sqref="H83">
    <cfRule type="cellIs" dxfId="5" priority="805" operator="greaterThan">
      <formula>200</formula>
    </cfRule>
  </conditionalFormatting>
  <conditionalFormatting sqref="H83">
    <cfRule type="cellIs" dxfId="6" priority="806" operator="greaterThan">
      <formula>150</formula>
    </cfRule>
  </conditionalFormatting>
  <conditionalFormatting sqref="H84">
    <cfRule type="cellIs" dxfId="4" priority="807" operator="greaterThan">
      <formula>250</formula>
    </cfRule>
  </conditionalFormatting>
  <conditionalFormatting sqref="H84">
    <cfRule type="cellIs" dxfId="5" priority="808" operator="greaterThan">
      <formula>200</formula>
    </cfRule>
  </conditionalFormatting>
  <conditionalFormatting sqref="H84">
    <cfRule type="cellIs" dxfId="6" priority="809" operator="greaterThan">
      <formula>150</formula>
    </cfRule>
  </conditionalFormatting>
  <conditionalFormatting sqref="H85">
    <cfRule type="cellIs" dxfId="4" priority="810" operator="greaterThan">
      <formula>250</formula>
    </cfRule>
  </conditionalFormatting>
  <conditionalFormatting sqref="H85">
    <cfRule type="cellIs" dxfId="5" priority="811" operator="greaterThan">
      <formula>200</formula>
    </cfRule>
  </conditionalFormatting>
  <conditionalFormatting sqref="H85">
    <cfRule type="cellIs" dxfId="6" priority="812" operator="greaterThan">
      <formula>150</formula>
    </cfRule>
  </conditionalFormatting>
  <conditionalFormatting sqref="H86">
    <cfRule type="cellIs" dxfId="4" priority="813" operator="greaterThan">
      <formula>250</formula>
    </cfRule>
  </conditionalFormatting>
  <conditionalFormatting sqref="H86">
    <cfRule type="cellIs" dxfId="5" priority="814" operator="greaterThan">
      <formula>200</formula>
    </cfRule>
  </conditionalFormatting>
  <conditionalFormatting sqref="H86">
    <cfRule type="cellIs" dxfId="6" priority="815" operator="greaterThan">
      <formula>150</formula>
    </cfRule>
  </conditionalFormatting>
  <conditionalFormatting sqref="H87">
    <cfRule type="cellIs" dxfId="4" priority="816" operator="greaterThan">
      <formula>250</formula>
    </cfRule>
  </conditionalFormatting>
  <conditionalFormatting sqref="H87">
    <cfRule type="cellIs" dxfId="5" priority="817" operator="greaterThan">
      <formula>200</formula>
    </cfRule>
  </conditionalFormatting>
  <conditionalFormatting sqref="H87">
    <cfRule type="cellIs" dxfId="6" priority="818" operator="greaterThan">
      <formula>150</formula>
    </cfRule>
  </conditionalFormatting>
  <conditionalFormatting sqref="H88">
    <cfRule type="cellIs" dxfId="4" priority="819" operator="greaterThan">
      <formula>250</formula>
    </cfRule>
  </conditionalFormatting>
  <conditionalFormatting sqref="H88">
    <cfRule type="cellIs" dxfId="5" priority="820" operator="greaterThan">
      <formula>200</formula>
    </cfRule>
  </conditionalFormatting>
  <conditionalFormatting sqref="H88">
    <cfRule type="cellIs" dxfId="6" priority="821" operator="greaterThan">
      <formula>150</formula>
    </cfRule>
  </conditionalFormatting>
  <conditionalFormatting sqref="H89">
    <cfRule type="cellIs" dxfId="4" priority="822" operator="greaterThan">
      <formula>250</formula>
    </cfRule>
  </conditionalFormatting>
  <conditionalFormatting sqref="H89">
    <cfRule type="cellIs" dxfId="5" priority="823" operator="greaterThan">
      <formula>200</formula>
    </cfRule>
  </conditionalFormatting>
  <conditionalFormatting sqref="H89">
    <cfRule type="cellIs" dxfId="6" priority="824" operator="greaterThan">
      <formula>150</formula>
    </cfRule>
  </conditionalFormatting>
  <conditionalFormatting sqref="H90">
    <cfRule type="cellIs" dxfId="4" priority="825" operator="greaterThan">
      <formula>250</formula>
    </cfRule>
  </conditionalFormatting>
  <conditionalFormatting sqref="H90">
    <cfRule type="cellIs" dxfId="5" priority="826" operator="greaterThan">
      <formula>200</formula>
    </cfRule>
  </conditionalFormatting>
  <conditionalFormatting sqref="H90">
    <cfRule type="cellIs" dxfId="6" priority="827" operator="greaterThan">
      <formula>150</formula>
    </cfRule>
  </conditionalFormatting>
  <conditionalFormatting sqref="H91">
    <cfRule type="cellIs" dxfId="4" priority="828" operator="greaterThan">
      <formula>250</formula>
    </cfRule>
  </conditionalFormatting>
  <conditionalFormatting sqref="H91">
    <cfRule type="cellIs" dxfId="5" priority="829" operator="greaterThan">
      <formula>200</formula>
    </cfRule>
  </conditionalFormatting>
  <conditionalFormatting sqref="H91">
    <cfRule type="cellIs" dxfId="6" priority="830" operator="greaterThan">
      <formula>150</formula>
    </cfRule>
  </conditionalFormatting>
  <conditionalFormatting sqref="H92">
    <cfRule type="cellIs" dxfId="4" priority="831" operator="greaterThan">
      <formula>250</formula>
    </cfRule>
  </conditionalFormatting>
  <conditionalFormatting sqref="H92">
    <cfRule type="cellIs" dxfId="5" priority="832" operator="greaterThan">
      <formula>200</formula>
    </cfRule>
  </conditionalFormatting>
  <conditionalFormatting sqref="H92">
    <cfRule type="cellIs" dxfId="6" priority="833" operator="greaterThan">
      <formula>150</formula>
    </cfRule>
  </conditionalFormatting>
  <conditionalFormatting sqref="H93">
    <cfRule type="cellIs" dxfId="4" priority="834" operator="greaterThan">
      <formula>250</formula>
    </cfRule>
  </conditionalFormatting>
  <conditionalFormatting sqref="H93">
    <cfRule type="cellIs" dxfId="5" priority="835" operator="greaterThan">
      <formula>200</formula>
    </cfRule>
  </conditionalFormatting>
  <conditionalFormatting sqref="H93">
    <cfRule type="cellIs" dxfId="6" priority="836" operator="greaterThan">
      <formula>150</formula>
    </cfRule>
  </conditionalFormatting>
  <conditionalFormatting sqref="H94">
    <cfRule type="cellIs" dxfId="4" priority="837" operator="greaterThan">
      <formula>250</formula>
    </cfRule>
  </conditionalFormatting>
  <conditionalFormatting sqref="H94">
    <cfRule type="cellIs" dxfId="5" priority="838" operator="greaterThan">
      <formula>200</formula>
    </cfRule>
  </conditionalFormatting>
  <conditionalFormatting sqref="H94">
    <cfRule type="cellIs" dxfId="6" priority="839" operator="greaterThan">
      <formula>150</formula>
    </cfRule>
  </conditionalFormatting>
  <conditionalFormatting sqref="H95">
    <cfRule type="cellIs" dxfId="4" priority="840" operator="greaterThan">
      <formula>250</formula>
    </cfRule>
  </conditionalFormatting>
  <conditionalFormatting sqref="H95">
    <cfRule type="cellIs" dxfId="5" priority="841" operator="greaterThan">
      <formula>200</formula>
    </cfRule>
  </conditionalFormatting>
  <conditionalFormatting sqref="H95">
    <cfRule type="cellIs" dxfId="6" priority="842" operator="greaterThan">
      <formula>150</formula>
    </cfRule>
  </conditionalFormatting>
  <conditionalFormatting sqref="H96">
    <cfRule type="cellIs" dxfId="4" priority="843" operator="greaterThan">
      <formula>250</formula>
    </cfRule>
  </conditionalFormatting>
  <conditionalFormatting sqref="H96">
    <cfRule type="cellIs" dxfId="5" priority="844" operator="greaterThan">
      <formula>200</formula>
    </cfRule>
  </conditionalFormatting>
  <conditionalFormatting sqref="H96">
    <cfRule type="cellIs" dxfId="6" priority="845" operator="greaterThan">
      <formula>150</formula>
    </cfRule>
  </conditionalFormatting>
  <conditionalFormatting sqref="H97">
    <cfRule type="cellIs" dxfId="4" priority="846" operator="greaterThan">
      <formula>250</formula>
    </cfRule>
  </conditionalFormatting>
  <conditionalFormatting sqref="H97">
    <cfRule type="cellIs" dxfId="5" priority="847" operator="greaterThan">
      <formula>200</formula>
    </cfRule>
  </conditionalFormatting>
  <conditionalFormatting sqref="H97">
    <cfRule type="cellIs" dxfId="6" priority="848" operator="greaterThan">
      <formula>150</formula>
    </cfRule>
  </conditionalFormatting>
  <conditionalFormatting sqref="H98">
    <cfRule type="cellIs" dxfId="4" priority="849" operator="greaterThan">
      <formula>250</formula>
    </cfRule>
  </conditionalFormatting>
  <conditionalFormatting sqref="H98">
    <cfRule type="cellIs" dxfId="5" priority="850" operator="greaterThan">
      <formula>200</formula>
    </cfRule>
  </conditionalFormatting>
  <conditionalFormatting sqref="H98">
    <cfRule type="cellIs" dxfId="6" priority="851" operator="greaterThan">
      <formula>150</formula>
    </cfRule>
  </conditionalFormatting>
  <conditionalFormatting sqref="H99">
    <cfRule type="cellIs" dxfId="4" priority="852" operator="greaterThan">
      <formula>250</formula>
    </cfRule>
  </conditionalFormatting>
  <conditionalFormatting sqref="H99">
    <cfRule type="cellIs" dxfId="5" priority="853" operator="greaterThan">
      <formula>200</formula>
    </cfRule>
  </conditionalFormatting>
  <conditionalFormatting sqref="H99">
    <cfRule type="cellIs" dxfId="6" priority="854" operator="greaterThan">
      <formula>150</formula>
    </cfRule>
  </conditionalFormatting>
  <conditionalFormatting sqref="H100">
    <cfRule type="cellIs" dxfId="4" priority="855" operator="greaterThan">
      <formula>250</formula>
    </cfRule>
  </conditionalFormatting>
  <conditionalFormatting sqref="H100">
    <cfRule type="cellIs" dxfId="5" priority="856" operator="greaterThan">
      <formula>200</formula>
    </cfRule>
  </conditionalFormatting>
  <conditionalFormatting sqref="H100">
    <cfRule type="cellIs" dxfId="6" priority="857" operator="greaterThan">
      <formula>150</formula>
    </cfRule>
  </conditionalFormatting>
  <conditionalFormatting sqref="H101">
    <cfRule type="cellIs" dxfId="4" priority="858" operator="greaterThan">
      <formula>250</formula>
    </cfRule>
  </conditionalFormatting>
  <conditionalFormatting sqref="H101">
    <cfRule type="cellIs" dxfId="5" priority="859" operator="greaterThan">
      <formula>200</formula>
    </cfRule>
  </conditionalFormatting>
  <conditionalFormatting sqref="H101">
    <cfRule type="cellIs" dxfId="6" priority="860" operator="greaterThan">
      <formula>150</formula>
    </cfRule>
  </conditionalFormatting>
  <conditionalFormatting sqref="H102">
    <cfRule type="cellIs" dxfId="4" priority="861" operator="greaterThan">
      <formula>250</formula>
    </cfRule>
  </conditionalFormatting>
  <conditionalFormatting sqref="H102">
    <cfRule type="cellIs" dxfId="5" priority="862" operator="greaterThan">
      <formula>200</formula>
    </cfRule>
  </conditionalFormatting>
  <conditionalFormatting sqref="H102">
    <cfRule type="cellIs" dxfId="6" priority="863" operator="greaterThan">
      <formula>150</formula>
    </cfRule>
  </conditionalFormatting>
  <conditionalFormatting sqref="H103">
    <cfRule type="cellIs" dxfId="4" priority="864" operator="greaterThan">
      <formula>250</formula>
    </cfRule>
  </conditionalFormatting>
  <conditionalFormatting sqref="H103">
    <cfRule type="cellIs" dxfId="5" priority="865" operator="greaterThan">
      <formula>200</formula>
    </cfRule>
  </conditionalFormatting>
  <conditionalFormatting sqref="H103">
    <cfRule type="cellIs" dxfId="6" priority="866" operator="greaterThan">
      <formula>150</formula>
    </cfRule>
  </conditionalFormatting>
  <conditionalFormatting sqref="I8">
    <cfRule type="cellIs" dxfId="4" priority="867" operator="greaterThan">
      <formula>250</formula>
    </cfRule>
  </conditionalFormatting>
  <conditionalFormatting sqref="I8">
    <cfRule type="cellIs" dxfId="5" priority="868" operator="greaterThan">
      <formula>200</formula>
    </cfRule>
  </conditionalFormatting>
  <conditionalFormatting sqref="I8">
    <cfRule type="cellIs" dxfId="6" priority="869" operator="greaterThan">
      <formula>150</formula>
    </cfRule>
  </conditionalFormatting>
  <conditionalFormatting sqref="I9">
    <cfRule type="cellIs" dxfId="4" priority="870" operator="greaterThan">
      <formula>250</formula>
    </cfRule>
  </conditionalFormatting>
  <conditionalFormatting sqref="I9">
    <cfRule type="cellIs" dxfId="5" priority="871" operator="greaterThan">
      <formula>200</formula>
    </cfRule>
  </conditionalFormatting>
  <conditionalFormatting sqref="I9">
    <cfRule type="cellIs" dxfId="6" priority="872" operator="greaterThan">
      <formula>150</formula>
    </cfRule>
  </conditionalFormatting>
  <conditionalFormatting sqref="I10">
    <cfRule type="cellIs" dxfId="4" priority="873" operator="greaterThan">
      <formula>250</formula>
    </cfRule>
  </conditionalFormatting>
  <conditionalFormatting sqref="I10">
    <cfRule type="cellIs" dxfId="5" priority="874" operator="greaterThan">
      <formula>200</formula>
    </cfRule>
  </conditionalFormatting>
  <conditionalFormatting sqref="I10">
    <cfRule type="cellIs" dxfId="6" priority="875" operator="greaterThan">
      <formula>150</formula>
    </cfRule>
  </conditionalFormatting>
  <conditionalFormatting sqref="I11">
    <cfRule type="cellIs" dxfId="4" priority="876" operator="greaterThan">
      <formula>250</formula>
    </cfRule>
  </conditionalFormatting>
  <conditionalFormatting sqref="I11">
    <cfRule type="cellIs" dxfId="5" priority="877" operator="greaterThan">
      <formula>200</formula>
    </cfRule>
  </conditionalFormatting>
  <conditionalFormatting sqref="I11">
    <cfRule type="cellIs" dxfId="6" priority="878" operator="greaterThan">
      <formula>150</formula>
    </cfRule>
  </conditionalFormatting>
  <conditionalFormatting sqref="I12">
    <cfRule type="cellIs" dxfId="4" priority="879" operator="greaterThan">
      <formula>250</formula>
    </cfRule>
  </conditionalFormatting>
  <conditionalFormatting sqref="I12">
    <cfRule type="cellIs" dxfId="5" priority="880" operator="greaterThan">
      <formula>200</formula>
    </cfRule>
  </conditionalFormatting>
  <conditionalFormatting sqref="I12">
    <cfRule type="cellIs" dxfId="6" priority="881" operator="greaterThan">
      <formula>150</formula>
    </cfRule>
  </conditionalFormatting>
  <conditionalFormatting sqref="I13">
    <cfRule type="cellIs" dxfId="4" priority="882" operator="greaterThan">
      <formula>250</formula>
    </cfRule>
  </conditionalFormatting>
  <conditionalFormatting sqref="I13">
    <cfRule type="cellIs" dxfId="5" priority="883" operator="greaterThan">
      <formula>200</formula>
    </cfRule>
  </conditionalFormatting>
  <conditionalFormatting sqref="I13">
    <cfRule type="cellIs" dxfId="6" priority="884" operator="greaterThan">
      <formula>150</formula>
    </cfRule>
  </conditionalFormatting>
  <conditionalFormatting sqref="I14">
    <cfRule type="cellIs" dxfId="4" priority="885" operator="greaterThan">
      <formula>250</formula>
    </cfRule>
  </conditionalFormatting>
  <conditionalFormatting sqref="I14">
    <cfRule type="cellIs" dxfId="5" priority="886" operator="greaterThan">
      <formula>200</formula>
    </cfRule>
  </conditionalFormatting>
  <conditionalFormatting sqref="I14">
    <cfRule type="cellIs" dxfId="6" priority="887" operator="greaterThan">
      <formula>150</formula>
    </cfRule>
  </conditionalFormatting>
  <conditionalFormatting sqref="I15">
    <cfRule type="cellIs" dxfId="4" priority="888" operator="greaterThan">
      <formula>250</formula>
    </cfRule>
  </conditionalFormatting>
  <conditionalFormatting sqref="I15">
    <cfRule type="cellIs" dxfId="5" priority="889" operator="greaterThan">
      <formula>200</formula>
    </cfRule>
  </conditionalFormatting>
  <conditionalFormatting sqref="I15">
    <cfRule type="cellIs" dxfId="6" priority="890" operator="greaterThan">
      <formula>150</formula>
    </cfRule>
  </conditionalFormatting>
  <conditionalFormatting sqref="I16">
    <cfRule type="cellIs" dxfId="4" priority="891" operator="greaterThan">
      <formula>250</formula>
    </cfRule>
  </conditionalFormatting>
  <conditionalFormatting sqref="I16">
    <cfRule type="cellIs" dxfId="5" priority="892" operator="greaterThan">
      <formula>200</formula>
    </cfRule>
  </conditionalFormatting>
  <conditionalFormatting sqref="I16">
    <cfRule type="cellIs" dxfId="6" priority="893" operator="greaterThan">
      <formula>150</formula>
    </cfRule>
  </conditionalFormatting>
  <conditionalFormatting sqref="I17">
    <cfRule type="cellIs" dxfId="4" priority="894" operator="greaterThan">
      <formula>250</formula>
    </cfRule>
  </conditionalFormatting>
  <conditionalFormatting sqref="I17">
    <cfRule type="cellIs" dxfId="5" priority="895" operator="greaterThan">
      <formula>200</formula>
    </cfRule>
  </conditionalFormatting>
  <conditionalFormatting sqref="I17">
    <cfRule type="cellIs" dxfId="6" priority="896" operator="greaterThan">
      <formula>150</formula>
    </cfRule>
  </conditionalFormatting>
  <conditionalFormatting sqref="I18">
    <cfRule type="cellIs" dxfId="4" priority="897" operator="greaterThan">
      <formula>250</formula>
    </cfRule>
  </conditionalFormatting>
  <conditionalFormatting sqref="I18">
    <cfRule type="cellIs" dxfId="5" priority="898" operator="greaterThan">
      <formula>200</formula>
    </cfRule>
  </conditionalFormatting>
  <conditionalFormatting sqref="I18">
    <cfRule type="cellIs" dxfId="6" priority="899" operator="greaterThan">
      <formula>150</formula>
    </cfRule>
  </conditionalFormatting>
  <conditionalFormatting sqref="I19">
    <cfRule type="cellIs" dxfId="4" priority="900" operator="greaterThan">
      <formula>250</formula>
    </cfRule>
  </conditionalFormatting>
  <conditionalFormatting sqref="I19">
    <cfRule type="cellIs" dxfId="5" priority="901" operator="greaterThan">
      <formula>200</formula>
    </cfRule>
  </conditionalFormatting>
  <conditionalFormatting sqref="I19">
    <cfRule type="cellIs" dxfId="6" priority="902" operator="greaterThan">
      <formula>150</formula>
    </cfRule>
  </conditionalFormatting>
  <conditionalFormatting sqref="I20">
    <cfRule type="cellIs" dxfId="4" priority="903" operator="greaterThan">
      <formula>250</formula>
    </cfRule>
  </conditionalFormatting>
  <conditionalFormatting sqref="I20">
    <cfRule type="cellIs" dxfId="5" priority="904" operator="greaterThan">
      <formula>200</formula>
    </cfRule>
  </conditionalFormatting>
  <conditionalFormatting sqref="I20">
    <cfRule type="cellIs" dxfId="6" priority="905" operator="greaterThan">
      <formula>150</formula>
    </cfRule>
  </conditionalFormatting>
  <conditionalFormatting sqref="I21">
    <cfRule type="cellIs" dxfId="4" priority="906" operator="greaterThan">
      <formula>250</formula>
    </cfRule>
  </conditionalFormatting>
  <conditionalFormatting sqref="I21">
    <cfRule type="cellIs" dxfId="5" priority="907" operator="greaterThan">
      <formula>200</formula>
    </cfRule>
  </conditionalFormatting>
  <conditionalFormatting sqref="I21">
    <cfRule type="cellIs" dxfId="6" priority="908" operator="greaterThan">
      <formula>150</formula>
    </cfRule>
  </conditionalFormatting>
  <conditionalFormatting sqref="I22">
    <cfRule type="cellIs" dxfId="4" priority="909" operator="greaterThan">
      <formula>250</formula>
    </cfRule>
  </conditionalFormatting>
  <conditionalFormatting sqref="I22">
    <cfRule type="cellIs" dxfId="5" priority="910" operator="greaterThan">
      <formula>200</formula>
    </cfRule>
  </conditionalFormatting>
  <conditionalFormatting sqref="I22">
    <cfRule type="cellIs" dxfId="6" priority="911" operator="greaterThan">
      <formula>150</formula>
    </cfRule>
  </conditionalFormatting>
  <conditionalFormatting sqref="I23">
    <cfRule type="cellIs" dxfId="4" priority="912" operator="greaterThan">
      <formula>250</formula>
    </cfRule>
  </conditionalFormatting>
  <conditionalFormatting sqref="I23">
    <cfRule type="cellIs" dxfId="5" priority="913" operator="greaterThan">
      <formula>200</formula>
    </cfRule>
  </conditionalFormatting>
  <conditionalFormatting sqref="I23">
    <cfRule type="cellIs" dxfId="6" priority="914" operator="greaterThan">
      <formula>150</formula>
    </cfRule>
  </conditionalFormatting>
  <conditionalFormatting sqref="I24">
    <cfRule type="cellIs" dxfId="4" priority="915" operator="greaterThan">
      <formula>250</formula>
    </cfRule>
  </conditionalFormatting>
  <conditionalFormatting sqref="I24">
    <cfRule type="cellIs" dxfId="5" priority="916" operator="greaterThan">
      <formula>200</formula>
    </cfRule>
  </conditionalFormatting>
  <conditionalFormatting sqref="I24">
    <cfRule type="cellIs" dxfId="6" priority="917" operator="greaterThan">
      <formula>150</formula>
    </cfRule>
  </conditionalFormatting>
  <conditionalFormatting sqref="I25">
    <cfRule type="cellIs" dxfId="4" priority="918" operator="greaterThan">
      <formula>250</formula>
    </cfRule>
  </conditionalFormatting>
  <conditionalFormatting sqref="I25">
    <cfRule type="cellIs" dxfId="5" priority="919" operator="greaterThan">
      <formula>200</formula>
    </cfRule>
  </conditionalFormatting>
  <conditionalFormatting sqref="I25">
    <cfRule type="cellIs" dxfId="6" priority="920" operator="greaterThan">
      <formula>150</formula>
    </cfRule>
  </conditionalFormatting>
  <conditionalFormatting sqref="I26">
    <cfRule type="cellIs" dxfId="4" priority="921" operator="greaterThan">
      <formula>250</formula>
    </cfRule>
  </conditionalFormatting>
  <conditionalFormatting sqref="I26">
    <cfRule type="cellIs" dxfId="5" priority="922" operator="greaterThan">
      <formula>200</formula>
    </cfRule>
  </conditionalFormatting>
  <conditionalFormatting sqref="I26">
    <cfRule type="cellIs" dxfId="6" priority="923" operator="greaterThan">
      <formula>150</formula>
    </cfRule>
  </conditionalFormatting>
  <conditionalFormatting sqref="I27">
    <cfRule type="cellIs" dxfId="4" priority="924" operator="greaterThan">
      <formula>250</formula>
    </cfRule>
  </conditionalFormatting>
  <conditionalFormatting sqref="I27">
    <cfRule type="cellIs" dxfId="5" priority="925" operator="greaterThan">
      <formula>200</formula>
    </cfRule>
  </conditionalFormatting>
  <conditionalFormatting sqref="I27">
    <cfRule type="cellIs" dxfId="6" priority="926" operator="greaterThan">
      <formula>150</formula>
    </cfRule>
  </conditionalFormatting>
  <conditionalFormatting sqref="I28">
    <cfRule type="cellIs" dxfId="4" priority="927" operator="greaterThan">
      <formula>250</formula>
    </cfRule>
  </conditionalFormatting>
  <conditionalFormatting sqref="I28">
    <cfRule type="cellIs" dxfId="5" priority="928" operator="greaterThan">
      <formula>200</formula>
    </cfRule>
  </conditionalFormatting>
  <conditionalFormatting sqref="I28">
    <cfRule type="cellIs" dxfId="6" priority="929" operator="greaterThan">
      <formula>150</formula>
    </cfRule>
  </conditionalFormatting>
  <conditionalFormatting sqref="I29">
    <cfRule type="cellIs" dxfId="4" priority="930" operator="greaterThan">
      <formula>250</formula>
    </cfRule>
  </conditionalFormatting>
  <conditionalFormatting sqref="I29">
    <cfRule type="cellIs" dxfId="5" priority="931" operator="greaterThan">
      <formula>200</formula>
    </cfRule>
  </conditionalFormatting>
  <conditionalFormatting sqref="I29">
    <cfRule type="cellIs" dxfId="6" priority="932" operator="greaterThan">
      <formula>150</formula>
    </cfRule>
  </conditionalFormatting>
  <conditionalFormatting sqref="I30">
    <cfRule type="cellIs" dxfId="4" priority="933" operator="greaterThan">
      <formula>250</formula>
    </cfRule>
  </conditionalFormatting>
  <conditionalFormatting sqref="I30">
    <cfRule type="cellIs" dxfId="5" priority="934" operator="greaterThan">
      <formula>200</formula>
    </cfRule>
  </conditionalFormatting>
  <conditionalFormatting sqref="I30">
    <cfRule type="cellIs" dxfId="6" priority="935" operator="greaterThan">
      <formula>150</formula>
    </cfRule>
  </conditionalFormatting>
  <conditionalFormatting sqref="I31">
    <cfRule type="cellIs" dxfId="4" priority="936" operator="greaterThan">
      <formula>250</formula>
    </cfRule>
  </conditionalFormatting>
  <conditionalFormatting sqref="I31">
    <cfRule type="cellIs" dxfId="5" priority="937" operator="greaterThan">
      <formula>200</formula>
    </cfRule>
  </conditionalFormatting>
  <conditionalFormatting sqref="I31">
    <cfRule type="cellIs" dxfId="6" priority="938" operator="greaterThan">
      <formula>150</formula>
    </cfRule>
  </conditionalFormatting>
  <conditionalFormatting sqref="I32">
    <cfRule type="cellIs" dxfId="4" priority="939" operator="greaterThan">
      <formula>250</formula>
    </cfRule>
  </conditionalFormatting>
  <conditionalFormatting sqref="I32">
    <cfRule type="cellIs" dxfId="5" priority="940" operator="greaterThan">
      <formula>200</formula>
    </cfRule>
  </conditionalFormatting>
  <conditionalFormatting sqref="I32">
    <cfRule type="cellIs" dxfId="6" priority="941" operator="greaterThan">
      <formula>150</formula>
    </cfRule>
  </conditionalFormatting>
  <conditionalFormatting sqref="I33">
    <cfRule type="cellIs" dxfId="4" priority="942" operator="greaterThan">
      <formula>250</formula>
    </cfRule>
  </conditionalFormatting>
  <conditionalFormatting sqref="I33">
    <cfRule type="cellIs" dxfId="5" priority="943" operator="greaterThan">
      <formula>200</formula>
    </cfRule>
  </conditionalFormatting>
  <conditionalFormatting sqref="I33">
    <cfRule type="cellIs" dxfId="6" priority="944" operator="greaterThan">
      <formula>150</formula>
    </cfRule>
  </conditionalFormatting>
  <conditionalFormatting sqref="I34">
    <cfRule type="cellIs" dxfId="4" priority="945" operator="greaterThan">
      <formula>250</formula>
    </cfRule>
  </conditionalFormatting>
  <conditionalFormatting sqref="I34">
    <cfRule type="cellIs" dxfId="5" priority="946" operator="greaterThan">
      <formula>200</formula>
    </cfRule>
  </conditionalFormatting>
  <conditionalFormatting sqref="I34">
    <cfRule type="cellIs" dxfId="6" priority="947" operator="greaterThan">
      <formula>150</formula>
    </cfRule>
  </conditionalFormatting>
  <conditionalFormatting sqref="I35">
    <cfRule type="cellIs" dxfId="4" priority="948" operator="greaterThan">
      <formula>250</formula>
    </cfRule>
  </conditionalFormatting>
  <conditionalFormatting sqref="I35">
    <cfRule type="cellIs" dxfId="5" priority="949" operator="greaterThan">
      <formula>200</formula>
    </cfRule>
  </conditionalFormatting>
  <conditionalFormatting sqref="I35">
    <cfRule type="cellIs" dxfId="6" priority="950" operator="greaterThan">
      <formula>150</formula>
    </cfRule>
  </conditionalFormatting>
  <conditionalFormatting sqref="I36">
    <cfRule type="cellIs" dxfId="4" priority="951" operator="greaterThan">
      <formula>250</formula>
    </cfRule>
  </conditionalFormatting>
  <conditionalFormatting sqref="I36">
    <cfRule type="cellIs" dxfId="5" priority="952" operator="greaterThan">
      <formula>200</formula>
    </cfRule>
  </conditionalFormatting>
  <conditionalFormatting sqref="I36">
    <cfRule type="cellIs" dxfId="6" priority="953" operator="greaterThan">
      <formula>150</formula>
    </cfRule>
  </conditionalFormatting>
  <conditionalFormatting sqref="I37">
    <cfRule type="cellIs" dxfId="4" priority="954" operator="greaterThan">
      <formula>250</formula>
    </cfRule>
  </conditionalFormatting>
  <conditionalFormatting sqref="I37">
    <cfRule type="cellIs" dxfId="5" priority="955" operator="greaterThan">
      <formula>200</formula>
    </cfRule>
  </conditionalFormatting>
  <conditionalFormatting sqref="I37">
    <cfRule type="cellIs" dxfId="6" priority="956" operator="greaterThan">
      <formula>150</formula>
    </cfRule>
  </conditionalFormatting>
  <conditionalFormatting sqref="I38">
    <cfRule type="cellIs" dxfId="4" priority="957" operator="greaterThan">
      <formula>250</formula>
    </cfRule>
  </conditionalFormatting>
  <conditionalFormatting sqref="I38">
    <cfRule type="cellIs" dxfId="5" priority="958" operator="greaterThan">
      <formula>200</formula>
    </cfRule>
  </conditionalFormatting>
  <conditionalFormatting sqref="I38">
    <cfRule type="cellIs" dxfId="6" priority="959" operator="greaterThan">
      <formula>150</formula>
    </cfRule>
  </conditionalFormatting>
  <conditionalFormatting sqref="I39">
    <cfRule type="cellIs" dxfId="4" priority="960" operator="greaterThan">
      <formula>250</formula>
    </cfRule>
  </conditionalFormatting>
  <conditionalFormatting sqref="I39">
    <cfRule type="cellIs" dxfId="5" priority="961" operator="greaterThan">
      <formula>200</formula>
    </cfRule>
  </conditionalFormatting>
  <conditionalFormatting sqref="I39">
    <cfRule type="cellIs" dxfId="6" priority="962" operator="greaterThan">
      <formula>150</formula>
    </cfRule>
  </conditionalFormatting>
  <conditionalFormatting sqref="I40">
    <cfRule type="cellIs" dxfId="4" priority="963" operator="greaterThan">
      <formula>250</formula>
    </cfRule>
  </conditionalFormatting>
  <conditionalFormatting sqref="I40">
    <cfRule type="cellIs" dxfId="5" priority="964" operator="greaterThan">
      <formula>200</formula>
    </cfRule>
  </conditionalFormatting>
  <conditionalFormatting sqref="I40">
    <cfRule type="cellIs" dxfId="6" priority="965" operator="greaterThan">
      <formula>150</formula>
    </cfRule>
  </conditionalFormatting>
  <conditionalFormatting sqref="I41">
    <cfRule type="cellIs" dxfId="4" priority="966" operator="greaterThan">
      <formula>250</formula>
    </cfRule>
  </conditionalFormatting>
  <conditionalFormatting sqref="I41">
    <cfRule type="cellIs" dxfId="5" priority="967" operator="greaterThan">
      <formula>200</formula>
    </cfRule>
  </conditionalFormatting>
  <conditionalFormatting sqref="I41">
    <cfRule type="cellIs" dxfId="6" priority="968" operator="greaterThan">
      <formula>150</formula>
    </cfRule>
  </conditionalFormatting>
  <conditionalFormatting sqref="I42">
    <cfRule type="cellIs" dxfId="4" priority="969" operator="greaterThan">
      <formula>250</formula>
    </cfRule>
  </conditionalFormatting>
  <conditionalFormatting sqref="I42">
    <cfRule type="cellIs" dxfId="5" priority="970" operator="greaterThan">
      <formula>200</formula>
    </cfRule>
  </conditionalFormatting>
  <conditionalFormatting sqref="I42">
    <cfRule type="cellIs" dxfId="6" priority="971" operator="greaterThan">
      <formula>150</formula>
    </cfRule>
  </conditionalFormatting>
  <conditionalFormatting sqref="I43">
    <cfRule type="cellIs" dxfId="4" priority="972" operator="greaterThan">
      <formula>250</formula>
    </cfRule>
  </conditionalFormatting>
  <conditionalFormatting sqref="I43">
    <cfRule type="cellIs" dxfId="5" priority="973" operator="greaterThan">
      <formula>200</formula>
    </cfRule>
  </conditionalFormatting>
  <conditionalFormatting sqref="I43">
    <cfRule type="cellIs" dxfId="6" priority="974" operator="greaterThan">
      <formula>150</formula>
    </cfRule>
  </conditionalFormatting>
  <conditionalFormatting sqref="I44">
    <cfRule type="cellIs" dxfId="4" priority="975" operator="greaterThan">
      <formula>250</formula>
    </cfRule>
  </conditionalFormatting>
  <conditionalFormatting sqref="I44">
    <cfRule type="cellIs" dxfId="5" priority="976" operator="greaterThan">
      <formula>200</formula>
    </cfRule>
  </conditionalFormatting>
  <conditionalFormatting sqref="I44">
    <cfRule type="cellIs" dxfId="6" priority="977" operator="greaterThan">
      <formula>150</formula>
    </cfRule>
  </conditionalFormatting>
  <conditionalFormatting sqref="I45">
    <cfRule type="cellIs" dxfId="4" priority="978" operator="greaterThan">
      <formula>250</formula>
    </cfRule>
  </conditionalFormatting>
  <conditionalFormatting sqref="I45">
    <cfRule type="cellIs" dxfId="5" priority="979" operator="greaterThan">
      <formula>200</formula>
    </cfRule>
  </conditionalFormatting>
  <conditionalFormatting sqref="I45">
    <cfRule type="cellIs" dxfId="6" priority="980" operator="greaterThan">
      <formula>150</formula>
    </cfRule>
  </conditionalFormatting>
  <conditionalFormatting sqref="I46">
    <cfRule type="cellIs" dxfId="4" priority="981" operator="greaterThan">
      <formula>250</formula>
    </cfRule>
  </conditionalFormatting>
  <conditionalFormatting sqref="I46">
    <cfRule type="cellIs" dxfId="5" priority="982" operator="greaterThan">
      <formula>200</formula>
    </cfRule>
  </conditionalFormatting>
  <conditionalFormatting sqref="I46">
    <cfRule type="cellIs" dxfId="6" priority="983" operator="greaterThan">
      <formula>150</formula>
    </cfRule>
  </conditionalFormatting>
  <conditionalFormatting sqref="I47">
    <cfRule type="cellIs" dxfId="4" priority="984" operator="greaterThan">
      <formula>250</formula>
    </cfRule>
  </conditionalFormatting>
  <conditionalFormatting sqref="I47">
    <cfRule type="cellIs" dxfId="5" priority="985" operator="greaterThan">
      <formula>200</formula>
    </cfRule>
  </conditionalFormatting>
  <conditionalFormatting sqref="I47">
    <cfRule type="cellIs" dxfId="6" priority="986" operator="greaterThan">
      <formula>150</formula>
    </cfRule>
  </conditionalFormatting>
  <conditionalFormatting sqref="I48">
    <cfRule type="cellIs" dxfId="4" priority="987" operator="greaterThan">
      <formula>250</formula>
    </cfRule>
  </conditionalFormatting>
  <conditionalFormatting sqref="I48">
    <cfRule type="cellIs" dxfId="5" priority="988" operator="greaterThan">
      <formula>200</formula>
    </cfRule>
  </conditionalFormatting>
  <conditionalFormatting sqref="I48">
    <cfRule type="cellIs" dxfId="6" priority="989" operator="greaterThan">
      <formula>150</formula>
    </cfRule>
  </conditionalFormatting>
  <conditionalFormatting sqref="I49">
    <cfRule type="cellIs" dxfId="4" priority="990" operator="greaterThan">
      <formula>250</formula>
    </cfRule>
  </conditionalFormatting>
  <conditionalFormatting sqref="I49">
    <cfRule type="cellIs" dxfId="5" priority="991" operator="greaterThan">
      <formula>200</formula>
    </cfRule>
  </conditionalFormatting>
  <conditionalFormatting sqref="I49">
    <cfRule type="cellIs" dxfId="6" priority="992" operator="greaterThan">
      <formula>150</formula>
    </cfRule>
  </conditionalFormatting>
  <conditionalFormatting sqref="I50">
    <cfRule type="cellIs" dxfId="4" priority="993" operator="greaterThan">
      <formula>250</formula>
    </cfRule>
  </conditionalFormatting>
  <conditionalFormatting sqref="I50">
    <cfRule type="cellIs" dxfId="5" priority="994" operator="greaterThan">
      <formula>200</formula>
    </cfRule>
  </conditionalFormatting>
  <conditionalFormatting sqref="I50">
    <cfRule type="cellIs" dxfId="6" priority="995" operator="greaterThan">
      <formula>150</formula>
    </cfRule>
  </conditionalFormatting>
  <conditionalFormatting sqref="I51">
    <cfRule type="cellIs" dxfId="4" priority="996" operator="greaterThan">
      <formula>250</formula>
    </cfRule>
  </conditionalFormatting>
  <conditionalFormatting sqref="I51">
    <cfRule type="cellIs" dxfId="5" priority="997" operator="greaterThan">
      <formula>200</formula>
    </cfRule>
  </conditionalFormatting>
  <conditionalFormatting sqref="I51">
    <cfRule type="cellIs" dxfId="6" priority="998" operator="greaterThan">
      <formula>150</formula>
    </cfRule>
  </conditionalFormatting>
  <conditionalFormatting sqref="I52">
    <cfRule type="cellIs" dxfId="4" priority="999" operator="greaterThan">
      <formula>250</formula>
    </cfRule>
  </conditionalFormatting>
  <conditionalFormatting sqref="I52">
    <cfRule type="cellIs" dxfId="5" priority="1000" operator="greaterThan">
      <formula>200</formula>
    </cfRule>
  </conditionalFormatting>
  <conditionalFormatting sqref="I52">
    <cfRule type="cellIs" dxfId="6" priority="1001" operator="greaterThan">
      <formula>150</formula>
    </cfRule>
  </conditionalFormatting>
  <conditionalFormatting sqref="I53">
    <cfRule type="cellIs" dxfId="4" priority="1002" operator="greaterThan">
      <formula>250</formula>
    </cfRule>
  </conditionalFormatting>
  <conditionalFormatting sqref="I53">
    <cfRule type="cellIs" dxfId="5" priority="1003" operator="greaterThan">
      <formula>200</formula>
    </cfRule>
  </conditionalFormatting>
  <conditionalFormatting sqref="I53">
    <cfRule type="cellIs" dxfId="6" priority="1004" operator="greaterThan">
      <formula>150</formula>
    </cfRule>
  </conditionalFormatting>
  <conditionalFormatting sqref="I54">
    <cfRule type="cellIs" dxfId="4" priority="1005" operator="greaterThan">
      <formula>250</formula>
    </cfRule>
  </conditionalFormatting>
  <conditionalFormatting sqref="I54">
    <cfRule type="cellIs" dxfId="5" priority="1006" operator="greaterThan">
      <formula>200</formula>
    </cfRule>
  </conditionalFormatting>
  <conditionalFormatting sqref="I54">
    <cfRule type="cellIs" dxfId="6" priority="1007" operator="greaterThan">
      <formula>150</formula>
    </cfRule>
  </conditionalFormatting>
  <conditionalFormatting sqref="I55">
    <cfRule type="cellIs" dxfId="4" priority="1008" operator="greaterThan">
      <formula>250</formula>
    </cfRule>
  </conditionalFormatting>
  <conditionalFormatting sqref="I55">
    <cfRule type="cellIs" dxfId="5" priority="1009" operator="greaterThan">
      <formula>200</formula>
    </cfRule>
  </conditionalFormatting>
  <conditionalFormatting sqref="I55">
    <cfRule type="cellIs" dxfId="6" priority="1010" operator="greaterThan">
      <formula>150</formula>
    </cfRule>
  </conditionalFormatting>
  <conditionalFormatting sqref="I56">
    <cfRule type="cellIs" dxfId="4" priority="1011" operator="greaterThan">
      <formula>250</formula>
    </cfRule>
  </conditionalFormatting>
  <conditionalFormatting sqref="I56">
    <cfRule type="cellIs" dxfId="5" priority="1012" operator="greaterThan">
      <formula>200</formula>
    </cfRule>
  </conditionalFormatting>
  <conditionalFormatting sqref="I56">
    <cfRule type="cellIs" dxfId="6" priority="1013" operator="greaterThan">
      <formula>150</formula>
    </cfRule>
  </conditionalFormatting>
  <conditionalFormatting sqref="I57">
    <cfRule type="cellIs" dxfId="4" priority="1014" operator="greaterThan">
      <formula>250</formula>
    </cfRule>
  </conditionalFormatting>
  <conditionalFormatting sqref="I57">
    <cfRule type="cellIs" dxfId="5" priority="1015" operator="greaterThan">
      <formula>200</formula>
    </cfRule>
  </conditionalFormatting>
  <conditionalFormatting sqref="I57">
    <cfRule type="cellIs" dxfId="6" priority="1016" operator="greaterThan">
      <formula>150</formula>
    </cfRule>
  </conditionalFormatting>
  <conditionalFormatting sqref="I58">
    <cfRule type="cellIs" dxfId="4" priority="1017" operator="greaterThan">
      <formula>250</formula>
    </cfRule>
  </conditionalFormatting>
  <conditionalFormatting sqref="I58">
    <cfRule type="cellIs" dxfId="5" priority="1018" operator="greaterThan">
      <formula>200</formula>
    </cfRule>
  </conditionalFormatting>
  <conditionalFormatting sqref="I58">
    <cfRule type="cellIs" dxfId="6" priority="1019" operator="greaterThan">
      <formula>150</formula>
    </cfRule>
  </conditionalFormatting>
  <conditionalFormatting sqref="I59">
    <cfRule type="cellIs" dxfId="4" priority="1020" operator="greaterThan">
      <formula>250</formula>
    </cfRule>
  </conditionalFormatting>
  <conditionalFormatting sqref="I59">
    <cfRule type="cellIs" dxfId="5" priority="1021" operator="greaterThan">
      <formula>200</formula>
    </cfRule>
  </conditionalFormatting>
  <conditionalFormatting sqref="I59">
    <cfRule type="cellIs" dxfId="6" priority="1022" operator="greaterThan">
      <formula>150</formula>
    </cfRule>
  </conditionalFormatting>
  <conditionalFormatting sqref="I60">
    <cfRule type="cellIs" dxfId="4" priority="1023" operator="greaterThan">
      <formula>250</formula>
    </cfRule>
  </conditionalFormatting>
  <conditionalFormatting sqref="I60">
    <cfRule type="cellIs" dxfId="5" priority="1024" operator="greaterThan">
      <formula>200</formula>
    </cfRule>
  </conditionalFormatting>
  <conditionalFormatting sqref="I60">
    <cfRule type="cellIs" dxfId="6" priority="1025" operator="greaterThan">
      <formula>150</formula>
    </cfRule>
  </conditionalFormatting>
  <conditionalFormatting sqref="I61">
    <cfRule type="cellIs" dxfId="4" priority="1026" operator="greaterThan">
      <formula>250</formula>
    </cfRule>
  </conditionalFormatting>
  <conditionalFormatting sqref="I61">
    <cfRule type="cellIs" dxfId="5" priority="1027" operator="greaterThan">
      <formula>200</formula>
    </cfRule>
  </conditionalFormatting>
  <conditionalFormatting sqref="I61">
    <cfRule type="cellIs" dxfId="6" priority="1028" operator="greaterThan">
      <formula>150</formula>
    </cfRule>
  </conditionalFormatting>
  <conditionalFormatting sqref="I62">
    <cfRule type="cellIs" dxfId="4" priority="1029" operator="greaterThan">
      <formula>250</formula>
    </cfRule>
  </conditionalFormatting>
  <conditionalFormatting sqref="I62">
    <cfRule type="cellIs" dxfId="5" priority="1030" operator="greaterThan">
      <formula>200</formula>
    </cfRule>
  </conditionalFormatting>
  <conditionalFormatting sqref="I62">
    <cfRule type="cellIs" dxfId="6" priority="1031" operator="greaterThan">
      <formula>150</formula>
    </cfRule>
  </conditionalFormatting>
  <conditionalFormatting sqref="I63">
    <cfRule type="cellIs" dxfId="4" priority="1032" operator="greaterThan">
      <formula>250</formula>
    </cfRule>
  </conditionalFormatting>
  <conditionalFormatting sqref="I63">
    <cfRule type="cellIs" dxfId="5" priority="1033" operator="greaterThan">
      <formula>200</formula>
    </cfRule>
  </conditionalFormatting>
  <conditionalFormatting sqref="I63">
    <cfRule type="cellIs" dxfId="6" priority="1034" operator="greaterThan">
      <formula>150</formula>
    </cfRule>
  </conditionalFormatting>
  <conditionalFormatting sqref="I64">
    <cfRule type="cellIs" dxfId="4" priority="1035" operator="greaterThan">
      <formula>250</formula>
    </cfRule>
  </conditionalFormatting>
  <conditionalFormatting sqref="I64">
    <cfRule type="cellIs" dxfId="5" priority="1036" operator="greaterThan">
      <formula>200</formula>
    </cfRule>
  </conditionalFormatting>
  <conditionalFormatting sqref="I64">
    <cfRule type="cellIs" dxfId="6" priority="1037" operator="greaterThan">
      <formula>150</formula>
    </cfRule>
  </conditionalFormatting>
  <conditionalFormatting sqref="I65">
    <cfRule type="cellIs" dxfId="4" priority="1038" operator="greaterThan">
      <formula>250</formula>
    </cfRule>
  </conditionalFormatting>
  <conditionalFormatting sqref="I65">
    <cfRule type="cellIs" dxfId="5" priority="1039" operator="greaterThan">
      <formula>200</formula>
    </cfRule>
  </conditionalFormatting>
  <conditionalFormatting sqref="I65">
    <cfRule type="cellIs" dxfId="6" priority="1040" operator="greaterThan">
      <formula>150</formula>
    </cfRule>
  </conditionalFormatting>
  <conditionalFormatting sqref="I66">
    <cfRule type="cellIs" dxfId="4" priority="1041" operator="greaterThan">
      <formula>250</formula>
    </cfRule>
  </conditionalFormatting>
  <conditionalFormatting sqref="I66">
    <cfRule type="cellIs" dxfId="5" priority="1042" operator="greaterThan">
      <formula>200</formula>
    </cfRule>
  </conditionalFormatting>
  <conditionalFormatting sqref="I66">
    <cfRule type="cellIs" dxfId="6" priority="1043" operator="greaterThan">
      <formula>150</formula>
    </cfRule>
  </conditionalFormatting>
  <conditionalFormatting sqref="I67">
    <cfRule type="cellIs" dxfId="4" priority="1044" operator="greaterThan">
      <formula>250</formula>
    </cfRule>
  </conditionalFormatting>
  <conditionalFormatting sqref="I67">
    <cfRule type="cellIs" dxfId="5" priority="1045" operator="greaterThan">
      <formula>200</formula>
    </cfRule>
  </conditionalFormatting>
  <conditionalFormatting sqref="I67">
    <cfRule type="cellIs" dxfId="6" priority="1046" operator="greaterThan">
      <formula>150</formula>
    </cfRule>
  </conditionalFormatting>
  <conditionalFormatting sqref="I68">
    <cfRule type="cellIs" dxfId="4" priority="1047" operator="greaterThan">
      <formula>250</formula>
    </cfRule>
  </conditionalFormatting>
  <conditionalFormatting sqref="I68">
    <cfRule type="cellIs" dxfId="5" priority="1048" operator="greaterThan">
      <formula>200</formula>
    </cfRule>
  </conditionalFormatting>
  <conditionalFormatting sqref="I68">
    <cfRule type="cellIs" dxfId="6" priority="1049" operator="greaterThan">
      <formula>150</formula>
    </cfRule>
  </conditionalFormatting>
  <conditionalFormatting sqref="I69">
    <cfRule type="cellIs" dxfId="4" priority="1050" operator="greaterThan">
      <formula>250</formula>
    </cfRule>
  </conditionalFormatting>
  <conditionalFormatting sqref="I69">
    <cfRule type="cellIs" dxfId="5" priority="1051" operator="greaterThan">
      <formula>200</formula>
    </cfRule>
  </conditionalFormatting>
  <conditionalFormatting sqref="I69">
    <cfRule type="cellIs" dxfId="6" priority="1052" operator="greaterThan">
      <formula>150</formula>
    </cfRule>
  </conditionalFormatting>
  <conditionalFormatting sqref="I70">
    <cfRule type="cellIs" dxfId="4" priority="1053" operator="greaterThan">
      <formula>250</formula>
    </cfRule>
  </conditionalFormatting>
  <conditionalFormatting sqref="I70">
    <cfRule type="cellIs" dxfId="5" priority="1054" operator="greaterThan">
      <formula>200</formula>
    </cfRule>
  </conditionalFormatting>
  <conditionalFormatting sqref="I70">
    <cfRule type="cellIs" dxfId="6" priority="1055" operator="greaterThan">
      <formula>150</formula>
    </cfRule>
  </conditionalFormatting>
  <conditionalFormatting sqref="I71">
    <cfRule type="cellIs" dxfId="4" priority="1056" operator="greaterThan">
      <formula>250</formula>
    </cfRule>
  </conditionalFormatting>
  <conditionalFormatting sqref="I71">
    <cfRule type="cellIs" dxfId="5" priority="1057" operator="greaterThan">
      <formula>200</formula>
    </cfRule>
  </conditionalFormatting>
  <conditionalFormatting sqref="I71">
    <cfRule type="cellIs" dxfId="6" priority="1058" operator="greaterThan">
      <formula>150</formula>
    </cfRule>
  </conditionalFormatting>
  <conditionalFormatting sqref="I72">
    <cfRule type="cellIs" dxfId="4" priority="1059" operator="greaterThan">
      <formula>250</formula>
    </cfRule>
  </conditionalFormatting>
  <conditionalFormatting sqref="I72">
    <cfRule type="cellIs" dxfId="5" priority="1060" operator="greaterThan">
      <formula>200</formula>
    </cfRule>
  </conditionalFormatting>
  <conditionalFormatting sqref="I72">
    <cfRule type="cellIs" dxfId="6" priority="1061" operator="greaterThan">
      <formula>150</formula>
    </cfRule>
  </conditionalFormatting>
  <conditionalFormatting sqref="I73">
    <cfRule type="cellIs" dxfId="4" priority="1062" operator="greaterThan">
      <formula>250</formula>
    </cfRule>
  </conditionalFormatting>
  <conditionalFormatting sqref="I73">
    <cfRule type="cellIs" dxfId="5" priority="1063" operator="greaterThan">
      <formula>200</formula>
    </cfRule>
  </conditionalFormatting>
  <conditionalFormatting sqref="I73">
    <cfRule type="cellIs" dxfId="6" priority="1064" operator="greaterThan">
      <formula>150</formula>
    </cfRule>
  </conditionalFormatting>
  <conditionalFormatting sqref="I74">
    <cfRule type="cellIs" dxfId="4" priority="1065" operator="greaterThan">
      <formula>250</formula>
    </cfRule>
  </conditionalFormatting>
  <conditionalFormatting sqref="I74">
    <cfRule type="cellIs" dxfId="5" priority="1066" operator="greaterThan">
      <formula>200</formula>
    </cfRule>
  </conditionalFormatting>
  <conditionalFormatting sqref="I74">
    <cfRule type="cellIs" dxfId="6" priority="1067" operator="greaterThan">
      <formula>150</formula>
    </cfRule>
  </conditionalFormatting>
  <conditionalFormatting sqref="I75">
    <cfRule type="cellIs" dxfId="4" priority="1068" operator="greaterThan">
      <formula>250</formula>
    </cfRule>
  </conditionalFormatting>
  <conditionalFormatting sqref="I75">
    <cfRule type="cellIs" dxfId="5" priority="1069" operator="greaterThan">
      <formula>200</formula>
    </cfRule>
  </conditionalFormatting>
  <conditionalFormatting sqref="I75">
    <cfRule type="cellIs" dxfId="6" priority="1070" operator="greaterThan">
      <formula>150</formula>
    </cfRule>
  </conditionalFormatting>
  <conditionalFormatting sqref="I76">
    <cfRule type="cellIs" dxfId="4" priority="1071" operator="greaterThan">
      <formula>250</formula>
    </cfRule>
  </conditionalFormatting>
  <conditionalFormatting sqref="I76">
    <cfRule type="cellIs" dxfId="5" priority="1072" operator="greaterThan">
      <formula>200</formula>
    </cfRule>
  </conditionalFormatting>
  <conditionalFormatting sqref="I76">
    <cfRule type="cellIs" dxfId="6" priority="1073" operator="greaterThan">
      <formula>150</formula>
    </cfRule>
  </conditionalFormatting>
  <conditionalFormatting sqref="I77">
    <cfRule type="cellIs" dxfId="4" priority="1074" operator="greaterThan">
      <formula>250</formula>
    </cfRule>
  </conditionalFormatting>
  <conditionalFormatting sqref="I77">
    <cfRule type="cellIs" dxfId="5" priority="1075" operator="greaterThan">
      <formula>200</formula>
    </cfRule>
  </conditionalFormatting>
  <conditionalFormatting sqref="I77">
    <cfRule type="cellIs" dxfId="6" priority="1076" operator="greaterThan">
      <formula>150</formula>
    </cfRule>
  </conditionalFormatting>
  <conditionalFormatting sqref="I78">
    <cfRule type="cellIs" dxfId="4" priority="1077" operator="greaterThan">
      <formula>250</formula>
    </cfRule>
  </conditionalFormatting>
  <conditionalFormatting sqref="I78">
    <cfRule type="cellIs" dxfId="5" priority="1078" operator="greaterThan">
      <formula>200</formula>
    </cfRule>
  </conditionalFormatting>
  <conditionalFormatting sqref="I78">
    <cfRule type="cellIs" dxfId="6" priority="1079" operator="greaterThan">
      <formula>150</formula>
    </cfRule>
  </conditionalFormatting>
  <conditionalFormatting sqref="I79">
    <cfRule type="cellIs" dxfId="4" priority="1080" operator="greaterThan">
      <formula>250</formula>
    </cfRule>
  </conditionalFormatting>
  <conditionalFormatting sqref="I79">
    <cfRule type="cellIs" dxfId="5" priority="1081" operator="greaterThan">
      <formula>200</formula>
    </cfRule>
  </conditionalFormatting>
  <conditionalFormatting sqref="I79">
    <cfRule type="cellIs" dxfId="6" priority="1082" operator="greaterThan">
      <formula>150</formula>
    </cfRule>
  </conditionalFormatting>
  <conditionalFormatting sqref="I80">
    <cfRule type="cellIs" dxfId="4" priority="1083" operator="greaterThan">
      <formula>250</formula>
    </cfRule>
  </conditionalFormatting>
  <conditionalFormatting sqref="I80">
    <cfRule type="cellIs" dxfId="5" priority="1084" operator="greaterThan">
      <formula>200</formula>
    </cfRule>
  </conditionalFormatting>
  <conditionalFormatting sqref="I80">
    <cfRule type="cellIs" dxfId="6" priority="1085" operator="greaterThan">
      <formula>150</formula>
    </cfRule>
  </conditionalFormatting>
  <conditionalFormatting sqref="I81">
    <cfRule type="cellIs" dxfId="4" priority="1086" operator="greaterThan">
      <formula>250</formula>
    </cfRule>
  </conditionalFormatting>
  <conditionalFormatting sqref="I81">
    <cfRule type="cellIs" dxfId="5" priority="1087" operator="greaterThan">
      <formula>200</formula>
    </cfRule>
  </conditionalFormatting>
  <conditionalFormatting sqref="I81">
    <cfRule type="cellIs" dxfId="6" priority="1088" operator="greaterThan">
      <formula>150</formula>
    </cfRule>
  </conditionalFormatting>
  <conditionalFormatting sqref="I82">
    <cfRule type="cellIs" dxfId="4" priority="1089" operator="greaterThan">
      <formula>250</formula>
    </cfRule>
  </conditionalFormatting>
  <conditionalFormatting sqref="I82">
    <cfRule type="cellIs" dxfId="5" priority="1090" operator="greaterThan">
      <formula>200</formula>
    </cfRule>
  </conditionalFormatting>
  <conditionalFormatting sqref="I82">
    <cfRule type="cellIs" dxfId="6" priority="1091" operator="greaterThan">
      <formula>150</formula>
    </cfRule>
  </conditionalFormatting>
  <conditionalFormatting sqref="I83">
    <cfRule type="cellIs" dxfId="4" priority="1092" operator="greaterThan">
      <formula>250</formula>
    </cfRule>
  </conditionalFormatting>
  <conditionalFormatting sqref="I83">
    <cfRule type="cellIs" dxfId="5" priority="1093" operator="greaterThan">
      <formula>200</formula>
    </cfRule>
  </conditionalFormatting>
  <conditionalFormatting sqref="I83">
    <cfRule type="cellIs" dxfId="6" priority="1094" operator="greaterThan">
      <formula>150</formula>
    </cfRule>
  </conditionalFormatting>
  <conditionalFormatting sqref="I84">
    <cfRule type="cellIs" dxfId="4" priority="1095" operator="greaterThan">
      <formula>250</formula>
    </cfRule>
  </conditionalFormatting>
  <conditionalFormatting sqref="I84">
    <cfRule type="cellIs" dxfId="5" priority="1096" operator="greaterThan">
      <formula>200</formula>
    </cfRule>
  </conditionalFormatting>
  <conditionalFormatting sqref="I84">
    <cfRule type="cellIs" dxfId="6" priority="1097" operator="greaterThan">
      <formula>150</formula>
    </cfRule>
  </conditionalFormatting>
  <conditionalFormatting sqref="I85">
    <cfRule type="cellIs" dxfId="4" priority="1098" operator="greaterThan">
      <formula>250</formula>
    </cfRule>
  </conditionalFormatting>
  <conditionalFormatting sqref="I85">
    <cfRule type="cellIs" dxfId="5" priority="1099" operator="greaterThan">
      <formula>200</formula>
    </cfRule>
  </conditionalFormatting>
  <conditionalFormatting sqref="I85">
    <cfRule type="cellIs" dxfId="6" priority="1100" operator="greaterThan">
      <formula>150</formula>
    </cfRule>
  </conditionalFormatting>
  <conditionalFormatting sqref="I86">
    <cfRule type="cellIs" dxfId="4" priority="1101" operator="greaterThan">
      <formula>250</formula>
    </cfRule>
  </conditionalFormatting>
  <conditionalFormatting sqref="I86">
    <cfRule type="cellIs" dxfId="5" priority="1102" operator="greaterThan">
      <formula>200</formula>
    </cfRule>
  </conditionalFormatting>
  <conditionalFormatting sqref="I86">
    <cfRule type="cellIs" dxfId="6" priority="1103" operator="greaterThan">
      <formula>150</formula>
    </cfRule>
  </conditionalFormatting>
  <conditionalFormatting sqref="I87">
    <cfRule type="cellIs" dxfId="4" priority="1104" operator="greaterThan">
      <formula>250</formula>
    </cfRule>
  </conditionalFormatting>
  <conditionalFormatting sqref="I87">
    <cfRule type="cellIs" dxfId="5" priority="1105" operator="greaterThan">
      <formula>200</formula>
    </cfRule>
  </conditionalFormatting>
  <conditionalFormatting sqref="I87">
    <cfRule type="cellIs" dxfId="6" priority="1106" operator="greaterThan">
      <formula>150</formula>
    </cfRule>
  </conditionalFormatting>
  <conditionalFormatting sqref="I88">
    <cfRule type="cellIs" dxfId="4" priority="1107" operator="greaterThan">
      <formula>250</formula>
    </cfRule>
  </conditionalFormatting>
  <conditionalFormatting sqref="I88">
    <cfRule type="cellIs" dxfId="5" priority="1108" operator="greaterThan">
      <formula>200</formula>
    </cfRule>
  </conditionalFormatting>
  <conditionalFormatting sqref="I88">
    <cfRule type="cellIs" dxfId="6" priority="1109" operator="greaterThan">
      <formula>150</formula>
    </cfRule>
  </conditionalFormatting>
  <conditionalFormatting sqref="I89">
    <cfRule type="cellIs" dxfId="4" priority="1110" operator="greaterThan">
      <formula>250</formula>
    </cfRule>
  </conditionalFormatting>
  <conditionalFormatting sqref="I89">
    <cfRule type="cellIs" dxfId="5" priority="1111" operator="greaterThan">
      <formula>200</formula>
    </cfRule>
  </conditionalFormatting>
  <conditionalFormatting sqref="I89">
    <cfRule type="cellIs" dxfId="6" priority="1112" operator="greaterThan">
      <formula>150</formula>
    </cfRule>
  </conditionalFormatting>
  <conditionalFormatting sqref="I90">
    <cfRule type="cellIs" dxfId="4" priority="1113" operator="greaterThan">
      <formula>250</formula>
    </cfRule>
  </conditionalFormatting>
  <conditionalFormatting sqref="I90">
    <cfRule type="cellIs" dxfId="5" priority="1114" operator="greaterThan">
      <formula>200</formula>
    </cfRule>
  </conditionalFormatting>
  <conditionalFormatting sqref="I90">
    <cfRule type="cellIs" dxfId="6" priority="1115" operator="greaterThan">
      <formula>150</formula>
    </cfRule>
  </conditionalFormatting>
  <conditionalFormatting sqref="I91">
    <cfRule type="cellIs" dxfId="4" priority="1116" operator="greaterThan">
      <formula>250</formula>
    </cfRule>
  </conditionalFormatting>
  <conditionalFormatting sqref="I91">
    <cfRule type="cellIs" dxfId="5" priority="1117" operator="greaterThan">
      <formula>200</formula>
    </cfRule>
  </conditionalFormatting>
  <conditionalFormatting sqref="I91">
    <cfRule type="cellIs" dxfId="6" priority="1118" operator="greaterThan">
      <formula>150</formula>
    </cfRule>
  </conditionalFormatting>
  <conditionalFormatting sqref="I92">
    <cfRule type="cellIs" dxfId="4" priority="1119" operator="greaterThan">
      <formula>250</formula>
    </cfRule>
  </conditionalFormatting>
  <conditionalFormatting sqref="I92">
    <cfRule type="cellIs" dxfId="5" priority="1120" operator="greaterThan">
      <formula>200</formula>
    </cfRule>
  </conditionalFormatting>
  <conditionalFormatting sqref="I92">
    <cfRule type="cellIs" dxfId="6" priority="1121" operator="greaterThan">
      <formula>150</formula>
    </cfRule>
  </conditionalFormatting>
  <conditionalFormatting sqref="I93">
    <cfRule type="cellIs" dxfId="4" priority="1122" operator="greaterThan">
      <formula>250</formula>
    </cfRule>
  </conditionalFormatting>
  <conditionalFormatting sqref="I93">
    <cfRule type="cellIs" dxfId="5" priority="1123" operator="greaterThan">
      <formula>200</formula>
    </cfRule>
  </conditionalFormatting>
  <conditionalFormatting sqref="I93">
    <cfRule type="cellIs" dxfId="6" priority="1124" operator="greaterThan">
      <formula>150</formula>
    </cfRule>
  </conditionalFormatting>
  <conditionalFormatting sqref="I94">
    <cfRule type="cellIs" dxfId="4" priority="1125" operator="greaterThan">
      <formula>250</formula>
    </cfRule>
  </conditionalFormatting>
  <conditionalFormatting sqref="I94">
    <cfRule type="cellIs" dxfId="5" priority="1126" operator="greaterThan">
      <formula>200</formula>
    </cfRule>
  </conditionalFormatting>
  <conditionalFormatting sqref="I94">
    <cfRule type="cellIs" dxfId="6" priority="1127" operator="greaterThan">
      <formula>150</formula>
    </cfRule>
  </conditionalFormatting>
  <conditionalFormatting sqref="I95">
    <cfRule type="cellIs" dxfId="4" priority="1128" operator="greaterThan">
      <formula>250</formula>
    </cfRule>
  </conditionalFormatting>
  <conditionalFormatting sqref="I95">
    <cfRule type="cellIs" dxfId="5" priority="1129" operator="greaterThan">
      <formula>200</formula>
    </cfRule>
  </conditionalFormatting>
  <conditionalFormatting sqref="I95">
    <cfRule type="cellIs" dxfId="6" priority="1130" operator="greaterThan">
      <formula>150</formula>
    </cfRule>
  </conditionalFormatting>
  <conditionalFormatting sqref="I96">
    <cfRule type="cellIs" dxfId="4" priority="1131" operator="greaterThan">
      <formula>250</formula>
    </cfRule>
  </conditionalFormatting>
  <conditionalFormatting sqref="I96">
    <cfRule type="cellIs" dxfId="5" priority="1132" operator="greaterThan">
      <formula>200</formula>
    </cfRule>
  </conditionalFormatting>
  <conditionalFormatting sqref="I96">
    <cfRule type="cellIs" dxfId="6" priority="1133" operator="greaterThan">
      <formula>150</formula>
    </cfRule>
  </conditionalFormatting>
  <conditionalFormatting sqref="I97">
    <cfRule type="cellIs" dxfId="4" priority="1134" operator="greaterThan">
      <formula>250</formula>
    </cfRule>
  </conditionalFormatting>
  <conditionalFormatting sqref="I97">
    <cfRule type="cellIs" dxfId="5" priority="1135" operator="greaterThan">
      <formula>200</formula>
    </cfRule>
  </conditionalFormatting>
  <conditionalFormatting sqref="I97">
    <cfRule type="cellIs" dxfId="6" priority="1136" operator="greaterThan">
      <formula>150</formula>
    </cfRule>
  </conditionalFormatting>
  <conditionalFormatting sqref="I98">
    <cfRule type="cellIs" dxfId="4" priority="1137" operator="greaterThan">
      <formula>250</formula>
    </cfRule>
  </conditionalFormatting>
  <conditionalFormatting sqref="I98">
    <cfRule type="cellIs" dxfId="5" priority="1138" operator="greaterThan">
      <formula>200</formula>
    </cfRule>
  </conditionalFormatting>
  <conditionalFormatting sqref="I98">
    <cfRule type="cellIs" dxfId="6" priority="1139" operator="greaterThan">
      <formula>150</formula>
    </cfRule>
  </conditionalFormatting>
  <conditionalFormatting sqref="I99">
    <cfRule type="cellIs" dxfId="4" priority="1140" operator="greaterThan">
      <formula>250</formula>
    </cfRule>
  </conditionalFormatting>
  <conditionalFormatting sqref="I99">
    <cfRule type="cellIs" dxfId="5" priority="1141" operator="greaterThan">
      <formula>200</formula>
    </cfRule>
  </conditionalFormatting>
  <conditionalFormatting sqref="I99">
    <cfRule type="cellIs" dxfId="6" priority="1142" operator="greaterThan">
      <formula>150</formula>
    </cfRule>
  </conditionalFormatting>
  <conditionalFormatting sqref="I100">
    <cfRule type="cellIs" dxfId="4" priority="1143" operator="greaterThan">
      <formula>250</formula>
    </cfRule>
  </conditionalFormatting>
  <conditionalFormatting sqref="I100">
    <cfRule type="cellIs" dxfId="5" priority="1144" operator="greaterThan">
      <formula>200</formula>
    </cfRule>
  </conditionalFormatting>
  <conditionalFormatting sqref="I100">
    <cfRule type="cellIs" dxfId="6" priority="1145" operator="greaterThan">
      <formula>150</formula>
    </cfRule>
  </conditionalFormatting>
  <conditionalFormatting sqref="I101">
    <cfRule type="cellIs" dxfId="4" priority="1146" operator="greaterThan">
      <formula>250</formula>
    </cfRule>
  </conditionalFormatting>
  <conditionalFormatting sqref="I101">
    <cfRule type="cellIs" dxfId="5" priority="1147" operator="greaterThan">
      <formula>200</formula>
    </cfRule>
  </conditionalFormatting>
  <conditionalFormatting sqref="I101">
    <cfRule type="cellIs" dxfId="6" priority="1148" operator="greaterThan">
      <formula>150</formula>
    </cfRule>
  </conditionalFormatting>
  <conditionalFormatting sqref="I102">
    <cfRule type="cellIs" dxfId="4" priority="1149" operator="greaterThan">
      <formula>250</formula>
    </cfRule>
  </conditionalFormatting>
  <conditionalFormatting sqref="I102">
    <cfRule type="cellIs" dxfId="5" priority="1150" operator="greaterThan">
      <formula>200</formula>
    </cfRule>
  </conditionalFormatting>
  <conditionalFormatting sqref="I102">
    <cfRule type="cellIs" dxfId="6" priority="1151" operator="greaterThan">
      <formula>150</formula>
    </cfRule>
  </conditionalFormatting>
  <conditionalFormatting sqref="I103">
    <cfRule type="cellIs" dxfId="4" priority="1152" operator="greaterThan">
      <formula>250</formula>
    </cfRule>
  </conditionalFormatting>
  <conditionalFormatting sqref="I103">
    <cfRule type="cellIs" dxfId="5" priority="1153" operator="greaterThan">
      <formula>200</formula>
    </cfRule>
  </conditionalFormatting>
  <conditionalFormatting sqref="I103">
    <cfRule type="cellIs" dxfId="6" priority="1154" operator="greaterThan">
      <formula>150</formula>
    </cfRule>
  </conditionalFormatting>
  <conditionalFormatting sqref="J8">
    <cfRule type="cellIs" dxfId="4" priority="1155" operator="greaterThan">
      <formula>250</formula>
    </cfRule>
  </conditionalFormatting>
  <conditionalFormatting sqref="J8">
    <cfRule type="cellIs" dxfId="5" priority="1156" operator="greaterThan">
      <formula>200</formula>
    </cfRule>
  </conditionalFormatting>
  <conditionalFormatting sqref="J8">
    <cfRule type="cellIs" dxfId="6" priority="1157" operator="greaterThan">
      <formula>150</formula>
    </cfRule>
  </conditionalFormatting>
  <conditionalFormatting sqref="J9">
    <cfRule type="cellIs" dxfId="4" priority="1158" operator="greaterThan">
      <formula>250</formula>
    </cfRule>
  </conditionalFormatting>
  <conditionalFormatting sqref="J9">
    <cfRule type="cellIs" dxfId="5" priority="1159" operator="greaterThan">
      <formula>200</formula>
    </cfRule>
  </conditionalFormatting>
  <conditionalFormatting sqref="J9">
    <cfRule type="cellIs" dxfId="6" priority="1160" operator="greaterThan">
      <formula>150</formula>
    </cfRule>
  </conditionalFormatting>
  <conditionalFormatting sqref="J10">
    <cfRule type="cellIs" dxfId="4" priority="1161" operator="greaterThan">
      <formula>250</formula>
    </cfRule>
  </conditionalFormatting>
  <conditionalFormatting sqref="J10">
    <cfRule type="cellIs" dxfId="5" priority="1162" operator="greaterThan">
      <formula>200</formula>
    </cfRule>
  </conditionalFormatting>
  <conditionalFormatting sqref="J10">
    <cfRule type="cellIs" dxfId="6" priority="1163" operator="greaterThan">
      <formula>150</formula>
    </cfRule>
  </conditionalFormatting>
  <conditionalFormatting sqref="J11">
    <cfRule type="cellIs" dxfId="4" priority="1164" operator="greaterThan">
      <formula>250</formula>
    </cfRule>
  </conditionalFormatting>
  <conditionalFormatting sqref="J11">
    <cfRule type="cellIs" dxfId="5" priority="1165" operator="greaterThan">
      <formula>200</formula>
    </cfRule>
  </conditionalFormatting>
  <conditionalFormatting sqref="J11">
    <cfRule type="cellIs" dxfId="6" priority="1166" operator="greaterThan">
      <formula>150</formula>
    </cfRule>
  </conditionalFormatting>
  <conditionalFormatting sqref="J12">
    <cfRule type="cellIs" dxfId="4" priority="1167" operator="greaterThan">
      <formula>250</formula>
    </cfRule>
  </conditionalFormatting>
  <conditionalFormatting sqref="J12">
    <cfRule type="cellIs" dxfId="5" priority="1168" operator="greaterThan">
      <formula>200</formula>
    </cfRule>
  </conditionalFormatting>
  <conditionalFormatting sqref="J12">
    <cfRule type="cellIs" dxfId="6" priority="1169" operator="greaterThan">
      <formula>150</formula>
    </cfRule>
  </conditionalFormatting>
  <conditionalFormatting sqref="J13">
    <cfRule type="cellIs" dxfId="4" priority="1170" operator="greaterThan">
      <formula>250</formula>
    </cfRule>
  </conditionalFormatting>
  <conditionalFormatting sqref="J13">
    <cfRule type="cellIs" dxfId="5" priority="1171" operator="greaterThan">
      <formula>200</formula>
    </cfRule>
  </conditionalFormatting>
  <conditionalFormatting sqref="J13">
    <cfRule type="cellIs" dxfId="6" priority="1172" operator="greaterThan">
      <formula>150</formula>
    </cfRule>
  </conditionalFormatting>
  <conditionalFormatting sqref="J14">
    <cfRule type="cellIs" dxfId="4" priority="1173" operator="greaterThan">
      <formula>250</formula>
    </cfRule>
  </conditionalFormatting>
  <conditionalFormatting sqref="J14">
    <cfRule type="cellIs" dxfId="5" priority="1174" operator="greaterThan">
      <formula>200</formula>
    </cfRule>
  </conditionalFormatting>
  <conditionalFormatting sqref="J14">
    <cfRule type="cellIs" dxfId="6" priority="1175" operator="greaterThan">
      <formula>150</formula>
    </cfRule>
  </conditionalFormatting>
  <conditionalFormatting sqref="J15">
    <cfRule type="cellIs" dxfId="4" priority="1176" operator="greaterThan">
      <formula>250</formula>
    </cfRule>
  </conditionalFormatting>
  <conditionalFormatting sqref="J15">
    <cfRule type="cellIs" dxfId="5" priority="1177" operator="greaterThan">
      <formula>200</formula>
    </cfRule>
  </conditionalFormatting>
  <conditionalFormatting sqref="J15">
    <cfRule type="cellIs" dxfId="6" priority="1178" operator="greaterThan">
      <formula>150</formula>
    </cfRule>
  </conditionalFormatting>
  <conditionalFormatting sqref="J16">
    <cfRule type="cellIs" dxfId="4" priority="1179" operator="greaterThan">
      <formula>250</formula>
    </cfRule>
  </conditionalFormatting>
  <conditionalFormatting sqref="J16">
    <cfRule type="cellIs" dxfId="5" priority="1180" operator="greaterThan">
      <formula>200</formula>
    </cfRule>
  </conditionalFormatting>
  <conditionalFormatting sqref="J16">
    <cfRule type="cellIs" dxfId="6" priority="1181" operator="greaterThan">
      <formula>150</formula>
    </cfRule>
  </conditionalFormatting>
  <conditionalFormatting sqref="J17">
    <cfRule type="cellIs" dxfId="4" priority="1182" operator="greaterThan">
      <formula>250</formula>
    </cfRule>
  </conditionalFormatting>
  <conditionalFormatting sqref="J17">
    <cfRule type="cellIs" dxfId="5" priority="1183" operator="greaterThan">
      <formula>200</formula>
    </cfRule>
  </conditionalFormatting>
  <conditionalFormatting sqref="J17">
    <cfRule type="cellIs" dxfId="6" priority="1184" operator="greaterThan">
      <formula>150</formula>
    </cfRule>
  </conditionalFormatting>
  <conditionalFormatting sqref="J18">
    <cfRule type="cellIs" dxfId="4" priority="1185" operator="greaterThan">
      <formula>250</formula>
    </cfRule>
  </conditionalFormatting>
  <conditionalFormatting sqref="J18">
    <cfRule type="cellIs" dxfId="5" priority="1186" operator="greaterThan">
      <formula>200</formula>
    </cfRule>
  </conditionalFormatting>
  <conditionalFormatting sqref="J18">
    <cfRule type="cellIs" dxfId="6" priority="1187" operator="greaterThan">
      <formula>150</formula>
    </cfRule>
  </conditionalFormatting>
  <conditionalFormatting sqref="J19">
    <cfRule type="cellIs" dxfId="4" priority="1188" operator="greaterThan">
      <formula>250</formula>
    </cfRule>
  </conditionalFormatting>
  <conditionalFormatting sqref="J19">
    <cfRule type="cellIs" dxfId="5" priority="1189" operator="greaterThan">
      <formula>200</formula>
    </cfRule>
  </conditionalFormatting>
  <conditionalFormatting sqref="J19">
    <cfRule type="cellIs" dxfId="6" priority="1190" operator="greaterThan">
      <formula>150</formula>
    </cfRule>
  </conditionalFormatting>
  <conditionalFormatting sqref="J20">
    <cfRule type="cellIs" dxfId="4" priority="1191" operator="greaterThan">
      <formula>250</formula>
    </cfRule>
  </conditionalFormatting>
  <conditionalFormatting sqref="J20">
    <cfRule type="cellIs" dxfId="5" priority="1192" operator="greaterThan">
      <formula>200</formula>
    </cfRule>
  </conditionalFormatting>
  <conditionalFormatting sqref="J20">
    <cfRule type="cellIs" dxfId="6" priority="1193" operator="greaterThan">
      <formula>150</formula>
    </cfRule>
  </conditionalFormatting>
  <conditionalFormatting sqref="J21">
    <cfRule type="cellIs" dxfId="4" priority="1194" operator="greaterThan">
      <formula>250</formula>
    </cfRule>
  </conditionalFormatting>
  <conditionalFormatting sqref="J21">
    <cfRule type="cellIs" dxfId="5" priority="1195" operator="greaterThan">
      <formula>200</formula>
    </cfRule>
  </conditionalFormatting>
  <conditionalFormatting sqref="J21">
    <cfRule type="cellIs" dxfId="6" priority="1196" operator="greaterThan">
      <formula>150</formula>
    </cfRule>
  </conditionalFormatting>
  <conditionalFormatting sqref="J22">
    <cfRule type="cellIs" dxfId="4" priority="1197" operator="greaterThan">
      <formula>250</formula>
    </cfRule>
  </conditionalFormatting>
  <conditionalFormatting sqref="J22">
    <cfRule type="cellIs" dxfId="5" priority="1198" operator="greaterThan">
      <formula>200</formula>
    </cfRule>
  </conditionalFormatting>
  <conditionalFormatting sqref="J22">
    <cfRule type="cellIs" dxfId="6" priority="1199" operator="greaterThan">
      <formula>150</formula>
    </cfRule>
  </conditionalFormatting>
  <conditionalFormatting sqref="J23">
    <cfRule type="cellIs" dxfId="4" priority="1200" operator="greaterThan">
      <formula>250</formula>
    </cfRule>
  </conditionalFormatting>
  <conditionalFormatting sqref="J23">
    <cfRule type="cellIs" dxfId="5" priority="1201" operator="greaterThan">
      <formula>200</formula>
    </cfRule>
  </conditionalFormatting>
  <conditionalFormatting sqref="J23">
    <cfRule type="cellIs" dxfId="6" priority="1202" operator="greaterThan">
      <formula>150</formula>
    </cfRule>
  </conditionalFormatting>
  <conditionalFormatting sqref="J24">
    <cfRule type="cellIs" dxfId="4" priority="1203" operator="greaterThan">
      <formula>250</formula>
    </cfRule>
  </conditionalFormatting>
  <conditionalFormatting sqref="J24">
    <cfRule type="cellIs" dxfId="5" priority="1204" operator="greaterThan">
      <formula>200</formula>
    </cfRule>
  </conditionalFormatting>
  <conditionalFormatting sqref="J24">
    <cfRule type="cellIs" dxfId="6" priority="1205" operator="greaterThan">
      <formula>150</formula>
    </cfRule>
  </conditionalFormatting>
  <conditionalFormatting sqref="J25">
    <cfRule type="cellIs" dxfId="4" priority="1206" operator="greaterThan">
      <formula>250</formula>
    </cfRule>
  </conditionalFormatting>
  <conditionalFormatting sqref="J25">
    <cfRule type="cellIs" dxfId="5" priority="1207" operator="greaterThan">
      <formula>200</formula>
    </cfRule>
  </conditionalFormatting>
  <conditionalFormatting sqref="J25">
    <cfRule type="cellIs" dxfId="6" priority="1208" operator="greaterThan">
      <formula>150</formula>
    </cfRule>
  </conditionalFormatting>
  <conditionalFormatting sqref="J26">
    <cfRule type="cellIs" dxfId="4" priority="1209" operator="greaterThan">
      <formula>250</formula>
    </cfRule>
  </conditionalFormatting>
  <conditionalFormatting sqref="J26">
    <cfRule type="cellIs" dxfId="5" priority="1210" operator="greaterThan">
      <formula>200</formula>
    </cfRule>
  </conditionalFormatting>
  <conditionalFormatting sqref="J26">
    <cfRule type="cellIs" dxfId="6" priority="1211" operator="greaterThan">
      <formula>150</formula>
    </cfRule>
  </conditionalFormatting>
  <conditionalFormatting sqref="J27">
    <cfRule type="cellIs" dxfId="4" priority="1212" operator="greaterThan">
      <formula>250</formula>
    </cfRule>
  </conditionalFormatting>
  <conditionalFormatting sqref="J27">
    <cfRule type="cellIs" dxfId="5" priority="1213" operator="greaterThan">
      <formula>200</formula>
    </cfRule>
  </conditionalFormatting>
  <conditionalFormatting sqref="J27">
    <cfRule type="cellIs" dxfId="6" priority="1214" operator="greaterThan">
      <formula>150</formula>
    </cfRule>
  </conditionalFormatting>
  <conditionalFormatting sqref="J28">
    <cfRule type="cellIs" dxfId="4" priority="1215" operator="greaterThan">
      <formula>250</formula>
    </cfRule>
  </conditionalFormatting>
  <conditionalFormatting sqref="J28">
    <cfRule type="cellIs" dxfId="5" priority="1216" operator="greaterThan">
      <formula>200</formula>
    </cfRule>
  </conditionalFormatting>
  <conditionalFormatting sqref="J28">
    <cfRule type="cellIs" dxfId="6" priority="1217" operator="greaterThan">
      <formula>150</formula>
    </cfRule>
  </conditionalFormatting>
  <conditionalFormatting sqref="J29">
    <cfRule type="cellIs" dxfId="4" priority="1218" operator="greaterThan">
      <formula>250</formula>
    </cfRule>
  </conditionalFormatting>
  <conditionalFormatting sqref="J29">
    <cfRule type="cellIs" dxfId="5" priority="1219" operator="greaterThan">
      <formula>200</formula>
    </cfRule>
  </conditionalFormatting>
  <conditionalFormatting sqref="J29">
    <cfRule type="cellIs" dxfId="6" priority="1220" operator="greaterThan">
      <formula>150</formula>
    </cfRule>
  </conditionalFormatting>
  <conditionalFormatting sqref="J30">
    <cfRule type="cellIs" dxfId="4" priority="1221" operator="greaterThan">
      <formula>250</formula>
    </cfRule>
  </conditionalFormatting>
  <conditionalFormatting sqref="J30">
    <cfRule type="cellIs" dxfId="5" priority="1222" operator="greaterThan">
      <formula>200</formula>
    </cfRule>
  </conditionalFormatting>
  <conditionalFormatting sqref="J30">
    <cfRule type="cellIs" dxfId="6" priority="1223" operator="greaterThan">
      <formula>150</formula>
    </cfRule>
  </conditionalFormatting>
  <conditionalFormatting sqref="J31">
    <cfRule type="cellIs" dxfId="4" priority="1224" operator="greaterThan">
      <formula>250</formula>
    </cfRule>
  </conditionalFormatting>
  <conditionalFormatting sqref="J31">
    <cfRule type="cellIs" dxfId="5" priority="1225" operator="greaterThan">
      <formula>200</formula>
    </cfRule>
  </conditionalFormatting>
  <conditionalFormatting sqref="J31">
    <cfRule type="cellIs" dxfId="6" priority="1226" operator="greaterThan">
      <formula>150</formula>
    </cfRule>
  </conditionalFormatting>
  <conditionalFormatting sqref="J32">
    <cfRule type="cellIs" dxfId="4" priority="1227" operator="greaterThan">
      <formula>250</formula>
    </cfRule>
  </conditionalFormatting>
  <conditionalFormatting sqref="J32">
    <cfRule type="cellIs" dxfId="5" priority="1228" operator="greaterThan">
      <formula>200</formula>
    </cfRule>
  </conditionalFormatting>
  <conditionalFormatting sqref="J32">
    <cfRule type="cellIs" dxfId="6" priority="1229" operator="greaterThan">
      <formula>150</formula>
    </cfRule>
  </conditionalFormatting>
  <conditionalFormatting sqref="J33">
    <cfRule type="cellIs" dxfId="4" priority="1230" operator="greaterThan">
      <formula>250</formula>
    </cfRule>
  </conditionalFormatting>
  <conditionalFormatting sqref="J33">
    <cfRule type="cellIs" dxfId="5" priority="1231" operator="greaterThan">
      <formula>200</formula>
    </cfRule>
  </conditionalFormatting>
  <conditionalFormatting sqref="J33">
    <cfRule type="cellIs" dxfId="6" priority="1232" operator="greaterThan">
      <formula>150</formula>
    </cfRule>
  </conditionalFormatting>
  <conditionalFormatting sqref="J34">
    <cfRule type="cellIs" dxfId="4" priority="1233" operator="greaterThan">
      <formula>250</formula>
    </cfRule>
  </conditionalFormatting>
  <conditionalFormatting sqref="J34">
    <cfRule type="cellIs" dxfId="5" priority="1234" operator="greaterThan">
      <formula>200</formula>
    </cfRule>
  </conditionalFormatting>
  <conditionalFormatting sqref="J34">
    <cfRule type="cellIs" dxfId="6" priority="1235" operator="greaterThan">
      <formula>150</formula>
    </cfRule>
  </conditionalFormatting>
  <conditionalFormatting sqref="J35">
    <cfRule type="cellIs" dxfId="4" priority="1236" operator="greaterThan">
      <formula>250</formula>
    </cfRule>
  </conditionalFormatting>
  <conditionalFormatting sqref="J35">
    <cfRule type="cellIs" dxfId="5" priority="1237" operator="greaterThan">
      <formula>200</formula>
    </cfRule>
  </conditionalFormatting>
  <conditionalFormatting sqref="J35">
    <cfRule type="cellIs" dxfId="6" priority="1238" operator="greaterThan">
      <formula>150</formula>
    </cfRule>
  </conditionalFormatting>
  <conditionalFormatting sqref="J36">
    <cfRule type="cellIs" dxfId="4" priority="1239" operator="greaterThan">
      <formula>250</formula>
    </cfRule>
  </conditionalFormatting>
  <conditionalFormatting sqref="J36">
    <cfRule type="cellIs" dxfId="5" priority="1240" operator="greaterThan">
      <formula>200</formula>
    </cfRule>
  </conditionalFormatting>
  <conditionalFormatting sqref="J36">
    <cfRule type="cellIs" dxfId="6" priority="1241" operator="greaterThan">
      <formula>150</formula>
    </cfRule>
  </conditionalFormatting>
  <conditionalFormatting sqref="J37">
    <cfRule type="cellIs" dxfId="4" priority="1242" operator="greaterThan">
      <formula>250</formula>
    </cfRule>
  </conditionalFormatting>
  <conditionalFormatting sqref="J37">
    <cfRule type="cellIs" dxfId="5" priority="1243" operator="greaterThan">
      <formula>200</formula>
    </cfRule>
  </conditionalFormatting>
  <conditionalFormatting sqref="J37">
    <cfRule type="cellIs" dxfId="6" priority="1244" operator="greaterThan">
      <formula>150</formula>
    </cfRule>
  </conditionalFormatting>
  <conditionalFormatting sqref="J38">
    <cfRule type="cellIs" dxfId="4" priority="1245" operator="greaterThan">
      <formula>250</formula>
    </cfRule>
  </conditionalFormatting>
  <conditionalFormatting sqref="J38">
    <cfRule type="cellIs" dxfId="5" priority="1246" operator="greaterThan">
      <formula>200</formula>
    </cfRule>
  </conditionalFormatting>
  <conditionalFormatting sqref="J38">
    <cfRule type="cellIs" dxfId="6" priority="1247" operator="greaterThan">
      <formula>150</formula>
    </cfRule>
  </conditionalFormatting>
  <conditionalFormatting sqref="J39">
    <cfRule type="cellIs" dxfId="4" priority="1248" operator="greaterThan">
      <formula>250</formula>
    </cfRule>
  </conditionalFormatting>
  <conditionalFormatting sqref="J39">
    <cfRule type="cellIs" dxfId="5" priority="1249" operator="greaterThan">
      <formula>200</formula>
    </cfRule>
  </conditionalFormatting>
  <conditionalFormatting sqref="J39">
    <cfRule type="cellIs" dxfId="6" priority="1250" operator="greaterThan">
      <formula>150</formula>
    </cfRule>
  </conditionalFormatting>
  <conditionalFormatting sqref="J40">
    <cfRule type="cellIs" dxfId="4" priority="1251" operator="greaterThan">
      <formula>250</formula>
    </cfRule>
  </conditionalFormatting>
  <conditionalFormatting sqref="J40">
    <cfRule type="cellIs" dxfId="5" priority="1252" operator="greaterThan">
      <formula>200</formula>
    </cfRule>
  </conditionalFormatting>
  <conditionalFormatting sqref="J40">
    <cfRule type="cellIs" dxfId="6" priority="1253" operator="greaterThan">
      <formula>150</formula>
    </cfRule>
  </conditionalFormatting>
  <conditionalFormatting sqref="J41">
    <cfRule type="cellIs" dxfId="4" priority="1254" operator="greaterThan">
      <formula>250</formula>
    </cfRule>
  </conditionalFormatting>
  <conditionalFormatting sqref="J41">
    <cfRule type="cellIs" dxfId="5" priority="1255" operator="greaterThan">
      <formula>200</formula>
    </cfRule>
  </conditionalFormatting>
  <conditionalFormatting sqref="J41">
    <cfRule type="cellIs" dxfId="6" priority="1256" operator="greaterThan">
      <formula>150</formula>
    </cfRule>
  </conditionalFormatting>
  <conditionalFormatting sqref="J42">
    <cfRule type="cellIs" dxfId="4" priority="1257" operator="greaterThan">
      <formula>250</formula>
    </cfRule>
  </conditionalFormatting>
  <conditionalFormatting sqref="J42">
    <cfRule type="cellIs" dxfId="5" priority="1258" operator="greaterThan">
      <formula>200</formula>
    </cfRule>
  </conditionalFormatting>
  <conditionalFormatting sqref="J42">
    <cfRule type="cellIs" dxfId="6" priority="1259" operator="greaterThan">
      <formula>150</formula>
    </cfRule>
  </conditionalFormatting>
  <conditionalFormatting sqref="J43">
    <cfRule type="cellIs" dxfId="4" priority="1260" operator="greaterThan">
      <formula>250</formula>
    </cfRule>
  </conditionalFormatting>
  <conditionalFormatting sqref="J43">
    <cfRule type="cellIs" dxfId="5" priority="1261" operator="greaterThan">
      <formula>200</formula>
    </cfRule>
  </conditionalFormatting>
  <conditionalFormatting sqref="J43">
    <cfRule type="cellIs" dxfId="6" priority="1262" operator="greaterThan">
      <formula>150</formula>
    </cfRule>
  </conditionalFormatting>
  <conditionalFormatting sqref="J44">
    <cfRule type="cellIs" dxfId="4" priority="1263" operator="greaterThan">
      <formula>250</formula>
    </cfRule>
  </conditionalFormatting>
  <conditionalFormatting sqref="J44">
    <cfRule type="cellIs" dxfId="5" priority="1264" operator="greaterThan">
      <formula>200</formula>
    </cfRule>
  </conditionalFormatting>
  <conditionalFormatting sqref="J44">
    <cfRule type="cellIs" dxfId="6" priority="1265" operator="greaterThan">
      <formula>150</formula>
    </cfRule>
  </conditionalFormatting>
  <conditionalFormatting sqref="J45">
    <cfRule type="cellIs" dxfId="4" priority="1266" operator="greaterThan">
      <formula>250</formula>
    </cfRule>
  </conditionalFormatting>
  <conditionalFormatting sqref="J45">
    <cfRule type="cellIs" dxfId="5" priority="1267" operator="greaterThan">
      <formula>200</formula>
    </cfRule>
  </conditionalFormatting>
  <conditionalFormatting sqref="J45">
    <cfRule type="cellIs" dxfId="6" priority="1268" operator="greaterThan">
      <formula>150</formula>
    </cfRule>
  </conditionalFormatting>
  <conditionalFormatting sqref="J46">
    <cfRule type="cellIs" dxfId="4" priority="1269" operator="greaterThan">
      <formula>250</formula>
    </cfRule>
  </conditionalFormatting>
  <conditionalFormatting sqref="J46">
    <cfRule type="cellIs" dxfId="5" priority="1270" operator="greaterThan">
      <formula>200</formula>
    </cfRule>
  </conditionalFormatting>
  <conditionalFormatting sqref="J46">
    <cfRule type="cellIs" dxfId="6" priority="1271" operator="greaterThan">
      <formula>150</formula>
    </cfRule>
  </conditionalFormatting>
  <conditionalFormatting sqref="J47">
    <cfRule type="cellIs" dxfId="4" priority="1272" operator="greaterThan">
      <formula>250</formula>
    </cfRule>
  </conditionalFormatting>
  <conditionalFormatting sqref="J47">
    <cfRule type="cellIs" dxfId="5" priority="1273" operator="greaterThan">
      <formula>200</formula>
    </cfRule>
  </conditionalFormatting>
  <conditionalFormatting sqref="J47">
    <cfRule type="cellIs" dxfId="6" priority="1274" operator="greaterThan">
      <formula>150</formula>
    </cfRule>
  </conditionalFormatting>
  <conditionalFormatting sqref="J48">
    <cfRule type="cellIs" dxfId="4" priority="1275" operator="greaterThan">
      <formula>250</formula>
    </cfRule>
  </conditionalFormatting>
  <conditionalFormatting sqref="J48">
    <cfRule type="cellIs" dxfId="5" priority="1276" operator="greaterThan">
      <formula>200</formula>
    </cfRule>
  </conditionalFormatting>
  <conditionalFormatting sqref="J48">
    <cfRule type="cellIs" dxfId="6" priority="1277" operator="greaterThan">
      <formula>150</formula>
    </cfRule>
  </conditionalFormatting>
  <conditionalFormatting sqref="J49">
    <cfRule type="cellIs" dxfId="4" priority="1278" operator="greaterThan">
      <formula>250</formula>
    </cfRule>
  </conditionalFormatting>
  <conditionalFormatting sqref="J49">
    <cfRule type="cellIs" dxfId="5" priority="1279" operator="greaterThan">
      <formula>200</formula>
    </cfRule>
  </conditionalFormatting>
  <conditionalFormatting sqref="J49">
    <cfRule type="cellIs" dxfId="6" priority="1280" operator="greaterThan">
      <formula>150</formula>
    </cfRule>
  </conditionalFormatting>
  <conditionalFormatting sqref="J50">
    <cfRule type="cellIs" dxfId="4" priority="1281" operator="greaterThan">
      <formula>250</formula>
    </cfRule>
  </conditionalFormatting>
  <conditionalFormatting sqref="J50">
    <cfRule type="cellIs" dxfId="5" priority="1282" operator="greaterThan">
      <formula>200</formula>
    </cfRule>
  </conditionalFormatting>
  <conditionalFormatting sqref="J50">
    <cfRule type="cellIs" dxfId="6" priority="1283" operator="greaterThan">
      <formula>150</formula>
    </cfRule>
  </conditionalFormatting>
  <conditionalFormatting sqref="J51">
    <cfRule type="cellIs" dxfId="4" priority="1284" operator="greaterThan">
      <formula>250</formula>
    </cfRule>
  </conditionalFormatting>
  <conditionalFormatting sqref="J51">
    <cfRule type="cellIs" dxfId="5" priority="1285" operator="greaterThan">
      <formula>200</formula>
    </cfRule>
  </conditionalFormatting>
  <conditionalFormatting sqref="J51">
    <cfRule type="cellIs" dxfId="6" priority="1286" operator="greaterThan">
      <formula>150</formula>
    </cfRule>
  </conditionalFormatting>
  <conditionalFormatting sqref="J52">
    <cfRule type="cellIs" dxfId="4" priority="1287" operator="greaterThan">
      <formula>250</formula>
    </cfRule>
  </conditionalFormatting>
  <conditionalFormatting sqref="J52">
    <cfRule type="cellIs" dxfId="5" priority="1288" operator="greaterThan">
      <formula>200</formula>
    </cfRule>
  </conditionalFormatting>
  <conditionalFormatting sqref="J52">
    <cfRule type="cellIs" dxfId="6" priority="1289" operator="greaterThan">
      <formula>150</formula>
    </cfRule>
  </conditionalFormatting>
  <conditionalFormatting sqref="J53">
    <cfRule type="cellIs" dxfId="4" priority="1290" operator="greaterThan">
      <formula>250</formula>
    </cfRule>
  </conditionalFormatting>
  <conditionalFormatting sqref="J53">
    <cfRule type="cellIs" dxfId="5" priority="1291" operator="greaterThan">
      <formula>200</formula>
    </cfRule>
  </conditionalFormatting>
  <conditionalFormatting sqref="J53">
    <cfRule type="cellIs" dxfId="6" priority="1292" operator="greaterThan">
      <formula>150</formula>
    </cfRule>
  </conditionalFormatting>
  <conditionalFormatting sqref="J54">
    <cfRule type="cellIs" dxfId="4" priority="1293" operator="greaterThan">
      <formula>250</formula>
    </cfRule>
  </conditionalFormatting>
  <conditionalFormatting sqref="J54">
    <cfRule type="cellIs" dxfId="5" priority="1294" operator="greaterThan">
      <formula>200</formula>
    </cfRule>
  </conditionalFormatting>
  <conditionalFormatting sqref="J54">
    <cfRule type="cellIs" dxfId="6" priority="1295" operator="greaterThan">
      <formula>150</formula>
    </cfRule>
  </conditionalFormatting>
  <conditionalFormatting sqref="J55">
    <cfRule type="cellIs" dxfId="4" priority="1296" operator="greaterThan">
      <formula>250</formula>
    </cfRule>
  </conditionalFormatting>
  <conditionalFormatting sqref="J55">
    <cfRule type="cellIs" dxfId="5" priority="1297" operator="greaterThan">
      <formula>200</formula>
    </cfRule>
  </conditionalFormatting>
  <conditionalFormatting sqref="J55">
    <cfRule type="cellIs" dxfId="6" priority="1298" operator="greaterThan">
      <formula>150</formula>
    </cfRule>
  </conditionalFormatting>
  <conditionalFormatting sqref="J56">
    <cfRule type="cellIs" dxfId="4" priority="1299" operator="greaterThan">
      <formula>250</formula>
    </cfRule>
  </conditionalFormatting>
  <conditionalFormatting sqref="J56">
    <cfRule type="cellIs" dxfId="5" priority="1300" operator="greaterThan">
      <formula>200</formula>
    </cfRule>
  </conditionalFormatting>
  <conditionalFormatting sqref="J56">
    <cfRule type="cellIs" dxfId="6" priority="1301" operator="greaterThan">
      <formula>150</formula>
    </cfRule>
  </conditionalFormatting>
  <conditionalFormatting sqref="J57">
    <cfRule type="cellIs" dxfId="4" priority="1302" operator="greaterThan">
      <formula>250</formula>
    </cfRule>
  </conditionalFormatting>
  <conditionalFormatting sqref="J57">
    <cfRule type="cellIs" dxfId="5" priority="1303" operator="greaterThan">
      <formula>200</formula>
    </cfRule>
  </conditionalFormatting>
  <conditionalFormatting sqref="J57">
    <cfRule type="cellIs" dxfId="6" priority="1304" operator="greaterThan">
      <formula>150</formula>
    </cfRule>
  </conditionalFormatting>
  <conditionalFormatting sqref="J58">
    <cfRule type="cellIs" dxfId="4" priority="1305" operator="greaterThan">
      <formula>250</formula>
    </cfRule>
  </conditionalFormatting>
  <conditionalFormatting sqref="J58">
    <cfRule type="cellIs" dxfId="5" priority="1306" operator="greaterThan">
      <formula>200</formula>
    </cfRule>
  </conditionalFormatting>
  <conditionalFormatting sqref="J58">
    <cfRule type="cellIs" dxfId="6" priority="1307" operator="greaterThan">
      <formula>150</formula>
    </cfRule>
  </conditionalFormatting>
  <conditionalFormatting sqref="J59">
    <cfRule type="cellIs" dxfId="4" priority="1308" operator="greaterThan">
      <formula>250</formula>
    </cfRule>
  </conditionalFormatting>
  <conditionalFormatting sqref="J59">
    <cfRule type="cellIs" dxfId="5" priority="1309" operator="greaterThan">
      <formula>200</formula>
    </cfRule>
  </conditionalFormatting>
  <conditionalFormatting sqref="J59">
    <cfRule type="cellIs" dxfId="6" priority="1310" operator="greaterThan">
      <formula>150</formula>
    </cfRule>
  </conditionalFormatting>
  <conditionalFormatting sqref="J60">
    <cfRule type="cellIs" dxfId="4" priority="1311" operator="greaterThan">
      <formula>250</formula>
    </cfRule>
  </conditionalFormatting>
  <conditionalFormatting sqref="J60">
    <cfRule type="cellIs" dxfId="5" priority="1312" operator="greaterThan">
      <formula>200</formula>
    </cfRule>
  </conditionalFormatting>
  <conditionalFormatting sqref="J60">
    <cfRule type="cellIs" dxfId="6" priority="1313" operator="greaterThan">
      <formula>150</formula>
    </cfRule>
  </conditionalFormatting>
  <conditionalFormatting sqref="J61">
    <cfRule type="cellIs" dxfId="4" priority="1314" operator="greaterThan">
      <formula>250</formula>
    </cfRule>
  </conditionalFormatting>
  <conditionalFormatting sqref="J61">
    <cfRule type="cellIs" dxfId="5" priority="1315" operator="greaterThan">
      <formula>200</formula>
    </cfRule>
  </conditionalFormatting>
  <conditionalFormatting sqref="J61">
    <cfRule type="cellIs" dxfId="6" priority="1316" operator="greaterThan">
      <formula>150</formula>
    </cfRule>
  </conditionalFormatting>
  <conditionalFormatting sqref="J62">
    <cfRule type="cellIs" dxfId="4" priority="1317" operator="greaterThan">
      <formula>250</formula>
    </cfRule>
  </conditionalFormatting>
  <conditionalFormatting sqref="J62">
    <cfRule type="cellIs" dxfId="5" priority="1318" operator="greaterThan">
      <formula>200</formula>
    </cfRule>
  </conditionalFormatting>
  <conditionalFormatting sqref="J62">
    <cfRule type="cellIs" dxfId="6" priority="1319" operator="greaterThan">
      <formula>150</formula>
    </cfRule>
  </conditionalFormatting>
  <conditionalFormatting sqref="J63">
    <cfRule type="cellIs" dxfId="4" priority="1320" operator="greaterThan">
      <formula>250</formula>
    </cfRule>
  </conditionalFormatting>
  <conditionalFormatting sqref="J63">
    <cfRule type="cellIs" dxfId="5" priority="1321" operator="greaterThan">
      <formula>200</formula>
    </cfRule>
  </conditionalFormatting>
  <conditionalFormatting sqref="J63">
    <cfRule type="cellIs" dxfId="6" priority="1322" operator="greaterThan">
      <formula>150</formula>
    </cfRule>
  </conditionalFormatting>
  <conditionalFormatting sqref="J64">
    <cfRule type="cellIs" dxfId="4" priority="1323" operator="greaterThan">
      <formula>250</formula>
    </cfRule>
  </conditionalFormatting>
  <conditionalFormatting sqref="J64">
    <cfRule type="cellIs" dxfId="5" priority="1324" operator="greaterThan">
      <formula>200</formula>
    </cfRule>
  </conditionalFormatting>
  <conditionalFormatting sqref="J64">
    <cfRule type="cellIs" dxfId="6" priority="1325" operator="greaterThan">
      <formula>150</formula>
    </cfRule>
  </conditionalFormatting>
  <conditionalFormatting sqref="J65">
    <cfRule type="cellIs" dxfId="4" priority="1326" operator="greaterThan">
      <formula>250</formula>
    </cfRule>
  </conditionalFormatting>
  <conditionalFormatting sqref="J65">
    <cfRule type="cellIs" dxfId="5" priority="1327" operator="greaterThan">
      <formula>200</formula>
    </cfRule>
  </conditionalFormatting>
  <conditionalFormatting sqref="J65">
    <cfRule type="cellIs" dxfId="6" priority="1328" operator="greaterThan">
      <formula>150</formula>
    </cfRule>
  </conditionalFormatting>
  <conditionalFormatting sqref="J66">
    <cfRule type="cellIs" dxfId="4" priority="1329" operator="greaterThan">
      <formula>250</formula>
    </cfRule>
  </conditionalFormatting>
  <conditionalFormatting sqref="J66">
    <cfRule type="cellIs" dxfId="5" priority="1330" operator="greaterThan">
      <formula>200</formula>
    </cfRule>
  </conditionalFormatting>
  <conditionalFormatting sqref="J66">
    <cfRule type="cellIs" dxfId="6" priority="1331" operator="greaterThan">
      <formula>150</formula>
    </cfRule>
  </conditionalFormatting>
  <conditionalFormatting sqref="J67">
    <cfRule type="cellIs" dxfId="4" priority="1332" operator="greaterThan">
      <formula>250</formula>
    </cfRule>
  </conditionalFormatting>
  <conditionalFormatting sqref="J67">
    <cfRule type="cellIs" dxfId="5" priority="1333" operator="greaterThan">
      <formula>200</formula>
    </cfRule>
  </conditionalFormatting>
  <conditionalFormatting sqref="J67">
    <cfRule type="cellIs" dxfId="6" priority="1334" operator="greaterThan">
      <formula>150</formula>
    </cfRule>
  </conditionalFormatting>
  <conditionalFormatting sqref="J68">
    <cfRule type="cellIs" dxfId="4" priority="1335" operator="greaterThan">
      <formula>250</formula>
    </cfRule>
  </conditionalFormatting>
  <conditionalFormatting sqref="J68">
    <cfRule type="cellIs" dxfId="5" priority="1336" operator="greaterThan">
      <formula>200</formula>
    </cfRule>
  </conditionalFormatting>
  <conditionalFormatting sqref="J68">
    <cfRule type="cellIs" dxfId="6" priority="1337" operator="greaterThan">
      <formula>150</formula>
    </cfRule>
  </conditionalFormatting>
  <conditionalFormatting sqref="J69">
    <cfRule type="cellIs" dxfId="4" priority="1338" operator="greaterThan">
      <formula>250</formula>
    </cfRule>
  </conditionalFormatting>
  <conditionalFormatting sqref="J69">
    <cfRule type="cellIs" dxfId="5" priority="1339" operator="greaterThan">
      <formula>200</formula>
    </cfRule>
  </conditionalFormatting>
  <conditionalFormatting sqref="J69">
    <cfRule type="cellIs" dxfId="6" priority="1340" operator="greaterThan">
      <formula>150</formula>
    </cfRule>
  </conditionalFormatting>
  <conditionalFormatting sqref="J70">
    <cfRule type="cellIs" dxfId="4" priority="1341" operator="greaterThan">
      <formula>250</formula>
    </cfRule>
  </conditionalFormatting>
  <conditionalFormatting sqref="J70">
    <cfRule type="cellIs" dxfId="5" priority="1342" operator="greaterThan">
      <formula>200</formula>
    </cfRule>
  </conditionalFormatting>
  <conditionalFormatting sqref="J70">
    <cfRule type="cellIs" dxfId="6" priority="1343" operator="greaterThan">
      <formula>150</formula>
    </cfRule>
  </conditionalFormatting>
  <conditionalFormatting sqref="J71">
    <cfRule type="cellIs" dxfId="4" priority="1344" operator="greaterThan">
      <formula>250</formula>
    </cfRule>
  </conditionalFormatting>
  <conditionalFormatting sqref="J71">
    <cfRule type="cellIs" dxfId="5" priority="1345" operator="greaterThan">
      <formula>200</formula>
    </cfRule>
  </conditionalFormatting>
  <conditionalFormatting sqref="J71">
    <cfRule type="cellIs" dxfId="6" priority="1346" operator="greaterThan">
      <formula>150</formula>
    </cfRule>
  </conditionalFormatting>
  <conditionalFormatting sqref="J72">
    <cfRule type="cellIs" dxfId="4" priority="1347" operator="greaterThan">
      <formula>250</formula>
    </cfRule>
  </conditionalFormatting>
  <conditionalFormatting sqref="J72">
    <cfRule type="cellIs" dxfId="5" priority="1348" operator="greaterThan">
      <formula>200</formula>
    </cfRule>
  </conditionalFormatting>
  <conditionalFormatting sqref="J72">
    <cfRule type="cellIs" dxfId="6" priority="1349" operator="greaterThan">
      <formula>150</formula>
    </cfRule>
  </conditionalFormatting>
  <conditionalFormatting sqref="J73">
    <cfRule type="cellIs" dxfId="4" priority="1350" operator="greaterThan">
      <formula>250</formula>
    </cfRule>
  </conditionalFormatting>
  <conditionalFormatting sqref="J73">
    <cfRule type="cellIs" dxfId="5" priority="1351" operator="greaterThan">
      <formula>200</formula>
    </cfRule>
  </conditionalFormatting>
  <conditionalFormatting sqref="J73">
    <cfRule type="cellIs" dxfId="6" priority="1352" operator="greaterThan">
      <formula>150</formula>
    </cfRule>
  </conditionalFormatting>
  <conditionalFormatting sqref="J74">
    <cfRule type="cellIs" dxfId="4" priority="1353" operator="greaterThan">
      <formula>250</formula>
    </cfRule>
  </conditionalFormatting>
  <conditionalFormatting sqref="J74">
    <cfRule type="cellIs" dxfId="5" priority="1354" operator="greaterThan">
      <formula>200</formula>
    </cfRule>
  </conditionalFormatting>
  <conditionalFormatting sqref="J74">
    <cfRule type="cellIs" dxfId="6" priority="1355" operator="greaterThan">
      <formula>150</formula>
    </cfRule>
  </conditionalFormatting>
  <conditionalFormatting sqref="J75">
    <cfRule type="cellIs" dxfId="4" priority="1356" operator="greaterThan">
      <formula>250</formula>
    </cfRule>
  </conditionalFormatting>
  <conditionalFormatting sqref="J75">
    <cfRule type="cellIs" dxfId="5" priority="1357" operator="greaterThan">
      <formula>200</formula>
    </cfRule>
  </conditionalFormatting>
  <conditionalFormatting sqref="J75">
    <cfRule type="cellIs" dxfId="6" priority="1358" operator="greaterThan">
      <formula>150</formula>
    </cfRule>
  </conditionalFormatting>
  <conditionalFormatting sqref="J76">
    <cfRule type="cellIs" dxfId="4" priority="1359" operator="greaterThan">
      <formula>250</formula>
    </cfRule>
  </conditionalFormatting>
  <conditionalFormatting sqref="J76">
    <cfRule type="cellIs" dxfId="5" priority="1360" operator="greaterThan">
      <formula>200</formula>
    </cfRule>
  </conditionalFormatting>
  <conditionalFormatting sqref="J76">
    <cfRule type="cellIs" dxfId="6" priority="1361" operator="greaterThan">
      <formula>150</formula>
    </cfRule>
  </conditionalFormatting>
  <conditionalFormatting sqref="J77">
    <cfRule type="cellIs" dxfId="4" priority="1362" operator="greaterThan">
      <formula>250</formula>
    </cfRule>
  </conditionalFormatting>
  <conditionalFormatting sqref="J77">
    <cfRule type="cellIs" dxfId="5" priority="1363" operator="greaterThan">
      <formula>200</formula>
    </cfRule>
  </conditionalFormatting>
  <conditionalFormatting sqref="J77">
    <cfRule type="cellIs" dxfId="6" priority="1364" operator="greaterThan">
      <formula>150</formula>
    </cfRule>
  </conditionalFormatting>
  <conditionalFormatting sqref="J78">
    <cfRule type="cellIs" dxfId="4" priority="1365" operator="greaterThan">
      <formula>250</formula>
    </cfRule>
  </conditionalFormatting>
  <conditionalFormatting sqref="J78">
    <cfRule type="cellIs" dxfId="5" priority="1366" operator="greaterThan">
      <formula>200</formula>
    </cfRule>
  </conditionalFormatting>
  <conditionalFormatting sqref="J78">
    <cfRule type="cellIs" dxfId="6" priority="1367" operator="greaterThan">
      <formula>150</formula>
    </cfRule>
  </conditionalFormatting>
  <conditionalFormatting sqref="J79">
    <cfRule type="cellIs" dxfId="4" priority="1368" operator="greaterThan">
      <formula>250</formula>
    </cfRule>
  </conditionalFormatting>
  <conditionalFormatting sqref="J79">
    <cfRule type="cellIs" dxfId="5" priority="1369" operator="greaterThan">
      <formula>200</formula>
    </cfRule>
  </conditionalFormatting>
  <conditionalFormatting sqref="J79">
    <cfRule type="cellIs" dxfId="6" priority="1370" operator="greaterThan">
      <formula>150</formula>
    </cfRule>
  </conditionalFormatting>
  <conditionalFormatting sqref="J80">
    <cfRule type="cellIs" dxfId="4" priority="1371" operator="greaterThan">
      <formula>250</formula>
    </cfRule>
  </conditionalFormatting>
  <conditionalFormatting sqref="J80">
    <cfRule type="cellIs" dxfId="5" priority="1372" operator="greaterThan">
      <formula>200</formula>
    </cfRule>
  </conditionalFormatting>
  <conditionalFormatting sqref="J80">
    <cfRule type="cellIs" dxfId="6" priority="1373" operator="greaterThan">
      <formula>150</formula>
    </cfRule>
  </conditionalFormatting>
  <conditionalFormatting sqref="J81">
    <cfRule type="cellIs" dxfId="4" priority="1374" operator="greaterThan">
      <formula>250</formula>
    </cfRule>
  </conditionalFormatting>
  <conditionalFormatting sqref="J81">
    <cfRule type="cellIs" dxfId="5" priority="1375" operator="greaterThan">
      <formula>200</formula>
    </cfRule>
  </conditionalFormatting>
  <conditionalFormatting sqref="J81">
    <cfRule type="cellIs" dxfId="6" priority="1376" operator="greaterThan">
      <formula>150</formula>
    </cfRule>
  </conditionalFormatting>
  <conditionalFormatting sqref="J82">
    <cfRule type="cellIs" dxfId="4" priority="1377" operator="greaterThan">
      <formula>250</formula>
    </cfRule>
  </conditionalFormatting>
  <conditionalFormatting sqref="J82">
    <cfRule type="cellIs" dxfId="5" priority="1378" operator="greaterThan">
      <formula>200</formula>
    </cfRule>
  </conditionalFormatting>
  <conditionalFormatting sqref="J82">
    <cfRule type="cellIs" dxfId="6" priority="1379" operator="greaterThan">
      <formula>150</formula>
    </cfRule>
  </conditionalFormatting>
  <conditionalFormatting sqref="J83">
    <cfRule type="cellIs" dxfId="4" priority="1380" operator="greaterThan">
      <formula>250</formula>
    </cfRule>
  </conditionalFormatting>
  <conditionalFormatting sqref="J83">
    <cfRule type="cellIs" dxfId="5" priority="1381" operator="greaterThan">
      <formula>200</formula>
    </cfRule>
  </conditionalFormatting>
  <conditionalFormatting sqref="J83">
    <cfRule type="cellIs" dxfId="6" priority="1382" operator="greaterThan">
      <formula>150</formula>
    </cfRule>
  </conditionalFormatting>
  <conditionalFormatting sqref="J84">
    <cfRule type="cellIs" dxfId="4" priority="1383" operator="greaterThan">
      <formula>250</formula>
    </cfRule>
  </conditionalFormatting>
  <conditionalFormatting sqref="J84">
    <cfRule type="cellIs" dxfId="5" priority="1384" operator="greaterThan">
      <formula>200</formula>
    </cfRule>
  </conditionalFormatting>
  <conditionalFormatting sqref="J84">
    <cfRule type="cellIs" dxfId="6" priority="1385" operator="greaterThan">
      <formula>150</formula>
    </cfRule>
  </conditionalFormatting>
  <conditionalFormatting sqref="J85">
    <cfRule type="cellIs" dxfId="4" priority="1386" operator="greaterThan">
      <formula>250</formula>
    </cfRule>
  </conditionalFormatting>
  <conditionalFormatting sqref="J85">
    <cfRule type="cellIs" dxfId="5" priority="1387" operator="greaterThan">
      <formula>200</formula>
    </cfRule>
  </conditionalFormatting>
  <conditionalFormatting sqref="J85">
    <cfRule type="cellIs" dxfId="6" priority="1388" operator="greaterThan">
      <formula>150</formula>
    </cfRule>
  </conditionalFormatting>
  <conditionalFormatting sqref="J86">
    <cfRule type="cellIs" dxfId="4" priority="1389" operator="greaterThan">
      <formula>250</formula>
    </cfRule>
  </conditionalFormatting>
  <conditionalFormatting sqref="J86">
    <cfRule type="cellIs" dxfId="5" priority="1390" operator="greaterThan">
      <formula>200</formula>
    </cfRule>
  </conditionalFormatting>
  <conditionalFormatting sqref="J86">
    <cfRule type="cellIs" dxfId="6" priority="1391" operator="greaterThan">
      <formula>150</formula>
    </cfRule>
  </conditionalFormatting>
  <conditionalFormatting sqref="J87">
    <cfRule type="cellIs" dxfId="4" priority="1392" operator="greaterThan">
      <formula>250</formula>
    </cfRule>
  </conditionalFormatting>
  <conditionalFormatting sqref="J87">
    <cfRule type="cellIs" dxfId="5" priority="1393" operator="greaterThan">
      <formula>200</formula>
    </cfRule>
  </conditionalFormatting>
  <conditionalFormatting sqref="J87">
    <cfRule type="cellIs" dxfId="6" priority="1394" operator="greaterThan">
      <formula>150</formula>
    </cfRule>
  </conditionalFormatting>
  <conditionalFormatting sqref="J88">
    <cfRule type="cellIs" dxfId="4" priority="1395" operator="greaterThan">
      <formula>250</formula>
    </cfRule>
  </conditionalFormatting>
  <conditionalFormatting sqref="J88">
    <cfRule type="cellIs" dxfId="5" priority="1396" operator="greaterThan">
      <formula>200</formula>
    </cfRule>
  </conditionalFormatting>
  <conditionalFormatting sqref="J88">
    <cfRule type="cellIs" dxfId="6" priority="1397" operator="greaterThan">
      <formula>150</formula>
    </cfRule>
  </conditionalFormatting>
  <conditionalFormatting sqref="J89">
    <cfRule type="cellIs" dxfId="4" priority="1398" operator="greaterThan">
      <formula>250</formula>
    </cfRule>
  </conditionalFormatting>
  <conditionalFormatting sqref="J89">
    <cfRule type="cellIs" dxfId="5" priority="1399" operator="greaterThan">
      <formula>200</formula>
    </cfRule>
  </conditionalFormatting>
  <conditionalFormatting sqref="J89">
    <cfRule type="cellIs" dxfId="6" priority="1400" operator="greaterThan">
      <formula>150</formula>
    </cfRule>
  </conditionalFormatting>
  <conditionalFormatting sqref="J90">
    <cfRule type="cellIs" dxfId="4" priority="1401" operator="greaterThan">
      <formula>250</formula>
    </cfRule>
  </conditionalFormatting>
  <conditionalFormatting sqref="J90">
    <cfRule type="cellIs" dxfId="5" priority="1402" operator="greaterThan">
      <formula>200</formula>
    </cfRule>
  </conditionalFormatting>
  <conditionalFormatting sqref="J90">
    <cfRule type="cellIs" dxfId="6" priority="1403" operator="greaterThan">
      <formula>150</formula>
    </cfRule>
  </conditionalFormatting>
  <conditionalFormatting sqref="J91">
    <cfRule type="cellIs" dxfId="4" priority="1404" operator="greaterThan">
      <formula>250</formula>
    </cfRule>
  </conditionalFormatting>
  <conditionalFormatting sqref="J91">
    <cfRule type="cellIs" dxfId="5" priority="1405" operator="greaterThan">
      <formula>200</formula>
    </cfRule>
  </conditionalFormatting>
  <conditionalFormatting sqref="J91">
    <cfRule type="cellIs" dxfId="6" priority="1406" operator="greaterThan">
      <formula>150</formula>
    </cfRule>
  </conditionalFormatting>
  <conditionalFormatting sqref="J92">
    <cfRule type="cellIs" dxfId="4" priority="1407" operator="greaterThan">
      <formula>250</formula>
    </cfRule>
  </conditionalFormatting>
  <conditionalFormatting sqref="J92">
    <cfRule type="cellIs" dxfId="5" priority="1408" operator="greaterThan">
      <formula>200</formula>
    </cfRule>
  </conditionalFormatting>
  <conditionalFormatting sqref="J92">
    <cfRule type="cellIs" dxfId="6" priority="1409" operator="greaterThan">
      <formula>150</formula>
    </cfRule>
  </conditionalFormatting>
  <conditionalFormatting sqref="J93">
    <cfRule type="cellIs" dxfId="4" priority="1410" operator="greaterThan">
      <formula>250</formula>
    </cfRule>
  </conditionalFormatting>
  <conditionalFormatting sqref="J93">
    <cfRule type="cellIs" dxfId="5" priority="1411" operator="greaterThan">
      <formula>200</formula>
    </cfRule>
  </conditionalFormatting>
  <conditionalFormatting sqref="J93">
    <cfRule type="cellIs" dxfId="6" priority="1412" operator="greaterThan">
      <formula>150</formula>
    </cfRule>
  </conditionalFormatting>
  <conditionalFormatting sqref="J94">
    <cfRule type="cellIs" dxfId="4" priority="1413" operator="greaterThan">
      <formula>250</formula>
    </cfRule>
  </conditionalFormatting>
  <conditionalFormatting sqref="J94">
    <cfRule type="cellIs" dxfId="5" priority="1414" operator="greaterThan">
      <formula>200</formula>
    </cfRule>
  </conditionalFormatting>
  <conditionalFormatting sqref="J94">
    <cfRule type="cellIs" dxfId="6" priority="1415" operator="greaterThan">
      <formula>150</formula>
    </cfRule>
  </conditionalFormatting>
  <conditionalFormatting sqref="J95">
    <cfRule type="cellIs" dxfId="4" priority="1416" operator="greaterThan">
      <formula>250</formula>
    </cfRule>
  </conditionalFormatting>
  <conditionalFormatting sqref="J95">
    <cfRule type="cellIs" dxfId="5" priority="1417" operator="greaterThan">
      <formula>200</formula>
    </cfRule>
  </conditionalFormatting>
  <conditionalFormatting sqref="J95">
    <cfRule type="cellIs" dxfId="6" priority="1418" operator="greaterThan">
      <formula>150</formula>
    </cfRule>
  </conditionalFormatting>
  <conditionalFormatting sqref="J96">
    <cfRule type="cellIs" dxfId="4" priority="1419" operator="greaterThan">
      <formula>250</formula>
    </cfRule>
  </conditionalFormatting>
  <conditionalFormatting sqref="J96">
    <cfRule type="cellIs" dxfId="5" priority="1420" operator="greaterThan">
      <formula>200</formula>
    </cfRule>
  </conditionalFormatting>
  <conditionalFormatting sqref="J96">
    <cfRule type="cellIs" dxfId="6" priority="1421" operator="greaterThan">
      <formula>150</formula>
    </cfRule>
  </conditionalFormatting>
  <conditionalFormatting sqref="J97">
    <cfRule type="cellIs" dxfId="4" priority="1422" operator="greaterThan">
      <formula>250</formula>
    </cfRule>
  </conditionalFormatting>
  <conditionalFormatting sqref="J97">
    <cfRule type="cellIs" dxfId="5" priority="1423" operator="greaterThan">
      <formula>200</formula>
    </cfRule>
  </conditionalFormatting>
  <conditionalFormatting sqref="J97">
    <cfRule type="cellIs" dxfId="6" priority="1424" operator="greaterThan">
      <formula>150</formula>
    </cfRule>
  </conditionalFormatting>
  <conditionalFormatting sqref="J98">
    <cfRule type="cellIs" dxfId="4" priority="1425" operator="greaterThan">
      <formula>250</formula>
    </cfRule>
  </conditionalFormatting>
  <conditionalFormatting sqref="J98">
    <cfRule type="cellIs" dxfId="5" priority="1426" operator="greaterThan">
      <formula>200</formula>
    </cfRule>
  </conditionalFormatting>
  <conditionalFormatting sqref="J98">
    <cfRule type="cellIs" dxfId="6" priority="1427" operator="greaterThan">
      <formula>150</formula>
    </cfRule>
  </conditionalFormatting>
  <conditionalFormatting sqref="J99">
    <cfRule type="cellIs" dxfId="4" priority="1428" operator="greaterThan">
      <formula>250</formula>
    </cfRule>
  </conditionalFormatting>
  <conditionalFormatting sqref="J99">
    <cfRule type="cellIs" dxfId="5" priority="1429" operator="greaterThan">
      <formula>200</formula>
    </cfRule>
  </conditionalFormatting>
  <conditionalFormatting sqref="J99">
    <cfRule type="cellIs" dxfId="6" priority="1430" operator="greaterThan">
      <formula>150</formula>
    </cfRule>
  </conditionalFormatting>
  <conditionalFormatting sqref="J100">
    <cfRule type="cellIs" dxfId="4" priority="1431" operator="greaterThan">
      <formula>250</formula>
    </cfRule>
  </conditionalFormatting>
  <conditionalFormatting sqref="J100">
    <cfRule type="cellIs" dxfId="5" priority="1432" operator="greaterThan">
      <formula>200</formula>
    </cfRule>
  </conditionalFormatting>
  <conditionalFormatting sqref="J100">
    <cfRule type="cellIs" dxfId="6" priority="1433" operator="greaterThan">
      <formula>150</formula>
    </cfRule>
  </conditionalFormatting>
  <conditionalFormatting sqref="J101">
    <cfRule type="cellIs" dxfId="4" priority="1434" operator="greaterThan">
      <formula>250</formula>
    </cfRule>
  </conditionalFormatting>
  <conditionalFormatting sqref="J101">
    <cfRule type="cellIs" dxfId="5" priority="1435" operator="greaterThan">
      <formula>200</formula>
    </cfRule>
  </conditionalFormatting>
  <conditionalFormatting sqref="J101">
    <cfRule type="cellIs" dxfId="6" priority="1436" operator="greaterThan">
      <formula>150</formula>
    </cfRule>
  </conditionalFormatting>
  <conditionalFormatting sqref="J102">
    <cfRule type="cellIs" dxfId="4" priority="1437" operator="greaterThan">
      <formula>250</formula>
    </cfRule>
  </conditionalFormatting>
  <conditionalFormatting sqref="J102">
    <cfRule type="cellIs" dxfId="5" priority="1438" operator="greaterThan">
      <formula>200</formula>
    </cfRule>
  </conditionalFormatting>
  <conditionalFormatting sqref="J102">
    <cfRule type="cellIs" dxfId="6" priority="1439" operator="greaterThan">
      <formula>150</formula>
    </cfRule>
  </conditionalFormatting>
  <conditionalFormatting sqref="J103">
    <cfRule type="cellIs" dxfId="4" priority="1440" operator="greaterThan">
      <formula>250</formula>
    </cfRule>
  </conditionalFormatting>
  <conditionalFormatting sqref="J103">
    <cfRule type="cellIs" dxfId="5" priority="1441" operator="greaterThan">
      <formula>200</formula>
    </cfRule>
  </conditionalFormatting>
  <conditionalFormatting sqref="J103">
    <cfRule type="cellIs" dxfId="6" priority="1442" operator="greaterThan">
      <formula>150</formula>
    </cfRule>
  </conditionalFormatting>
  <conditionalFormatting sqref="AA8">
    <cfRule type="cellIs" dxfId="2" priority="1443" operator="greaterThan">
      <formula>0</formula>
    </cfRule>
  </conditionalFormatting>
  <conditionalFormatting sqref="AA9">
    <cfRule type="cellIs" dxfId="2" priority="1444" operator="greaterThan">
      <formula>0</formula>
    </cfRule>
  </conditionalFormatting>
  <conditionalFormatting sqref="AA10">
    <cfRule type="cellIs" dxfId="2" priority="1445" operator="greaterThan">
      <formula>0</formula>
    </cfRule>
  </conditionalFormatting>
  <conditionalFormatting sqref="AA11">
    <cfRule type="cellIs" dxfId="2" priority="1446" operator="greaterThan">
      <formula>0</formula>
    </cfRule>
  </conditionalFormatting>
  <conditionalFormatting sqref="AA12">
    <cfRule type="cellIs" dxfId="2" priority="1447" operator="greaterThan">
      <formula>0</formula>
    </cfRule>
  </conditionalFormatting>
  <conditionalFormatting sqref="AA13">
    <cfRule type="cellIs" dxfId="2" priority="1448" operator="greaterThan">
      <formula>0</formula>
    </cfRule>
  </conditionalFormatting>
  <conditionalFormatting sqref="AA14">
    <cfRule type="cellIs" dxfId="2" priority="1449" operator="greaterThan">
      <formula>0</formula>
    </cfRule>
  </conditionalFormatting>
  <conditionalFormatting sqref="AA15">
    <cfRule type="cellIs" dxfId="2" priority="1450" operator="greaterThan">
      <formula>0</formula>
    </cfRule>
  </conditionalFormatting>
  <conditionalFormatting sqref="AA16">
    <cfRule type="cellIs" dxfId="2" priority="1451" operator="greaterThan">
      <formula>0</formula>
    </cfRule>
  </conditionalFormatting>
  <conditionalFormatting sqref="AA17">
    <cfRule type="cellIs" dxfId="2" priority="1452" operator="greaterThan">
      <formula>0</formula>
    </cfRule>
  </conditionalFormatting>
  <conditionalFormatting sqref="AA18">
    <cfRule type="cellIs" dxfId="2" priority="1453" operator="greaterThan">
      <formula>0</formula>
    </cfRule>
  </conditionalFormatting>
  <conditionalFormatting sqref="AA19">
    <cfRule type="cellIs" dxfId="2" priority="1454" operator="greaterThan">
      <formula>0</formula>
    </cfRule>
  </conditionalFormatting>
  <conditionalFormatting sqref="AA20">
    <cfRule type="cellIs" dxfId="2" priority="1455" operator="greaterThan">
      <formula>0</formula>
    </cfRule>
  </conditionalFormatting>
  <conditionalFormatting sqref="AA21">
    <cfRule type="cellIs" dxfId="2" priority="1456" operator="greaterThan">
      <formula>0</formula>
    </cfRule>
  </conditionalFormatting>
  <conditionalFormatting sqref="AA22">
    <cfRule type="cellIs" dxfId="2" priority="1457" operator="greaterThan">
      <formula>0</formula>
    </cfRule>
  </conditionalFormatting>
  <conditionalFormatting sqref="AA23">
    <cfRule type="cellIs" dxfId="2" priority="1458" operator="greaterThan">
      <formula>0</formula>
    </cfRule>
  </conditionalFormatting>
  <conditionalFormatting sqref="AA24">
    <cfRule type="cellIs" dxfId="2" priority="1459" operator="greaterThan">
      <formula>0</formula>
    </cfRule>
  </conditionalFormatting>
  <conditionalFormatting sqref="AA25">
    <cfRule type="cellIs" dxfId="2" priority="1460" operator="greaterThan">
      <formula>0</formula>
    </cfRule>
  </conditionalFormatting>
  <conditionalFormatting sqref="AA26">
    <cfRule type="cellIs" dxfId="2" priority="1461" operator="greaterThan">
      <formula>0</formula>
    </cfRule>
  </conditionalFormatting>
  <conditionalFormatting sqref="AA27">
    <cfRule type="cellIs" dxfId="2" priority="1462" operator="greaterThan">
      <formula>0</formula>
    </cfRule>
  </conditionalFormatting>
  <conditionalFormatting sqref="AA28">
    <cfRule type="cellIs" dxfId="2" priority="1463" operator="greaterThan">
      <formula>0</formula>
    </cfRule>
  </conditionalFormatting>
  <conditionalFormatting sqref="AA29">
    <cfRule type="cellIs" dxfId="2" priority="1464" operator="greaterThan">
      <formula>0</formula>
    </cfRule>
  </conditionalFormatting>
  <conditionalFormatting sqref="AA30">
    <cfRule type="cellIs" dxfId="2" priority="1465" operator="greaterThan">
      <formula>0</formula>
    </cfRule>
  </conditionalFormatting>
  <conditionalFormatting sqref="AA31">
    <cfRule type="cellIs" dxfId="2" priority="1466" operator="greaterThan">
      <formula>0</formula>
    </cfRule>
  </conditionalFormatting>
  <conditionalFormatting sqref="AA32">
    <cfRule type="cellIs" dxfId="2" priority="1467" operator="greaterThan">
      <formula>0</formula>
    </cfRule>
  </conditionalFormatting>
  <conditionalFormatting sqref="AA33">
    <cfRule type="cellIs" dxfId="2" priority="1468" operator="greaterThan">
      <formula>0</formula>
    </cfRule>
  </conditionalFormatting>
  <conditionalFormatting sqref="AA34">
    <cfRule type="cellIs" dxfId="2" priority="1469" operator="greaterThan">
      <formula>0</formula>
    </cfRule>
  </conditionalFormatting>
  <conditionalFormatting sqref="AA35">
    <cfRule type="cellIs" dxfId="2" priority="1470" operator="greaterThan">
      <formula>0</formula>
    </cfRule>
  </conditionalFormatting>
  <conditionalFormatting sqref="AA36">
    <cfRule type="cellIs" dxfId="2" priority="1471" operator="greaterThan">
      <formula>0</formula>
    </cfRule>
  </conditionalFormatting>
  <conditionalFormatting sqref="AA37">
    <cfRule type="cellIs" dxfId="2" priority="1472" operator="greaterThan">
      <formula>0</formula>
    </cfRule>
  </conditionalFormatting>
  <conditionalFormatting sqref="AA38">
    <cfRule type="cellIs" dxfId="2" priority="1473" operator="greaterThan">
      <formula>0</formula>
    </cfRule>
  </conditionalFormatting>
  <conditionalFormatting sqref="AA39">
    <cfRule type="cellIs" dxfId="2" priority="1474" operator="greaterThan">
      <formula>0</formula>
    </cfRule>
  </conditionalFormatting>
  <conditionalFormatting sqref="AA40">
    <cfRule type="cellIs" dxfId="2" priority="1475" operator="greaterThan">
      <formula>0</formula>
    </cfRule>
  </conditionalFormatting>
  <conditionalFormatting sqref="AA41">
    <cfRule type="cellIs" dxfId="2" priority="1476" operator="greaterThan">
      <formula>0</formula>
    </cfRule>
  </conditionalFormatting>
  <conditionalFormatting sqref="AA42">
    <cfRule type="cellIs" dxfId="2" priority="1477" operator="greaterThan">
      <formula>0</formula>
    </cfRule>
  </conditionalFormatting>
  <conditionalFormatting sqref="AA43">
    <cfRule type="cellIs" dxfId="2" priority="1478" operator="greaterThan">
      <formula>0</formula>
    </cfRule>
  </conditionalFormatting>
  <conditionalFormatting sqref="AA44">
    <cfRule type="cellIs" dxfId="2" priority="1479" operator="greaterThan">
      <formula>0</formula>
    </cfRule>
  </conditionalFormatting>
  <conditionalFormatting sqref="AA45">
    <cfRule type="cellIs" dxfId="2" priority="1480" operator="greaterThan">
      <formula>0</formula>
    </cfRule>
  </conditionalFormatting>
  <conditionalFormatting sqref="AA46">
    <cfRule type="cellIs" dxfId="2" priority="1481" operator="greaterThan">
      <formula>0</formula>
    </cfRule>
  </conditionalFormatting>
  <conditionalFormatting sqref="AA47">
    <cfRule type="cellIs" dxfId="2" priority="1482" operator="greaterThan">
      <formula>0</formula>
    </cfRule>
  </conditionalFormatting>
  <conditionalFormatting sqref="AA48">
    <cfRule type="cellIs" dxfId="2" priority="1483" operator="greaterThan">
      <formula>0</formula>
    </cfRule>
  </conditionalFormatting>
  <conditionalFormatting sqref="AA49">
    <cfRule type="cellIs" dxfId="2" priority="1484" operator="greaterThan">
      <formula>0</formula>
    </cfRule>
  </conditionalFormatting>
  <conditionalFormatting sqref="AA50">
    <cfRule type="cellIs" dxfId="2" priority="1485" operator="greaterThan">
      <formula>0</formula>
    </cfRule>
  </conditionalFormatting>
  <conditionalFormatting sqref="AA51">
    <cfRule type="cellIs" dxfId="2" priority="1486" operator="greaterThan">
      <formula>0</formula>
    </cfRule>
  </conditionalFormatting>
  <conditionalFormatting sqref="AA52">
    <cfRule type="cellIs" dxfId="2" priority="1487" operator="greaterThan">
      <formula>0</formula>
    </cfRule>
  </conditionalFormatting>
  <conditionalFormatting sqref="AA53">
    <cfRule type="cellIs" dxfId="2" priority="1488" operator="greaterThan">
      <formula>0</formula>
    </cfRule>
  </conditionalFormatting>
  <conditionalFormatting sqref="AA54">
    <cfRule type="cellIs" dxfId="2" priority="1489" operator="greaterThan">
      <formula>0</formula>
    </cfRule>
  </conditionalFormatting>
  <conditionalFormatting sqref="AA55">
    <cfRule type="cellIs" dxfId="2" priority="1490" operator="greaterThan">
      <formula>0</formula>
    </cfRule>
  </conditionalFormatting>
  <conditionalFormatting sqref="AA56">
    <cfRule type="cellIs" dxfId="2" priority="1491" operator="greaterThan">
      <formula>0</formula>
    </cfRule>
  </conditionalFormatting>
  <conditionalFormatting sqref="AA57">
    <cfRule type="cellIs" dxfId="2" priority="1492" operator="greaterThan">
      <formula>0</formula>
    </cfRule>
  </conditionalFormatting>
  <conditionalFormatting sqref="AA58">
    <cfRule type="cellIs" dxfId="2" priority="1493" operator="greaterThan">
      <formula>0</formula>
    </cfRule>
  </conditionalFormatting>
  <conditionalFormatting sqref="AA59">
    <cfRule type="cellIs" dxfId="2" priority="1494" operator="greaterThan">
      <formula>0</formula>
    </cfRule>
  </conditionalFormatting>
  <conditionalFormatting sqref="AA60">
    <cfRule type="cellIs" dxfId="2" priority="1495" operator="greaterThan">
      <formula>0</formula>
    </cfRule>
  </conditionalFormatting>
  <conditionalFormatting sqref="AA61">
    <cfRule type="cellIs" dxfId="2" priority="1496" operator="greaterThan">
      <formula>0</formula>
    </cfRule>
  </conditionalFormatting>
  <conditionalFormatting sqref="AA62">
    <cfRule type="cellIs" dxfId="2" priority="1497" operator="greaterThan">
      <formula>0</formula>
    </cfRule>
  </conditionalFormatting>
  <conditionalFormatting sqref="AA63">
    <cfRule type="cellIs" dxfId="2" priority="1498" operator="greaterThan">
      <formula>0</formula>
    </cfRule>
  </conditionalFormatting>
  <conditionalFormatting sqref="AA64">
    <cfRule type="cellIs" dxfId="2" priority="1499" operator="greaterThan">
      <formula>0</formula>
    </cfRule>
  </conditionalFormatting>
  <conditionalFormatting sqref="AA65">
    <cfRule type="cellIs" dxfId="2" priority="1500" operator="greaterThan">
      <formula>0</formula>
    </cfRule>
  </conditionalFormatting>
  <conditionalFormatting sqref="AA66">
    <cfRule type="cellIs" dxfId="2" priority="1501" operator="greaterThan">
      <formula>0</formula>
    </cfRule>
  </conditionalFormatting>
  <conditionalFormatting sqref="AA67">
    <cfRule type="cellIs" dxfId="2" priority="1502" operator="greaterThan">
      <formula>0</formula>
    </cfRule>
  </conditionalFormatting>
  <conditionalFormatting sqref="AA68">
    <cfRule type="cellIs" dxfId="2" priority="1503" operator="greaterThan">
      <formula>0</formula>
    </cfRule>
  </conditionalFormatting>
  <conditionalFormatting sqref="AA69">
    <cfRule type="cellIs" dxfId="2" priority="1504" operator="greaterThan">
      <formula>0</formula>
    </cfRule>
  </conditionalFormatting>
  <conditionalFormatting sqref="AA70">
    <cfRule type="cellIs" dxfId="2" priority="1505" operator="greaterThan">
      <formula>0</formula>
    </cfRule>
  </conditionalFormatting>
  <conditionalFormatting sqref="AA71">
    <cfRule type="cellIs" dxfId="2" priority="1506" operator="greaterThan">
      <formula>0</formula>
    </cfRule>
  </conditionalFormatting>
  <conditionalFormatting sqref="AA72">
    <cfRule type="cellIs" dxfId="2" priority="1507" operator="greaterThan">
      <formula>0</formula>
    </cfRule>
  </conditionalFormatting>
  <conditionalFormatting sqref="AA73">
    <cfRule type="cellIs" dxfId="2" priority="1508" operator="greaterThan">
      <formula>0</formula>
    </cfRule>
  </conditionalFormatting>
  <conditionalFormatting sqref="AA74">
    <cfRule type="cellIs" dxfId="2" priority="1509" operator="greaterThan">
      <formula>0</formula>
    </cfRule>
  </conditionalFormatting>
  <conditionalFormatting sqref="AA75">
    <cfRule type="cellIs" dxfId="2" priority="1510" operator="greaterThan">
      <formula>0</formula>
    </cfRule>
  </conditionalFormatting>
  <conditionalFormatting sqref="AA76">
    <cfRule type="cellIs" dxfId="2" priority="1511" operator="greaterThan">
      <formula>0</formula>
    </cfRule>
  </conditionalFormatting>
  <conditionalFormatting sqref="AA77">
    <cfRule type="cellIs" dxfId="2" priority="1512" operator="greaterThan">
      <formula>0</formula>
    </cfRule>
  </conditionalFormatting>
  <conditionalFormatting sqref="AA78">
    <cfRule type="cellIs" dxfId="2" priority="1513" operator="greaterThan">
      <formula>0</formula>
    </cfRule>
  </conditionalFormatting>
  <conditionalFormatting sqref="AA79">
    <cfRule type="cellIs" dxfId="2" priority="1514" operator="greaterThan">
      <formula>0</formula>
    </cfRule>
  </conditionalFormatting>
  <conditionalFormatting sqref="AA80">
    <cfRule type="cellIs" dxfId="2" priority="1515" operator="greaterThan">
      <formula>0</formula>
    </cfRule>
  </conditionalFormatting>
  <conditionalFormatting sqref="AA81">
    <cfRule type="cellIs" dxfId="2" priority="1516" operator="greaterThan">
      <formula>0</formula>
    </cfRule>
  </conditionalFormatting>
  <conditionalFormatting sqref="AA82">
    <cfRule type="cellIs" dxfId="2" priority="1517" operator="greaterThan">
      <formula>0</formula>
    </cfRule>
  </conditionalFormatting>
  <conditionalFormatting sqref="AA83">
    <cfRule type="cellIs" dxfId="2" priority="1518" operator="greaterThan">
      <formula>0</formula>
    </cfRule>
  </conditionalFormatting>
  <conditionalFormatting sqref="AA84">
    <cfRule type="cellIs" dxfId="2" priority="1519" operator="greaterThan">
      <formula>0</formula>
    </cfRule>
  </conditionalFormatting>
  <conditionalFormatting sqref="AA85">
    <cfRule type="cellIs" dxfId="2" priority="1520" operator="greaterThan">
      <formula>0</formula>
    </cfRule>
  </conditionalFormatting>
  <conditionalFormatting sqref="AA86">
    <cfRule type="cellIs" dxfId="2" priority="1521" operator="greaterThan">
      <formula>0</formula>
    </cfRule>
  </conditionalFormatting>
  <conditionalFormatting sqref="AA87">
    <cfRule type="cellIs" dxfId="2" priority="1522" operator="greaterThan">
      <formula>0</formula>
    </cfRule>
  </conditionalFormatting>
  <conditionalFormatting sqref="AA88">
    <cfRule type="cellIs" dxfId="2" priority="1523" operator="greaterThan">
      <formula>0</formula>
    </cfRule>
  </conditionalFormatting>
  <conditionalFormatting sqref="AA89">
    <cfRule type="cellIs" dxfId="2" priority="1524" operator="greaterThan">
      <formula>0</formula>
    </cfRule>
  </conditionalFormatting>
  <conditionalFormatting sqref="AA90">
    <cfRule type="cellIs" dxfId="2" priority="1525" operator="greaterThan">
      <formula>0</formula>
    </cfRule>
  </conditionalFormatting>
  <conditionalFormatting sqref="AA91">
    <cfRule type="cellIs" dxfId="2" priority="1526" operator="greaterThan">
      <formula>0</formula>
    </cfRule>
  </conditionalFormatting>
  <conditionalFormatting sqref="AA92">
    <cfRule type="cellIs" dxfId="2" priority="1527" operator="greaterThan">
      <formula>0</formula>
    </cfRule>
  </conditionalFormatting>
  <conditionalFormatting sqref="AA93">
    <cfRule type="cellIs" dxfId="2" priority="1528" operator="greaterThan">
      <formula>0</formula>
    </cfRule>
  </conditionalFormatting>
  <conditionalFormatting sqref="AA94">
    <cfRule type="cellIs" dxfId="2" priority="1529" operator="greaterThan">
      <formula>0</formula>
    </cfRule>
  </conditionalFormatting>
  <conditionalFormatting sqref="AA95">
    <cfRule type="cellIs" dxfId="2" priority="1530" operator="greaterThan">
      <formula>0</formula>
    </cfRule>
  </conditionalFormatting>
  <conditionalFormatting sqref="AA96">
    <cfRule type="cellIs" dxfId="2" priority="1531" operator="greaterThan">
      <formula>0</formula>
    </cfRule>
  </conditionalFormatting>
  <conditionalFormatting sqref="AA97">
    <cfRule type="cellIs" dxfId="2" priority="1532" operator="greaterThan">
      <formula>0</formula>
    </cfRule>
  </conditionalFormatting>
  <conditionalFormatting sqref="AA98">
    <cfRule type="cellIs" dxfId="2" priority="1533" operator="greaterThan">
      <formula>0</formula>
    </cfRule>
  </conditionalFormatting>
  <conditionalFormatting sqref="AA99">
    <cfRule type="cellIs" dxfId="2" priority="1534" operator="greaterThan">
      <formula>0</formula>
    </cfRule>
  </conditionalFormatting>
  <conditionalFormatting sqref="AA100">
    <cfRule type="cellIs" dxfId="2" priority="1535" operator="greaterThan">
      <formula>0</formula>
    </cfRule>
  </conditionalFormatting>
  <conditionalFormatting sqref="AA101">
    <cfRule type="cellIs" dxfId="2" priority="1536" operator="greaterThan">
      <formula>0</formula>
    </cfRule>
  </conditionalFormatting>
  <conditionalFormatting sqref="AA102">
    <cfRule type="cellIs" dxfId="2" priority="1537" operator="greaterThan">
      <formula>0</formula>
    </cfRule>
  </conditionalFormatting>
  <conditionalFormatting sqref="AA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L356"/>
  <sheetViews>
    <sheetView tabSelected="0" workbookViewId="0" zoomScale="80" zoomScaleNormal="80" showGridLines="true" showRowColHeaders="1">
      <selection activeCell="P103" sqref="P103"/>
    </sheetView>
  </sheetViews>
  <sheetFormatPr defaultRowHeight="14.4" defaultColWidth="8.85546875" outlineLevelRow="0" outlineLevelCol="0"/>
  <cols>
    <col min="6" max="6" width="14.140625" customWidth="true" style="0"/>
    <col min="19" max="19" width="19" customWidth="true" style="0"/>
    <col min="26" max="26" width="19.42578125" customWidth="true" style="0"/>
    <col min="27" max="27" width="17" customWidth="true" style="0"/>
  </cols>
  <sheetData>
    <row r="1" spans="1:38" customHeight="1" ht="21">
      <c r="A1" s="1" t="s">
        <v>0</v>
      </c>
      <c r="B1" s="2"/>
      <c r="C1" s="3" t="s">
        <v>1</v>
      </c>
      <c r="D1" s="2"/>
      <c r="E1" s="140"/>
      <c r="F1" s="140"/>
      <c r="G1" s="140"/>
      <c r="H1" s="140"/>
      <c r="I1" s="4"/>
      <c r="J1" s="4"/>
      <c r="K1" s="5"/>
      <c r="L1" s="5"/>
      <c r="M1" s="5"/>
      <c r="N1" s="5"/>
      <c r="O1" s="5"/>
      <c r="P1" s="5"/>
      <c r="Q1" s="6"/>
      <c r="R1" s="6"/>
      <c r="S1" s="7"/>
      <c r="T1" s="8"/>
      <c r="U1" s="8"/>
      <c r="V1" s="8"/>
      <c r="W1" s="8"/>
      <c r="X1" s="8"/>
      <c r="Y1" s="8"/>
      <c r="Z1" s="2"/>
      <c r="AA1" s="2"/>
      <c r="AB1" s="9" t="s">
        <v>2</v>
      </c>
      <c r="AC1" s="10">
        <f>$AB$107</f>
        <v>17.21814298795023</v>
      </c>
      <c r="AD1" s="11" t="s">
        <v>3</v>
      </c>
      <c r="AE1" s="12"/>
      <c r="AF1" s="13"/>
      <c r="AG1" s="14"/>
      <c r="AH1" s="15"/>
      <c r="AI1" s="16"/>
    </row>
    <row r="2" spans="1:38" customHeight="1" ht="21">
      <c r="A2" s="17">
        <v>303.012</v>
      </c>
      <c r="B2" s="18"/>
      <c r="C2" s="19">
        <v>800</v>
      </c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41" t="s">
        <v>4</v>
      </c>
      <c r="AB2" s="141"/>
      <c r="AC2" s="141"/>
      <c r="AD2" s="141"/>
      <c r="AE2" s="22"/>
      <c r="AF2" s="23"/>
      <c r="AG2" s="24"/>
      <c r="AH2" s="25"/>
      <c r="AI2" s="16"/>
    </row>
    <row r="3" spans="1:38" customHeight="1" ht="23.25">
      <c r="A3" s="26"/>
      <c r="B3" s="18"/>
      <c r="C3" s="18"/>
      <c r="D3" s="18"/>
      <c r="E3" s="18"/>
      <c r="F3" s="18"/>
      <c r="G3" s="1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42" t="s">
        <v>5</v>
      </c>
      <c r="AB3" s="142"/>
      <c r="AC3" s="142"/>
      <c r="AD3" s="142"/>
      <c r="AE3" s="28"/>
      <c r="AF3" s="23"/>
      <c r="AG3" s="24"/>
      <c r="AH3" s="25"/>
      <c r="AI3" s="16"/>
    </row>
    <row r="4" spans="1:38" customHeight="1" ht="22.5">
      <c r="A4" s="29" t="s">
        <v>6</v>
      </c>
      <c r="B4" s="143" t="s">
        <v>59</v>
      </c>
      <c r="C4" s="143"/>
      <c r="D4" s="143"/>
      <c r="E4" s="30"/>
      <c r="F4" s="30"/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44" t="s">
        <v>8</v>
      </c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32"/>
      <c r="AE4" s="33"/>
      <c r="AF4" s="34"/>
      <c r="AG4" s="35"/>
      <c r="AH4" s="36"/>
      <c r="AI4" s="16"/>
    </row>
    <row r="5" spans="1:38" customHeight="1" ht="15.75">
      <c r="A5" s="37"/>
      <c r="B5" s="38"/>
      <c r="C5" s="38"/>
      <c r="D5" s="38" t="s">
        <v>9</v>
      </c>
      <c r="E5" s="38"/>
      <c r="F5" s="38"/>
      <c r="G5" s="38"/>
      <c r="H5" s="39"/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 t="s">
        <v>9</v>
      </c>
      <c r="Q5" s="39"/>
      <c r="R5" s="39"/>
      <c r="S5" s="39"/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 t="s">
        <v>9</v>
      </c>
      <c r="Z5" s="39"/>
      <c r="AA5" s="39"/>
      <c r="AB5" s="39"/>
      <c r="AC5" s="39"/>
      <c r="AD5" s="40"/>
      <c r="AF5" s="16"/>
      <c r="AG5" s="41" t="s">
        <v>10</v>
      </c>
      <c r="AH5" s="42" t="s">
        <v>11</v>
      </c>
      <c r="AI5" s="43" t="s">
        <v>12</v>
      </c>
    </row>
    <row r="6" spans="1:38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17</v>
      </c>
      <c r="H6" s="45" t="s">
        <v>18</v>
      </c>
      <c r="I6" s="45" t="s">
        <v>19</v>
      </c>
      <c r="J6" s="45" t="s">
        <v>20</v>
      </c>
      <c r="K6" s="45" t="s">
        <v>21</v>
      </c>
      <c r="L6" s="45" t="s">
        <v>22</v>
      </c>
      <c r="M6" s="45" t="s">
        <v>23</v>
      </c>
      <c r="N6" s="45" t="s">
        <v>21</v>
      </c>
      <c r="O6" s="45" t="s">
        <v>22</v>
      </c>
      <c r="P6" s="45" t="s">
        <v>23</v>
      </c>
      <c r="Q6" s="45" t="s">
        <v>24</v>
      </c>
      <c r="R6" s="45" t="s">
        <v>25</v>
      </c>
      <c r="S6" s="45" t="s">
        <v>26</v>
      </c>
      <c r="T6" s="45">
        <v>12</v>
      </c>
      <c r="U6" s="45">
        <v>15</v>
      </c>
      <c r="V6" s="45">
        <v>20</v>
      </c>
      <c r="W6" s="45" t="s">
        <v>27</v>
      </c>
      <c r="X6" s="45" t="s">
        <v>27</v>
      </c>
      <c r="Y6" s="45" t="s">
        <v>27</v>
      </c>
      <c r="Z6" s="45" t="s">
        <v>27</v>
      </c>
      <c r="AA6" s="46" t="s">
        <v>28</v>
      </c>
      <c r="AB6" s="45" t="s">
        <v>29</v>
      </c>
      <c r="AC6" s="45" t="s">
        <v>30</v>
      </c>
      <c r="AD6" s="47" t="s">
        <v>31</v>
      </c>
      <c r="AE6" s="48"/>
      <c r="AF6" s="16"/>
      <c r="AG6" s="49">
        <v>51.5</v>
      </c>
      <c r="AH6" s="50">
        <v>0</v>
      </c>
      <c r="AI6" s="51">
        <v>0</v>
      </c>
    </row>
    <row r="7" spans="1:38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41</v>
      </c>
      <c r="L7" s="53" t="s">
        <v>41</v>
      </c>
      <c r="M7" s="53" t="s">
        <v>42</v>
      </c>
      <c r="N7" s="53" t="s">
        <v>43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48</v>
      </c>
      <c r="U7" s="53" t="s">
        <v>48</v>
      </c>
      <c r="V7" s="53" t="s">
        <v>48</v>
      </c>
      <c r="W7" s="53" t="s">
        <v>49</v>
      </c>
      <c r="X7" s="53" t="s">
        <v>50</v>
      </c>
      <c r="Y7" s="53" t="s">
        <v>51</v>
      </c>
      <c r="Z7" s="53" t="s">
        <v>47</v>
      </c>
      <c r="AA7" s="53" t="s">
        <v>52</v>
      </c>
      <c r="AB7" s="53" t="s">
        <v>47</v>
      </c>
      <c r="AC7" s="53" t="s">
        <v>47</v>
      </c>
      <c r="AD7" s="54" t="s">
        <v>47</v>
      </c>
      <c r="AE7" s="55"/>
      <c r="AF7" s="16"/>
      <c r="AG7" s="49">
        <f>ROUND((AG6-0.01),2)</f>
        <v>51.49</v>
      </c>
      <c r="AH7" s="50">
        <v>0</v>
      </c>
      <c r="AI7" s="51">
        <v>0</v>
      </c>
    </row>
    <row r="8" spans="1:38" customHeight="1" ht="15.75">
      <c r="A8" s="56">
        <v>0</v>
      </c>
      <c r="B8" s="57">
        <v>0.0104166666666667</v>
      </c>
      <c r="C8" s="58">
        <v>49.93</v>
      </c>
      <c r="D8" s="59">
        <f>ROUND(C8,2)</f>
        <v>49.93</v>
      </c>
      <c r="E8" s="60">
        <v>520.4400000000001</v>
      </c>
      <c r="F8" s="60">
        <v>580.23239</v>
      </c>
      <c r="G8" s="61">
        <f>ABS(F8)</f>
        <v>580.23239</v>
      </c>
      <c r="H8" s="62">
        <v>114.58353</v>
      </c>
      <c r="I8" s="63">
        <f>MAX(H8,-0.12*G8)</f>
        <v>114.58353</v>
      </c>
      <c r="J8" s="63">
        <f>IF(ABS(G8)&lt;=10,0.5,IF(ABS(G8)&lt;=25,1,IF(ABS(G8)&lt;=100,2,10)))</f>
        <v>10</v>
      </c>
      <c r="K8" s="64">
        <f>IF(H8&lt;-J8,1,0)</f>
        <v>0</v>
      </c>
      <c r="L8" s="64"/>
      <c r="M8" s="65">
        <f>IF(OR(L8=12,L8=24,L8=36,L8=48,L8=60,L8=72,L8=84,L8=96),1,0)</f>
        <v>0</v>
      </c>
      <c r="N8" s="65">
        <f>IF(H8&gt;J8,1,0)</f>
        <v>1</v>
      </c>
      <c r="O8" s="65"/>
      <c r="P8" s="65">
        <f>IF(OR(O8=12,O8=24,O8=36,O8=48,O8=60,O8=72,O8=84,O8=96),1,0)</f>
        <v>0</v>
      </c>
      <c r="Q8" s="66">
        <f>M8+P8</f>
        <v>0</v>
      </c>
      <c r="R8" s="66">
        <f>Q8*ABS(S8)*0.1</f>
        <v>0</v>
      </c>
      <c r="S8" s="67">
        <f>I8*E8/40000</f>
        <v>1.49084630883</v>
      </c>
      <c r="T8" s="60">
        <f>MIN($T$6/100*G8,150)</f>
        <v>69.6278868</v>
      </c>
      <c r="U8" s="60">
        <f>MIN($U$6/100*G8,200)</f>
        <v>87.0348585</v>
      </c>
      <c r="V8" s="60">
        <f>MIN($V$6/100*G8,250)</f>
        <v>116.046478</v>
      </c>
      <c r="W8" s="60">
        <v>0.2</v>
      </c>
      <c r="X8" s="60">
        <v>0.2</v>
      </c>
      <c r="Y8" s="60">
        <v>0.6</v>
      </c>
      <c r="Z8" s="67">
        <f>IF(AND(D8&lt;49.85,H8&gt;0),$C$2*ABS(H8)/40000,(SUMPRODUCT(--(H8&gt;$T8:$V8),(H8-$T8:$V8),($W8:$Y8)))*E8/40000)</f>
        <v>0.18867072771234</v>
      </c>
      <c r="AA8" s="67">
        <f>IF(AND(C8&gt;=50.1,H8&lt;0),($A$2)*ABS(H8)/40000,0)</f>
        <v>0</v>
      </c>
      <c r="AB8" s="67">
        <f>S8+Z8+AA8</f>
        <v>1.67951703654234</v>
      </c>
      <c r="AC8" s="67">
        <f>IF(AB8&gt;=0,AB8,"")</f>
        <v>1.67951703654234</v>
      </c>
      <c r="AD8" s="68" t="str">
        <f>IF(AB8&lt;0,AB8,"")</f>
        <v/>
      </c>
      <c r="AE8" s="69"/>
      <c r="AF8" s="16"/>
      <c r="AG8" s="49">
        <f>ROUND((AG7-0.01),2)</f>
        <v>51.48</v>
      </c>
      <c r="AH8" s="50">
        <v>0</v>
      </c>
      <c r="AI8" s="51">
        <v>0</v>
      </c>
    </row>
    <row r="9" spans="1:38" customHeight="1" ht="15.75">
      <c r="A9" s="70">
        <v>0.0104166666666667</v>
      </c>
      <c r="B9" s="71">
        <v>0.0208333333333333</v>
      </c>
      <c r="C9" s="72">
        <v>49.92</v>
      </c>
      <c r="D9" s="73">
        <f>ROUND(C9,2)</f>
        <v>49.92</v>
      </c>
      <c r="E9" s="60">
        <v>551.51</v>
      </c>
      <c r="F9" s="60">
        <v>658.29759</v>
      </c>
      <c r="G9" s="61">
        <f>ABS(F9)</f>
        <v>658.29759</v>
      </c>
      <c r="H9" s="74">
        <v>20.57107</v>
      </c>
      <c r="I9" s="63">
        <f>MAX(H9,-0.12*G9)</f>
        <v>20.57107</v>
      </c>
      <c r="J9" s="63">
        <f>IF(ABS(G9)&lt;=10,0.5,IF(ABS(G9)&lt;=25,1,IF(ABS(G9)&lt;=100,2,10)))</f>
        <v>10</v>
      </c>
      <c r="K9" s="64">
        <f>IF(H9&lt;-J9,1,0)</f>
        <v>0</v>
      </c>
      <c r="L9" s="64">
        <f>IF(K9=K8,K9+L8,0)</f>
        <v>0</v>
      </c>
      <c r="M9" s="65">
        <f>IF(OR(L9=12,L9=24,L9=36,L9=48,L9=60,L9=72,L9=84,L9=96),1,0)</f>
        <v>0</v>
      </c>
      <c r="N9" s="65">
        <f>IF(H9&gt;J9,1,0)</f>
        <v>1</v>
      </c>
      <c r="O9" s="65">
        <f>IF(N9=N8,N9+O8,0)</f>
        <v>1</v>
      </c>
      <c r="P9" s="65">
        <f>IF(OR(O9=12,O9=24,O9=36,O9=48,O9=60,O9=72,O9=84,O9=96),1,0)</f>
        <v>0</v>
      </c>
      <c r="Q9" s="66">
        <f>M9+P9</f>
        <v>0</v>
      </c>
      <c r="R9" s="66">
        <f>Q9*ABS(S9)*0.1</f>
        <v>0</v>
      </c>
      <c r="S9" s="67">
        <f>I9*E9/40000</f>
        <v>0.2836287703925</v>
      </c>
      <c r="T9" s="60">
        <f>MIN($T$6/100*G9,150)</f>
        <v>78.9957108</v>
      </c>
      <c r="U9" s="60">
        <f>MIN($U$6/100*G9,200)</f>
        <v>98.74463849999999</v>
      </c>
      <c r="V9" s="60">
        <f>MIN($V$6/100*G9,250)</f>
        <v>131.659518</v>
      </c>
      <c r="W9" s="60">
        <v>0.2</v>
      </c>
      <c r="X9" s="60">
        <v>0.2</v>
      </c>
      <c r="Y9" s="60">
        <v>0.6</v>
      </c>
      <c r="Z9" s="67">
        <f>IF(AND(D9&lt;49.85,H9&gt;0),$C$2*ABS(H9)/40000,(SUMPRODUCT(--(H9&gt;$T9:$V9),(H9-$T9:$V9),($W9:$Y9)))*E9/40000)</f>
        <v>0</v>
      </c>
      <c r="AA9" s="67">
        <f>IF(AND(C9&gt;=50.1,H9&lt;0),($A$2)*ABS(H9)/40000,0)</f>
        <v>0</v>
      </c>
      <c r="AB9" s="67">
        <f>S9+Z9+AA9</f>
        <v>0.2836287703925</v>
      </c>
      <c r="AC9" s="75">
        <f>IF(AB9&gt;=0,AB9,"")</f>
        <v>0.2836287703925</v>
      </c>
      <c r="AD9" s="76" t="str">
        <f>IF(AB9&lt;0,AB9,"")</f>
        <v/>
      </c>
      <c r="AE9" s="77"/>
      <c r="AF9" s="16"/>
      <c r="AG9" s="49">
        <f>ROUND((AG8-0.01),2)</f>
        <v>51.47</v>
      </c>
      <c r="AH9" s="50">
        <v>0</v>
      </c>
      <c r="AI9" s="51">
        <v>0</v>
      </c>
    </row>
    <row r="10" spans="1:38" customHeight="1" ht="15.75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303.01</v>
      </c>
      <c r="F10" s="60">
        <v>679.44119</v>
      </c>
      <c r="G10" s="61">
        <f>ABS(F10)</f>
        <v>679.44119</v>
      </c>
      <c r="H10" s="74">
        <v>0.94944</v>
      </c>
      <c r="I10" s="63">
        <f>MAX(H10,-0.12*G10)</f>
        <v>0.94944</v>
      </c>
      <c r="J10" s="63">
        <f>IF(ABS(G10)&lt;=10,0.5,IF(ABS(G10)&lt;=25,1,IF(ABS(G10)&lt;=100,2,10)))</f>
        <v>10</v>
      </c>
      <c r="K10" s="64">
        <f>IF(H10&lt;-J10,1,0)</f>
        <v>0</v>
      </c>
      <c r="L10" s="64">
        <f>IF(K10=K9,L9+K10,0)</f>
        <v>0</v>
      </c>
      <c r="M10" s="65">
        <f>IF(OR(L10=12,L10=24,L10=36,L10=48,L10=60,L10=72,L10=84,L10=96),1,0)</f>
        <v>0</v>
      </c>
      <c r="N10" s="65">
        <f>IF(H10&gt;J10,1,0)</f>
        <v>0</v>
      </c>
      <c r="O10" s="65">
        <f>IF(N10=N9,O9+N10,0)</f>
        <v>0</v>
      </c>
      <c r="P10" s="65">
        <f>IF(OR(O10=12,O10=24,O10=36,O10=48,O10=60,O10=72,O10=84,O10=96),1,0)</f>
        <v>0</v>
      </c>
      <c r="Q10" s="66">
        <f>M10+P10</f>
        <v>0</v>
      </c>
      <c r="R10" s="66">
        <f>Q10*ABS(S10)*0.1</f>
        <v>0</v>
      </c>
      <c r="S10" s="67">
        <f>I10*E10/40000</f>
        <v>0.007192245359999999</v>
      </c>
      <c r="T10" s="60">
        <f>MIN($T$6/100*G10,150)</f>
        <v>81.5329428</v>
      </c>
      <c r="U10" s="60">
        <f>MIN($U$6/100*G10,200)</f>
        <v>101.9161785</v>
      </c>
      <c r="V10" s="60">
        <f>MIN($V$6/100*G10,250)</f>
        <v>135.888238</v>
      </c>
      <c r="W10" s="60">
        <v>0.2</v>
      </c>
      <c r="X10" s="60">
        <v>0.2</v>
      </c>
      <c r="Y10" s="60">
        <v>0.6</v>
      </c>
      <c r="Z10" s="67">
        <f>IF(AND(D10&lt;49.85,H10&gt;0),$C$2*ABS(H10)/40000,(SUMPRODUCT(--(H10&gt;$T10:$V10),(H10-$T10:$V10),($W10:$Y10)))*E10/40000)</f>
        <v>0</v>
      </c>
      <c r="AA10" s="67">
        <f>IF(AND(C10&gt;=50.1,H10&lt;0),($A$2)*ABS(H10)/40000,0)</f>
        <v>0</v>
      </c>
      <c r="AB10" s="67">
        <f>S10+Z10+AA10</f>
        <v>0.007192245359999999</v>
      </c>
      <c r="AC10" s="75">
        <f>IF(AB10&gt;=0,AB10,"")</f>
        <v>0.007192245359999999</v>
      </c>
      <c r="AD10" s="76" t="str">
        <f>IF(AB10&lt;0,AB10,"")</f>
        <v/>
      </c>
      <c r="AE10" s="77"/>
      <c r="AF10" s="16"/>
      <c r="AG10" s="49">
        <f>ROUND((AG9-0.01),2)</f>
        <v>51.46</v>
      </c>
      <c r="AH10" s="50">
        <v>0</v>
      </c>
      <c r="AI10" s="51">
        <v>0</v>
      </c>
    </row>
    <row r="11" spans="1:38" customHeight="1" ht="15.75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121.2</v>
      </c>
      <c r="F11" s="60">
        <v>679.27359</v>
      </c>
      <c r="G11" s="61">
        <f>ABS(F11)</f>
        <v>679.27359</v>
      </c>
      <c r="H11" s="74">
        <v>-15.35986</v>
      </c>
      <c r="I11" s="63">
        <f>MAX(H11,-0.12*G11)</f>
        <v>-15.35986</v>
      </c>
      <c r="J11" s="63">
        <f>IF(ABS(G11)&lt;=10,0.5,IF(ABS(G11)&lt;=25,1,IF(ABS(G11)&lt;=100,2,10)))</f>
        <v>10</v>
      </c>
      <c r="K11" s="64">
        <f>IF(H11&lt;-J11,1,0)</f>
        <v>1</v>
      </c>
      <c r="L11" s="64">
        <f>IF(K11=K10,L10+K11,0)</f>
        <v>0</v>
      </c>
      <c r="M11" s="65">
        <f>IF(OR(L11=12,L11=24,L11=36,L11=48,L11=60,L11=72,L11=84,L11=96),1,0)</f>
        <v>0</v>
      </c>
      <c r="N11" s="65">
        <f>IF(H11&gt;J11,1,0)</f>
        <v>0</v>
      </c>
      <c r="O11" s="65">
        <f>IF(N11=N10,O10+N11,0)</f>
        <v>0</v>
      </c>
      <c r="P11" s="65">
        <f>IF(OR(O11=12,O11=24,O11=36,O11=48,O11=60,O11=72,O11=84,O11=96),1,0)</f>
        <v>0</v>
      </c>
      <c r="Q11" s="66">
        <f>M11+P11</f>
        <v>0</v>
      </c>
      <c r="R11" s="66">
        <f>Q11*ABS(S11)*0.1</f>
        <v>0</v>
      </c>
      <c r="S11" s="67">
        <f>I11*E11/40000</f>
        <v>-0.0465403758</v>
      </c>
      <c r="T11" s="60">
        <f>MIN($T$6/100*G11,150)</f>
        <v>81.5128308</v>
      </c>
      <c r="U11" s="60">
        <f>MIN($U$6/100*G11,200)</f>
        <v>101.8910385</v>
      </c>
      <c r="V11" s="60">
        <f>MIN($V$6/100*G11,250)</f>
        <v>135.854718</v>
      </c>
      <c r="W11" s="60">
        <v>0.2</v>
      </c>
      <c r="X11" s="60">
        <v>0.2</v>
      </c>
      <c r="Y11" s="60">
        <v>0.6</v>
      </c>
      <c r="Z11" s="67">
        <f>IF(AND(D11&lt;49.85,H11&gt;0),$C$2*ABS(H11)/40000,(SUMPRODUCT(--(H11&gt;$T11:$V11),(H11-$T11:$V11),($W11:$Y11)))*E11/40000)</f>
        <v>0</v>
      </c>
      <c r="AA11" s="67">
        <f>IF(AND(C11&gt;=50.1,H11&lt;0),($A$2)*ABS(H11)/40000,0)</f>
        <v>0</v>
      </c>
      <c r="AB11" s="67">
        <f>S11+Z11+AA11</f>
        <v>-0.0465403758</v>
      </c>
      <c r="AC11" s="75" t="str">
        <f>IF(AB11&gt;=0,AB11,"")</f>
        <v/>
      </c>
      <c r="AD11" s="76">
        <f>IF(AB11&lt;0,AB11,"")</f>
        <v>-0.0465403758</v>
      </c>
      <c r="AE11" s="77"/>
      <c r="AF11" s="16"/>
      <c r="AG11" s="49">
        <f>ROUND((AG10-0.01),2)</f>
        <v>51.45</v>
      </c>
      <c r="AH11" s="50">
        <v>0</v>
      </c>
      <c r="AI11" s="51">
        <v>0</v>
      </c>
      <c r="AK11" s="78">
        <v>-21</v>
      </c>
      <c r="AL11" s="79">
        <f>IF(OR(AK11&lt;-20,AK11&gt;20),1,0)</f>
        <v>1</v>
      </c>
    </row>
    <row r="12" spans="1:38" customHeight="1" ht="15.75">
      <c r="A12" s="70">
        <v>0.0416666666666667</v>
      </c>
      <c r="B12" s="71">
        <v>0.0520833333333334</v>
      </c>
      <c r="C12" s="72">
        <v>50.04</v>
      </c>
      <c r="D12" s="73">
        <f>ROUND(C12,2)</f>
        <v>50.04</v>
      </c>
      <c r="E12" s="60">
        <v>60.6</v>
      </c>
      <c r="F12" s="60">
        <v>677.6455999999999</v>
      </c>
      <c r="G12" s="61">
        <f>ABS(F12)</f>
        <v>677.6455999999999</v>
      </c>
      <c r="H12" s="74">
        <v>-17.01512</v>
      </c>
      <c r="I12" s="63">
        <f>MAX(H12,-0.12*G12)</f>
        <v>-17.01512</v>
      </c>
      <c r="J12" s="63">
        <f>IF(ABS(G12)&lt;=10,0.5,IF(ABS(G12)&lt;=25,1,IF(ABS(G12)&lt;=100,2,10)))</f>
        <v>10</v>
      </c>
      <c r="K12" s="64">
        <f>IF(H12&lt;-J12,1,0)</f>
        <v>1</v>
      </c>
      <c r="L12" s="64">
        <f>IF(K12=K11,L11+K12,0)</f>
        <v>1</v>
      </c>
      <c r="M12" s="65">
        <f>IF(OR(L12=12,L12=24,L12=36,L12=48,L12=60,L12=72,L12=84,L12=96),1,0)</f>
        <v>0</v>
      </c>
      <c r="N12" s="65">
        <f>IF(H12&gt;J12,1,0)</f>
        <v>0</v>
      </c>
      <c r="O12" s="65">
        <f>IF(N12=N11,O11+N12,0)</f>
        <v>0</v>
      </c>
      <c r="P12" s="65">
        <f>IF(OR(O12=12,O12=24,O12=36,O12=48,O12=60,O12=72,O12=84,O12=96),1,0)</f>
        <v>0</v>
      </c>
      <c r="Q12" s="66">
        <f>M12+P12</f>
        <v>0</v>
      </c>
      <c r="R12" s="66">
        <f>Q12*ABS(S12)*0.1</f>
        <v>0</v>
      </c>
      <c r="S12" s="67">
        <f>I12*E12/40000</f>
        <v>-0.0257779068</v>
      </c>
      <c r="T12" s="60">
        <f>MIN($T$6/100*G12,150)</f>
        <v>81.317472</v>
      </c>
      <c r="U12" s="60">
        <f>MIN($U$6/100*G12,200)</f>
        <v>101.64684</v>
      </c>
      <c r="V12" s="60">
        <f>MIN($V$6/100*G12,250)</f>
        <v>135.52912</v>
      </c>
      <c r="W12" s="60">
        <v>0.2</v>
      </c>
      <c r="X12" s="60">
        <v>0.2</v>
      </c>
      <c r="Y12" s="60">
        <v>0.6</v>
      </c>
      <c r="Z12" s="67">
        <f>IF(AND(D12&lt;49.85,H12&gt;0),$C$2*ABS(H12)/40000,(SUMPRODUCT(--(H12&gt;$T12:$V12),(H12-$T12:$V12),($W12:$Y12)))*E12/40000)</f>
        <v>0</v>
      </c>
      <c r="AA12" s="67">
        <f>IF(AND(C12&gt;=50.1,H12&lt;0),($A$2)*ABS(H12)/40000,0)</f>
        <v>0</v>
      </c>
      <c r="AB12" s="67">
        <f>S12+Z12+AA12</f>
        <v>-0.0257779068</v>
      </c>
      <c r="AC12" s="75" t="str">
        <f>IF(AB12&gt;=0,AB12,"")</f>
        <v/>
      </c>
      <c r="AD12" s="76">
        <f>IF(AB12&lt;0,AB12,"")</f>
        <v>-0.0257779068</v>
      </c>
      <c r="AE12" s="77"/>
      <c r="AF12" s="16"/>
      <c r="AG12" s="49">
        <f>ROUND((AG11-0.01),2)</f>
        <v>51.44</v>
      </c>
      <c r="AH12" s="50">
        <v>0</v>
      </c>
      <c r="AI12" s="51">
        <v>0</v>
      </c>
      <c r="AK12" s="80" t="s">
        <v>53</v>
      </c>
      <c r="AL12" s="81"/>
    </row>
    <row r="13" spans="1:38" customHeight="1" ht="15.75">
      <c r="A13" s="70">
        <v>0.0520833333333333</v>
      </c>
      <c r="B13" s="71">
        <v>0.0625</v>
      </c>
      <c r="C13" s="72">
        <v>50.04</v>
      </c>
      <c r="D13" s="73">
        <f>ROUND(C13,2)</f>
        <v>50.04</v>
      </c>
      <c r="E13" s="60">
        <v>60.6</v>
      </c>
      <c r="F13" s="60">
        <v>660.4728</v>
      </c>
      <c r="G13" s="61">
        <f>ABS(F13)</f>
        <v>660.4728</v>
      </c>
      <c r="H13" s="74">
        <v>-9.718669999999999</v>
      </c>
      <c r="I13" s="63">
        <f>MAX(H13,-0.12*G13)</f>
        <v>-9.718669999999999</v>
      </c>
      <c r="J13" s="63">
        <f>IF(ABS(G13)&lt;=10,0.5,IF(ABS(G13)&lt;=25,1,IF(ABS(G13)&lt;=100,2,10)))</f>
        <v>10</v>
      </c>
      <c r="K13" s="64">
        <f>IF(H13&lt;-J13,1,0)</f>
        <v>0</v>
      </c>
      <c r="L13" s="64">
        <f>IF(K13=K12,L12+K13,0)</f>
        <v>0</v>
      </c>
      <c r="M13" s="65">
        <f>IF(OR(L13=12,L13=24,L13=36,L13=48,L13=60,L13=72,L13=84,L13=96),1,0)</f>
        <v>0</v>
      </c>
      <c r="N13" s="65">
        <f>IF(H13&gt;J13,1,0)</f>
        <v>0</v>
      </c>
      <c r="O13" s="65">
        <f>IF(N13=N12,O12+N13,0)</f>
        <v>0</v>
      </c>
      <c r="P13" s="65">
        <f>IF(OR(O13=12,O13=24,O13=36,O13=48,O13=60,O13=72,O13=84,O13=96),1,0)</f>
        <v>0</v>
      </c>
      <c r="Q13" s="66">
        <f>M13+P13</f>
        <v>0</v>
      </c>
      <c r="R13" s="66">
        <f>Q13*ABS(S13)*0.1</f>
        <v>0</v>
      </c>
      <c r="S13" s="67">
        <f>I13*E13/40000</f>
        <v>-0.01472378505</v>
      </c>
      <c r="T13" s="60">
        <f>MIN($T$6/100*G13,150)</f>
        <v>79.256736</v>
      </c>
      <c r="U13" s="60">
        <f>MIN($U$6/100*G13,200)</f>
        <v>99.07092</v>
      </c>
      <c r="V13" s="60">
        <f>MIN($V$6/100*G13,250)</f>
        <v>132.09456</v>
      </c>
      <c r="W13" s="60">
        <v>0.2</v>
      </c>
      <c r="X13" s="60">
        <v>0.2</v>
      </c>
      <c r="Y13" s="60">
        <v>0.6</v>
      </c>
      <c r="Z13" s="67">
        <f>IF(AND(D13&lt;49.85,H13&gt;0),$C$2*ABS(H13)/40000,(SUMPRODUCT(--(H13&gt;$T13:$V13),(H13-$T13:$V13),($W13:$Y13)))*E13/40000)</f>
        <v>0</v>
      </c>
      <c r="AA13" s="67">
        <f>IF(AND(C13&gt;=50.1,H13&lt;0),($A$2)*ABS(H13)/40000,0)</f>
        <v>0</v>
      </c>
      <c r="AB13" s="67">
        <f>S13+Z13+AA13</f>
        <v>-0.01472378505</v>
      </c>
      <c r="AC13" s="75" t="str">
        <f>IF(AB13&gt;=0,AB13,"")</f>
        <v/>
      </c>
      <c r="AD13" s="76">
        <f>IF(AB13&lt;0,AB13,"")</f>
        <v>-0.01472378505</v>
      </c>
      <c r="AE13" s="77"/>
      <c r="AF13" s="16"/>
      <c r="AG13" s="49">
        <f>ROUND((AG12-0.01),2)</f>
        <v>51.43</v>
      </c>
      <c r="AH13" s="50">
        <v>0</v>
      </c>
      <c r="AI13" s="51">
        <v>0</v>
      </c>
      <c r="AK13" s="80"/>
      <c r="AL13" s="81"/>
    </row>
    <row r="14" spans="1:38" customHeight="1" ht="15.75">
      <c r="A14" s="70">
        <v>0.0625</v>
      </c>
      <c r="B14" s="71">
        <v>0.0729166666666667</v>
      </c>
      <c r="C14" s="72">
        <v>50.02</v>
      </c>
      <c r="D14" s="73">
        <f>ROUND(C14,2)</f>
        <v>50.02</v>
      </c>
      <c r="E14" s="60">
        <v>181.81</v>
      </c>
      <c r="F14" s="60">
        <v>660.7528</v>
      </c>
      <c r="G14" s="61">
        <f>ABS(F14)</f>
        <v>660.7528</v>
      </c>
      <c r="H14" s="74">
        <v>-11.32506</v>
      </c>
      <c r="I14" s="63">
        <f>MAX(H14,-0.12*G14)</f>
        <v>-11.32506</v>
      </c>
      <c r="J14" s="63">
        <f>IF(ABS(G14)&lt;=10,0.5,IF(ABS(G14)&lt;=25,1,IF(ABS(G14)&lt;=100,2,10)))</f>
        <v>10</v>
      </c>
      <c r="K14" s="64">
        <f>IF(H14&lt;-J14,1,0)</f>
        <v>1</v>
      </c>
      <c r="L14" s="64">
        <f>IF(K14=K13,L13+K14,0)</f>
        <v>0</v>
      </c>
      <c r="M14" s="65">
        <f>IF(OR(L14=12,L14=24,L14=36,L14=48,L14=60,L14=72,L14=84,L14=96),1,0)</f>
        <v>0</v>
      </c>
      <c r="N14" s="65">
        <f>IF(H14&gt;J14,1,0)</f>
        <v>0</v>
      </c>
      <c r="O14" s="65">
        <f>IF(N14=N13,O13+N14,0)</f>
        <v>0</v>
      </c>
      <c r="P14" s="65">
        <f>IF(OR(O14=12,O14=24,O14=36,O14=48,O14=60,O14=72,O14=84,O14=96),1,0)</f>
        <v>0</v>
      </c>
      <c r="Q14" s="66">
        <f>M14+P14</f>
        <v>0</v>
      </c>
      <c r="R14" s="66">
        <f>Q14*ABS(S14)*0.1</f>
        <v>0</v>
      </c>
      <c r="S14" s="67">
        <f>I14*E14/40000</f>
        <v>-0.05147522896500001</v>
      </c>
      <c r="T14" s="60">
        <f>MIN($T$6/100*G14,150)</f>
        <v>79.290336</v>
      </c>
      <c r="U14" s="60">
        <f>MIN($U$6/100*G14,200)</f>
        <v>99.11291999999999</v>
      </c>
      <c r="V14" s="60">
        <f>MIN($V$6/100*G14,250)</f>
        <v>132.15056</v>
      </c>
      <c r="W14" s="60">
        <v>0.2</v>
      </c>
      <c r="X14" s="60">
        <v>0.2</v>
      </c>
      <c r="Y14" s="60">
        <v>0.6</v>
      </c>
      <c r="Z14" s="67">
        <f>IF(AND(D14&lt;49.85,H14&gt;0),$C$2*ABS(H14)/40000,(SUMPRODUCT(--(H14&gt;$T14:$V14),(H14-$T14:$V14),($W14:$Y14)))*E14/40000)</f>
        <v>0</v>
      </c>
      <c r="AA14" s="67">
        <f>IF(AND(C14&gt;=50.1,H14&lt;0),($A$2)*ABS(H14)/40000,0)</f>
        <v>0</v>
      </c>
      <c r="AB14" s="67">
        <f>S14+Z14+AA14</f>
        <v>-0.05147522896500001</v>
      </c>
      <c r="AC14" s="75" t="str">
        <f>IF(AB14&gt;=0,AB14,"")</f>
        <v/>
      </c>
      <c r="AD14" s="76">
        <f>IF(AB14&lt;0,AB14,"")</f>
        <v>-0.05147522896500001</v>
      </c>
      <c r="AE14" s="77"/>
      <c r="AF14" s="82"/>
      <c r="AG14" s="49">
        <f>ROUND((AG13-0.01),2)</f>
        <v>51.42</v>
      </c>
      <c r="AH14" s="50">
        <v>0</v>
      </c>
      <c r="AI14" s="51">
        <v>0</v>
      </c>
      <c r="AK14" s="80"/>
      <c r="AL14" s="81"/>
    </row>
    <row r="15" spans="1:38" customHeight="1" ht="15.75">
      <c r="A15" s="70">
        <v>0.0729166666666667</v>
      </c>
      <c r="B15" s="71">
        <v>0.0833333333333334</v>
      </c>
      <c r="C15" s="72">
        <v>50.05</v>
      </c>
      <c r="D15" s="73">
        <f>ROUND(C15,2)</f>
        <v>50.05</v>
      </c>
      <c r="E15" s="60">
        <v>0</v>
      </c>
      <c r="F15" s="60">
        <v>660.6288</v>
      </c>
      <c r="G15" s="61">
        <f>ABS(F15)</f>
        <v>660.6288</v>
      </c>
      <c r="H15" s="74">
        <v>7.81387</v>
      </c>
      <c r="I15" s="63">
        <f>MAX(H15,-0.12*G15)</f>
        <v>7.81387</v>
      </c>
      <c r="J15" s="63">
        <f>IF(ABS(G15)&lt;=10,0.5,IF(ABS(G15)&lt;=25,1,IF(ABS(G15)&lt;=100,2,10)))</f>
        <v>10</v>
      </c>
      <c r="K15" s="64">
        <f>IF(H15&lt;-J15,1,0)</f>
        <v>0</v>
      </c>
      <c r="L15" s="64">
        <f>IF(K15=K14,L14+K15,0)</f>
        <v>0</v>
      </c>
      <c r="M15" s="65">
        <f>IF(OR(L15=12,L15=24,L15=36,L15=48,L15=60,L15=72,L15=84,L15=96),1,0)</f>
        <v>0</v>
      </c>
      <c r="N15" s="65">
        <f>IF(H15&gt;J15,1,0)</f>
        <v>0</v>
      </c>
      <c r="O15" s="65">
        <f>IF(N15=N14,O14+N15,0)</f>
        <v>0</v>
      </c>
      <c r="P15" s="65">
        <f>IF(OR(O15=12,O15=24,O15=36,O15=48,O15=60,O15=72,O15=84,O15=96),1,0)</f>
        <v>0</v>
      </c>
      <c r="Q15" s="66">
        <f>M15+P15</f>
        <v>0</v>
      </c>
      <c r="R15" s="66">
        <f>Q15*ABS(S15)*0.1</f>
        <v>0</v>
      </c>
      <c r="S15" s="67">
        <f>I15*E15/40000</f>
        <v>0</v>
      </c>
      <c r="T15" s="60">
        <f>MIN($T$6/100*G15,150)</f>
        <v>79.27545599999999</v>
      </c>
      <c r="U15" s="60">
        <f>MIN($U$6/100*G15,200)</f>
        <v>99.09432</v>
      </c>
      <c r="V15" s="60">
        <f>MIN($V$6/100*G15,250)</f>
        <v>132.12576</v>
      </c>
      <c r="W15" s="60">
        <v>0.2</v>
      </c>
      <c r="X15" s="60">
        <v>0.2</v>
      </c>
      <c r="Y15" s="60">
        <v>0.6</v>
      </c>
      <c r="Z15" s="67">
        <f>IF(AND(D15&lt;49.85,H15&gt;0),$C$2*ABS(H15)/40000,(SUMPRODUCT(--(H15&gt;$T15:$V15),(H15-$T15:$V15),($W15:$Y15)))*E15/40000)</f>
        <v>0</v>
      </c>
      <c r="AA15" s="67">
        <f>IF(AND(C15&gt;=50.1,H15&lt;0),($A$2)*ABS(H15)/40000,0)</f>
        <v>0</v>
      </c>
      <c r="AB15" s="67">
        <f>S15+Z15+AA15</f>
        <v>0</v>
      </c>
      <c r="AC15" s="75">
        <f>IF(AB15&gt;=0,AB15,"")</f>
        <v>0</v>
      </c>
      <c r="AD15" s="76" t="str">
        <f>IF(AB15&lt;0,AB15,"")</f>
        <v/>
      </c>
      <c r="AE15" s="77"/>
      <c r="AF15" s="16"/>
      <c r="AG15" s="49">
        <f>ROUND((AG14-0.01),2)</f>
        <v>51.41</v>
      </c>
      <c r="AH15" s="50">
        <v>0</v>
      </c>
      <c r="AI15" s="51">
        <v>0</v>
      </c>
      <c r="AK15" s="78">
        <v>0</v>
      </c>
      <c r="AL15" s="79">
        <f>IF(AK15=0,1,IF(MOD(AK15,12)&gt;0,1,0))</f>
        <v>1</v>
      </c>
    </row>
    <row r="16" spans="1:38" customHeight="1" ht="15.75">
      <c r="A16" s="70">
        <v>0.0833333333333333</v>
      </c>
      <c r="B16" s="71">
        <v>0.09375</v>
      </c>
      <c r="C16" s="72">
        <v>49.98</v>
      </c>
      <c r="D16" s="73">
        <f>ROUND(C16,2)</f>
        <v>49.98</v>
      </c>
      <c r="E16" s="60">
        <v>365.14</v>
      </c>
      <c r="F16" s="60">
        <v>651.8524</v>
      </c>
      <c r="G16" s="61">
        <f>ABS(F16)</f>
        <v>651.8524</v>
      </c>
      <c r="H16" s="74">
        <v>39.9498</v>
      </c>
      <c r="I16" s="63">
        <f>MAX(H16,-0.12*G16)</f>
        <v>39.9498</v>
      </c>
      <c r="J16" s="63">
        <f>IF(ABS(G16)&lt;=10,0.5,IF(ABS(G16)&lt;=25,1,IF(ABS(G16)&lt;=100,2,10)))</f>
        <v>10</v>
      </c>
      <c r="K16" s="64">
        <f>IF(H16&lt;-J16,1,0)</f>
        <v>0</v>
      </c>
      <c r="L16" s="64">
        <f>IF(K16=K15,L15+K16,0)</f>
        <v>0</v>
      </c>
      <c r="M16" s="65">
        <f>IF(OR(L16=12,L16=24,L16=36,L16=48,L16=60,L16=72,L16=84,L16=96),1,0)</f>
        <v>0</v>
      </c>
      <c r="N16" s="65">
        <f>IF(H16&gt;J16,1,0)</f>
        <v>1</v>
      </c>
      <c r="O16" s="65">
        <f>IF(N16=N15,O15+N16,0)</f>
        <v>0</v>
      </c>
      <c r="P16" s="65">
        <f>IF(OR(O16=12,O16=24,O16=36,O16=48,O16=60,O16=72,O16=84,O16=96),1,0)</f>
        <v>0</v>
      </c>
      <c r="Q16" s="66">
        <f>M16+P16</f>
        <v>0</v>
      </c>
      <c r="R16" s="66">
        <f>Q16*ABS(S16)*0.1</f>
        <v>0</v>
      </c>
      <c r="S16" s="67">
        <f>I16*E16/40000</f>
        <v>0.3646817493</v>
      </c>
      <c r="T16" s="60">
        <f>MIN($T$6/100*G16,150)</f>
        <v>78.22228799999999</v>
      </c>
      <c r="U16" s="60">
        <f>MIN($U$6/100*G16,200)</f>
        <v>97.77785999999999</v>
      </c>
      <c r="V16" s="60">
        <f>MIN($V$6/100*G16,250)</f>
        <v>130.37048</v>
      </c>
      <c r="W16" s="60">
        <v>0.2</v>
      </c>
      <c r="X16" s="60">
        <v>0.2</v>
      </c>
      <c r="Y16" s="60">
        <v>0.6</v>
      </c>
      <c r="Z16" s="67">
        <f>IF(AND(D16&lt;49.85,H16&gt;0),$C$2*ABS(H16)/40000,(SUMPRODUCT(--(H16&gt;$T16:$V16),(H16-$T16:$V16),($W16:$Y16)))*E16/40000)</f>
        <v>0</v>
      </c>
      <c r="AA16" s="67">
        <f>IF(AND(C16&gt;=50.1,H16&lt;0),($A$2)*ABS(H16)/40000,0)</f>
        <v>0</v>
      </c>
      <c r="AB16" s="67">
        <f>S16+Z16+AA16</f>
        <v>0.3646817493</v>
      </c>
      <c r="AC16" s="75">
        <f>IF(AB16&gt;=0,AB16,"")</f>
        <v>0.3646817493</v>
      </c>
      <c r="AD16" s="76" t="str">
        <f>IF(AB16&lt;0,AB16,"")</f>
        <v/>
      </c>
      <c r="AE16" s="77"/>
      <c r="AF16" s="16"/>
      <c r="AG16" s="49">
        <f>ROUND((AG15-0.01),2)</f>
        <v>51.4</v>
      </c>
      <c r="AH16" s="50">
        <v>0</v>
      </c>
      <c r="AI16" s="51">
        <v>0</v>
      </c>
    </row>
    <row r="17" spans="1:38" customHeight="1" ht="15.75">
      <c r="A17" s="70">
        <v>0.09375</v>
      </c>
      <c r="B17" s="71">
        <v>0.104166666666667</v>
      </c>
      <c r="C17" s="72">
        <v>49.99</v>
      </c>
      <c r="D17" s="73">
        <f>ROUND(C17,2)</f>
        <v>49.99</v>
      </c>
      <c r="E17" s="60">
        <v>334.07</v>
      </c>
      <c r="F17" s="60">
        <v>650.862</v>
      </c>
      <c r="G17" s="61">
        <f>ABS(F17)</f>
        <v>650.862</v>
      </c>
      <c r="H17" s="74">
        <v>39.3937</v>
      </c>
      <c r="I17" s="63">
        <f>MAX(H17,-0.12*G17)</f>
        <v>39.3937</v>
      </c>
      <c r="J17" s="63">
        <f>IF(ABS(G17)&lt;=10,0.5,IF(ABS(G17)&lt;=25,1,IF(ABS(G17)&lt;=100,2,10)))</f>
        <v>10</v>
      </c>
      <c r="K17" s="64">
        <f>IF(H17&lt;-J17,1,0)</f>
        <v>0</v>
      </c>
      <c r="L17" s="64">
        <f>IF(K17=K16,L16+K17,0)</f>
        <v>0</v>
      </c>
      <c r="M17" s="65">
        <f>IF(OR(L17=12,L17=24,L17=36,L17=48,L17=60,L17=72,L17=84,L17=96),1,0)</f>
        <v>0</v>
      </c>
      <c r="N17" s="65">
        <f>IF(H17&gt;J17,1,0)</f>
        <v>1</v>
      </c>
      <c r="O17" s="65">
        <f>IF(N17=N16,O16+N17,0)</f>
        <v>1</v>
      </c>
      <c r="P17" s="65">
        <f>IF(OR(O17=12,O17=24,O17=36,O17=48,O17=60,O17=72,O17=84,O17=96),1,0)</f>
        <v>0</v>
      </c>
      <c r="Q17" s="66">
        <f>M17+P17</f>
        <v>0</v>
      </c>
      <c r="R17" s="66">
        <f>Q17*ABS(S17)*0.1</f>
        <v>0</v>
      </c>
      <c r="S17" s="67">
        <f>I17*E17/40000</f>
        <v>0.329006333975</v>
      </c>
      <c r="T17" s="60">
        <f>MIN($T$6/100*G17,150)</f>
        <v>78.10343999999999</v>
      </c>
      <c r="U17" s="60">
        <f>MIN($U$6/100*G17,200)</f>
        <v>97.62929999999999</v>
      </c>
      <c r="V17" s="60">
        <f>MIN($V$6/100*G17,250)</f>
        <v>130.1724</v>
      </c>
      <c r="W17" s="60">
        <v>0.2</v>
      </c>
      <c r="X17" s="60">
        <v>0.2</v>
      </c>
      <c r="Y17" s="60">
        <v>0.6</v>
      </c>
      <c r="Z17" s="67">
        <f>IF(AND(D17&lt;49.85,H17&gt;0),$C$2*ABS(H17)/40000,(SUMPRODUCT(--(H17&gt;$T17:$V17),(H17-$T17:$V17),($W17:$Y17)))*E17/40000)</f>
        <v>0</v>
      </c>
      <c r="AA17" s="67">
        <f>IF(AND(C17&gt;=50.1,H17&lt;0),($A$2)*ABS(H17)/40000,0)</f>
        <v>0</v>
      </c>
      <c r="AB17" s="67">
        <f>S17+Z17+AA17</f>
        <v>0.329006333975</v>
      </c>
      <c r="AC17" s="75">
        <f>IF(AB17&gt;=0,AB17,"")</f>
        <v>0.329006333975</v>
      </c>
      <c r="AD17" s="76" t="str">
        <f>IF(AB17&lt;0,AB17,"")</f>
        <v/>
      </c>
      <c r="AE17" s="77"/>
      <c r="AF17" s="83"/>
      <c r="AG17" s="49">
        <f>ROUND((AG16-0.01),2)</f>
        <v>51.39</v>
      </c>
      <c r="AH17" s="50">
        <v>0</v>
      </c>
      <c r="AI17" s="51">
        <v>0</v>
      </c>
    </row>
    <row r="18" spans="1:38" customHeight="1" ht="15.75">
      <c r="A18" s="70">
        <v>0.104166666666667</v>
      </c>
      <c r="B18" s="71">
        <v>0.114583333333334</v>
      </c>
      <c r="C18" s="72">
        <v>49.99</v>
      </c>
      <c r="D18" s="73">
        <f>ROUND(C18,2)</f>
        <v>49.99</v>
      </c>
      <c r="E18" s="60">
        <v>334.07</v>
      </c>
      <c r="F18" s="60">
        <v>665.9400000000001</v>
      </c>
      <c r="G18" s="61">
        <f>ABS(F18)</f>
        <v>665.9400000000001</v>
      </c>
      <c r="H18" s="74">
        <v>24.28446</v>
      </c>
      <c r="I18" s="63">
        <f>MAX(H18,-0.12*G18)</f>
        <v>24.28446</v>
      </c>
      <c r="J18" s="63">
        <f>IF(ABS(G18)&lt;=10,0.5,IF(ABS(G18)&lt;=25,1,IF(ABS(G18)&lt;=100,2,10)))</f>
        <v>10</v>
      </c>
      <c r="K18" s="64">
        <f>IF(H18&lt;-J18,1,0)</f>
        <v>0</v>
      </c>
      <c r="L18" s="64">
        <f>IF(K18=K17,L17+K18,0)</f>
        <v>0</v>
      </c>
      <c r="M18" s="65">
        <f>IF(OR(L18=12,L18=24,L18=36,L18=48,L18=60,L18=72,L18=84,L18=96),1,0)</f>
        <v>0</v>
      </c>
      <c r="N18" s="65">
        <f>IF(H18&gt;J18,1,0)</f>
        <v>1</v>
      </c>
      <c r="O18" s="65">
        <f>IF(N18=N17,O17+N18,0)</f>
        <v>2</v>
      </c>
      <c r="P18" s="65">
        <f>IF(OR(O18=12,O18=24,O18=36,O18=48,O18=60,O18=72,O18=84,O18=96),1,0)</f>
        <v>0</v>
      </c>
      <c r="Q18" s="66">
        <f>M18+P18</f>
        <v>0</v>
      </c>
      <c r="R18" s="66">
        <f>Q18*ABS(S18)*0.1</f>
        <v>0</v>
      </c>
      <c r="S18" s="67">
        <f>I18*E18/40000</f>
        <v>0.202817738805</v>
      </c>
      <c r="T18" s="60">
        <f>MIN($T$6/100*G18,150)</f>
        <v>79.9128</v>
      </c>
      <c r="U18" s="60">
        <f>MIN($U$6/100*G18,200)</f>
        <v>99.89100000000001</v>
      </c>
      <c r="V18" s="60">
        <f>MIN($V$6/100*G18,250)</f>
        <v>133.188</v>
      </c>
      <c r="W18" s="60">
        <v>0.2</v>
      </c>
      <c r="X18" s="60">
        <v>0.2</v>
      </c>
      <c r="Y18" s="60">
        <v>0.6</v>
      </c>
      <c r="Z18" s="67">
        <f>IF(AND(D18&lt;49.85,H18&gt;0),$C$2*ABS(H18)/40000,(SUMPRODUCT(--(H18&gt;$T18:$V18),(H18-$T18:$V18),($W18:$Y18)))*E18/40000)</f>
        <v>0</v>
      </c>
      <c r="AA18" s="67">
        <f>IF(AND(C18&gt;=50.1,H18&lt;0),($A$2)*ABS(H18)/40000,0)</f>
        <v>0</v>
      </c>
      <c r="AB18" s="67">
        <f>S18+Z18+AA18</f>
        <v>0.202817738805</v>
      </c>
      <c r="AC18" s="75">
        <f>IF(AB18&gt;=0,AB18,"")</f>
        <v>0.202817738805</v>
      </c>
      <c r="AD18" s="76" t="str">
        <f>IF(AB18&lt;0,AB18,"")</f>
        <v/>
      </c>
      <c r="AE18" s="77"/>
      <c r="AF18" s="84"/>
      <c r="AG18" s="49">
        <f>ROUND((AG17-0.01),2)</f>
        <v>51.38</v>
      </c>
      <c r="AH18" s="50">
        <v>0</v>
      </c>
      <c r="AI18" s="51">
        <v>0</v>
      </c>
    </row>
    <row r="19" spans="1:38" customHeight="1" ht="15.75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121.2</v>
      </c>
      <c r="F19" s="60">
        <v>671.194</v>
      </c>
      <c r="G19" s="61">
        <f>ABS(F19)</f>
        <v>671.194</v>
      </c>
      <c r="H19" s="74">
        <v>13.56278</v>
      </c>
      <c r="I19" s="63">
        <f>MAX(H19,-0.12*G19)</f>
        <v>13.56278</v>
      </c>
      <c r="J19" s="63">
        <f>IF(ABS(G19)&lt;=10,0.5,IF(ABS(G19)&lt;=25,1,IF(ABS(G19)&lt;=100,2,10)))</f>
        <v>10</v>
      </c>
      <c r="K19" s="64">
        <f>IF(H19&lt;-J19,1,0)</f>
        <v>0</v>
      </c>
      <c r="L19" s="64">
        <f>IF(K19=K18,L18+K19,0)</f>
        <v>0</v>
      </c>
      <c r="M19" s="65">
        <f>IF(OR(L19=12,L19=24,L19=36,L19=48,L19=60,L19=72,L19=84,L19=96),1,0)</f>
        <v>0</v>
      </c>
      <c r="N19" s="65">
        <f>IF(H19&gt;J19,1,0)</f>
        <v>1</v>
      </c>
      <c r="O19" s="65">
        <f>IF(N19=N18,O18+N19,0)</f>
        <v>3</v>
      </c>
      <c r="P19" s="65">
        <f>IF(OR(O19=12,O19=24,O19=36,O19=48,O19=60,O19=72,O19=84,O19=96),1,0)</f>
        <v>0</v>
      </c>
      <c r="Q19" s="66">
        <f>M19+P19</f>
        <v>0</v>
      </c>
      <c r="R19" s="66">
        <f>Q19*ABS(S19)*0.1</f>
        <v>0</v>
      </c>
      <c r="S19" s="67">
        <f>I19*E19/40000</f>
        <v>0.04109522340000001</v>
      </c>
      <c r="T19" s="60">
        <f>MIN($T$6/100*G19,150)</f>
        <v>80.54328</v>
      </c>
      <c r="U19" s="60">
        <f>MIN($U$6/100*G19,200)</f>
        <v>100.6791</v>
      </c>
      <c r="V19" s="60">
        <f>MIN($V$6/100*G19,250)</f>
        <v>134.2388</v>
      </c>
      <c r="W19" s="60">
        <v>0.2</v>
      </c>
      <c r="X19" s="60">
        <v>0.2</v>
      </c>
      <c r="Y19" s="60">
        <v>0.6</v>
      </c>
      <c r="Z19" s="67">
        <f>IF(AND(D19&lt;49.85,H19&gt;0),$C$2*ABS(H19)/40000,(SUMPRODUCT(--(H19&gt;$T19:$V19),(H19-$T19:$V19),($W19:$Y19)))*E19/40000)</f>
        <v>0</v>
      </c>
      <c r="AA19" s="67">
        <f>IF(AND(C19&gt;=50.1,H19&lt;0),($A$2)*ABS(H19)/40000,0)</f>
        <v>0</v>
      </c>
      <c r="AB19" s="67">
        <f>S19+Z19+AA19</f>
        <v>0.04109522340000001</v>
      </c>
      <c r="AC19" s="75">
        <f>IF(AB19&gt;=0,AB19,"")</f>
        <v>0.04109522340000001</v>
      </c>
      <c r="AD19" s="76" t="str">
        <f>IF(AB19&lt;0,AB19,"")</f>
        <v/>
      </c>
      <c r="AE19" s="77"/>
      <c r="AF19" s="84"/>
      <c r="AG19" s="49">
        <f>ROUND((AG18-0.01),2)</f>
        <v>51.37</v>
      </c>
      <c r="AH19" s="50">
        <v>0</v>
      </c>
      <c r="AI19" s="51">
        <v>0</v>
      </c>
    </row>
    <row r="20" spans="1:38" customHeight="1" ht="15.75">
      <c r="A20" s="70">
        <v>0.125</v>
      </c>
      <c r="B20" s="71">
        <v>0.135416666666667</v>
      </c>
      <c r="C20" s="72">
        <v>49.99</v>
      </c>
      <c r="D20" s="73">
        <f>ROUND(C20,2)</f>
        <v>49.99</v>
      </c>
      <c r="E20" s="60">
        <v>334.07</v>
      </c>
      <c r="F20" s="60">
        <v>655.8376</v>
      </c>
      <c r="G20" s="61">
        <f>ABS(F20)</f>
        <v>655.8376</v>
      </c>
      <c r="H20" s="74">
        <v>33.49216</v>
      </c>
      <c r="I20" s="63">
        <f>MAX(H20,-0.12*G20)</f>
        <v>33.49216</v>
      </c>
      <c r="J20" s="63">
        <f>IF(ABS(G20)&lt;=10,0.5,IF(ABS(G20)&lt;=25,1,IF(ABS(G20)&lt;=100,2,10)))</f>
        <v>10</v>
      </c>
      <c r="K20" s="64">
        <f>IF(H20&lt;-J20,1,0)</f>
        <v>0</v>
      </c>
      <c r="L20" s="64">
        <f>IF(K20=K19,L19+K20,0)</f>
        <v>0</v>
      </c>
      <c r="M20" s="65">
        <f>IF(OR(L20=12,L20=24,L20=36,L20=48,L20=60,L20=72,L20=84,L20=96),1,0)</f>
        <v>0</v>
      </c>
      <c r="N20" s="65">
        <f>IF(H20&gt;J20,1,0)</f>
        <v>1</v>
      </c>
      <c r="O20" s="65">
        <f>IF(N20=N19,O19+N20,0)</f>
        <v>4</v>
      </c>
      <c r="P20" s="65">
        <f>IF(OR(O20=12,O20=24,O20=36,O20=48,O20=60,O20=72,O20=84,O20=96),1,0)</f>
        <v>0</v>
      </c>
      <c r="Q20" s="66">
        <f>M20+P20</f>
        <v>0</v>
      </c>
      <c r="R20" s="66">
        <f>Q20*ABS(S20)*0.1</f>
        <v>0</v>
      </c>
      <c r="S20" s="67">
        <f>I20*E20/40000</f>
        <v>0.27971814728</v>
      </c>
      <c r="T20" s="60">
        <f>MIN($T$6/100*G20,150)</f>
        <v>78.70051199999999</v>
      </c>
      <c r="U20" s="60">
        <f>MIN($U$6/100*G20,200)</f>
        <v>98.37563999999999</v>
      </c>
      <c r="V20" s="60">
        <f>MIN($V$6/100*G20,250)</f>
        <v>131.16752</v>
      </c>
      <c r="W20" s="60">
        <v>0.2</v>
      </c>
      <c r="X20" s="60">
        <v>0.2</v>
      </c>
      <c r="Y20" s="60">
        <v>0.6</v>
      </c>
      <c r="Z20" s="67">
        <f>IF(AND(D20&lt;49.85,H20&gt;0),$C$2*ABS(H20)/40000,(SUMPRODUCT(--(H20&gt;$T20:$V20),(H20-$T20:$V20),($W20:$Y20)))*E20/40000)</f>
        <v>0</v>
      </c>
      <c r="AA20" s="67">
        <f>IF(AND(C20&gt;=50.1,H20&lt;0),($A$2)*ABS(H20)/40000,0)</f>
        <v>0</v>
      </c>
      <c r="AB20" s="67">
        <f>S20+Z20+AA20</f>
        <v>0.27971814728</v>
      </c>
      <c r="AC20" s="75">
        <f>IF(AB20&gt;=0,AB20,"")</f>
        <v>0.27971814728</v>
      </c>
      <c r="AD20" s="76" t="str">
        <f>IF(AB20&lt;0,AB20,"")</f>
        <v/>
      </c>
      <c r="AE20" s="77"/>
      <c r="AF20" s="84"/>
      <c r="AG20" s="49">
        <f>ROUND((AG19-0.01),2)</f>
        <v>51.36</v>
      </c>
      <c r="AH20" s="50">
        <v>0</v>
      </c>
      <c r="AI20" s="51">
        <v>0</v>
      </c>
    </row>
    <row r="21" spans="1:38" customHeight="1" ht="15.75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303.01</v>
      </c>
      <c r="F21" s="60">
        <v>559.6916</v>
      </c>
      <c r="G21" s="61">
        <f>ABS(F21)</f>
        <v>559.6916</v>
      </c>
      <c r="H21" s="74">
        <v>126.47311</v>
      </c>
      <c r="I21" s="63">
        <f>MAX(H21,-0.12*G21)</f>
        <v>126.47311</v>
      </c>
      <c r="J21" s="63">
        <f>IF(ABS(G21)&lt;=10,0.5,IF(ABS(G21)&lt;=25,1,IF(ABS(G21)&lt;=100,2,10)))</f>
        <v>10</v>
      </c>
      <c r="K21" s="64">
        <f>IF(H21&lt;-J21,1,0)</f>
        <v>0</v>
      </c>
      <c r="L21" s="64">
        <f>IF(K21=K20,L20+K21,0)</f>
        <v>0</v>
      </c>
      <c r="M21" s="65">
        <f>IF(OR(L21=12,L21=24,L21=36,L21=48,L21=60,L21=72,L21=84,L21=96),1,0)</f>
        <v>0</v>
      </c>
      <c r="N21" s="65">
        <f>IF(H21&gt;J21,1,0)</f>
        <v>1</v>
      </c>
      <c r="O21" s="65">
        <f>IF(N21=N20,O20+N21,0)</f>
        <v>5</v>
      </c>
      <c r="P21" s="65">
        <f>IF(OR(O21=12,O21=24,O21=36,O21=48,O21=60,O21=72,O21=84,O21=96),1,0)</f>
        <v>0</v>
      </c>
      <c r="Q21" s="66">
        <f>M21+P21</f>
        <v>0</v>
      </c>
      <c r="R21" s="66">
        <f>Q21*ABS(S21)*0.1</f>
        <v>0</v>
      </c>
      <c r="S21" s="67">
        <f>I21*E21/40000</f>
        <v>0.9580654265274999</v>
      </c>
      <c r="T21" s="60">
        <f>MIN($T$6/100*G21,150)</f>
        <v>67.162992</v>
      </c>
      <c r="U21" s="60">
        <f>MIN($U$6/100*G21,200)</f>
        <v>83.95374</v>
      </c>
      <c r="V21" s="60">
        <f>MIN($V$6/100*G21,250)</f>
        <v>111.93832</v>
      </c>
      <c r="W21" s="60">
        <v>0.2</v>
      </c>
      <c r="X21" s="60">
        <v>0.2</v>
      </c>
      <c r="Y21" s="60">
        <v>0.6</v>
      </c>
      <c r="Z21" s="67">
        <f>IF(AND(D21&lt;49.85,H21&gt;0),$C$2*ABS(H21)/40000,(SUMPRODUCT(--(H21&gt;$T21:$V21),(H21-$T21:$V21),($W21:$Y21)))*E21/40000)</f>
        <v>0.2203395665629</v>
      </c>
      <c r="AA21" s="67">
        <f>IF(AND(C21&gt;=50.1,H21&lt;0),($A$2)*ABS(H21)/40000,0)</f>
        <v>0</v>
      </c>
      <c r="AB21" s="67">
        <f>S21+Z21+AA21</f>
        <v>1.1784049930904</v>
      </c>
      <c r="AC21" s="75">
        <f>IF(AB21&gt;=0,AB21,"")</f>
        <v>1.1784049930904</v>
      </c>
      <c r="AD21" s="76" t="str">
        <f>IF(AB21&lt;0,AB21,"")</f>
        <v/>
      </c>
      <c r="AE21" s="77"/>
      <c r="AF21" s="84"/>
      <c r="AG21" s="49">
        <f>ROUND((AG20-0.01),2)</f>
        <v>51.35</v>
      </c>
      <c r="AH21" s="50">
        <v>0</v>
      </c>
      <c r="AI21" s="51">
        <v>0</v>
      </c>
    </row>
    <row r="22" spans="1:38" customHeight="1" ht="15.75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303.01</v>
      </c>
      <c r="F22" s="60">
        <v>671.3256</v>
      </c>
      <c r="G22" s="61">
        <f>ABS(F22)</f>
        <v>671.3256</v>
      </c>
      <c r="H22" s="74">
        <v>24.84436</v>
      </c>
      <c r="I22" s="63">
        <f>MAX(H22,-0.12*G22)</f>
        <v>24.84436</v>
      </c>
      <c r="J22" s="63">
        <f>IF(ABS(G22)&lt;=10,0.5,IF(ABS(G22)&lt;=25,1,IF(ABS(G22)&lt;=100,2,10)))</f>
        <v>10</v>
      </c>
      <c r="K22" s="64">
        <f>IF(H22&lt;-J22,1,0)</f>
        <v>0</v>
      </c>
      <c r="L22" s="64">
        <f>IF(K22=K21,L21+K22,0)</f>
        <v>0</v>
      </c>
      <c r="M22" s="65">
        <f>IF(OR(L22=12,L22=24,L22=36,L22=48,L22=60,L22=72,L22=84,L22=96),1,0)</f>
        <v>0</v>
      </c>
      <c r="N22" s="65">
        <f>IF(H22&gt;J22,1,0)</f>
        <v>1</v>
      </c>
      <c r="O22" s="65">
        <f>IF(N22=N21,O21+N22,0)</f>
        <v>6</v>
      </c>
      <c r="P22" s="65">
        <f>IF(OR(O22=12,O22=24,O22=36,O22=48,O22=60,O22=72,O22=84,O22=96),1,0)</f>
        <v>0</v>
      </c>
      <c r="Q22" s="66">
        <f>M22+P22</f>
        <v>0</v>
      </c>
      <c r="R22" s="66">
        <f>Q22*ABS(S22)*0.1</f>
        <v>0</v>
      </c>
      <c r="S22" s="67">
        <f>I22*E22/40000</f>
        <v>0.18820223809</v>
      </c>
      <c r="T22" s="60">
        <f>MIN($T$6/100*G22,150)</f>
        <v>80.559072</v>
      </c>
      <c r="U22" s="60">
        <f>MIN($U$6/100*G22,200)</f>
        <v>100.69884</v>
      </c>
      <c r="V22" s="60">
        <f>MIN($V$6/100*G22,250)</f>
        <v>134.26512</v>
      </c>
      <c r="W22" s="60">
        <v>0.2</v>
      </c>
      <c r="X22" s="60">
        <v>0.2</v>
      </c>
      <c r="Y22" s="60">
        <v>0.6</v>
      </c>
      <c r="Z22" s="67">
        <f>IF(AND(D22&lt;49.85,H22&gt;0),$C$2*ABS(H22)/40000,(SUMPRODUCT(--(H22&gt;$T22:$V22),(H22-$T22:$V22),($W22:$Y22)))*E22/40000)</f>
        <v>0</v>
      </c>
      <c r="AA22" s="67">
        <f>IF(AND(C22&gt;=50.1,H22&lt;0),($A$2)*ABS(H22)/40000,0)</f>
        <v>0</v>
      </c>
      <c r="AB22" s="67">
        <f>S22+Z22+AA22</f>
        <v>0.18820223809</v>
      </c>
      <c r="AC22" s="75">
        <f>IF(AB22&gt;=0,AB22,"")</f>
        <v>0.18820223809</v>
      </c>
      <c r="AD22" s="76" t="str">
        <f>IF(AB22&lt;0,AB22,"")</f>
        <v/>
      </c>
      <c r="AE22" s="77"/>
      <c r="AF22" s="84"/>
      <c r="AG22" s="49">
        <f>ROUND((AG21-0.01),2)</f>
        <v>51.34</v>
      </c>
      <c r="AH22" s="50">
        <v>0</v>
      </c>
      <c r="AI22" s="51">
        <v>0</v>
      </c>
    </row>
    <row r="23" spans="1:38" customHeight="1" ht="15.75">
      <c r="A23" s="70">
        <v>0.15625</v>
      </c>
      <c r="B23" s="71">
        <v>0.166666666666667</v>
      </c>
      <c r="C23" s="72">
        <v>49.96</v>
      </c>
      <c r="D23" s="73">
        <f>ROUND(C23,2)</f>
        <v>49.96</v>
      </c>
      <c r="E23" s="60">
        <v>427.26</v>
      </c>
      <c r="F23" s="60">
        <v>676.4656</v>
      </c>
      <c r="G23" s="61">
        <f>ABS(F23)</f>
        <v>676.4656</v>
      </c>
      <c r="H23" s="74">
        <v>25.45429</v>
      </c>
      <c r="I23" s="63">
        <f>MAX(H23,-0.12*G23)</f>
        <v>25.45429</v>
      </c>
      <c r="J23" s="63">
        <f>IF(ABS(G23)&lt;=10,0.5,IF(ABS(G23)&lt;=25,1,IF(ABS(G23)&lt;=100,2,10)))</f>
        <v>10</v>
      </c>
      <c r="K23" s="64">
        <f>IF(H23&lt;-J23,1,0)</f>
        <v>0</v>
      </c>
      <c r="L23" s="64">
        <f>IF(K23=K22,L22+K23,0)</f>
        <v>0</v>
      </c>
      <c r="M23" s="65">
        <f>IF(OR(L23=12,L23=24,L23=36,L23=48,L23=60,L23=72,L23=84,L23=96),1,0)</f>
        <v>0</v>
      </c>
      <c r="N23" s="65">
        <f>IF(H23&gt;J23,1,0)</f>
        <v>1</v>
      </c>
      <c r="O23" s="65">
        <f>IF(N23=N22,O22+N23,0)</f>
        <v>7</v>
      </c>
      <c r="P23" s="65">
        <f>IF(OR(O23=12,O23=24,O23=36,O23=48,O23=60,O23=72,O23=84,O23=96),1,0)</f>
        <v>0</v>
      </c>
      <c r="Q23" s="66">
        <f>M23+P23</f>
        <v>0</v>
      </c>
      <c r="R23" s="66">
        <f>Q23*ABS(S23)*0.1</f>
        <v>0</v>
      </c>
      <c r="S23" s="67">
        <f>I23*E23/40000</f>
        <v>0.271889998635</v>
      </c>
      <c r="T23" s="60">
        <f>MIN($T$6/100*G23,150)</f>
        <v>81.175872</v>
      </c>
      <c r="U23" s="60">
        <f>MIN($U$6/100*G23,200)</f>
        <v>101.46984</v>
      </c>
      <c r="V23" s="60">
        <f>MIN($V$6/100*G23,250)</f>
        <v>135.29312</v>
      </c>
      <c r="W23" s="60">
        <v>0.2</v>
      </c>
      <c r="X23" s="60">
        <v>0.2</v>
      </c>
      <c r="Y23" s="60">
        <v>0.6</v>
      </c>
      <c r="Z23" s="67">
        <f>IF(AND(D23&lt;49.85,H23&gt;0),$C$2*ABS(H23)/40000,(SUMPRODUCT(--(H23&gt;$T23:$V23),(H23-$T23:$V23),($W23:$Y23)))*E23/40000)</f>
        <v>0</v>
      </c>
      <c r="AA23" s="67">
        <f>IF(AND(C23&gt;=50.1,H23&lt;0),($A$2)*ABS(H23)/40000,0)</f>
        <v>0</v>
      </c>
      <c r="AB23" s="67">
        <f>S23+Z23+AA23</f>
        <v>0.271889998635</v>
      </c>
      <c r="AC23" s="75">
        <f>IF(AB23&gt;=0,AB23,"")</f>
        <v>0.271889998635</v>
      </c>
      <c r="AD23" s="76" t="str">
        <f>IF(AB23&lt;0,AB23,"")</f>
        <v/>
      </c>
      <c r="AE23" s="77"/>
      <c r="AF23" s="84"/>
      <c r="AG23" s="49">
        <f>ROUND((AG22-0.01),2)</f>
        <v>51.33</v>
      </c>
      <c r="AH23" s="50">
        <v>0</v>
      </c>
      <c r="AI23" s="51">
        <v>0</v>
      </c>
    </row>
    <row r="24" spans="1:38" customHeight="1" ht="15.75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582.5700000000001</v>
      </c>
      <c r="F24" s="60">
        <v>681.2048</v>
      </c>
      <c r="G24" s="61">
        <f>ABS(F24)</f>
        <v>681.2048</v>
      </c>
      <c r="H24" s="74">
        <v>22.71752</v>
      </c>
      <c r="I24" s="63">
        <f>MAX(H24,-0.12*G24)</f>
        <v>22.71752</v>
      </c>
      <c r="J24" s="63">
        <f>IF(ABS(G24)&lt;=10,0.5,IF(ABS(G24)&lt;=25,1,IF(ABS(G24)&lt;=100,2,10)))</f>
        <v>10</v>
      </c>
      <c r="K24" s="64">
        <f>IF(H24&lt;-J24,1,0)</f>
        <v>0</v>
      </c>
      <c r="L24" s="64">
        <f>IF(K24=K23,L23+K24,0)</f>
        <v>0</v>
      </c>
      <c r="M24" s="65">
        <f>IF(OR(L24=12,L24=24,L24=36,L24=48,L24=60,L24=72,L24=84,L24=96),1,0)</f>
        <v>0</v>
      </c>
      <c r="N24" s="65">
        <f>IF(H24&gt;J24,1,0)</f>
        <v>1</v>
      </c>
      <c r="O24" s="65">
        <f>IF(N24=N23,O23+N24,0)</f>
        <v>8</v>
      </c>
      <c r="P24" s="65">
        <f>IF(OR(O24=12,O24=24,O24=36,O24=48,O24=60,O24=72,O24=84,O24=96),1,0)</f>
        <v>0</v>
      </c>
      <c r="Q24" s="66">
        <f>M24+P24</f>
        <v>0</v>
      </c>
      <c r="R24" s="66">
        <f>Q24*ABS(S24)*0.1</f>
        <v>0</v>
      </c>
      <c r="S24" s="67">
        <f>I24*E24/40000</f>
        <v>0.3308636406600001</v>
      </c>
      <c r="T24" s="60">
        <f>MIN($T$6/100*G24,150)</f>
        <v>81.744576</v>
      </c>
      <c r="U24" s="60">
        <f>MIN($U$6/100*G24,200)</f>
        <v>102.18072</v>
      </c>
      <c r="V24" s="60">
        <f>MIN($V$6/100*G24,250)</f>
        <v>136.24096</v>
      </c>
      <c r="W24" s="60">
        <v>0.2</v>
      </c>
      <c r="X24" s="60">
        <v>0.2</v>
      </c>
      <c r="Y24" s="60">
        <v>0.6</v>
      </c>
      <c r="Z24" s="67">
        <f>IF(AND(D24&lt;49.85,H24&gt;0),$C$2*ABS(H24)/40000,(SUMPRODUCT(--(H24&gt;$T24:$V24),(H24-$T24:$V24),($W24:$Y24)))*E24/40000)</f>
        <v>0</v>
      </c>
      <c r="AA24" s="67">
        <f>IF(AND(C24&gt;=50.1,H24&lt;0),($A$2)*ABS(H24)/40000,0)</f>
        <v>0</v>
      </c>
      <c r="AB24" s="67">
        <f>S24+Z24+AA24</f>
        <v>0.3308636406600001</v>
      </c>
      <c r="AC24" s="75">
        <f>IF(AB24&gt;=0,AB24,"")</f>
        <v>0.3308636406600001</v>
      </c>
      <c r="AD24" s="76" t="str">
        <f>IF(AB24&lt;0,AB24,"")</f>
        <v/>
      </c>
      <c r="AE24" s="77"/>
      <c r="AF24" s="84"/>
      <c r="AG24" s="49">
        <f>ROUND((AG23-0.01),2)</f>
        <v>51.32</v>
      </c>
      <c r="AH24" s="50">
        <v>0</v>
      </c>
      <c r="AI24" s="51">
        <v>0</v>
      </c>
    </row>
    <row r="25" spans="1:38" customHeight="1" ht="15.75">
      <c r="A25" s="70">
        <v>0.177083333333333</v>
      </c>
      <c r="B25" s="71">
        <v>0.1875</v>
      </c>
      <c r="C25" s="72">
        <v>49.96</v>
      </c>
      <c r="D25" s="73">
        <f>ROUND(C25,2)</f>
        <v>49.96</v>
      </c>
      <c r="E25" s="60">
        <v>427.26</v>
      </c>
      <c r="F25" s="60">
        <v>681.2608</v>
      </c>
      <c r="G25" s="61">
        <f>ABS(F25)</f>
        <v>681.2608</v>
      </c>
      <c r="H25" s="74">
        <v>31.53085</v>
      </c>
      <c r="I25" s="63">
        <f>MAX(H25,-0.12*G25)</f>
        <v>31.53085</v>
      </c>
      <c r="J25" s="63">
        <f>IF(ABS(G25)&lt;=10,0.5,IF(ABS(G25)&lt;=25,1,IF(ABS(G25)&lt;=100,2,10)))</f>
        <v>10</v>
      </c>
      <c r="K25" s="64">
        <f>IF(H25&lt;-J25,1,0)</f>
        <v>0</v>
      </c>
      <c r="L25" s="64">
        <f>IF(K25=K24,L24+K25,0)</f>
        <v>0</v>
      </c>
      <c r="M25" s="65">
        <f>IF(OR(L25=12,L25=24,L25=36,L25=48,L25=60,L25=72,L25=84,L25=96),1,0)</f>
        <v>0</v>
      </c>
      <c r="N25" s="65">
        <f>IF(H25&gt;J25,1,0)</f>
        <v>1</v>
      </c>
      <c r="O25" s="65">
        <f>IF(N25=N24,O24+N25,0)</f>
        <v>9</v>
      </c>
      <c r="P25" s="65">
        <f>IF(OR(O25=12,O25=24,O25=36,O25=48,O25=60,O25=72,O25=84,O25=96),1,0)</f>
        <v>0</v>
      </c>
      <c r="Q25" s="66">
        <f>M25+P25</f>
        <v>0</v>
      </c>
      <c r="R25" s="66">
        <f>Q25*ABS(S25)*0.1</f>
        <v>0</v>
      </c>
      <c r="S25" s="67">
        <f>I25*E25/40000</f>
        <v>0.336796774275</v>
      </c>
      <c r="T25" s="60">
        <f>MIN($T$6/100*G25,150)</f>
        <v>81.751296</v>
      </c>
      <c r="U25" s="60">
        <f>MIN($U$6/100*G25,200)</f>
        <v>102.18912</v>
      </c>
      <c r="V25" s="60">
        <f>MIN($V$6/100*G25,250)</f>
        <v>136.25216</v>
      </c>
      <c r="W25" s="60">
        <v>0.2</v>
      </c>
      <c r="X25" s="60">
        <v>0.2</v>
      </c>
      <c r="Y25" s="60">
        <v>0.6</v>
      </c>
      <c r="Z25" s="67">
        <f>IF(AND(D25&lt;49.85,H25&gt;0),$C$2*ABS(H25)/40000,(SUMPRODUCT(--(H25&gt;$T25:$V25),(H25-$T25:$V25),($W25:$Y25)))*E25/40000)</f>
        <v>0</v>
      </c>
      <c r="AA25" s="67">
        <f>IF(AND(C25&gt;=50.1,H25&lt;0),($A$2)*ABS(H25)/40000,0)</f>
        <v>0</v>
      </c>
      <c r="AB25" s="67">
        <f>S25+Z25+AA25</f>
        <v>0.336796774275</v>
      </c>
      <c r="AC25" s="75">
        <f>IF(AB25&gt;=0,AB25,"")</f>
        <v>0.336796774275</v>
      </c>
      <c r="AD25" s="76" t="str">
        <f>IF(AB25&lt;0,AB25,"")</f>
        <v/>
      </c>
      <c r="AE25" s="77"/>
      <c r="AF25" s="84"/>
      <c r="AG25" s="49">
        <f>ROUND((AG24-0.01),2)</f>
        <v>51.31</v>
      </c>
      <c r="AH25" s="50">
        <v>0</v>
      </c>
      <c r="AI25" s="51">
        <v>0</v>
      </c>
    </row>
    <row r="26" spans="1:38" customHeight="1" ht="15.75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303.01</v>
      </c>
      <c r="F26" s="60">
        <v>699.72825</v>
      </c>
      <c r="G26" s="61">
        <f>ABS(F26)</f>
        <v>699.72825</v>
      </c>
      <c r="H26" s="74">
        <v>34.47665</v>
      </c>
      <c r="I26" s="63">
        <f>MAX(H26,-0.12*G26)</f>
        <v>34.47665</v>
      </c>
      <c r="J26" s="63">
        <f>IF(ABS(G26)&lt;=10,0.5,IF(ABS(G26)&lt;=25,1,IF(ABS(G26)&lt;=100,2,10)))</f>
        <v>10</v>
      </c>
      <c r="K26" s="64">
        <f>IF(H26&lt;-J26,1,0)</f>
        <v>0</v>
      </c>
      <c r="L26" s="64">
        <f>IF(K26=K25,L25+K26,0)</f>
        <v>0</v>
      </c>
      <c r="M26" s="65">
        <f>IF(OR(L26=12,L26=24,L26=36,L26=48,L26=60,L26=72,L26=84,L26=96),1,0)</f>
        <v>0</v>
      </c>
      <c r="N26" s="65">
        <f>IF(H26&gt;J26,1,0)</f>
        <v>1</v>
      </c>
      <c r="O26" s="65">
        <f>IF(N26=N25,O25+N26,0)</f>
        <v>10</v>
      </c>
      <c r="P26" s="65">
        <f>IF(OR(O26=12,O26=24,O26=36,O26=48,O26=60,O26=72,O26=84,O26=96),1,0)</f>
        <v>0</v>
      </c>
      <c r="Q26" s="66">
        <f>M26+P26</f>
        <v>0</v>
      </c>
      <c r="R26" s="66">
        <f>Q26*ABS(S26)*0.1</f>
        <v>0</v>
      </c>
      <c r="S26" s="67">
        <f>I26*E26/40000</f>
        <v>0.2611692429125</v>
      </c>
      <c r="T26" s="60">
        <f>MIN($T$6/100*G26,150)</f>
        <v>83.96738999999999</v>
      </c>
      <c r="U26" s="60">
        <f>MIN($U$6/100*G26,200)</f>
        <v>104.9592375</v>
      </c>
      <c r="V26" s="60">
        <f>MIN($V$6/100*G26,250)</f>
        <v>139.94565</v>
      </c>
      <c r="W26" s="60">
        <v>0.2</v>
      </c>
      <c r="X26" s="60">
        <v>0.2</v>
      </c>
      <c r="Y26" s="60">
        <v>0.6</v>
      </c>
      <c r="Z26" s="67">
        <f>IF(AND(D26&lt;49.85,H26&gt;0),$C$2*ABS(H26)/40000,(SUMPRODUCT(--(H26&gt;$T26:$V26),(H26-$T26:$V26),($W26:$Y26)))*E26/40000)</f>
        <v>0</v>
      </c>
      <c r="AA26" s="67">
        <f>IF(AND(C26&gt;=50.1,H26&lt;0),($A$2)*ABS(H26)/40000,0)</f>
        <v>0</v>
      </c>
      <c r="AB26" s="67">
        <f>S26+Z26+AA26</f>
        <v>0.2611692429125</v>
      </c>
      <c r="AC26" s="75">
        <f>IF(AB26&gt;=0,AB26,"")</f>
        <v>0.2611692429125</v>
      </c>
      <c r="AD26" s="76" t="str">
        <f>IF(AB26&lt;0,AB26,"")</f>
        <v/>
      </c>
      <c r="AE26" s="77"/>
      <c r="AF26" s="84"/>
      <c r="AG26" s="49">
        <f>ROUND((AG25-0.01),2)</f>
        <v>51.3</v>
      </c>
      <c r="AH26" s="50">
        <v>0</v>
      </c>
      <c r="AI26" s="51">
        <v>0</v>
      </c>
    </row>
    <row r="27" spans="1:38" customHeight="1" ht="15.75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242.41</v>
      </c>
      <c r="F27" s="60">
        <v>714.71486</v>
      </c>
      <c r="G27" s="61">
        <f>ABS(F27)</f>
        <v>714.71486</v>
      </c>
      <c r="H27" s="74">
        <v>35.31571</v>
      </c>
      <c r="I27" s="63">
        <f>MAX(H27,-0.12*G27)</f>
        <v>35.31571</v>
      </c>
      <c r="J27" s="63">
        <f>IF(ABS(G27)&lt;=10,0.5,IF(ABS(G27)&lt;=25,1,IF(ABS(G27)&lt;=100,2,10)))</f>
        <v>10</v>
      </c>
      <c r="K27" s="64">
        <f>IF(H27&lt;-J27,1,0)</f>
        <v>0</v>
      </c>
      <c r="L27" s="64">
        <f>IF(K27=K26,L26+K27,0)</f>
        <v>0</v>
      </c>
      <c r="M27" s="65">
        <f>IF(OR(L27=12,L27=24,L27=36,L27=48,L27=60,L27=72,L27=84,L27=96),1,0)</f>
        <v>0</v>
      </c>
      <c r="N27" s="65">
        <f>IF(H27&gt;J27,1,0)</f>
        <v>1</v>
      </c>
      <c r="O27" s="65">
        <f>IF(N27=N26,O26+N27,0)</f>
        <v>11</v>
      </c>
      <c r="P27" s="65">
        <f>IF(OR(O27=12,O27=24,O27=36,O27=48,O27=60,O27=72,O27=84,O27=96),1,0)</f>
        <v>0</v>
      </c>
      <c r="Q27" s="66">
        <f>M27+P27</f>
        <v>0</v>
      </c>
      <c r="R27" s="66">
        <f>Q27*ABS(S27)*0.1</f>
        <v>0</v>
      </c>
      <c r="S27" s="67">
        <f>I27*E27/40000</f>
        <v>0.2140220315275</v>
      </c>
      <c r="T27" s="60">
        <f>MIN($T$6/100*G27,150)</f>
        <v>85.7657832</v>
      </c>
      <c r="U27" s="60">
        <f>MIN($U$6/100*G27,200)</f>
        <v>107.207229</v>
      </c>
      <c r="V27" s="60">
        <f>MIN($V$6/100*G27,250)</f>
        <v>142.942972</v>
      </c>
      <c r="W27" s="60">
        <v>0.2</v>
      </c>
      <c r="X27" s="60">
        <v>0.2</v>
      </c>
      <c r="Y27" s="60">
        <v>0.6</v>
      </c>
      <c r="Z27" s="67">
        <f>IF(AND(D27&lt;49.85,H27&gt;0),$C$2*ABS(H27)/40000,(SUMPRODUCT(--(H27&gt;$T27:$V27),(H27-$T27:$V27),($W27:$Y27)))*E27/40000)</f>
        <v>0</v>
      </c>
      <c r="AA27" s="67">
        <f>IF(AND(C27&gt;=50.1,H27&lt;0),($A$2)*ABS(H27)/40000,0)</f>
        <v>0</v>
      </c>
      <c r="AB27" s="67">
        <f>S27+Z27+AA27</f>
        <v>0.2140220315275</v>
      </c>
      <c r="AC27" s="75">
        <f>IF(AB27&gt;=0,AB27,"")</f>
        <v>0.2140220315275</v>
      </c>
      <c r="AD27" s="76" t="str">
        <f>IF(AB27&lt;0,AB27,"")</f>
        <v/>
      </c>
      <c r="AE27" s="77"/>
      <c r="AF27" s="84"/>
      <c r="AG27" s="49">
        <f>ROUND((AG26-0.01),2)</f>
        <v>51.29</v>
      </c>
      <c r="AH27" s="50">
        <v>0</v>
      </c>
      <c r="AI27" s="51">
        <v>0</v>
      </c>
    </row>
    <row r="28" spans="1:38" customHeight="1" ht="15.75">
      <c r="A28" s="70">
        <v>0.208333333333333</v>
      </c>
      <c r="B28" s="71">
        <v>0.21875</v>
      </c>
      <c r="C28" s="72">
        <v>50</v>
      </c>
      <c r="D28" s="73">
        <f>ROUND(C28,2)</f>
        <v>50</v>
      </c>
      <c r="E28" s="60">
        <v>303.01</v>
      </c>
      <c r="F28" s="60">
        <v>753.21066</v>
      </c>
      <c r="G28" s="61">
        <f>ABS(F28)</f>
        <v>753.21066</v>
      </c>
      <c r="H28" s="74">
        <v>31.24807</v>
      </c>
      <c r="I28" s="63">
        <f>MAX(H28,-0.12*G28)</f>
        <v>31.24807</v>
      </c>
      <c r="J28" s="63">
        <f>IF(ABS(G28)&lt;=10,0.5,IF(ABS(G28)&lt;=25,1,IF(ABS(G28)&lt;=100,2,10)))</f>
        <v>10</v>
      </c>
      <c r="K28" s="64">
        <f>IF(H28&lt;-J28,1,0)</f>
        <v>0</v>
      </c>
      <c r="L28" s="64">
        <f>IF(K28=K27,L27+K28,0)</f>
        <v>0</v>
      </c>
      <c r="M28" s="65">
        <f>IF(OR(L28=12,L28=24,L28=36,L28=48,L28=60,L28=72,L28=84,L28=96),1,0)</f>
        <v>0</v>
      </c>
      <c r="N28" s="65">
        <f>IF(H28&gt;J28,1,0)</f>
        <v>1</v>
      </c>
      <c r="O28" s="65">
        <f>IF(N28=N27,O27+N28,0)</f>
        <v>12</v>
      </c>
      <c r="P28" s="65">
        <f>IF(OR(O28=12,O28=24,O28=36,O28=48,O28=60,O28=72,O28=84,O28=96),1,0)</f>
        <v>1</v>
      </c>
      <c r="Q28" s="66">
        <f>M28+P28</f>
        <v>1</v>
      </c>
      <c r="R28" s="66">
        <f>Q28*ABS(S28)*0.1</f>
        <v>0.02367119422675</v>
      </c>
      <c r="S28" s="67">
        <f>I28*E28/40000</f>
        <v>0.2367119422675</v>
      </c>
      <c r="T28" s="60">
        <f>MIN($T$6/100*G28,150)</f>
        <v>90.38527919999999</v>
      </c>
      <c r="U28" s="60">
        <f>MIN($U$6/100*G28,200)</f>
        <v>112.981599</v>
      </c>
      <c r="V28" s="60">
        <f>MIN($V$6/100*G28,250)</f>
        <v>150.642132</v>
      </c>
      <c r="W28" s="60">
        <v>0.2</v>
      </c>
      <c r="X28" s="60">
        <v>0.2</v>
      </c>
      <c r="Y28" s="60">
        <v>0.6</v>
      </c>
      <c r="Z28" s="67">
        <f>IF(AND(D28&lt;49.85,H28&gt;0),$C$2*ABS(H28)/40000,(SUMPRODUCT(--(H28&gt;$T28:$V28),(H28-$T28:$V28),($W28:$Y28)))*E28/40000)</f>
        <v>0</v>
      </c>
      <c r="AA28" s="67">
        <f>IF(AND(C28&gt;=50.1,H28&lt;0),($A$2)*ABS(H28)/40000,0)</f>
        <v>0</v>
      </c>
      <c r="AB28" s="67">
        <f>S28+Z28+AA28</f>
        <v>0.2367119422675</v>
      </c>
      <c r="AC28" s="75">
        <f>IF(AB28&gt;=0,AB28,"")</f>
        <v>0.2367119422675</v>
      </c>
      <c r="AD28" s="76" t="str">
        <f>IF(AB28&lt;0,AB28,"")</f>
        <v/>
      </c>
      <c r="AE28" s="77"/>
      <c r="AF28" s="84"/>
      <c r="AG28" s="85">
        <f>ROUND((AG27-0.01),2)</f>
        <v>51.28</v>
      </c>
      <c r="AH28" s="50">
        <v>0</v>
      </c>
      <c r="AI28" s="86">
        <v>0</v>
      </c>
    </row>
    <row r="29" spans="1:38" customHeight="1" ht="15.75">
      <c r="A29" s="70">
        <v>0.21875</v>
      </c>
      <c r="B29" s="71">
        <v>0.229166666666667</v>
      </c>
      <c r="C29" s="72">
        <v>49.98</v>
      </c>
      <c r="D29" s="73">
        <f>ROUND(C29,2)</f>
        <v>49.98</v>
      </c>
      <c r="E29" s="60">
        <v>365.14</v>
      </c>
      <c r="F29" s="60">
        <v>807.81156</v>
      </c>
      <c r="G29" s="61">
        <f>ABS(F29)</f>
        <v>807.81156</v>
      </c>
      <c r="H29" s="74">
        <v>9.82104</v>
      </c>
      <c r="I29" s="63">
        <f>MAX(H29,-0.12*G29)</f>
        <v>9.82104</v>
      </c>
      <c r="J29" s="63">
        <f>IF(ABS(G29)&lt;=10,0.5,IF(ABS(G29)&lt;=25,1,IF(ABS(G29)&lt;=100,2,10)))</f>
        <v>10</v>
      </c>
      <c r="K29" s="64">
        <f>IF(H29&lt;-J29,1,0)</f>
        <v>0</v>
      </c>
      <c r="L29" s="64">
        <f>IF(K29=K28,L28+K29,0)</f>
        <v>0</v>
      </c>
      <c r="M29" s="65">
        <f>IF(OR(L29=12,L29=24,L29=36,L29=48,L29=60,L29=72,L29=84,L29=96),1,0)</f>
        <v>0</v>
      </c>
      <c r="N29" s="65">
        <f>IF(H29&gt;J29,1,0)</f>
        <v>0</v>
      </c>
      <c r="O29" s="65">
        <f>IF(N29=N28,O28+N29,0)</f>
        <v>0</v>
      </c>
      <c r="P29" s="65">
        <f>IF(OR(O29=12,O29=24,O29=36,O29=48,O29=60,O29=72,O29=84,O29=96),1,0)</f>
        <v>0</v>
      </c>
      <c r="Q29" s="66">
        <f>M29+P29</f>
        <v>0</v>
      </c>
      <c r="R29" s="66">
        <f>Q29*ABS(S29)*0.1</f>
        <v>0</v>
      </c>
      <c r="S29" s="67">
        <f>I29*E29/40000</f>
        <v>0.08965136364</v>
      </c>
      <c r="T29" s="60">
        <f>MIN($T$6/100*G29,150)</f>
        <v>96.93738719999999</v>
      </c>
      <c r="U29" s="60">
        <f>MIN($U$6/100*G29,200)</f>
        <v>121.171734</v>
      </c>
      <c r="V29" s="60">
        <f>MIN($V$6/100*G29,250)</f>
        <v>161.562312</v>
      </c>
      <c r="W29" s="60">
        <v>0.2</v>
      </c>
      <c r="X29" s="60">
        <v>0.2</v>
      </c>
      <c r="Y29" s="60">
        <v>0.6</v>
      </c>
      <c r="Z29" s="67">
        <f>IF(AND(D29&lt;49.85,H29&gt;0),$C$2*ABS(H29)/40000,(SUMPRODUCT(--(H29&gt;$T29:$V29),(H29-$T29:$V29),($W29:$Y29)))*E29/40000)</f>
        <v>0</v>
      </c>
      <c r="AA29" s="67">
        <f>IF(AND(C29&gt;=50.1,H29&lt;0),($A$2)*ABS(H29)/40000,0)</f>
        <v>0</v>
      </c>
      <c r="AB29" s="67">
        <f>S29+Z29+AA29</f>
        <v>0.08965136364</v>
      </c>
      <c r="AC29" s="75">
        <f>IF(AB29&gt;=0,AB29,"")</f>
        <v>0.08965136364</v>
      </c>
      <c r="AD29" s="76" t="str">
        <f>IF(AB29&lt;0,AB29,"")</f>
        <v/>
      </c>
      <c r="AE29" s="77"/>
      <c r="AF29" s="84"/>
      <c r="AG29" s="85">
        <f>ROUND((AG28-0.01),2)</f>
        <v>51.27</v>
      </c>
      <c r="AH29" s="87">
        <v>0</v>
      </c>
      <c r="AI29" s="86">
        <v>0</v>
      </c>
    </row>
    <row r="30" spans="1:38" customHeight="1" ht="15.75">
      <c r="A30" s="70">
        <v>0.229166666666667</v>
      </c>
      <c r="B30" s="71">
        <v>0.239583333333334</v>
      </c>
      <c r="C30" s="72">
        <v>50.03</v>
      </c>
      <c r="D30" s="73">
        <f>ROUND(C30,2)</f>
        <v>50.03</v>
      </c>
      <c r="E30" s="60">
        <v>121.2</v>
      </c>
      <c r="F30" s="60">
        <v>858.63379</v>
      </c>
      <c r="G30" s="61">
        <f>ABS(F30)</f>
        <v>858.63379</v>
      </c>
      <c r="H30" s="74">
        <v>-19.87927</v>
      </c>
      <c r="I30" s="63">
        <f>MAX(H30,-0.12*G30)</f>
        <v>-19.87927</v>
      </c>
      <c r="J30" s="63">
        <f>IF(ABS(G30)&lt;=10,0.5,IF(ABS(G30)&lt;=25,1,IF(ABS(G30)&lt;=100,2,10)))</f>
        <v>10</v>
      </c>
      <c r="K30" s="64">
        <f>IF(H30&lt;-J30,1,0)</f>
        <v>1</v>
      </c>
      <c r="L30" s="64">
        <f>IF(K30=K29,L29+K30,0)</f>
        <v>0</v>
      </c>
      <c r="M30" s="65">
        <f>IF(OR(L30=12,L30=24,L30=36,L30=48,L30=60,L30=72,L30=84,L30=96),1,0)</f>
        <v>0</v>
      </c>
      <c r="N30" s="65">
        <f>IF(H30&gt;J30,1,0)</f>
        <v>0</v>
      </c>
      <c r="O30" s="65">
        <f>IF(N30=N29,O29+N30,0)</f>
        <v>0</v>
      </c>
      <c r="P30" s="65">
        <f>IF(OR(O30=12,O30=24,O30=36,O30=48,O30=60,O30=72,O30=84,O30=96),1,0)</f>
        <v>0</v>
      </c>
      <c r="Q30" s="66">
        <f>M30+P30</f>
        <v>0</v>
      </c>
      <c r="R30" s="66">
        <f>Q30*ABS(S30)*0.1</f>
        <v>0</v>
      </c>
      <c r="S30" s="67">
        <f>I30*E30/40000</f>
        <v>-0.0602341881</v>
      </c>
      <c r="T30" s="60">
        <f>MIN($T$6/100*G30,150)</f>
        <v>103.0360548</v>
      </c>
      <c r="U30" s="60">
        <f>MIN($U$6/100*G30,200)</f>
        <v>128.7950685</v>
      </c>
      <c r="V30" s="60">
        <f>MIN($V$6/100*G30,250)</f>
        <v>171.726758</v>
      </c>
      <c r="W30" s="60">
        <v>0.2</v>
      </c>
      <c r="X30" s="60">
        <v>0.2</v>
      </c>
      <c r="Y30" s="60">
        <v>0.6</v>
      </c>
      <c r="Z30" s="67">
        <f>IF(AND(D30&lt;49.85,H30&gt;0),$C$2*ABS(H30)/40000,(SUMPRODUCT(--(H30&gt;$T30:$V30),(H30-$T30:$V30),($W30:$Y30)))*E30/40000)</f>
        <v>0</v>
      </c>
      <c r="AA30" s="67">
        <f>IF(AND(C30&gt;=50.1,H30&lt;0),($A$2)*ABS(H30)/40000,0)</f>
        <v>0</v>
      </c>
      <c r="AB30" s="67">
        <f>S30+Z30+AA30</f>
        <v>-0.0602341881</v>
      </c>
      <c r="AC30" s="75" t="str">
        <f>IF(AB30&gt;=0,AB30,"")</f>
        <v/>
      </c>
      <c r="AD30" s="76">
        <f>IF(AB30&lt;0,AB30,"")</f>
        <v>-0.0602341881</v>
      </c>
      <c r="AE30" s="77"/>
      <c r="AF30" s="84"/>
      <c r="AG30" s="85">
        <f>ROUND((AG29-0.01),2)</f>
        <v>51.26</v>
      </c>
      <c r="AH30" s="87">
        <v>0</v>
      </c>
      <c r="AI30" s="86">
        <v>0</v>
      </c>
    </row>
    <row r="31" spans="1:38" customHeight="1" ht="15.75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181.81</v>
      </c>
      <c r="F31" s="60">
        <v>922.85712</v>
      </c>
      <c r="G31" s="61">
        <f>ABS(F31)</f>
        <v>922.85712</v>
      </c>
      <c r="H31" s="74">
        <v>-20.74462</v>
      </c>
      <c r="I31" s="63">
        <f>MAX(H31,-0.12*G31)</f>
        <v>-20.74462</v>
      </c>
      <c r="J31" s="63">
        <f>IF(ABS(G31)&lt;=10,0.5,IF(ABS(G31)&lt;=25,1,IF(ABS(G31)&lt;=100,2,10)))</f>
        <v>10</v>
      </c>
      <c r="K31" s="64">
        <f>IF(H31&lt;-J31,1,0)</f>
        <v>1</v>
      </c>
      <c r="L31" s="64">
        <f>IF(K31=K30,L30+K31,0)</f>
        <v>1</v>
      </c>
      <c r="M31" s="65">
        <f>IF(OR(L31=12,L31=24,L31=36,L31=48,L31=60,L31=72,L31=84,L31=96),1,0)</f>
        <v>0</v>
      </c>
      <c r="N31" s="65">
        <f>IF(H31&gt;J31,1,0)</f>
        <v>0</v>
      </c>
      <c r="O31" s="65">
        <f>IF(N31=N30,O30+N31,0)</f>
        <v>0</v>
      </c>
      <c r="P31" s="65">
        <f>IF(OR(O31=12,O31=24,O31=36,O31=48,O31=60,O31=72,O31=84,O31=96),1,0)</f>
        <v>0</v>
      </c>
      <c r="Q31" s="66">
        <f>M31+P31</f>
        <v>0</v>
      </c>
      <c r="R31" s="66">
        <f>Q31*ABS(S31)*0.1</f>
        <v>0</v>
      </c>
      <c r="S31" s="67">
        <f>I31*E31/40000</f>
        <v>-0.094289484055</v>
      </c>
      <c r="T31" s="60">
        <f>MIN($T$6/100*G31,150)</f>
        <v>110.7428544</v>
      </c>
      <c r="U31" s="60">
        <f>MIN($U$6/100*G31,200)</f>
        <v>138.428568</v>
      </c>
      <c r="V31" s="60">
        <f>MIN($V$6/100*G31,250)</f>
        <v>184.571424</v>
      </c>
      <c r="W31" s="60">
        <v>0.2</v>
      </c>
      <c r="X31" s="60">
        <v>0.2</v>
      </c>
      <c r="Y31" s="60">
        <v>0.6</v>
      </c>
      <c r="Z31" s="67">
        <f>IF(AND(D31&lt;49.85,H31&gt;0),$C$2*ABS(H31)/40000,(SUMPRODUCT(--(H31&gt;$T31:$V31),(H31-$T31:$V31),($W31:$Y31)))*E31/40000)</f>
        <v>0</v>
      </c>
      <c r="AA31" s="67">
        <f>IF(AND(C31&gt;=50.1,H31&lt;0),($A$2)*ABS(H31)/40000,0)</f>
        <v>0</v>
      </c>
      <c r="AB31" s="67">
        <f>S31+Z31+AA31</f>
        <v>-0.094289484055</v>
      </c>
      <c r="AC31" s="75" t="str">
        <f>IF(AB31&gt;=0,AB31,"")</f>
        <v/>
      </c>
      <c r="AD31" s="76">
        <f>IF(AB31&lt;0,AB31,"")</f>
        <v>-0.094289484055</v>
      </c>
      <c r="AE31" s="77"/>
      <c r="AF31" s="84"/>
      <c r="AG31" s="85">
        <f>ROUND((AG30-0.01),2)</f>
        <v>51.25</v>
      </c>
      <c r="AH31" s="87">
        <v>0</v>
      </c>
      <c r="AI31" s="86">
        <v>0</v>
      </c>
    </row>
    <row r="32" spans="1:38" customHeight="1" ht="15.75">
      <c r="A32" s="70">
        <v>0.25</v>
      </c>
      <c r="B32" s="71">
        <v>0.260416666666667</v>
      </c>
      <c r="C32" s="72">
        <v>50</v>
      </c>
      <c r="D32" s="73">
        <f>ROUND(C32,2)</f>
        <v>50</v>
      </c>
      <c r="E32" s="60">
        <v>303.01</v>
      </c>
      <c r="F32" s="60">
        <v>974.96496</v>
      </c>
      <c r="G32" s="61">
        <f>ABS(F32)</f>
        <v>974.96496</v>
      </c>
      <c r="H32" s="74">
        <v>-18.27021</v>
      </c>
      <c r="I32" s="63">
        <f>MAX(H32,-0.12*G32)</f>
        <v>-18.27021</v>
      </c>
      <c r="J32" s="63">
        <f>IF(ABS(G32)&lt;=10,0.5,IF(ABS(G32)&lt;=25,1,IF(ABS(G32)&lt;=100,2,10)))</f>
        <v>10</v>
      </c>
      <c r="K32" s="64">
        <f>IF(H32&lt;-J32,1,0)</f>
        <v>1</v>
      </c>
      <c r="L32" s="64">
        <f>IF(K32=K31,L31+K32,0)</f>
        <v>2</v>
      </c>
      <c r="M32" s="65">
        <f>IF(OR(L32=12,L32=24,L32=36,L32=48,L32=60,L32=72,L32=84,L32=96),1,0)</f>
        <v>0</v>
      </c>
      <c r="N32" s="65">
        <f>IF(H32&gt;J32,1,0)</f>
        <v>0</v>
      </c>
      <c r="O32" s="65">
        <f>IF(N32=N31,O31+N32,0)</f>
        <v>0</v>
      </c>
      <c r="P32" s="65">
        <f>IF(OR(O32=12,O32=24,O32=36,O32=48,O32=60,O32=72,O32=84,O32=96),1,0)</f>
        <v>0</v>
      </c>
      <c r="Q32" s="66">
        <f>M32+P32</f>
        <v>0</v>
      </c>
      <c r="R32" s="66">
        <f>Q32*ABS(S32)*0.1</f>
        <v>0</v>
      </c>
      <c r="S32" s="67">
        <f>I32*E32/40000</f>
        <v>-0.1384014083025</v>
      </c>
      <c r="T32" s="60">
        <f>MIN($T$6/100*G32,150)</f>
        <v>116.9957952</v>
      </c>
      <c r="U32" s="60">
        <f>MIN($U$6/100*G32,200)</f>
        <v>146.244744</v>
      </c>
      <c r="V32" s="60">
        <f>MIN($V$6/100*G32,250)</f>
        <v>194.992992</v>
      </c>
      <c r="W32" s="60">
        <v>0.2</v>
      </c>
      <c r="X32" s="60">
        <v>0.2</v>
      </c>
      <c r="Y32" s="60">
        <v>0.6</v>
      </c>
      <c r="Z32" s="67">
        <f>IF(AND(D32&lt;49.85,H32&gt;0),$C$2*ABS(H32)/40000,(SUMPRODUCT(--(H32&gt;$T32:$V32),(H32-$T32:$V32),($W32:$Y32)))*E32/40000)</f>
        <v>0</v>
      </c>
      <c r="AA32" s="67">
        <f>IF(AND(C32&gt;=50.1,H32&lt;0),($A$2)*ABS(H32)/40000,0)</f>
        <v>0</v>
      </c>
      <c r="AB32" s="67">
        <f>S32+Z32+AA32</f>
        <v>-0.1384014083025</v>
      </c>
      <c r="AC32" s="75" t="str">
        <f>IF(AB32&gt;=0,AB32,"")</f>
        <v/>
      </c>
      <c r="AD32" s="76">
        <f>IF(AB32&lt;0,AB32,"")</f>
        <v>-0.1384014083025</v>
      </c>
      <c r="AE32" s="77"/>
      <c r="AF32" s="84"/>
      <c r="AG32" s="85">
        <f>ROUND((AG31-0.01),2)</f>
        <v>51.24</v>
      </c>
      <c r="AH32" s="87">
        <v>0</v>
      </c>
      <c r="AI32" s="86">
        <v>0</v>
      </c>
    </row>
    <row r="33" spans="1:38" customHeight="1" ht="15.75">
      <c r="A33" s="70">
        <v>0.260416666666667</v>
      </c>
      <c r="B33" s="71">
        <v>0.270833333333334</v>
      </c>
      <c r="C33" s="72">
        <v>49.94</v>
      </c>
      <c r="D33" s="73">
        <f>ROUND(C33,2)</f>
        <v>49.94</v>
      </c>
      <c r="E33" s="60">
        <v>489.38</v>
      </c>
      <c r="F33" s="60">
        <v>1044.41423</v>
      </c>
      <c r="G33" s="61">
        <f>ABS(F33)</f>
        <v>1044.41423</v>
      </c>
      <c r="H33" s="74">
        <v>-15.9345</v>
      </c>
      <c r="I33" s="63">
        <f>MAX(H33,-0.12*G33)</f>
        <v>-15.9345</v>
      </c>
      <c r="J33" s="63">
        <f>IF(ABS(G33)&lt;=10,0.5,IF(ABS(G33)&lt;=25,1,IF(ABS(G33)&lt;=100,2,10)))</f>
        <v>10</v>
      </c>
      <c r="K33" s="64">
        <f>IF(H33&lt;-J33,1,0)</f>
        <v>1</v>
      </c>
      <c r="L33" s="64">
        <f>IF(K33=K32,L32+K33,0)</f>
        <v>3</v>
      </c>
      <c r="M33" s="65">
        <f>IF(OR(L33=12,L33=24,L33=36,L33=48,L33=60,L33=72,L33=84,L33=96),1,0)</f>
        <v>0</v>
      </c>
      <c r="N33" s="65">
        <f>IF(H33&gt;J33,1,0)</f>
        <v>0</v>
      </c>
      <c r="O33" s="65">
        <f>IF(N33=N32,O32+N33,0)</f>
        <v>0</v>
      </c>
      <c r="P33" s="65">
        <f>IF(OR(O33=12,O33=24,O33=36,O33=48,O33=60,O33=72,O33=84,O33=96),1,0)</f>
        <v>0</v>
      </c>
      <c r="Q33" s="66">
        <f>M33+P33</f>
        <v>0</v>
      </c>
      <c r="R33" s="66">
        <f>Q33*ABS(S33)*0.1</f>
        <v>0</v>
      </c>
      <c r="S33" s="67">
        <f>I33*E33/40000</f>
        <v>-0.19495064025</v>
      </c>
      <c r="T33" s="60">
        <f>MIN($T$6/100*G33,150)</f>
        <v>125.3297076</v>
      </c>
      <c r="U33" s="60">
        <f>MIN($U$6/100*G33,200)</f>
        <v>156.6621345</v>
      </c>
      <c r="V33" s="60">
        <f>MIN($V$6/100*G33,250)</f>
        <v>208.882846</v>
      </c>
      <c r="W33" s="60">
        <v>0.2</v>
      </c>
      <c r="X33" s="60">
        <v>0.2</v>
      </c>
      <c r="Y33" s="60">
        <v>0.6</v>
      </c>
      <c r="Z33" s="67">
        <f>IF(AND(D33&lt;49.85,H33&gt;0),$C$2*ABS(H33)/40000,(SUMPRODUCT(--(H33&gt;$T33:$V33),(H33-$T33:$V33),($W33:$Y33)))*E33/40000)</f>
        <v>0</v>
      </c>
      <c r="AA33" s="67">
        <f>IF(AND(C33&gt;=50.1,H33&lt;0),($A$2)*ABS(H33)/40000,0)</f>
        <v>0</v>
      </c>
      <c r="AB33" s="67">
        <f>S33+Z33+AA33</f>
        <v>-0.19495064025</v>
      </c>
      <c r="AC33" s="75" t="str">
        <f>IF(AB33&gt;=0,AB33,"")</f>
        <v/>
      </c>
      <c r="AD33" s="76">
        <f>IF(AB33&lt;0,AB33,"")</f>
        <v>-0.19495064025</v>
      </c>
      <c r="AE33" s="77"/>
      <c r="AF33" s="84"/>
      <c r="AG33" s="85">
        <f>ROUND((AG32-0.01),2)</f>
        <v>51.23</v>
      </c>
      <c r="AH33" s="87">
        <v>0</v>
      </c>
      <c r="AI33" s="86">
        <v>0</v>
      </c>
    </row>
    <row r="34" spans="1:38" customHeight="1" ht="15.75">
      <c r="A34" s="70">
        <v>0.270833333333333</v>
      </c>
      <c r="B34" s="71">
        <v>0.28125</v>
      </c>
      <c r="C34" s="72">
        <v>49.94</v>
      </c>
      <c r="D34" s="73">
        <f>ROUND(C34,2)</f>
        <v>49.94</v>
      </c>
      <c r="E34" s="60">
        <v>489.38</v>
      </c>
      <c r="F34" s="60">
        <v>1030.80135</v>
      </c>
      <c r="G34" s="61">
        <f>ABS(F34)</f>
        <v>1030.80135</v>
      </c>
      <c r="H34" s="74">
        <v>92.95946000000001</v>
      </c>
      <c r="I34" s="63">
        <f>MAX(H34,-0.12*G34)</f>
        <v>92.95946000000001</v>
      </c>
      <c r="J34" s="63">
        <f>IF(ABS(G34)&lt;=10,0.5,IF(ABS(G34)&lt;=25,1,IF(ABS(G34)&lt;=100,2,10)))</f>
        <v>10</v>
      </c>
      <c r="K34" s="64">
        <f>IF(H34&lt;-J34,1,0)</f>
        <v>0</v>
      </c>
      <c r="L34" s="64">
        <f>IF(K34=K33,L33+K34,0)</f>
        <v>0</v>
      </c>
      <c r="M34" s="65">
        <f>IF(OR(L34=12,L34=24,L34=36,L34=48,L34=60,L34=72,L34=84,L34=96),1,0)</f>
        <v>0</v>
      </c>
      <c r="N34" s="65">
        <f>IF(H34&gt;J34,1,0)</f>
        <v>1</v>
      </c>
      <c r="O34" s="65">
        <f>IF(N34=N33,O33+N34,0)</f>
        <v>0</v>
      </c>
      <c r="P34" s="65">
        <f>IF(OR(O34=12,O34=24,O34=36,O34=48,O34=60,O34=72,O34=84,O34=96),1,0)</f>
        <v>0</v>
      </c>
      <c r="Q34" s="66">
        <f>M34+P34</f>
        <v>0</v>
      </c>
      <c r="R34" s="66">
        <f>Q34*ABS(S34)*0.1</f>
        <v>0</v>
      </c>
      <c r="S34" s="67">
        <f>I34*E34/40000</f>
        <v>1.13731251337</v>
      </c>
      <c r="T34" s="60">
        <f>MIN($T$6/100*G34,150)</f>
        <v>123.696162</v>
      </c>
      <c r="U34" s="60">
        <f>MIN($U$6/100*G34,200)</f>
        <v>154.6202025</v>
      </c>
      <c r="V34" s="60">
        <f>MIN($V$6/100*G34,250)</f>
        <v>206.16027</v>
      </c>
      <c r="W34" s="60">
        <v>0.2</v>
      </c>
      <c r="X34" s="60">
        <v>0.2</v>
      </c>
      <c r="Y34" s="60">
        <v>0.6</v>
      </c>
      <c r="Z34" s="67">
        <f>IF(AND(D34&lt;49.85,H34&gt;0),$C$2*ABS(H34)/40000,(SUMPRODUCT(--(H34&gt;$T34:$V34),(H34-$T34:$V34),($W34:$Y34)))*E34/40000)</f>
        <v>0</v>
      </c>
      <c r="AA34" s="67">
        <f>IF(AND(C34&gt;=50.1,H34&lt;0),($A$2)*ABS(H34)/40000,0)</f>
        <v>0</v>
      </c>
      <c r="AB34" s="67">
        <f>S34+Z34+AA34</f>
        <v>1.13731251337</v>
      </c>
      <c r="AC34" s="75">
        <f>IF(AB34&gt;=0,AB34,"")</f>
        <v>1.13731251337</v>
      </c>
      <c r="AD34" s="76" t="str">
        <f>IF(AB34&lt;0,AB34,"")</f>
        <v/>
      </c>
      <c r="AE34" s="77"/>
      <c r="AF34" s="84"/>
      <c r="AG34" s="85">
        <f>ROUND((AG33-0.01),2)</f>
        <v>51.22</v>
      </c>
      <c r="AH34" s="87">
        <v>0</v>
      </c>
      <c r="AI34" s="86">
        <v>0</v>
      </c>
    </row>
    <row r="35" spans="1:38" customHeight="1" ht="15.75">
      <c r="A35" s="70">
        <v>0.28125</v>
      </c>
      <c r="B35" s="71">
        <v>0.291666666666667</v>
      </c>
      <c r="C35" s="72">
        <v>49.91</v>
      </c>
      <c r="D35" s="73">
        <f>ROUND(C35,2)</f>
        <v>49.91</v>
      </c>
      <c r="E35" s="60">
        <v>582.5700000000001</v>
      </c>
      <c r="F35" s="60">
        <v>1281.87615</v>
      </c>
      <c r="G35" s="61">
        <f>ABS(F35)</f>
        <v>1281.87615</v>
      </c>
      <c r="H35" s="74">
        <v>-47.03457</v>
      </c>
      <c r="I35" s="63">
        <f>MAX(H35,-0.12*G35)</f>
        <v>-47.03457</v>
      </c>
      <c r="J35" s="63">
        <f>IF(ABS(G35)&lt;=10,0.5,IF(ABS(G35)&lt;=25,1,IF(ABS(G35)&lt;=100,2,10)))</f>
        <v>10</v>
      </c>
      <c r="K35" s="64">
        <f>IF(H35&lt;-J35,1,0)</f>
        <v>1</v>
      </c>
      <c r="L35" s="64">
        <f>IF(K35=K34,L34+K35,0)</f>
        <v>0</v>
      </c>
      <c r="M35" s="65">
        <f>IF(OR(L35=12,L35=24,L35=36,L35=48,L35=60,L35=72,L35=84,L35=96),1,0)</f>
        <v>0</v>
      </c>
      <c r="N35" s="65">
        <f>IF(H35&gt;J35,1,0)</f>
        <v>0</v>
      </c>
      <c r="O35" s="65">
        <f>IF(N35=N34,O34+N35,0)</f>
        <v>0</v>
      </c>
      <c r="P35" s="65">
        <f>IF(OR(O35=12,O35=24,O35=36,O35=48,O35=60,O35=72,O35=84,O35=96),1,0)</f>
        <v>0</v>
      </c>
      <c r="Q35" s="66">
        <f>M35+P35</f>
        <v>0</v>
      </c>
      <c r="R35" s="66">
        <f>Q35*ABS(S35)*0.1</f>
        <v>0</v>
      </c>
      <c r="S35" s="67">
        <f>I35*E35/40000</f>
        <v>-0.6850232361225002</v>
      </c>
      <c r="T35" s="60">
        <f>MIN($T$6/100*G35,150)</f>
        <v>150</v>
      </c>
      <c r="U35" s="60">
        <f>MIN($U$6/100*G35,200)</f>
        <v>192.2814225</v>
      </c>
      <c r="V35" s="60">
        <f>MIN($V$6/100*G35,250)</f>
        <v>250</v>
      </c>
      <c r="W35" s="60">
        <v>0.2</v>
      </c>
      <c r="X35" s="60">
        <v>0.2</v>
      </c>
      <c r="Y35" s="60">
        <v>0.6</v>
      </c>
      <c r="Z35" s="67">
        <f>IF(AND(D35&lt;49.85,H35&gt;0),$C$2*ABS(H35)/40000,(SUMPRODUCT(--(H35&gt;$T35:$V35),(H35-$T35:$V35),($W35:$Y35)))*E35/40000)</f>
        <v>0</v>
      </c>
      <c r="AA35" s="67">
        <f>IF(AND(C35&gt;=50.1,H35&lt;0),($A$2)*ABS(H35)/40000,0)</f>
        <v>0</v>
      </c>
      <c r="AB35" s="67">
        <f>S35+Z35+AA35</f>
        <v>-0.6850232361225002</v>
      </c>
      <c r="AC35" s="75" t="str">
        <f>IF(AB35&gt;=0,AB35,"")</f>
        <v/>
      </c>
      <c r="AD35" s="76">
        <f>IF(AB35&lt;0,AB35,"")</f>
        <v>-0.6850232361225002</v>
      </c>
      <c r="AE35" s="77"/>
      <c r="AF35" s="84"/>
      <c r="AG35" s="85">
        <f>ROUND((AG34-0.01),2)</f>
        <v>51.21</v>
      </c>
      <c r="AH35" s="87">
        <v>0</v>
      </c>
      <c r="AI35" s="86">
        <v>0</v>
      </c>
    </row>
    <row r="36" spans="1:38" customHeight="1" ht="15.75">
      <c r="A36" s="70">
        <v>0.291666666666667</v>
      </c>
      <c r="B36" s="71">
        <v>0.302083333333334</v>
      </c>
      <c r="C36" s="72">
        <v>50</v>
      </c>
      <c r="D36" s="73">
        <f>ROUND(C36,2)</f>
        <v>50</v>
      </c>
      <c r="E36" s="60">
        <v>303.01</v>
      </c>
      <c r="F36" s="60">
        <v>1375.94095</v>
      </c>
      <c r="G36" s="61">
        <f>ABS(F36)</f>
        <v>1375.94095</v>
      </c>
      <c r="H36" s="74">
        <v>-54.35302</v>
      </c>
      <c r="I36" s="63">
        <f>MAX(H36,-0.12*G36)</f>
        <v>-54.35302</v>
      </c>
      <c r="J36" s="63">
        <f>IF(ABS(G36)&lt;=10,0.5,IF(ABS(G36)&lt;=25,1,IF(ABS(G36)&lt;=100,2,10)))</f>
        <v>10</v>
      </c>
      <c r="K36" s="64">
        <f>IF(H36&lt;-J36,1,0)</f>
        <v>1</v>
      </c>
      <c r="L36" s="64">
        <f>IF(K36=K35,L35+K36,0)</f>
        <v>1</v>
      </c>
      <c r="M36" s="65">
        <f>IF(OR(L36=12,L36=24,L36=36,L36=48,L36=60,L36=72,L36=84,L36=96),1,0)</f>
        <v>0</v>
      </c>
      <c r="N36" s="65">
        <f>IF(H36&gt;J36,1,0)</f>
        <v>0</v>
      </c>
      <c r="O36" s="65">
        <f>IF(N36=N35,O35+N36,0)</f>
        <v>0</v>
      </c>
      <c r="P36" s="65">
        <f>IF(OR(O36=12,O36=24,O36=36,O36=48,O36=60,O36=72,O36=84,O36=96),1,0)</f>
        <v>0</v>
      </c>
      <c r="Q36" s="66">
        <f>M36+P36</f>
        <v>0</v>
      </c>
      <c r="R36" s="66">
        <f>Q36*ABS(S36)*0.1</f>
        <v>0</v>
      </c>
      <c r="S36" s="67">
        <f>I36*E36/40000</f>
        <v>-0.411737714755</v>
      </c>
      <c r="T36" s="60">
        <f>MIN($T$6/100*G36,150)</f>
        <v>150</v>
      </c>
      <c r="U36" s="60">
        <f>MIN($U$6/100*G36,200)</f>
        <v>200</v>
      </c>
      <c r="V36" s="60">
        <f>MIN($V$6/100*G36,250)</f>
        <v>250</v>
      </c>
      <c r="W36" s="60">
        <v>0.2</v>
      </c>
      <c r="X36" s="60">
        <v>0.2</v>
      </c>
      <c r="Y36" s="60">
        <v>0.6</v>
      </c>
      <c r="Z36" s="67">
        <f>IF(AND(D36&lt;49.85,H36&gt;0),$C$2*ABS(H36)/40000,(SUMPRODUCT(--(H36&gt;$T36:$V36),(H36-$T36:$V36),($W36:$Y36)))*E36/40000)</f>
        <v>0</v>
      </c>
      <c r="AA36" s="67">
        <f>IF(AND(C36&gt;=50.1,H36&lt;0),($A$2)*ABS(H36)/40000,0)</f>
        <v>0</v>
      </c>
      <c r="AB36" s="67">
        <f>S36+Z36+AA36</f>
        <v>-0.411737714755</v>
      </c>
      <c r="AC36" s="75" t="str">
        <f>IF(AB36&gt;=0,AB36,"")</f>
        <v/>
      </c>
      <c r="AD36" s="76">
        <f>IF(AB36&lt;0,AB36,"")</f>
        <v>-0.411737714755</v>
      </c>
      <c r="AE36" s="77"/>
      <c r="AF36" s="84"/>
      <c r="AG36" s="85">
        <f>ROUND((AG35-0.01),2)</f>
        <v>51.2</v>
      </c>
      <c r="AH36" s="87">
        <v>0</v>
      </c>
      <c r="AI36" s="86">
        <v>0</v>
      </c>
    </row>
    <row r="37" spans="1:38" customHeight="1" ht="15.75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458.32</v>
      </c>
      <c r="F37" s="60">
        <v>1367.30239</v>
      </c>
      <c r="G37" s="61">
        <f>ABS(F37)</f>
        <v>1367.30239</v>
      </c>
      <c r="H37" s="74">
        <v>-3.44186</v>
      </c>
      <c r="I37" s="63">
        <f>MAX(H37,-0.12*G37)</f>
        <v>-3.44186</v>
      </c>
      <c r="J37" s="63">
        <f>IF(ABS(G37)&lt;=10,0.5,IF(ABS(G37)&lt;=25,1,IF(ABS(G37)&lt;=100,2,10)))</f>
        <v>10</v>
      </c>
      <c r="K37" s="64">
        <f>IF(H37&lt;-J37,1,0)</f>
        <v>0</v>
      </c>
      <c r="L37" s="64">
        <f>IF(K37=K36,L36+K37,0)</f>
        <v>0</v>
      </c>
      <c r="M37" s="65">
        <f>IF(OR(L37=12,L37=24,L37=36,L37=48,L37=60,L37=72,L37=84,L37=96),1,0)</f>
        <v>0</v>
      </c>
      <c r="N37" s="65">
        <f>IF(H37&gt;J37,1,0)</f>
        <v>0</v>
      </c>
      <c r="O37" s="65">
        <f>IF(N37=N36,O36+N37,0)</f>
        <v>0</v>
      </c>
      <c r="P37" s="65">
        <f>IF(OR(O37=12,O37=24,O37=36,O37=48,O37=60,O37=72,O37=84,O37=96),1,0)</f>
        <v>0</v>
      </c>
      <c r="Q37" s="66">
        <f>M37+P37</f>
        <v>0</v>
      </c>
      <c r="R37" s="66">
        <f>Q37*ABS(S37)*0.1</f>
        <v>0</v>
      </c>
      <c r="S37" s="67">
        <f>I37*E37/40000</f>
        <v>-0.03943683188</v>
      </c>
      <c r="T37" s="60">
        <f>MIN($T$6/100*G37,150)</f>
        <v>150</v>
      </c>
      <c r="U37" s="60">
        <f>MIN($U$6/100*G37,200)</f>
        <v>200</v>
      </c>
      <c r="V37" s="60">
        <f>MIN($V$6/100*G37,250)</f>
        <v>250</v>
      </c>
      <c r="W37" s="60">
        <v>0.2</v>
      </c>
      <c r="X37" s="60">
        <v>0.2</v>
      </c>
      <c r="Y37" s="60">
        <v>0.6</v>
      </c>
      <c r="Z37" s="67">
        <f>IF(AND(D37&lt;49.85,H37&gt;0),$C$2*ABS(H37)/40000,(SUMPRODUCT(--(H37&gt;$T37:$V37),(H37-$T37:$V37),($W37:$Y37)))*E37/40000)</f>
        <v>0</v>
      </c>
      <c r="AA37" s="67">
        <f>IF(AND(C37&gt;=50.1,H37&lt;0),($A$2)*ABS(H37)/40000,0)</f>
        <v>0</v>
      </c>
      <c r="AB37" s="67">
        <f>S37+Z37+AA37</f>
        <v>-0.03943683188</v>
      </c>
      <c r="AC37" s="75" t="str">
        <f>IF(AB37&gt;=0,AB37,"")</f>
        <v/>
      </c>
      <c r="AD37" s="76">
        <f>IF(AB37&lt;0,AB37,"")</f>
        <v>-0.03943683188</v>
      </c>
      <c r="AE37" s="77"/>
      <c r="AF37" s="84"/>
      <c r="AG37" s="85">
        <f>ROUND((AG36-0.01),2)</f>
        <v>51.19</v>
      </c>
      <c r="AH37" s="87">
        <v>0</v>
      </c>
      <c r="AI37" s="86">
        <v>0</v>
      </c>
    </row>
    <row r="38" spans="1:38" customHeight="1" ht="15.75">
      <c r="A38" s="70">
        <v>0.3125</v>
      </c>
      <c r="B38" s="71">
        <v>0.322916666666667</v>
      </c>
      <c r="C38" s="72">
        <v>50.03</v>
      </c>
      <c r="D38" s="73">
        <f>ROUND(C38,2)</f>
        <v>50.03</v>
      </c>
      <c r="E38" s="60">
        <v>121.2</v>
      </c>
      <c r="F38" s="60">
        <v>1340.2881</v>
      </c>
      <c r="G38" s="61">
        <f>ABS(F38)</f>
        <v>1340.2881</v>
      </c>
      <c r="H38" s="74">
        <v>63.588</v>
      </c>
      <c r="I38" s="63">
        <f>MAX(H38,-0.12*G38)</f>
        <v>63.588</v>
      </c>
      <c r="J38" s="63">
        <f>IF(ABS(G38)&lt;=10,0.5,IF(ABS(G38)&lt;=25,1,IF(ABS(G38)&lt;=100,2,10)))</f>
        <v>10</v>
      </c>
      <c r="K38" s="64">
        <f>IF(H38&lt;-J38,1,0)</f>
        <v>0</v>
      </c>
      <c r="L38" s="64">
        <f>IF(K38=K37,L37+K38,0)</f>
        <v>0</v>
      </c>
      <c r="M38" s="65">
        <f>IF(OR(L38=12,L38=24,L38=36,L38=48,L38=60,L38=72,L38=84,L38=96),1,0)</f>
        <v>0</v>
      </c>
      <c r="N38" s="65">
        <f>IF(H38&gt;J38,1,0)</f>
        <v>1</v>
      </c>
      <c r="O38" s="65">
        <f>IF(N38=N37,O37+N38,0)</f>
        <v>0</v>
      </c>
      <c r="P38" s="65">
        <f>IF(OR(O38=12,O38=24,O38=36,O38=48,O38=60,O38=72,O38=84,O38=96),1,0)</f>
        <v>0</v>
      </c>
      <c r="Q38" s="66">
        <f>M38+P38</f>
        <v>0</v>
      </c>
      <c r="R38" s="66">
        <f>Q38*ABS(S38)*0.1</f>
        <v>0</v>
      </c>
      <c r="S38" s="67">
        <f>I38*E38/40000</f>
        <v>0.19267164</v>
      </c>
      <c r="T38" s="60">
        <f>MIN($T$6/100*G38,150)</f>
        <v>150</v>
      </c>
      <c r="U38" s="60">
        <f>MIN($U$6/100*G38,200)</f>
        <v>200</v>
      </c>
      <c r="V38" s="60">
        <f>MIN($V$6/100*G38,250)</f>
        <v>250</v>
      </c>
      <c r="W38" s="60">
        <v>0.2</v>
      </c>
      <c r="X38" s="60">
        <v>0.2</v>
      </c>
      <c r="Y38" s="60">
        <v>0.6</v>
      </c>
      <c r="Z38" s="67">
        <f>IF(AND(D38&lt;49.85,H38&gt;0),$C$2*ABS(H38)/40000,(SUMPRODUCT(--(H38&gt;$T38:$V38),(H38-$T38:$V38),($W38:$Y38)))*E38/40000)</f>
        <v>0</v>
      </c>
      <c r="AA38" s="67">
        <f>IF(AND(C38&gt;=50.1,H38&lt;0),($A$2)*ABS(H38)/40000,0)</f>
        <v>0</v>
      </c>
      <c r="AB38" s="67">
        <f>S38+Z38+AA38</f>
        <v>0.19267164</v>
      </c>
      <c r="AC38" s="75">
        <f>IF(AB38&gt;=0,AB38,"")</f>
        <v>0.19267164</v>
      </c>
      <c r="AD38" s="76" t="str">
        <f>IF(AB38&lt;0,AB38,"")</f>
        <v/>
      </c>
      <c r="AE38" s="77"/>
      <c r="AF38" s="88"/>
      <c r="AG38" s="85">
        <f>ROUND((AG37-0.01),2)</f>
        <v>51.18</v>
      </c>
      <c r="AH38" s="87">
        <v>0</v>
      </c>
      <c r="AI38" s="86">
        <v>0</v>
      </c>
    </row>
    <row r="39" spans="1:38" customHeight="1" ht="15.75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121.2</v>
      </c>
      <c r="F39" s="60">
        <v>1326.26074</v>
      </c>
      <c r="G39" s="61">
        <f>ABS(F39)</f>
        <v>1326.26074</v>
      </c>
      <c r="H39" s="74">
        <v>41.91851</v>
      </c>
      <c r="I39" s="63">
        <f>MAX(H39,-0.12*G39)</f>
        <v>41.91851</v>
      </c>
      <c r="J39" s="63">
        <f>IF(ABS(G39)&lt;=10,0.5,IF(ABS(G39)&lt;=25,1,IF(ABS(G39)&lt;=100,2,10)))</f>
        <v>10</v>
      </c>
      <c r="K39" s="64">
        <f>IF(H39&lt;-J39,1,0)</f>
        <v>0</v>
      </c>
      <c r="L39" s="64">
        <f>IF(K39=K38,L38+K39,0)</f>
        <v>0</v>
      </c>
      <c r="M39" s="65">
        <f>IF(OR(L39=12,L39=24,L39=36,L39=48,L39=60,L39=72,L39=84,L39=96),1,0)</f>
        <v>0</v>
      </c>
      <c r="N39" s="65">
        <f>IF(H39&gt;J39,1,0)</f>
        <v>1</v>
      </c>
      <c r="O39" s="65">
        <f>IF(N39=N38,O38+N39,0)</f>
        <v>1</v>
      </c>
      <c r="P39" s="65">
        <f>IF(OR(O39=12,O39=24,O39=36,O39=48,O39=60,O39=72,O39=84,O39=96),1,0)</f>
        <v>0</v>
      </c>
      <c r="Q39" s="66">
        <f>M39+P39</f>
        <v>0</v>
      </c>
      <c r="R39" s="66">
        <f>Q39*ABS(S39)*0.1</f>
        <v>0</v>
      </c>
      <c r="S39" s="67">
        <f>I39*E39/40000</f>
        <v>0.1270130853</v>
      </c>
      <c r="T39" s="60">
        <f>MIN($T$6/100*G39,150)</f>
        <v>150</v>
      </c>
      <c r="U39" s="60">
        <f>MIN($U$6/100*G39,200)</f>
        <v>198.939111</v>
      </c>
      <c r="V39" s="60">
        <f>MIN($V$6/100*G39,250)</f>
        <v>250</v>
      </c>
      <c r="W39" s="60">
        <v>0.2</v>
      </c>
      <c r="X39" s="60">
        <v>0.2</v>
      </c>
      <c r="Y39" s="60">
        <v>0.6</v>
      </c>
      <c r="Z39" s="67">
        <f>IF(AND(D39&lt;49.85,H39&gt;0),$C$2*ABS(H39)/40000,(SUMPRODUCT(--(H39&gt;$T39:$V39),(H39-$T39:$V39),($W39:$Y39)))*E39/40000)</f>
        <v>0</v>
      </c>
      <c r="AA39" s="67">
        <f>IF(AND(C39&gt;=50.1,H39&lt;0),($A$2)*ABS(H39)/40000,0)</f>
        <v>0</v>
      </c>
      <c r="AB39" s="67">
        <f>S39+Z39+AA39</f>
        <v>0.1270130853</v>
      </c>
      <c r="AC39" s="75">
        <f>IF(AB39&gt;=0,AB39,"")</f>
        <v>0.1270130853</v>
      </c>
      <c r="AD39" s="76" t="str">
        <f>IF(AB39&lt;0,AB39,"")</f>
        <v/>
      </c>
      <c r="AE39" s="77"/>
      <c r="AF39" s="89"/>
      <c r="AG39" s="85">
        <f>ROUND((AG38-0.01),2)</f>
        <v>51.17</v>
      </c>
      <c r="AH39" s="87">
        <v>0</v>
      </c>
      <c r="AI39" s="86">
        <v>0</v>
      </c>
    </row>
    <row r="40" spans="1:38" customHeight="1" ht="15.75">
      <c r="A40" s="70">
        <v>0.333333333333333</v>
      </c>
      <c r="B40" s="71">
        <v>0.34375</v>
      </c>
      <c r="C40" s="72">
        <v>50.01</v>
      </c>
      <c r="D40" s="73">
        <f>ROUND(C40,2)</f>
        <v>50.01</v>
      </c>
      <c r="E40" s="60">
        <v>242.41</v>
      </c>
      <c r="F40" s="60">
        <v>1293.82747</v>
      </c>
      <c r="G40" s="61">
        <f>ABS(F40)</f>
        <v>1293.82747</v>
      </c>
      <c r="H40" s="74">
        <v>58.24427</v>
      </c>
      <c r="I40" s="63">
        <f>MAX(H40,-0.12*G40)</f>
        <v>58.24427</v>
      </c>
      <c r="J40" s="63">
        <f>IF(ABS(G40)&lt;=10,0.5,IF(ABS(G40)&lt;=25,1,IF(ABS(G40)&lt;=100,2,10)))</f>
        <v>10</v>
      </c>
      <c r="K40" s="64">
        <f>IF(H40&lt;-J40,1,0)</f>
        <v>0</v>
      </c>
      <c r="L40" s="64">
        <f>IF(K40=K39,L39+K40,0)</f>
        <v>0</v>
      </c>
      <c r="M40" s="65">
        <f>IF(OR(L40=12,L40=24,L40=36,L40=48,L40=60,L40=72,L40=84,L40=96),1,0)</f>
        <v>0</v>
      </c>
      <c r="N40" s="65">
        <f>IF(H40&gt;J40,1,0)</f>
        <v>1</v>
      </c>
      <c r="O40" s="65">
        <f>IF(N40=N39,O39+N40,0)</f>
        <v>2</v>
      </c>
      <c r="P40" s="65">
        <f>IF(OR(O40=12,O40=24,O40=36,O40=48,O40=60,O40=72,O40=84,O40=96),1,0)</f>
        <v>0</v>
      </c>
      <c r="Q40" s="66">
        <f>M40+P40</f>
        <v>0</v>
      </c>
      <c r="R40" s="66">
        <f>Q40*ABS(S40)*0.1</f>
        <v>0</v>
      </c>
      <c r="S40" s="67">
        <f>I40*E40/40000</f>
        <v>0.3529748372675</v>
      </c>
      <c r="T40" s="60">
        <f>MIN($T$6/100*G40,150)</f>
        <v>150</v>
      </c>
      <c r="U40" s="60">
        <f>MIN($U$6/100*G40,200)</f>
        <v>194.0741205</v>
      </c>
      <c r="V40" s="60">
        <f>MIN($V$6/100*G40,250)</f>
        <v>250</v>
      </c>
      <c r="W40" s="60">
        <v>0.2</v>
      </c>
      <c r="X40" s="60">
        <v>0.2</v>
      </c>
      <c r="Y40" s="60">
        <v>0.6</v>
      </c>
      <c r="Z40" s="67">
        <f>IF(AND(D40&lt;49.85,H40&gt;0),$C$2*ABS(H40)/40000,(SUMPRODUCT(--(H40&gt;$T40:$V40),(H40-$T40:$V40),($W40:$Y40)))*E40/40000)</f>
        <v>0</v>
      </c>
      <c r="AA40" s="67">
        <f>IF(AND(C40&gt;=50.1,H40&lt;0),($A$2)*ABS(H40)/40000,0)</f>
        <v>0</v>
      </c>
      <c r="AB40" s="67">
        <f>S40+Z40+AA40</f>
        <v>0.3529748372675</v>
      </c>
      <c r="AC40" s="75">
        <f>IF(AB40&gt;=0,AB40,"")</f>
        <v>0.3529748372675</v>
      </c>
      <c r="AD40" s="76" t="str">
        <f>IF(AB40&lt;0,AB40,"")</f>
        <v/>
      </c>
      <c r="AE40" s="77"/>
      <c r="AF40" s="89"/>
      <c r="AG40" s="85">
        <f>ROUND((AG39-0.01),2)</f>
        <v>51.16</v>
      </c>
      <c r="AH40" s="87">
        <v>0</v>
      </c>
      <c r="AI40" s="86">
        <v>0</v>
      </c>
    </row>
    <row r="41" spans="1:38" customHeight="1" ht="15.75">
      <c r="A41" s="70">
        <v>0.34375</v>
      </c>
      <c r="B41" s="71">
        <v>0.354166666666667</v>
      </c>
      <c r="C41" s="72">
        <v>50.01</v>
      </c>
      <c r="D41" s="73">
        <f>ROUND(C41,2)</f>
        <v>50.01</v>
      </c>
      <c r="E41" s="60">
        <v>242.41</v>
      </c>
      <c r="F41" s="60">
        <v>1242.13233</v>
      </c>
      <c r="G41" s="61">
        <f>ABS(F41)</f>
        <v>1242.13233</v>
      </c>
      <c r="H41" s="74">
        <v>92.44069</v>
      </c>
      <c r="I41" s="63">
        <f>MAX(H41,-0.12*G41)</f>
        <v>92.44069</v>
      </c>
      <c r="J41" s="63">
        <f>IF(ABS(G41)&lt;=10,0.5,IF(ABS(G41)&lt;=25,1,IF(ABS(G41)&lt;=100,2,10)))</f>
        <v>10</v>
      </c>
      <c r="K41" s="64">
        <f>IF(H41&lt;-J41,1,0)</f>
        <v>0</v>
      </c>
      <c r="L41" s="64">
        <f>IF(K41=K40,L40+K41,0)</f>
        <v>0</v>
      </c>
      <c r="M41" s="65">
        <f>IF(OR(L41=12,L41=24,L41=36,L41=48,L41=60,L41=72,L41=84,L41=96),1,0)</f>
        <v>0</v>
      </c>
      <c r="N41" s="65">
        <f>IF(H41&gt;J41,1,0)</f>
        <v>1</v>
      </c>
      <c r="O41" s="65">
        <f>IF(N41=N40,O40+N41,0)</f>
        <v>3</v>
      </c>
      <c r="P41" s="65">
        <f>IF(OR(O41=12,O41=24,O41=36,O41=48,O41=60,O41=72,O41=84,O41=96),1,0)</f>
        <v>0</v>
      </c>
      <c r="Q41" s="66">
        <f>M41+P41</f>
        <v>0</v>
      </c>
      <c r="R41" s="66">
        <f>Q41*ABS(S41)*0.1</f>
        <v>0</v>
      </c>
      <c r="S41" s="67">
        <f>I41*E41/40000</f>
        <v>0.5602136915725</v>
      </c>
      <c r="T41" s="60">
        <f>MIN($T$6/100*G41,150)</f>
        <v>149.0558796</v>
      </c>
      <c r="U41" s="60">
        <f>MIN($U$6/100*G41,200)</f>
        <v>186.3198495</v>
      </c>
      <c r="V41" s="60">
        <f>MIN($V$6/100*G41,250)</f>
        <v>248.426466</v>
      </c>
      <c r="W41" s="60">
        <v>0.2</v>
      </c>
      <c r="X41" s="60">
        <v>0.2</v>
      </c>
      <c r="Y41" s="60">
        <v>0.6</v>
      </c>
      <c r="Z41" s="67">
        <f>IF(AND(D41&lt;49.85,H41&gt;0),$C$2*ABS(H41)/40000,(SUMPRODUCT(--(H41&gt;$T41:$V41),(H41-$T41:$V41),($W41:$Y41)))*E41/40000)</f>
        <v>0</v>
      </c>
      <c r="AA41" s="67">
        <f>IF(AND(C41&gt;=50.1,H41&lt;0),($A$2)*ABS(H41)/40000,0)</f>
        <v>0</v>
      </c>
      <c r="AB41" s="67">
        <f>S41+Z41+AA41</f>
        <v>0.5602136915725</v>
      </c>
      <c r="AC41" s="75">
        <f>IF(AB41&gt;=0,AB41,"")</f>
        <v>0.5602136915725</v>
      </c>
      <c r="AD41" s="76" t="str">
        <f>IF(AB41&lt;0,AB41,"")</f>
        <v/>
      </c>
      <c r="AE41" s="77"/>
      <c r="AF41" s="89"/>
      <c r="AG41" s="85">
        <f>ROUND((AG40-0.01),2)</f>
        <v>51.15</v>
      </c>
      <c r="AH41" s="87">
        <v>0</v>
      </c>
      <c r="AI41" s="86">
        <v>0</v>
      </c>
    </row>
    <row r="42" spans="1:38" customHeight="1" ht="15.75">
      <c r="A42" s="70">
        <v>0.354166666666667</v>
      </c>
      <c r="B42" s="71">
        <v>0.364583333333334</v>
      </c>
      <c r="C42" s="72">
        <v>50.01</v>
      </c>
      <c r="D42" s="73">
        <f>ROUND(C42,2)</f>
        <v>50.01</v>
      </c>
      <c r="E42" s="60">
        <v>242.41</v>
      </c>
      <c r="F42" s="60">
        <v>1195.85473</v>
      </c>
      <c r="G42" s="61">
        <f>ABS(F42)</f>
        <v>1195.85473</v>
      </c>
      <c r="H42" s="74">
        <v>132.15325</v>
      </c>
      <c r="I42" s="63">
        <f>MAX(H42,-0.12*G42)</f>
        <v>132.15325</v>
      </c>
      <c r="J42" s="63">
        <f>IF(ABS(G42)&lt;=10,0.5,IF(ABS(G42)&lt;=25,1,IF(ABS(G42)&lt;=100,2,10)))</f>
        <v>10</v>
      </c>
      <c r="K42" s="64">
        <f>IF(H42&lt;-J42,1,0)</f>
        <v>0</v>
      </c>
      <c r="L42" s="64">
        <f>IF(K42=K41,L41+K42,0)</f>
        <v>0</v>
      </c>
      <c r="M42" s="65">
        <f>IF(OR(L42=12,L42=24,L42=36,L42=48,L42=60,L42=72,L42=84,L42=96),1,0)</f>
        <v>0</v>
      </c>
      <c r="N42" s="65">
        <f>IF(H42&gt;J42,1,0)</f>
        <v>1</v>
      </c>
      <c r="O42" s="65">
        <f>IF(N42=N41,O41+N42,0)</f>
        <v>4</v>
      </c>
      <c r="P42" s="65">
        <f>IF(OR(O42=12,O42=24,O42=36,O42=48,O42=60,O42=72,O42=84,O42=96),1,0)</f>
        <v>0</v>
      </c>
      <c r="Q42" s="66">
        <f>M42+P42</f>
        <v>0</v>
      </c>
      <c r="R42" s="66">
        <f>Q42*ABS(S42)*0.1</f>
        <v>0</v>
      </c>
      <c r="S42" s="67">
        <f>I42*E42/40000</f>
        <v>0.8008817333125001</v>
      </c>
      <c r="T42" s="60">
        <f>MIN($T$6/100*G42,150)</f>
        <v>143.5025676</v>
      </c>
      <c r="U42" s="60">
        <f>MIN($U$6/100*G42,200)</f>
        <v>179.3782095</v>
      </c>
      <c r="V42" s="60">
        <f>MIN($V$6/100*G42,250)</f>
        <v>239.170946</v>
      </c>
      <c r="W42" s="60">
        <v>0.2</v>
      </c>
      <c r="X42" s="60">
        <v>0.2</v>
      </c>
      <c r="Y42" s="60">
        <v>0.6</v>
      </c>
      <c r="Z42" s="67">
        <f>IF(AND(D42&lt;49.85,H42&gt;0),$C$2*ABS(H42)/40000,(SUMPRODUCT(--(H42&gt;$T42:$V42),(H42-$T42:$V42),($W42:$Y42)))*E42/40000)</f>
        <v>0</v>
      </c>
      <c r="AA42" s="67">
        <f>IF(AND(C42&gt;=50.1,H42&lt;0),($A$2)*ABS(H42)/40000,0)</f>
        <v>0</v>
      </c>
      <c r="AB42" s="67">
        <f>S42+Z42+AA42</f>
        <v>0.8008817333125001</v>
      </c>
      <c r="AC42" s="75">
        <f>IF(AB42&gt;=0,AB42,"")</f>
        <v>0.8008817333125001</v>
      </c>
      <c r="AD42" s="76" t="str">
        <f>IF(AB42&lt;0,AB42,"")</f>
        <v/>
      </c>
      <c r="AE42" s="77"/>
      <c r="AF42" s="89"/>
      <c r="AG42" s="85">
        <f>ROUND((AG41-0.01),2)</f>
        <v>51.14</v>
      </c>
      <c r="AH42" s="87">
        <v>0</v>
      </c>
      <c r="AI42" s="86">
        <v>0</v>
      </c>
    </row>
    <row r="43" spans="1:38" customHeight="1" ht="15.75">
      <c r="A43" s="70">
        <v>0.364583333333333</v>
      </c>
      <c r="B43" s="71">
        <v>0.375</v>
      </c>
      <c r="C43" s="72">
        <v>50.05</v>
      </c>
      <c r="D43" s="73">
        <f>ROUND(C43,2)</f>
        <v>50.05</v>
      </c>
      <c r="E43" s="60">
        <v>0</v>
      </c>
      <c r="F43" s="60">
        <v>1194.96643</v>
      </c>
      <c r="G43" s="61">
        <f>ABS(F43)</f>
        <v>1194.96643</v>
      </c>
      <c r="H43" s="74">
        <v>121.70502</v>
      </c>
      <c r="I43" s="63">
        <f>MAX(H43,-0.12*G43)</f>
        <v>121.70502</v>
      </c>
      <c r="J43" s="63">
        <f>IF(ABS(G43)&lt;=10,0.5,IF(ABS(G43)&lt;=25,1,IF(ABS(G43)&lt;=100,2,10)))</f>
        <v>10</v>
      </c>
      <c r="K43" s="64">
        <f>IF(H43&lt;-J43,1,0)</f>
        <v>0</v>
      </c>
      <c r="L43" s="64">
        <f>IF(K43=K42,L42+K43,0)</f>
        <v>0</v>
      </c>
      <c r="M43" s="65">
        <f>IF(OR(L43=12,L43=24,L43=36,L43=48,L43=60,L43=72,L43=84,L43=96),1,0)</f>
        <v>0</v>
      </c>
      <c r="N43" s="65">
        <f>IF(H43&gt;J43,1,0)</f>
        <v>1</v>
      </c>
      <c r="O43" s="65">
        <f>IF(N43=N42,O42+N43,0)</f>
        <v>5</v>
      </c>
      <c r="P43" s="65">
        <f>IF(OR(O43=12,O43=24,O43=36,O43=48,O43=60,O43=72,O43=84,O43=96),1,0)</f>
        <v>0</v>
      </c>
      <c r="Q43" s="66">
        <f>M43+P43</f>
        <v>0</v>
      </c>
      <c r="R43" s="66">
        <f>Q43*ABS(S43)*0.1</f>
        <v>0</v>
      </c>
      <c r="S43" s="67">
        <f>I43*E43/40000</f>
        <v>0</v>
      </c>
      <c r="T43" s="60">
        <f>MIN($T$6/100*G43,150)</f>
        <v>143.3959716</v>
      </c>
      <c r="U43" s="60">
        <f>MIN($U$6/100*G43,200)</f>
        <v>179.2449645</v>
      </c>
      <c r="V43" s="60">
        <f>MIN($V$6/100*G43,250)</f>
        <v>238.993286</v>
      </c>
      <c r="W43" s="60">
        <v>0.2</v>
      </c>
      <c r="X43" s="60">
        <v>0.2</v>
      </c>
      <c r="Y43" s="60">
        <v>0.6</v>
      </c>
      <c r="Z43" s="67">
        <f>IF(AND(D43&lt;49.85,H43&gt;0),$C$2*ABS(H43)/40000,(SUMPRODUCT(--(H43&gt;$T43:$V43),(H43-$T43:$V43),($W43:$Y43)))*E43/40000)</f>
        <v>0</v>
      </c>
      <c r="AA43" s="67">
        <f>IF(AND(C43&gt;=50.1,H43&lt;0),($A$2)*ABS(H43)/40000,0)</f>
        <v>0</v>
      </c>
      <c r="AB43" s="67">
        <f>S43+Z43+AA43</f>
        <v>0</v>
      </c>
      <c r="AC43" s="75">
        <f>IF(AB43&gt;=0,AB43,"")</f>
        <v>0</v>
      </c>
      <c r="AD43" s="76" t="str">
        <f>IF(AB43&lt;0,AB43,"")</f>
        <v/>
      </c>
      <c r="AE43" s="77"/>
      <c r="AF43" s="89"/>
      <c r="AG43" s="85">
        <f>ROUND((AG42-0.01),2)</f>
        <v>51.13</v>
      </c>
      <c r="AH43" s="87">
        <v>0</v>
      </c>
      <c r="AI43" s="86">
        <v>0</v>
      </c>
      <c r="AK43" s="90"/>
    </row>
    <row r="44" spans="1:38" customHeight="1" ht="15.75">
      <c r="A44" s="70">
        <v>0.375</v>
      </c>
      <c r="B44" s="71">
        <v>0.385416666666667</v>
      </c>
      <c r="C44" s="72">
        <v>50.01</v>
      </c>
      <c r="D44" s="73">
        <f>ROUND(C44,2)</f>
        <v>50.01</v>
      </c>
      <c r="E44" s="60">
        <v>242.41</v>
      </c>
      <c r="F44" s="60">
        <v>1204.19374</v>
      </c>
      <c r="G44" s="61">
        <f>ABS(F44)</f>
        <v>1204.19374</v>
      </c>
      <c r="H44" s="74">
        <v>107.48731</v>
      </c>
      <c r="I44" s="63">
        <f>MAX(H44,-0.12*G44)</f>
        <v>107.48731</v>
      </c>
      <c r="J44" s="63">
        <f>IF(ABS(G44)&lt;=10,0.5,IF(ABS(G44)&lt;=25,1,IF(ABS(G44)&lt;=100,2,10)))</f>
        <v>10</v>
      </c>
      <c r="K44" s="64">
        <f>IF(H44&lt;-J44,1,0)</f>
        <v>0</v>
      </c>
      <c r="L44" s="64">
        <f>IF(K44=K43,L43+K44,0)</f>
        <v>0</v>
      </c>
      <c r="M44" s="65">
        <f>IF(OR(L44=12,L44=24,L44=36,L44=48,L44=60,L44=72,L44=84,L44=96),1,0)</f>
        <v>0</v>
      </c>
      <c r="N44" s="65">
        <f>IF(H44&gt;J44,1,0)</f>
        <v>1</v>
      </c>
      <c r="O44" s="65">
        <f>IF(N44=N43,O43+N44,0)</f>
        <v>6</v>
      </c>
      <c r="P44" s="65">
        <f>IF(OR(O44=12,O44=24,O44=36,O44=48,O44=60,O44=72,O44=84,O44=96),1,0)</f>
        <v>0</v>
      </c>
      <c r="Q44" s="66">
        <f>M44+P44</f>
        <v>0</v>
      </c>
      <c r="R44" s="66">
        <f>Q44*ABS(S44)*0.1</f>
        <v>0</v>
      </c>
      <c r="S44" s="67">
        <f>I44*E44/40000</f>
        <v>0.6513999704275</v>
      </c>
      <c r="T44" s="60">
        <f>MIN($T$6/100*G44,150)</f>
        <v>144.5032488</v>
      </c>
      <c r="U44" s="60">
        <f>MIN($U$6/100*G44,200)</f>
        <v>180.629061</v>
      </c>
      <c r="V44" s="60">
        <f>MIN($V$6/100*G44,250)</f>
        <v>240.838748</v>
      </c>
      <c r="W44" s="60">
        <v>0.2</v>
      </c>
      <c r="X44" s="60">
        <v>0.2</v>
      </c>
      <c r="Y44" s="60">
        <v>0.6</v>
      </c>
      <c r="Z44" s="67">
        <f>IF(AND(D44&lt;49.85,H44&gt;0),$C$2*ABS(H44)/40000,(SUMPRODUCT(--(H44&gt;$T44:$V44),(H44-$T44:$V44),($W44:$Y44)))*E44/40000)</f>
        <v>0</v>
      </c>
      <c r="AA44" s="67">
        <f>IF(AND(C44&gt;=50.1,H44&lt;0),($A$2)*ABS(H44)/40000,0)</f>
        <v>0</v>
      </c>
      <c r="AB44" s="67">
        <f>S44+Z44+AA44</f>
        <v>0.6513999704275</v>
      </c>
      <c r="AC44" s="75">
        <f>IF(AB44&gt;=0,AB44,"")</f>
        <v>0.6513999704275</v>
      </c>
      <c r="AD44" s="76" t="str">
        <f>IF(AB44&lt;0,AB44,"")</f>
        <v/>
      </c>
      <c r="AE44" s="77"/>
      <c r="AF44" s="89"/>
      <c r="AG44" s="85">
        <f>ROUND((AG43-0.01),2)</f>
        <v>51.12</v>
      </c>
      <c r="AH44" s="87">
        <v>0</v>
      </c>
      <c r="AI44" s="86">
        <v>0</v>
      </c>
    </row>
    <row r="45" spans="1:38" customHeight="1" ht="15.75">
      <c r="A45" s="70">
        <v>0.385416666666667</v>
      </c>
      <c r="B45" s="71">
        <v>0.395833333333334</v>
      </c>
      <c r="C45" s="72">
        <v>49.98</v>
      </c>
      <c r="D45" s="73">
        <f>ROUND(C45,2)</f>
        <v>49.98</v>
      </c>
      <c r="E45" s="60">
        <v>365.14</v>
      </c>
      <c r="F45" s="60">
        <v>1103.52686</v>
      </c>
      <c r="G45" s="61">
        <f>ABS(F45)</f>
        <v>1103.52686</v>
      </c>
      <c r="H45" s="74">
        <v>142.70907</v>
      </c>
      <c r="I45" s="63">
        <f>MAX(H45,-0.12*G45)</f>
        <v>142.70907</v>
      </c>
      <c r="J45" s="63">
        <f>IF(ABS(G45)&lt;=10,0.5,IF(ABS(G45)&lt;=25,1,IF(ABS(G45)&lt;=100,2,10)))</f>
        <v>10</v>
      </c>
      <c r="K45" s="64">
        <f>IF(H45&lt;-J45,1,0)</f>
        <v>0</v>
      </c>
      <c r="L45" s="64">
        <f>IF(K45=K44,L44+K45,0)</f>
        <v>0</v>
      </c>
      <c r="M45" s="65">
        <f>IF(OR(L45=12,L45=24,L45=36,L45=48,L45=60,L45=72,L45=84,L45=96),1,0)</f>
        <v>0</v>
      </c>
      <c r="N45" s="65">
        <f>IF(H45&gt;J45,1,0)</f>
        <v>1</v>
      </c>
      <c r="O45" s="65">
        <f>IF(N45=N44,O44+N45,0)</f>
        <v>7</v>
      </c>
      <c r="P45" s="65">
        <f>IF(OR(O45=12,O45=24,O45=36,O45=48,O45=60,O45=72,O45=84,O45=96),1,0)</f>
        <v>0</v>
      </c>
      <c r="Q45" s="66">
        <f>M45+P45</f>
        <v>0</v>
      </c>
      <c r="R45" s="66">
        <f>Q45*ABS(S45)*0.1</f>
        <v>0</v>
      </c>
      <c r="S45" s="67">
        <f>I45*E45/40000</f>
        <v>1.302719745495</v>
      </c>
      <c r="T45" s="60">
        <f>MIN($T$6/100*G45,150)</f>
        <v>132.4232232</v>
      </c>
      <c r="U45" s="60">
        <f>MIN($U$6/100*G45,200)</f>
        <v>165.529029</v>
      </c>
      <c r="V45" s="60">
        <f>MIN($V$6/100*G45,250)</f>
        <v>220.705372</v>
      </c>
      <c r="W45" s="60">
        <v>0.2</v>
      </c>
      <c r="X45" s="60">
        <v>0.2</v>
      </c>
      <c r="Y45" s="60">
        <v>0.6</v>
      </c>
      <c r="Z45" s="67">
        <f>IF(AND(D45&lt;49.85,H45&gt;0),$C$2*ABS(H45)/40000,(SUMPRODUCT(--(H45&gt;$T45:$V45),(H45-$T45:$V45),($W45:$Y45)))*E45/40000)</f>
        <v>0.01877887050276</v>
      </c>
      <c r="AA45" s="67">
        <f>IF(AND(C45&gt;=50.1,H45&lt;0),($A$2)*ABS(H45)/40000,0)</f>
        <v>0</v>
      </c>
      <c r="AB45" s="67">
        <f>S45+Z45+AA45</f>
        <v>1.32149861599776</v>
      </c>
      <c r="AC45" s="75">
        <f>IF(AB45&gt;=0,AB45,"")</f>
        <v>1.32149861599776</v>
      </c>
      <c r="AD45" s="76" t="str">
        <f>IF(AB45&lt;0,AB45,"")</f>
        <v/>
      </c>
      <c r="AE45" s="77"/>
      <c r="AF45" s="89"/>
      <c r="AG45" s="85">
        <f>ROUND((AG44-0.01),2)</f>
        <v>51.11</v>
      </c>
      <c r="AH45" s="87">
        <v>0</v>
      </c>
      <c r="AI45" s="86">
        <v>0</v>
      </c>
    </row>
    <row r="46" spans="1:38" customHeight="1" ht="15.75">
      <c r="A46" s="70">
        <v>0.395833333333333</v>
      </c>
      <c r="B46" s="71">
        <v>0.40625</v>
      </c>
      <c r="C46" s="72">
        <v>49.98</v>
      </c>
      <c r="D46" s="73">
        <f>ROUND(C46,2)</f>
        <v>49.98</v>
      </c>
      <c r="E46" s="60">
        <v>365.14</v>
      </c>
      <c r="F46" s="60">
        <v>1141.62644</v>
      </c>
      <c r="G46" s="61">
        <f>ABS(F46)</f>
        <v>1141.62644</v>
      </c>
      <c r="H46" s="74">
        <v>67.84023000000001</v>
      </c>
      <c r="I46" s="63">
        <f>MAX(H46,-0.12*G46)</f>
        <v>67.84023000000001</v>
      </c>
      <c r="J46" s="63">
        <f>IF(ABS(G46)&lt;=10,0.5,IF(ABS(G46)&lt;=25,1,IF(ABS(G46)&lt;=100,2,10)))</f>
        <v>10</v>
      </c>
      <c r="K46" s="64">
        <f>IF(H46&lt;-J46,1,0)</f>
        <v>0</v>
      </c>
      <c r="L46" s="64">
        <f>IF(K46=K45,L45+K46,0)</f>
        <v>0</v>
      </c>
      <c r="M46" s="65">
        <f>IF(OR(L46=12,L46=24,L46=36,L46=48,L46=60,L46=72,L46=84,L46=96),1,0)</f>
        <v>0</v>
      </c>
      <c r="N46" s="65">
        <f>IF(H46&gt;J46,1,0)</f>
        <v>1</v>
      </c>
      <c r="O46" s="65">
        <f>IF(N46=N45,O45+N46,0)</f>
        <v>8</v>
      </c>
      <c r="P46" s="65">
        <f>IF(OR(O46=12,O46=24,O46=36,O46=48,O46=60,O46=72,O46=84,O46=96),1,0)</f>
        <v>0</v>
      </c>
      <c r="Q46" s="66">
        <f>M46+P46</f>
        <v>0</v>
      </c>
      <c r="R46" s="66">
        <f>Q46*ABS(S46)*0.1</f>
        <v>0</v>
      </c>
      <c r="S46" s="67">
        <f>I46*E46/40000</f>
        <v>0.619279539555</v>
      </c>
      <c r="T46" s="60">
        <f>MIN($T$6/100*G46,150)</f>
        <v>136.9951728</v>
      </c>
      <c r="U46" s="60">
        <f>MIN($U$6/100*G46,200)</f>
        <v>171.243966</v>
      </c>
      <c r="V46" s="60">
        <f>MIN($V$6/100*G46,250)</f>
        <v>228.325288</v>
      </c>
      <c r="W46" s="60">
        <v>0.2</v>
      </c>
      <c r="X46" s="60">
        <v>0.2</v>
      </c>
      <c r="Y46" s="60">
        <v>0.6</v>
      </c>
      <c r="Z46" s="67">
        <f>IF(AND(D46&lt;49.85,H46&gt;0),$C$2*ABS(H46)/40000,(SUMPRODUCT(--(H46&gt;$T46:$V46),(H46-$T46:$V46),($W46:$Y46)))*E46/40000)</f>
        <v>0</v>
      </c>
      <c r="AA46" s="67">
        <f>IF(AND(C46&gt;=50.1,H46&lt;0),($A$2)*ABS(H46)/40000,0)</f>
        <v>0</v>
      </c>
      <c r="AB46" s="67">
        <f>S46+Z46+AA46</f>
        <v>0.619279539555</v>
      </c>
      <c r="AC46" s="75">
        <f>IF(AB46&gt;=0,AB46,"")</f>
        <v>0.619279539555</v>
      </c>
      <c r="AD46" s="76" t="str">
        <f>IF(AB46&lt;0,AB46,"")</f>
        <v/>
      </c>
      <c r="AE46" s="77"/>
      <c r="AF46" s="89"/>
      <c r="AG46" s="85">
        <f>ROUND((AG45-0.01),2)</f>
        <v>51.1</v>
      </c>
      <c r="AH46" s="87">
        <v>0</v>
      </c>
      <c r="AI46" s="86">
        <v>0</v>
      </c>
    </row>
    <row r="47" spans="1:38" customHeight="1" ht="15.75">
      <c r="A47" s="70">
        <v>0.40625</v>
      </c>
      <c r="B47" s="71">
        <v>0.416666666666667</v>
      </c>
      <c r="C47" s="72">
        <v>50.01</v>
      </c>
      <c r="D47" s="73">
        <f>ROUND(C47,2)</f>
        <v>50.01</v>
      </c>
      <c r="E47" s="60">
        <v>242.41</v>
      </c>
      <c r="F47" s="60">
        <v>1128.90032</v>
      </c>
      <c r="G47" s="61">
        <f>ABS(F47)</f>
        <v>1128.90032</v>
      </c>
      <c r="H47" s="74">
        <v>87.85338</v>
      </c>
      <c r="I47" s="63">
        <f>MAX(H47,-0.12*G47)</f>
        <v>87.85338</v>
      </c>
      <c r="J47" s="63">
        <f>IF(ABS(G47)&lt;=10,0.5,IF(ABS(G47)&lt;=25,1,IF(ABS(G47)&lt;=100,2,10)))</f>
        <v>10</v>
      </c>
      <c r="K47" s="64">
        <f>IF(H47&lt;-J47,1,0)</f>
        <v>0</v>
      </c>
      <c r="L47" s="64">
        <f>IF(K47=K46,L46+K47,0)</f>
        <v>0</v>
      </c>
      <c r="M47" s="65">
        <f>IF(OR(L47=12,L47=24,L47=36,L47=48,L47=60,L47=72,L47=84,L47=96),1,0)</f>
        <v>0</v>
      </c>
      <c r="N47" s="65">
        <f>IF(H47&gt;J47,1,0)</f>
        <v>1</v>
      </c>
      <c r="O47" s="65">
        <f>IF(N47=N46,O46+N47,0)</f>
        <v>9</v>
      </c>
      <c r="P47" s="65">
        <f>IF(OR(O47=12,O47=24,O47=36,O47=48,O47=60,O47=72,O47=84,O47=96),1,0)</f>
        <v>0</v>
      </c>
      <c r="Q47" s="66">
        <f>M47+P47</f>
        <v>0</v>
      </c>
      <c r="R47" s="66">
        <f>Q47*ABS(S47)*0.1</f>
        <v>0</v>
      </c>
      <c r="S47" s="67">
        <f>I47*E47/40000</f>
        <v>0.5324134461450001</v>
      </c>
      <c r="T47" s="60">
        <f>MIN($T$6/100*G47,150)</f>
        <v>135.4680384</v>
      </c>
      <c r="U47" s="60">
        <f>MIN($U$6/100*G47,200)</f>
        <v>169.335048</v>
      </c>
      <c r="V47" s="60">
        <f>MIN($V$6/100*G47,250)</f>
        <v>225.780064</v>
      </c>
      <c r="W47" s="60">
        <v>0.2</v>
      </c>
      <c r="X47" s="60">
        <v>0.2</v>
      </c>
      <c r="Y47" s="60">
        <v>0.6</v>
      </c>
      <c r="Z47" s="67">
        <f>IF(AND(D47&lt;49.85,H47&gt;0),$C$2*ABS(H47)/40000,(SUMPRODUCT(--(H47&gt;$T47:$V47),(H47-$T47:$V47),($W47:$Y47)))*E47/40000)</f>
        <v>0</v>
      </c>
      <c r="AA47" s="67">
        <f>IF(AND(C47&gt;=50.1,H47&lt;0),($A$2)*ABS(H47)/40000,0)</f>
        <v>0</v>
      </c>
      <c r="AB47" s="67">
        <f>S47+Z47+AA47</f>
        <v>0.5324134461450001</v>
      </c>
      <c r="AC47" s="75">
        <f>IF(AB47&gt;=0,AB47,"")</f>
        <v>0.5324134461450001</v>
      </c>
      <c r="AD47" s="76" t="str">
        <f>IF(AB47&lt;0,AB47,"")</f>
        <v/>
      </c>
      <c r="AE47" s="77"/>
      <c r="AF47" s="89"/>
      <c r="AG47" s="85">
        <f>ROUND((AG46-0.01),2)</f>
        <v>51.09</v>
      </c>
      <c r="AH47" s="87">
        <v>0</v>
      </c>
      <c r="AI47" s="86">
        <v>0</v>
      </c>
    </row>
    <row r="48" spans="1:38" customHeight="1" ht="15.75">
      <c r="A48" s="70">
        <v>0.416666666666667</v>
      </c>
      <c r="B48" s="71">
        <v>0.427083333333334</v>
      </c>
      <c r="C48" s="72">
        <v>50.02</v>
      </c>
      <c r="D48" s="73">
        <f>ROUND(C48,2)</f>
        <v>50.02</v>
      </c>
      <c r="E48" s="60">
        <v>181.81</v>
      </c>
      <c r="F48" s="60">
        <v>1080.24432</v>
      </c>
      <c r="G48" s="61">
        <f>ABS(F48)</f>
        <v>1080.24432</v>
      </c>
      <c r="H48" s="74">
        <v>141.77699</v>
      </c>
      <c r="I48" s="63">
        <f>MAX(H48,-0.12*G48)</f>
        <v>141.77699</v>
      </c>
      <c r="J48" s="63">
        <f>IF(ABS(G48)&lt;=10,0.5,IF(ABS(G48)&lt;=25,1,IF(ABS(G48)&lt;=100,2,10)))</f>
        <v>10</v>
      </c>
      <c r="K48" s="64">
        <f>IF(H48&lt;-J48,1,0)</f>
        <v>0</v>
      </c>
      <c r="L48" s="64">
        <f>IF(K48=K47,L47+K48,0)</f>
        <v>0</v>
      </c>
      <c r="M48" s="65">
        <f>IF(OR(L48=12,L48=24,L48=36,L48=48,L48=60,L48=72,L48=84,L48=96),1,0)</f>
        <v>0</v>
      </c>
      <c r="N48" s="65">
        <f>IF(H48&gt;J48,1,0)</f>
        <v>1</v>
      </c>
      <c r="O48" s="65">
        <f>IF(N48=N47,O47+N48,0)</f>
        <v>10</v>
      </c>
      <c r="P48" s="65">
        <f>IF(OR(O48=12,O48=24,O48=36,O48=48,O48=60,O48=72,O48=84,O48=96),1,0)</f>
        <v>0</v>
      </c>
      <c r="Q48" s="66">
        <f>M48+P48</f>
        <v>0</v>
      </c>
      <c r="R48" s="66">
        <f>Q48*ABS(S48)*0.1</f>
        <v>0</v>
      </c>
      <c r="S48" s="67">
        <f>I48*E48/40000</f>
        <v>0.6444118637975</v>
      </c>
      <c r="T48" s="60">
        <f>MIN($T$6/100*G48,150)</f>
        <v>129.6293184</v>
      </c>
      <c r="U48" s="60">
        <f>MIN($U$6/100*G48,200)</f>
        <v>162.036648</v>
      </c>
      <c r="V48" s="60">
        <f>MIN($V$6/100*G48,250)</f>
        <v>216.048864</v>
      </c>
      <c r="W48" s="60">
        <v>0.2</v>
      </c>
      <c r="X48" s="60">
        <v>0.2</v>
      </c>
      <c r="Y48" s="60">
        <v>0.6</v>
      </c>
      <c r="Z48" s="67">
        <f>IF(AND(D48&lt;49.85,H48&gt;0),$C$2*ABS(H48)/40000,(SUMPRODUCT(--(H48&gt;$T48:$V48),(H48-$T48:$V48),($W48:$Y48)))*E48/40000)</f>
        <v>0.01104284086798002</v>
      </c>
      <c r="AA48" s="67">
        <f>IF(AND(C48&gt;=50.1,H48&lt;0),($A$2)*ABS(H48)/40000,0)</f>
        <v>0</v>
      </c>
      <c r="AB48" s="67">
        <f>S48+Z48+AA48</f>
        <v>0.6554547046654801</v>
      </c>
      <c r="AC48" s="75">
        <f>IF(AB48&gt;=0,AB48,"")</f>
        <v>0.6554547046654801</v>
      </c>
      <c r="AD48" s="76" t="str">
        <f>IF(AB48&lt;0,AB48,"")</f>
        <v/>
      </c>
      <c r="AE48" s="77"/>
      <c r="AF48" s="89"/>
      <c r="AG48" s="85">
        <f>ROUND((AG47-0.01),2)</f>
        <v>51.08</v>
      </c>
      <c r="AH48" s="87">
        <v>0</v>
      </c>
      <c r="AI48" s="86">
        <v>0</v>
      </c>
    </row>
    <row r="49" spans="1:38" customHeight="1" ht="15.75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181.81</v>
      </c>
      <c r="F49" s="60">
        <v>1169.05896</v>
      </c>
      <c r="G49" s="61">
        <f>ABS(F49)</f>
        <v>1169.05896</v>
      </c>
      <c r="H49" s="74">
        <v>8.23122</v>
      </c>
      <c r="I49" s="63">
        <f>MAX(H49,-0.12*G49)</f>
        <v>8.23122</v>
      </c>
      <c r="J49" s="63">
        <f>IF(ABS(G49)&lt;=10,0.5,IF(ABS(G49)&lt;=25,1,IF(ABS(G49)&lt;=100,2,10)))</f>
        <v>10</v>
      </c>
      <c r="K49" s="64">
        <f>IF(H49&lt;-J49,1,0)</f>
        <v>0</v>
      </c>
      <c r="L49" s="64">
        <f>IF(K49=K48,L48+K49,0)</f>
        <v>0</v>
      </c>
      <c r="M49" s="65">
        <f>IF(OR(L49=12,L49=24,L49=36,L49=48,L49=60,L49=72,L49=84,L49=96),1,0)</f>
        <v>0</v>
      </c>
      <c r="N49" s="65">
        <f>IF(H49&gt;J49,1,0)</f>
        <v>0</v>
      </c>
      <c r="O49" s="65">
        <f>IF(N49=N48,O48+N49,0)</f>
        <v>0</v>
      </c>
      <c r="P49" s="65">
        <f>IF(OR(O49=12,O49=24,O49=36,O49=48,O49=60,O49=72,O49=84,O49=96),1,0)</f>
        <v>0</v>
      </c>
      <c r="Q49" s="66">
        <f>M49+P49</f>
        <v>0</v>
      </c>
      <c r="R49" s="66">
        <f>Q49*ABS(S49)*0.1</f>
        <v>0</v>
      </c>
      <c r="S49" s="67">
        <f>I49*E49/40000</f>
        <v>0.037412952705</v>
      </c>
      <c r="T49" s="60">
        <f>MIN($T$6/100*G49,150)</f>
        <v>140.2870752</v>
      </c>
      <c r="U49" s="60">
        <f>MIN($U$6/100*G49,200)</f>
        <v>175.358844</v>
      </c>
      <c r="V49" s="60">
        <f>MIN($V$6/100*G49,250)</f>
        <v>233.811792</v>
      </c>
      <c r="W49" s="60">
        <v>0.2</v>
      </c>
      <c r="X49" s="60">
        <v>0.2</v>
      </c>
      <c r="Y49" s="60">
        <v>0.6</v>
      </c>
      <c r="Z49" s="67">
        <f>IF(AND(D49&lt;49.85,H49&gt;0),$C$2*ABS(H49)/40000,(SUMPRODUCT(--(H49&gt;$T49:$V49),(H49-$T49:$V49),($W49:$Y49)))*E49/40000)</f>
        <v>0</v>
      </c>
      <c r="AA49" s="67">
        <f>IF(AND(C49&gt;=50.1,H49&lt;0),($A$2)*ABS(H49)/40000,0)</f>
        <v>0</v>
      </c>
      <c r="AB49" s="67">
        <f>S49+Z49+AA49</f>
        <v>0.037412952705</v>
      </c>
      <c r="AC49" s="75">
        <f>IF(AB49&gt;=0,AB49,"")</f>
        <v>0.037412952705</v>
      </c>
      <c r="AD49" s="76" t="str">
        <f>IF(AB49&lt;0,AB49,"")</f>
        <v/>
      </c>
      <c r="AE49" s="77"/>
      <c r="AF49" s="89"/>
      <c r="AG49" s="91">
        <f>ROUND((AG48-0.01),2)</f>
        <v>51.07</v>
      </c>
      <c r="AH49" s="87">
        <v>0</v>
      </c>
      <c r="AI49" s="86">
        <v>0</v>
      </c>
    </row>
    <row r="50" spans="1:38" customHeight="1" ht="15.75">
      <c r="A50" s="70">
        <v>0.4375</v>
      </c>
      <c r="B50" s="71">
        <v>0.447916666666667</v>
      </c>
      <c r="C50" s="72">
        <v>49.98</v>
      </c>
      <c r="D50" s="73">
        <f>ROUND(C50,2)</f>
        <v>49.98</v>
      </c>
      <c r="E50" s="60">
        <v>365.14</v>
      </c>
      <c r="F50" s="60">
        <v>1150.75287</v>
      </c>
      <c r="G50" s="61">
        <f>ABS(F50)</f>
        <v>1150.75287</v>
      </c>
      <c r="H50" s="74">
        <v>-0.27201</v>
      </c>
      <c r="I50" s="63">
        <f>MAX(H50,-0.12*G50)</f>
        <v>-0.27201</v>
      </c>
      <c r="J50" s="63">
        <f>IF(ABS(G50)&lt;=10,0.5,IF(ABS(G50)&lt;=25,1,IF(ABS(G50)&lt;=100,2,10)))</f>
        <v>10</v>
      </c>
      <c r="K50" s="64">
        <f>IF(H50&lt;-J50,1,0)</f>
        <v>0</v>
      </c>
      <c r="L50" s="64">
        <f>IF(K50=K49,L49+K50,0)</f>
        <v>0</v>
      </c>
      <c r="M50" s="65">
        <f>IF(OR(L50=12,L50=24,L50=36,L50=48,L50=60,L50=72,L50=84,L50=96),1,0)</f>
        <v>0</v>
      </c>
      <c r="N50" s="65">
        <f>IF(H50&gt;J50,1,0)</f>
        <v>0</v>
      </c>
      <c r="O50" s="65">
        <f>IF(N50=N49,O49+N50,0)</f>
        <v>0</v>
      </c>
      <c r="P50" s="65">
        <f>IF(OR(O50=12,O50=24,O50=36,O50=48,O50=60,O50=72,O50=84,O50=96),1,0)</f>
        <v>0</v>
      </c>
      <c r="Q50" s="66">
        <f>M50+P50</f>
        <v>0</v>
      </c>
      <c r="R50" s="66">
        <f>Q50*ABS(S50)*0.1</f>
        <v>0</v>
      </c>
      <c r="S50" s="67">
        <f>I50*E50/40000</f>
        <v>-0.002483043285</v>
      </c>
      <c r="T50" s="60">
        <f>MIN($T$6/100*G50,150)</f>
        <v>138.0903444</v>
      </c>
      <c r="U50" s="60">
        <f>MIN($U$6/100*G50,200)</f>
        <v>172.6129305</v>
      </c>
      <c r="V50" s="60">
        <f>MIN($V$6/100*G50,250)</f>
        <v>230.150574</v>
      </c>
      <c r="W50" s="60">
        <v>0.2</v>
      </c>
      <c r="X50" s="60">
        <v>0.2</v>
      </c>
      <c r="Y50" s="60">
        <v>0.6</v>
      </c>
      <c r="Z50" s="67">
        <f>IF(AND(D50&lt;49.85,H50&gt;0),$C$2*ABS(H50)/40000,(SUMPRODUCT(--(H50&gt;$T50:$V50),(H50-$T50:$V50),($W50:$Y50)))*E50/40000)</f>
        <v>0</v>
      </c>
      <c r="AA50" s="67">
        <f>IF(AND(C50&gt;=50.1,H50&lt;0),($A$2)*ABS(H50)/40000,0)</f>
        <v>0</v>
      </c>
      <c r="AB50" s="67">
        <f>S50+Z50+AA50</f>
        <v>-0.002483043285</v>
      </c>
      <c r="AC50" s="75" t="str">
        <f>IF(AB50&gt;=0,AB50,"")</f>
        <v/>
      </c>
      <c r="AD50" s="76">
        <f>IF(AB50&lt;0,AB50,"")</f>
        <v>-0.002483043285</v>
      </c>
      <c r="AE50" s="77"/>
      <c r="AF50" s="89"/>
      <c r="AG50" s="92">
        <f>ROUND((AG49-0.01),2)</f>
        <v>51.06</v>
      </c>
      <c r="AH50" s="93">
        <v>0</v>
      </c>
      <c r="AI50" s="86">
        <v>0</v>
      </c>
    </row>
    <row r="51" spans="1:38" customHeight="1" ht="15.75">
      <c r="A51" s="70">
        <v>0.447916666666667</v>
      </c>
      <c r="B51" s="71">
        <v>0.458333333333334</v>
      </c>
      <c r="C51" s="72">
        <v>49.98</v>
      </c>
      <c r="D51" s="73">
        <f>ROUND(C51,2)</f>
        <v>49.98</v>
      </c>
      <c r="E51" s="60">
        <v>365.14</v>
      </c>
      <c r="F51" s="60">
        <v>1115.02871</v>
      </c>
      <c r="G51" s="61">
        <f>ABS(F51)</f>
        <v>1115.02871</v>
      </c>
      <c r="H51" s="74">
        <v>39.69427</v>
      </c>
      <c r="I51" s="63">
        <f>MAX(H51,-0.12*G51)</f>
        <v>39.69427</v>
      </c>
      <c r="J51" s="63">
        <f>IF(ABS(G51)&lt;=10,0.5,IF(ABS(G51)&lt;=25,1,IF(ABS(G51)&lt;=100,2,10)))</f>
        <v>10</v>
      </c>
      <c r="K51" s="64">
        <f>IF(H51&lt;-J51,1,0)</f>
        <v>0</v>
      </c>
      <c r="L51" s="64">
        <f>IF(K51=K50,L50+K51,0)</f>
        <v>0</v>
      </c>
      <c r="M51" s="65">
        <f>IF(OR(L51=12,L51=24,L51=36,L51=48,L51=60,L51=72,L51=84,L51=96),1,0)</f>
        <v>0</v>
      </c>
      <c r="N51" s="65">
        <f>IF(H51&gt;J51,1,0)</f>
        <v>1</v>
      </c>
      <c r="O51" s="65">
        <f>IF(N51=N50,O50+N51,0)</f>
        <v>0</v>
      </c>
      <c r="P51" s="65">
        <f>IF(OR(O51=12,O51=24,O51=36,O51=48,O51=60,O51=72,O51=84,O51=96),1,0)</f>
        <v>0</v>
      </c>
      <c r="Q51" s="66">
        <f>M51+P51</f>
        <v>0</v>
      </c>
      <c r="R51" s="66">
        <f>Q51*ABS(S51)*0.1</f>
        <v>0</v>
      </c>
      <c r="S51" s="67">
        <f>I51*E51/40000</f>
        <v>0.362349143695</v>
      </c>
      <c r="T51" s="60">
        <f>MIN($T$6/100*G51,150)</f>
        <v>133.8034452</v>
      </c>
      <c r="U51" s="60">
        <f>MIN($U$6/100*G51,200)</f>
        <v>167.2543065</v>
      </c>
      <c r="V51" s="60">
        <f>MIN($V$6/100*G51,250)</f>
        <v>223.005742</v>
      </c>
      <c r="W51" s="60">
        <v>0.2</v>
      </c>
      <c r="X51" s="60">
        <v>0.2</v>
      </c>
      <c r="Y51" s="60">
        <v>0.6</v>
      </c>
      <c r="Z51" s="67">
        <f>IF(AND(D51&lt;49.85,H51&gt;0),$C$2*ABS(H51)/40000,(SUMPRODUCT(--(H51&gt;$T51:$V51),(H51-$T51:$V51),($W51:$Y51)))*E51/40000)</f>
        <v>0</v>
      </c>
      <c r="AA51" s="67">
        <f>IF(AND(C51&gt;=50.1,H51&lt;0),($A$2)*ABS(H51)/40000,0)</f>
        <v>0</v>
      </c>
      <c r="AB51" s="67">
        <f>S51+Z51+AA51</f>
        <v>0.362349143695</v>
      </c>
      <c r="AC51" s="75">
        <f>IF(AB51&gt;=0,AB51,"")</f>
        <v>0.362349143695</v>
      </c>
      <c r="AD51" s="76" t="str">
        <f>IF(AB51&lt;0,AB51,"")</f>
        <v/>
      </c>
      <c r="AE51" s="77"/>
      <c r="AF51" s="89"/>
      <c r="AG51" s="92">
        <f>ROUND((AG50-0.01),2)</f>
        <v>51.05</v>
      </c>
      <c r="AH51" s="93">
        <v>0</v>
      </c>
      <c r="AI51" s="86">
        <v>0</v>
      </c>
    </row>
    <row r="52" spans="1:38" customHeight="1" ht="15.75">
      <c r="A52" s="70">
        <v>0.458333333333333</v>
      </c>
      <c r="B52" s="71">
        <v>0.46875</v>
      </c>
      <c r="C52" s="72">
        <v>49.99</v>
      </c>
      <c r="D52" s="73">
        <f>ROUND(C52,2)</f>
        <v>49.99</v>
      </c>
      <c r="E52" s="60">
        <v>334.07</v>
      </c>
      <c r="F52" s="60">
        <v>1093.20839</v>
      </c>
      <c r="G52" s="61">
        <f>ABS(F52)</f>
        <v>1093.20839</v>
      </c>
      <c r="H52" s="74">
        <v>18.33295</v>
      </c>
      <c r="I52" s="63">
        <f>MAX(H52,-0.12*G52)</f>
        <v>18.33295</v>
      </c>
      <c r="J52" s="63">
        <f>IF(ABS(G52)&lt;=10,0.5,IF(ABS(G52)&lt;=25,1,IF(ABS(G52)&lt;=100,2,10)))</f>
        <v>10</v>
      </c>
      <c r="K52" s="64">
        <f>IF(H52&lt;-J52,1,0)</f>
        <v>0</v>
      </c>
      <c r="L52" s="64">
        <f>IF(K52=K51,L51+K52,0)</f>
        <v>0</v>
      </c>
      <c r="M52" s="65">
        <f>IF(OR(L52=12,L52=24,L52=36,L52=48,L52=60,L52=72,L52=84,L52=96),1,0)</f>
        <v>0</v>
      </c>
      <c r="N52" s="65">
        <f>IF(H52&gt;J52,1,0)</f>
        <v>1</v>
      </c>
      <c r="O52" s="65">
        <f>IF(N52=N51,O51+N52,0)</f>
        <v>1</v>
      </c>
      <c r="P52" s="65">
        <f>IF(OR(O52=12,O52=24,O52=36,O52=48,O52=60,O52=72,O52=84,O52=96),1,0)</f>
        <v>0</v>
      </c>
      <c r="Q52" s="66">
        <f>M52+P52</f>
        <v>0</v>
      </c>
      <c r="R52" s="66">
        <f>Q52*ABS(S52)*0.1</f>
        <v>0</v>
      </c>
      <c r="S52" s="67">
        <f>I52*E52/40000</f>
        <v>0.1531122151625</v>
      </c>
      <c r="T52" s="60">
        <f>MIN($T$6/100*G52,150)</f>
        <v>131.1850068</v>
      </c>
      <c r="U52" s="60">
        <f>MIN($U$6/100*G52,200)</f>
        <v>163.9812585</v>
      </c>
      <c r="V52" s="60">
        <f>MIN($V$6/100*G52,250)</f>
        <v>218.641678</v>
      </c>
      <c r="W52" s="60">
        <v>0.2</v>
      </c>
      <c r="X52" s="60">
        <v>0.2</v>
      </c>
      <c r="Y52" s="60">
        <v>0.6</v>
      </c>
      <c r="Z52" s="67">
        <f>IF(AND(D52&lt;49.85,H52&gt;0),$C$2*ABS(H52)/40000,(SUMPRODUCT(--(H52&gt;$T52:$V52),(H52-$T52:$V52),($W52:$Y52)))*E52/40000)</f>
        <v>0</v>
      </c>
      <c r="AA52" s="67">
        <f>IF(AND(C52&gt;=50.1,H52&lt;0),($A$2)*ABS(H52)/40000,0)</f>
        <v>0</v>
      </c>
      <c r="AB52" s="67">
        <f>S52+Z52+AA52</f>
        <v>0.1531122151625</v>
      </c>
      <c r="AC52" s="75">
        <f>IF(AB52&gt;=0,AB52,"")</f>
        <v>0.1531122151625</v>
      </c>
      <c r="AD52" s="76" t="str">
        <f>IF(AB52&lt;0,AB52,"")</f>
        <v/>
      </c>
      <c r="AE52" s="77"/>
      <c r="AF52" s="89"/>
      <c r="AG52" s="92">
        <f>ROUND((AG51-0.01),2)</f>
        <v>51.04</v>
      </c>
      <c r="AH52" s="93">
        <v>0</v>
      </c>
      <c r="AI52" s="86">
        <v>0</v>
      </c>
    </row>
    <row r="53" spans="1:38" customHeight="1" ht="15.75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242.41</v>
      </c>
      <c r="F53" s="60">
        <v>1052.82079</v>
      </c>
      <c r="G53" s="61">
        <f>ABS(F53)</f>
        <v>1052.82079</v>
      </c>
      <c r="H53" s="74">
        <v>72.43456999999999</v>
      </c>
      <c r="I53" s="63">
        <f>MAX(H53,-0.12*G53)</f>
        <v>72.43456999999999</v>
      </c>
      <c r="J53" s="63">
        <f>IF(ABS(G53)&lt;=10,0.5,IF(ABS(G53)&lt;=25,1,IF(ABS(G53)&lt;=100,2,10)))</f>
        <v>10</v>
      </c>
      <c r="K53" s="64">
        <f>IF(H53&lt;-J53,1,0)</f>
        <v>0</v>
      </c>
      <c r="L53" s="64">
        <f>IF(K53=K52,L52+K53,0)</f>
        <v>0</v>
      </c>
      <c r="M53" s="65">
        <f>IF(OR(L53=12,L53=24,L53=36,L53=48,L53=60,L53=72,L53=84,L53=96),1,0)</f>
        <v>0</v>
      </c>
      <c r="N53" s="65">
        <f>IF(H53&gt;J53,1,0)</f>
        <v>1</v>
      </c>
      <c r="O53" s="65">
        <f>IF(N53=N52,O52+N53,0)</f>
        <v>2</v>
      </c>
      <c r="P53" s="65">
        <f>IF(OR(O53=12,O53=24,O53=36,O53=48,O53=60,O53=72,O53=84,O53=96),1,0)</f>
        <v>0</v>
      </c>
      <c r="Q53" s="66">
        <f>M53+P53</f>
        <v>0</v>
      </c>
      <c r="R53" s="66">
        <f>Q53*ABS(S53)*0.1</f>
        <v>0</v>
      </c>
      <c r="S53" s="67">
        <f>I53*E53/40000</f>
        <v>0.4389716028424999</v>
      </c>
      <c r="T53" s="60">
        <f>MIN($T$6/100*G53,150)</f>
        <v>126.3384948</v>
      </c>
      <c r="U53" s="60">
        <f>MIN($U$6/100*G53,200)</f>
        <v>157.9231185</v>
      </c>
      <c r="V53" s="60">
        <f>MIN($V$6/100*G53,250)</f>
        <v>210.564158</v>
      </c>
      <c r="W53" s="60">
        <v>0.2</v>
      </c>
      <c r="X53" s="60">
        <v>0.2</v>
      </c>
      <c r="Y53" s="60">
        <v>0.6</v>
      </c>
      <c r="Z53" s="67">
        <f>IF(AND(D53&lt;49.85,H53&gt;0),$C$2*ABS(H53)/40000,(SUMPRODUCT(--(H53&gt;$T53:$V53),(H53-$T53:$V53),($W53:$Y53)))*E53/40000)</f>
        <v>0</v>
      </c>
      <c r="AA53" s="67">
        <f>IF(AND(C53&gt;=50.1,H53&lt;0),($A$2)*ABS(H53)/40000,0)</f>
        <v>0</v>
      </c>
      <c r="AB53" s="67">
        <f>S53+Z53+AA53</f>
        <v>0.4389716028424999</v>
      </c>
      <c r="AC53" s="75">
        <f>IF(AB53&gt;=0,AB53,"")</f>
        <v>0.4389716028424999</v>
      </c>
      <c r="AD53" s="76" t="str">
        <f>IF(AB53&lt;0,AB53,"")</f>
        <v/>
      </c>
      <c r="AE53" s="77"/>
      <c r="AF53" s="89"/>
      <c r="AG53" s="92">
        <f>ROUND((AG52-0.01),2)</f>
        <v>51.03</v>
      </c>
      <c r="AH53" s="93">
        <v>0</v>
      </c>
      <c r="AI53" s="86">
        <v>0</v>
      </c>
    </row>
    <row r="54" spans="1:38" customHeight="1" ht="15.75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121.2</v>
      </c>
      <c r="F54" s="60">
        <v>1034.73879</v>
      </c>
      <c r="G54" s="61">
        <f>ABS(F54)</f>
        <v>1034.73879</v>
      </c>
      <c r="H54" s="74">
        <v>74.91197</v>
      </c>
      <c r="I54" s="63">
        <f>MAX(H54,-0.12*G54)</f>
        <v>74.91197</v>
      </c>
      <c r="J54" s="63">
        <f>IF(ABS(G54)&lt;=10,0.5,IF(ABS(G54)&lt;=25,1,IF(ABS(G54)&lt;=100,2,10)))</f>
        <v>10</v>
      </c>
      <c r="K54" s="64">
        <f>IF(H54&lt;-J54,1,0)</f>
        <v>0</v>
      </c>
      <c r="L54" s="64">
        <f>IF(K54=K53,L53+K54,0)</f>
        <v>0</v>
      </c>
      <c r="M54" s="65">
        <f>IF(OR(L54=12,L54=24,L54=36,L54=48,L54=60,L54=72,L54=84,L54=96),1,0)</f>
        <v>0</v>
      </c>
      <c r="N54" s="65">
        <f>IF(H54&gt;J54,1,0)</f>
        <v>1</v>
      </c>
      <c r="O54" s="65">
        <f>IF(N54=N53,O53+N54,0)</f>
        <v>3</v>
      </c>
      <c r="P54" s="65">
        <f>IF(OR(O54=12,O54=24,O54=36,O54=48,O54=60,O54=72,O54=84,O54=96),1,0)</f>
        <v>0</v>
      </c>
      <c r="Q54" s="66">
        <f>M54+P54</f>
        <v>0</v>
      </c>
      <c r="R54" s="66">
        <f>Q54*ABS(S54)*0.1</f>
        <v>0</v>
      </c>
      <c r="S54" s="67">
        <f>I54*E54/40000</f>
        <v>0.2269832691</v>
      </c>
      <c r="T54" s="60">
        <f>MIN($T$6/100*G54,150)</f>
        <v>124.1686548</v>
      </c>
      <c r="U54" s="60">
        <f>MIN($U$6/100*G54,200)</f>
        <v>155.2108185</v>
      </c>
      <c r="V54" s="60">
        <f>MIN($V$6/100*G54,250)</f>
        <v>206.947758</v>
      </c>
      <c r="W54" s="60">
        <v>0.2</v>
      </c>
      <c r="X54" s="60">
        <v>0.2</v>
      </c>
      <c r="Y54" s="60">
        <v>0.6</v>
      </c>
      <c r="Z54" s="67">
        <f>IF(AND(D54&lt;49.85,H54&gt;0),$C$2*ABS(H54)/40000,(SUMPRODUCT(--(H54&gt;$T54:$V54),(H54-$T54:$V54),($W54:$Y54)))*E54/40000)</f>
        <v>0</v>
      </c>
      <c r="AA54" s="67">
        <f>IF(AND(C54&gt;=50.1,H54&lt;0),($A$2)*ABS(H54)/40000,0)</f>
        <v>0</v>
      </c>
      <c r="AB54" s="67">
        <f>S54+Z54+AA54</f>
        <v>0.2269832691</v>
      </c>
      <c r="AC54" s="75">
        <f>IF(AB54&gt;=0,AB54,"")</f>
        <v>0.2269832691</v>
      </c>
      <c r="AD54" s="76" t="str">
        <f>IF(AB54&lt;0,AB54,"")</f>
        <v/>
      </c>
      <c r="AE54" s="77"/>
      <c r="AF54" s="89"/>
      <c r="AG54" s="92">
        <f>ROUND((AG53-0.01),2)</f>
        <v>51.02</v>
      </c>
      <c r="AH54" s="93">
        <v>0</v>
      </c>
      <c r="AI54" s="86">
        <v>0</v>
      </c>
    </row>
    <row r="55" spans="1:38" customHeight="1" ht="15.75">
      <c r="A55" s="70">
        <v>0.489583333333333</v>
      </c>
      <c r="B55" s="71">
        <v>0.5</v>
      </c>
      <c r="C55" s="72">
        <v>50.05</v>
      </c>
      <c r="D55" s="73">
        <f>ROUND(C55,2)</f>
        <v>50.05</v>
      </c>
      <c r="E55" s="60">
        <v>0</v>
      </c>
      <c r="F55" s="60">
        <v>1019.66919</v>
      </c>
      <c r="G55" s="61">
        <f>ABS(F55)</f>
        <v>1019.66919</v>
      </c>
      <c r="H55" s="74">
        <v>52.13626</v>
      </c>
      <c r="I55" s="63">
        <f>MAX(H55,-0.12*G55)</f>
        <v>52.13626</v>
      </c>
      <c r="J55" s="63">
        <f>IF(ABS(G55)&lt;=10,0.5,IF(ABS(G55)&lt;=25,1,IF(ABS(G55)&lt;=100,2,10)))</f>
        <v>10</v>
      </c>
      <c r="K55" s="64">
        <f>IF(H55&lt;-J55,1,0)</f>
        <v>0</v>
      </c>
      <c r="L55" s="64">
        <f>IF(K55=K54,L54+K55,0)</f>
        <v>0</v>
      </c>
      <c r="M55" s="65">
        <f>IF(OR(L55=12,L55=24,L55=36,L55=48,L55=60,L55=72,L55=84,L55=96),1,0)</f>
        <v>0</v>
      </c>
      <c r="N55" s="65">
        <f>IF(H55&gt;J55,1,0)</f>
        <v>1</v>
      </c>
      <c r="O55" s="65">
        <f>IF(N55=N54,O54+N55,0)</f>
        <v>4</v>
      </c>
      <c r="P55" s="65">
        <f>IF(OR(O55=12,O55=24,O55=36,O55=48,O55=60,O55=72,O55=84,O55=96),1,0)</f>
        <v>0</v>
      </c>
      <c r="Q55" s="66">
        <f>M55+P55</f>
        <v>0</v>
      </c>
      <c r="R55" s="66">
        <f>Q55*ABS(S55)*0.1</f>
        <v>0</v>
      </c>
      <c r="S55" s="67">
        <f>I55*E55/40000</f>
        <v>0</v>
      </c>
      <c r="T55" s="60">
        <f>MIN($T$6/100*G55,150)</f>
        <v>122.3603028</v>
      </c>
      <c r="U55" s="60">
        <f>MIN($U$6/100*G55,200)</f>
        <v>152.9503785</v>
      </c>
      <c r="V55" s="60">
        <f>MIN($V$6/100*G55,250)</f>
        <v>203.933838</v>
      </c>
      <c r="W55" s="60">
        <v>0.2</v>
      </c>
      <c r="X55" s="60">
        <v>0.2</v>
      </c>
      <c r="Y55" s="60">
        <v>0.6</v>
      </c>
      <c r="Z55" s="67">
        <f>IF(AND(D55&lt;49.85,H55&gt;0),$C$2*ABS(H55)/40000,(SUMPRODUCT(--(H55&gt;$T55:$V55),(H55-$T55:$V55),($W55:$Y55)))*E55/40000)</f>
        <v>0</v>
      </c>
      <c r="AA55" s="67">
        <f>IF(AND(C55&gt;=50.1,H55&lt;0),($A$2)*ABS(H55)/40000,0)</f>
        <v>0</v>
      </c>
      <c r="AB55" s="67">
        <f>S55+Z55+AA55</f>
        <v>0</v>
      </c>
      <c r="AC55" s="75">
        <f>IF(AB55&gt;=0,AB55,"")</f>
        <v>0</v>
      </c>
      <c r="AD55" s="76" t="str">
        <f>IF(AB55&lt;0,AB55,"")</f>
        <v/>
      </c>
      <c r="AE55" s="77"/>
      <c r="AF55" s="89"/>
      <c r="AG55" s="92">
        <f>ROUND((AG54-0.01),2)</f>
        <v>51.01</v>
      </c>
      <c r="AH55" s="93">
        <v>0</v>
      </c>
      <c r="AI55" s="86">
        <v>0</v>
      </c>
    </row>
    <row r="56" spans="1:38" customHeight="1" ht="15.75">
      <c r="A56" s="70">
        <v>0.5</v>
      </c>
      <c r="B56" s="71">
        <v>0.510416666666667</v>
      </c>
      <c r="C56" s="72">
        <v>49.98</v>
      </c>
      <c r="D56" s="73">
        <f>ROUND(C56,2)</f>
        <v>49.98</v>
      </c>
      <c r="E56" s="60">
        <v>365.14</v>
      </c>
      <c r="F56" s="60">
        <v>1044.4168</v>
      </c>
      <c r="G56" s="61">
        <f>ABS(F56)</f>
        <v>1044.4168</v>
      </c>
      <c r="H56" s="74">
        <v>21.09933</v>
      </c>
      <c r="I56" s="63">
        <f>MAX(H56,-0.12*G56)</f>
        <v>21.09933</v>
      </c>
      <c r="J56" s="63">
        <f>IF(ABS(G56)&lt;=10,0.5,IF(ABS(G56)&lt;=25,1,IF(ABS(G56)&lt;=100,2,10)))</f>
        <v>10</v>
      </c>
      <c r="K56" s="64">
        <f>IF(H56&lt;-J56,1,0)</f>
        <v>0</v>
      </c>
      <c r="L56" s="64">
        <f>IF(K56=K55,L55+K56,0)</f>
        <v>0</v>
      </c>
      <c r="M56" s="65">
        <f>IF(OR(L56=12,L56=24,L56=36,L56=48,L56=60,L56=72,L56=84,L56=96),1,0)</f>
        <v>0</v>
      </c>
      <c r="N56" s="65">
        <f>IF(H56&gt;J56,1,0)</f>
        <v>1</v>
      </c>
      <c r="O56" s="65">
        <f>IF(N56=N55,O55+N56,0)</f>
        <v>5</v>
      </c>
      <c r="P56" s="65">
        <f>IF(OR(O56=12,O56=24,O56=36,O56=48,O56=60,O56=72,O56=84,O56=96),1,0)</f>
        <v>0</v>
      </c>
      <c r="Q56" s="66">
        <f>M56+P56</f>
        <v>0</v>
      </c>
      <c r="R56" s="66">
        <f>Q56*ABS(S56)*0.1</f>
        <v>0</v>
      </c>
      <c r="S56" s="67">
        <f>I56*E56/40000</f>
        <v>0.192605233905</v>
      </c>
      <c r="T56" s="60">
        <f>MIN($T$6/100*G56,150)</f>
        <v>125.330016</v>
      </c>
      <c r="U56" s="60">
        <f>MIN($U$6/100*G56,200)</f>
        <v>156.66252</v>
      </c>
      <c r="V56" s="60">
        <f>MIN($V$6/100*G56,250)</f>
        <v>208.88336</v>
      </c>
      <c r="W56" s="60">
        <v>0.2</v>
      </c>
      <c r="X56" s="60">
        <v>0.2</v>
      </c>
      <c r="Y56" s="60">
        <v>0.6</v>
      </c>
      <c r="Z56" s="67">
        <f>IF(AND(D56&lt;49.85,H56&gt;0),$C$2*ABS(H56)/40000,(SUMPRODUCT(--(H56&gt;$T56:$V56),(H56-$T56:$V56),($W56:$Y56)))*E56/40000)</f>
        <v>0</v>
      </c>
      <c r="AA56" s="67">
        <f>IF(AND(C56&gt;=50.1,H56&lt;0),($A$2)*ABS(H56)/40000,0)</f>
        <v>0</v>
      </c>
      <c r="AB56" s="67">
        <f>S56+Z56+AA56</f>
        <v>0.192605233905</v>
      </c>
      <c r="AC56" s="75">
        <f>IF(AB56&gt;=0,AB56,"")</f>
        <v>0.192605233905</v>
      </c>
      <c r="AD56" s="76" t="str">
        <f>IF(AB56&lt;0,AB56,"")</f>
        <v/>
      </c>
      <c r="AE56" s="77"/>
      <c r="AF56" s="89"/>
      <c r="AG56" s="92">
        <f>ROUND((AG55-0.01),2)</f>
        <v>51</v>
      </c>
      <c r="AH56" s="93">
        <v>0</v>
      </c>
      <c r="AI56" s="86">
        <v>0</v>
      </c>
    </row>
    <row r="57" spans="1:38" customHeight="1" ht="15.75">
      <c r="A57" s="70">
        <v>0.510416666666667</v>
      </c>
      <c r="B57" s="71">
        <v>0.520833333333334</v>
      </c>
      <c r="C57" s="72">
        <v>49.87</v>
      </c>
      <c r="D57" s="73">
        <f>ROUND(C57,2)</f>
        <v>49.87</v>
      </c>
      <c r="E57" s="60">
        <v>706.8099999999999</v>
      </c>
      <c r="F57" s="60">
        <v>1057.566</v>
      </c>
      <c r="G57" s="61">
        <f>ABS(F57)</f>
        <v>1057.566</v>
      </c>
      <c r="H57" s="74">
        <v>8.546480000000001</v>
      </c>
      <c r="I57" s="63">
        <f>MAX(H57,-0.12*G57)</f>
        <v>8.546480000000001</v>
      </c>
      <c r="J57" s="63">
        <f>IF(ABS(G57)&lt;=10,0.5,IF(ABS(G57)&lt;=25,1,IF(ABS(G57)&lt;=100,2,10)))</f>
        <v>10</v>
      </c>
      <c r="K57" s="64">
        <f>IF(H57&lt;-J57,1,0)</f>
        <v>0</v>
      </c>
      <c r="L57" s="64">
        <f>IF(K57=K56,L56+K57,0)</f>
        <v>0</v>
      </c>
      <c r="M57" s="65">
        <f>IF(OR(L57=12,L57=24,L57=36,L57=48,L57=60,L57=72,L57=84,L57=96),1,0)</f>
        <v>0</v>
      </c>
      <c r="N57" s="65">
        <f>IF(H57&gt;J57,1,0)</f>
        <v>0</v>
      </c>
      <c r="O57" s="65">
        <f>IF(N57=N56,O56+N57,0)</f>
        <v>0</v>
      </c>
      <c r="P57" s="65">
        <f>IF(OR(O57=12,O57=24,O57=36,O57=48,O57=60,O57=72,O57=84,O57=96),1,0)</f>
        <v>0</v>
      </c>
      <c r="Q57" s="66">
        <f>M57+P57</f>
        <v>0</v>
      </c>
      <c r="R57" s="66">
        <f>Q57*ABS(S57)*0.1</f>
        <v>0</v>
      </c>
      <c r="S57" s="67">
        <f>I57*E57/40000</f>
        <v>0.15101843822</v>
      </c>
      <c r="T57" s="60">
        <f>MIN($T$6/100*G57,150)</f>
        <v>126.90792</v>
      </c>
      <c r="U57" s="60">
        <f>MIN($U$6/100*G57,200)</f>
        <v>158.6349</v>
      </c>
      <c r="V57" s="60">
        <f>MIN($V$6/100*G57,250)</f>
        <v>211.5132</v>
      </c>
      <c r="W57" s="60">
        <v>0.2</v>
      </c>
      <c r="X57" s="60">
        <v>0.2</v>
      </c>
      <c r="Y57" s="60">
        <v>0.6</v>
      </c>
      <c r="Z57" s="67">
        <f>IF(AND(D57&lt;49.85,H57&gt;0),$C$2*ABS(H57)/40000,(SUMPRODUCT(--(H57&gt;$T57:$V57),(H57-$T57:$V57),($W57:$Y57)))*E57/40000)</f>
        <v>0</v>
      </c>
      <c r="AA57" s="67">
        <f>IF(AND(C57&gt;=50.1,H57&lt;0),($A$2)*ABS(H57)/40000,0)</f>
        <v>0</v>
      </c>
      <c r="AB57" s="67">
        <f>S57+Z57+AA57</f>
        <v>0.15101843822</v>
      </c>
      <c r="AC57" s="75">
        <f>IF(AB57&gt;=0,AB57,"")</f>
        <v>0.15101843822</v>
      </c>
      <c r="AD57" s="76" t="str">
        <f>IF(AB57&lt;0,AB57,"")</f>
        <v/>
      </c>
      <c r="AE57" s="77"/>
      <c r="AF57" s="89"/>
      <c r="AG57" s="92">
        <f>ROUND((AG56-0.01),2)</f>
        <v>50.99</v>
      </c>
      <c r="AH57" s="93">
        <v>0</v>
      </c>
      <c r="AI57" s="86">
        <v>0</v>
      </c>
    </row>
    <row r="58" spans="1:38" customHeight="1" ht="15.75">
      <c r="A58" s="70">
        <v>0.520833333333333</v>
      </c>
      <c r="B58" s="71">
        <v>0.53125</v>
      </c>
      <c r="C58" s="72">
        <v>49.91</v>
      </c>
      <c r="D58" s="73">
        <f>ROUND(C58,2)</f>
        <v>49.91</v>
      </c>
      <c r="E58" s="60">
        <v>582.5700000000001</v>
      </c>
      <c r="F58" s="60">
        <v>1077.5576</v>
      </c>
      <c r="G58" s="61">
        <f>ABS(F58)</f>
        <v>1077.5576</v>
      </c>
      <c r="H58" s="74">
        <v>-40.32951</v>
      </c>
      <c r="I58" s="63">
        <f>MAX(H58,-0.12*G58)</f>
        <v>-40.32951</v>
      </c>
      <c r="J58" s="63">
        <f>IF(ABS(G58)&lt;=10,0.5,IF(ABS(G58)&lt;=25,1,IF(ABS(G58)&lt;=100,2,10)))</f>
        <v>10</v>
      </c>
      <c r="K58" s="64">
        <f>IF(H58&lt;-J58,1,0)</f>
        <v>1</v>
      </c>
      <c r="L58" s="64">
        <f>IF(K58=K57,L57+K58,0)</f>
        <v>0</v>
      </c>
      <c r="M58" s="65">
        <f>IF(OR(L58=12,L58=24,L58=36,L58=48,L58=60,L58=72,L58=84,L58=96),1,0)</f>
        <v>0</v>
      </c>
      <c r="N58" s="65">
        <f>IF(H58&gt;J58,1,0)</f>
        <v>0</v>
      </c>
      <c r="O58" s="65">
        <f>IF(N58=N57,O57+N58,0)</f>
        <v>0</v>
      </c>
      <c r="P58" s="65">
        <f>IF(OR(O58=12,O58=24,O58=36,O58=48,O58=60,O58=72,O58=84,O58=96),1,0)</f>
        <v>0</v>
      </c>
      <c r="Q58" s="66">
        <f>M58+P58</f>
        <v>0</v>
      </c>
      <c r="R58" s="66">
        <f>Q58*ABS(S58)*0.1</f>
        <v>0</v>
      </c>
      <c r="S58" s="67">
        <f>I58*E58/40000</f>
        <v>-0.5873690660175001</v>
      </c>
      <c r="T58" s="60">
        <f>MIN($T$6/100*G58,150)</f>
        <v>129.306912</v>
      </c>
      <c r="U58" s="60">
        <f>MIN($U$6/100*G58,200)</f>
        <v>161.63364</v>
      </c>
      <c r="V58" s="60">
        <f>MIN($V$6/100*G58,250)</f>
        <v>215.51152</v>
      </c>
      <c r="W58" s="60">
        <v>0.2</v>
      </c>
      <c r="X58" s="60">
        <v>0.2</v>
      </c>
      <c r="Y58" s="60">
        <v>0.6</v>
      </c>
      <c r="Z58" s="67">
        <f>IF(AND(D58&lt;49.85,H58&gt;0),$C$2*ABS(H58)/40000,(SUMPRODUCT(--(H58&gt;$T58:$V58),(H58-$T58:$V58),($W58:$Y58)))*E58/40000)</f>
        <v>0</v>
      </c>
      <c r="AA58" s="67">
        <f>IF(AND(C58&gt;=50.1,H58&lt;0),($A$2)*ABS(H58)/40000,0)</f>
        <v>0</v>
      </c>
      <c r="AB58" s="67">
        <f>S58+Z58+AA58</f>
        <v>-0.5873690660175001</v>
      </c>
      <c r="AC58" s="75" t="str">
        <f>IF(AB58&gt;=0,AB58,"")</f>
        <v/>
      </c>
      <c r="AD58" s="76">
        <f>IF(AB58&lt;0,AB58,"")</f>
        <v>-0.5873690660175001</v>
      </c>
      <c r="AE58" s="77"/>
      <c r="AF58" s="89"/>
      <c r="AG58" s="92">
        <f>ROUND((AG57-0.01),2)</f>
        <v>50.98</v>
      </c>
      <c r="AH58" s="93">
        <v>0</v>
      </c>
      <c r="AI58" s="86">
        <v>0</v>
      </c>
    </row>
    <row r="59" spans="1:38" customHeight="1" ht="15.75">
      <c r="A59" s="70">
        <v>0.53125</v>
      </c>
      <c r="B59" s="71">
        <v>0.541666666666667</v>
      </c>
      <c r="C59" s="72">
        <v>49.96</v>
      </c>
      <c r="D59" s="73">
        <f>ROUND(C59,2)</f>
        <v>49.96</v>
      </c>
      <c r="E59" s="60">
        <v>427.26</v>
      </c>
      <c r="F59" s="60">
        <v>1037.5504</v>
      </c>
      <c r="G59" s="61">
        <f>ABS(F59)</f>
        <v>1037.5504</v>
      </c>
      <c r="H59" s="74">
        <v>-10.44034</v>
      </c>
      <c r="I59" s="63">
        <f>MAX(H59,-0.12*G59)</f>
        <v>-10.44034</v>
      </c>
      <c r="J59" s="63">
        <f>IF(ABS(G59)&lt;=10,0.5,IF(ABS(G59)&lt;=25,1,IF(ABS(G59)&lt;=100,2,10)))</f>
        <v>10</v>
      </c>
      <c r="K59" s="64">
        <f>IF(H59&lt;-J59,1,0)</f>
        <v>1</v>
      </c>
      <c r="L59" s="64">
        <f>IF(K59=K58,L58+K59,0)</f>
        <v>1</v>
      </c>
      <c r="M59" s="65">
        <f>IF(OR(L59=12,L59=24,L59=36,L59=48,L59=60,L59=72,L59=84,L59=96),1,0)</f>
        <v>0</v>
      </c>
      <c r="N59" s="65">
        <f>IF(H59&gt;J59,1,0)</f>
        <v>0</v>
      </c>
      <c r="O59" s="65">
        <f>IF(N59=N58,O58+N59,0)</f>
        <v>0</v>
      </c>
      <c r="P59" s="65">
        <f>IF(OR(O59=12,O59=24,O59=36,O59=48,O59=60,O59=72,O59=84,O59=96),1,0)</f>
        <v>0</v>
      </c>
      <c r="Q59" s="66">
        <f>M59+P59</f>
        <v>0</v>
      </c>
      <c r="R59" s="66">
        <f>Q59*ABS(S59)*0.1</f>
        <v>0</v>
      </c>
      <c r="S59" s="67">
        <f>I59*E59/40000</f>
        <v>-0.11151849171</v>
      </c>
      <c r="T59" s="60">
        <f>MIN($T$6/100*G59,150)</f>
        <v>124.506048</v>
      </c>
      <c r="U59" s="60">
        <f>MIN($U$6/100*G59,200)</f>
        <v>155.63256</v>
      </c>
      <c r="V59" s="60">
        <f>MIN($V$6/100*G59,250)</f>
        <v>207.51008</v>
      </c>
      <c r="W59" s="60">
        <v>0.2</v>
      </c>
      <c r="X59" s="60">
        <v>0.2</v>
      </c>
      <c r="Y59" s="60">
        <v>0.6</v>
      </c>
      <c r="Z59" s="67">
        <f>IF(AND(D59&lt;49.85,H59&gt;0),$C$2*ABS(H59)/40000,(SUMPRODUCT(--(H59&gt;$T59:$V59),(H59-$T59:$V59),($W59:$Y59)))*E59/40000)</f>
        <v>0</v>
      </c>
      <c r="AA59" s="67">
        <f>IF(AND(C59&gt;=50.1,H59&lt;0),($A$2)*ABS(H59)/40000,0)</f>
        <v>0</v>
      </c>
      <c r="AB59" s="67">
        <f>S59+Z59+AA59</f>
        <v>-0.11151849171</v>
      </c>
      <c r="AC59" s="75" t="str">
        <f>IF(AB59&gt;=0,AB59,"")</f>
        <v/>
      </c>
      <c r="AD59" s="76">
        <f>IF(AB59&lt;0,AB59,"")</f>
        <v>-0.11151849171</v>
      </c>
      <c r="AE59" s="77"/>
      <c r="AF59" s="89"/>
      <c r="AG59" s="92">
        <f>ROUND((AG58-0.01),2)</f>
        <v>50.97</v>
      </c>
      <c r="AH59" s="93">
        <v>0</v>
      </c>
      <c r="AI59" s="86">
        <v>0</v>
      </c>
    </row>
    <row r="60" spans="1:38" customHeight="1" ht="15.75">
      <c r="A60" s="70">
        <v>0.541666666666667</v>
      </c>
      <c r="B60" s="71">
        <v>0.552083333333334</v>
      </c>
      <c r="C60" s="72">
        <v>49.93</v>
      </c>
      <c r="D60" s="73">
        <f>ROUND(C60,2)</f>
        <v>49.93</v>
      </c>
      <c r="E60" s="60">
        <v>520.4400000000001</v>
      </c>
      <c r="F60" s="60">
        <v>997.8544000000001</v>
      </c>
      <c r="G60" s="61">
        <f>ABS(F60)</f>
        <v>997.8544000000001</v>
      </c>
      <c r="H60" s="74">
        <v>2.34374</v>
      </c>
      <c r="I60" s="63">
        <f>MAX(H60,-0.12*G60)</f>
        <v>2.34374</v>
      </c>
      <c r="J60" s="63">
        <f>IF(ABS(G60)&lt;=10,0.5,IF(ABS(G60)&lt;=25,1,IF(ABS(G60)&lt;=100,2,10)))</f>
        <v>10</v>
      </c>
      <c r="K60" s="64">
        <f>IF(H60&lt;-J60,1,0)</f>
        <v>0</v>
      </c>
      <c r="L60" s="64">
        <f>IF(K60=K59,L59+K60,0)</f>
        <v>0</v>
      </c>
      <c r="M60" s="65">
        <f>IF(OR(L60=12,L60=24,L60=36,L60=48,L60=60,L60=72,L60=84,L60=96),1,0)</f>
        <v>0</v>
      </c>
      <c r="N60" s="65">
        <f>IF(H60&gt;J60,1,0)</f>
        <v>0</v>
      </c>
      <c r="O60" s="65">
        <f>IF(N60=N59,O59+N60,0)</f>
        <v>0</v>
      </c>
      <c r="P60" s="65">
        <f>IF(OR(O60=12,O60=24,O60=36,O60=48,O60=60,O60=72,O60=84,O60=96),1,0)</f>
        <v>0</v>
      </c>
      <c r="Q60" s="66">
        <f>M60+P60</f>
        <v>0</v>
      </c>
      <c r="R60" s="66">
        <f>Q60*ABS(S60)*0.1</f>
        <v>0</v>
      </c>
      <c r="S60" s="67">
        <f>I60*E60/40000</f>
        <v>0.03049440114</v>
      </c>
      <c r="T60" s="60">
        <f>MIN($T$6/100*G60,150)</f>
        <v>119.742528</v>
      </c>
      <c r="U60" s="60">
        <f>MIN($U$6/100*G60,200)</f>
        <v>149.67816</v>
      </c>
      <c r="V60" s="60">
        <f>MIN($V$6/100*G60,250)</f>
        <v>199.57088</v>
      </c>
      <c r="W60" s="60">
        <v>0.2</v>
      </c>
      <c r="X60" s="60">
        <v>0.2</v>
      </c>
      <c r="Y60" s="60">
        <v>0.6</v>
      </c>
      <c r="Z60" s="67">
        <f>IF(AND(D60&lt;49.85,H60&gt;0),$C$2*ABS(H60)/40000,(SUMPRODUCT(--(H60&gt;$T60:$V60),(H60-$T60:$V60),($W60:$Y60)))*E60/40000)</f>
        <v>0</v>
      </c>
      <c r="AA60" s="67">
        <f>IF(AND(C60&gt;=50.1,H60&lt;0),($A$2)*ABS(H60)/40000,0)</f>
        <v>0</v>
      </c>
      <c r="AB60" s="67">
        <f>S60+Z60+AA60</f>
        <v>0.03049440114</v>
      </c>
      <c r="AC60" s="75">
        <f>IF(AB60&gt;=0,AB60,"")</f>
        <v>0.03049440114</v>
      </c>
      <c r="AD60" s="76" t="str">
        <f>IF(AB60&lt;0,AB60,"")</f>
        <v/>
      </c>
      <c r="AE60" s="77"/>
      <c r="AF60" s="89"/>
      <c r="AG60" s="92">
        <f>ROUND((AG59-0.01),2)</f>
        <v>50.96</v>
      </c>
      <c r="AH60" s="93">
        <v>0</v>
      </c>
      <c r="AI60" s="86">
        <v>0</v>
      </c>
    </row>
    <row r="61" spans="1:38" customHeight="1" ht="15.75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121.2</v>
      </c>
      <c r="F61" s="60">
        <v>941.2348</v>
      </c>
      <c r="G61" s="61">
        <f>ABS(F61)</f>
        <v>941.2348</v>
      </c>
      <c r="H61" s="74">
        <v>53.83237</v>
      </c>
      <c r="I61" s="63">
        <f>MAX(H61,-0.12*G61)</f>
        <v>53.83237</v>
      </c>
      <c r="J61" s="63">
        <f>IF(ABS(G61)&lt;=10,0.5,IF(ABS(G61)&lt;=25,1,IF(ABS(G61)&lt;=100,2,10)))</f>
        <v>10</v>
      </c>
      <c r="K61" s="64">
        <f>IF(H61&lt;-J61,1,0)</f>
        <v>0</v>
      </c>
      <c r="L61" s="64">
        <f>IF(K61=K60,L60+K61,0)</f>
        <v>0</v>
      </c>
      <c r="M61" s="65">
        <f>IF(OR(L61=12,L61=24,L61=36,L61=48,L61=60,L61=72,L61=84,L61=96),1,0)</f>
        <v>0</v>
      </c>
      <c r="N61" s="65">
        <f>IF(H61&gt;J61,1,0)</f>
        <v>1</v>
      </c>
      <c r="O61" s="65">
        <f>IF(N61=N60,O60+N61,0)</f>
        <v>0</v>
      </c>
      <c r="P61" s="65">
        <f>IF(OR(O61=12,O61=24,O61=36,O61=48,O61=60,O61=72,O61=84,O61=96),1,0)</f>
        <v>0</v>
      </c>
      <c r="Q61" s="66">
        <f>M61+P61</f>
        <v>0</v>
      </c>
      <c r="R61" s="66">
        <f>Q61*ABS(S61)*0.1</f>
        <v>0</v>
      </c>
      <c r="S61" s="67">
        <f>I61*E61/40000</f>
        <v>0.1631120811</v>
      </c>
      <c r="T61" s="60">
        <f>MIN($T$6/100*G61,150)</f>
        <v>112.948176</v>
      </c>
      <c r="U61" s="60">
        <f>MIN($U$6/100*G61,200)</f>
        <v>141.18522</v>
      </c>
      <c r="V61" s="60">
        <f>MIN($V$6/100*G61,250)</f>
        <v>188.24696</v>
      </c>
      <c r="W61" s="60">
        <v>0.2</v>
      </c>
      <c r="X61" s="60">
        <v>0.2</v>
      </c>
      <c r="Y61" s="60">
        <v>0.6</v>
      </c>
      <c r="Z61" s="67">
        <f>IF(AND(D61&lt;49.85,H61&gt;0),$C$2*ABS(H61)/40000,(SUMPRODUCT(--(H61&gt;$T61:$V61),(H61-$T61:$V61),($W61:$Y61)))*E61/40000)</f>
        <v>0</v>
      </c>
      <c r="AA61" s="67">
        <f>IF(AND(C61&gt;=50.1,H61&lt;0),($A$2)*ABS(H61)/40000,0)</f>
        <v>0</v>
      </c>
      <c r="AB61" s="67">
        <f>S61+Z61+AA61</f>
        <v>0.1631120811</v>
      </c>
      <c r="AC61" s="75">
        <f>IF(AB61&gt;=0,AB61,"")</f>
        <v>0.1631120811</v>
      </c>
      <c r="AD61" s="76" t="str">
        <f>IF(AB61&lt;0,AB61,"")</f>
        <v/>
      </c>
      <c r="AE61" s="77"/>
      <c r="AF61" s="89"/>
      <c r="AG61" s="92">
        <f>ROUND((AG60-0.01),2)</f>
        <v>50.95</v>
      </c>
      <c r="AH61" s="93">
        <v>0</v>
      </c>
      <c r="AI61" s="86">
        <v>0</v>
      </c>
    </row>
    <row r="62" spans="1:38" customHeight="1" ht="15.75">
      <c r="A62" s="70">
        <v>0.5625</v>
      </c>
      <c r="B62" s="71">
        <v>0.572916666666667</v>
      </c>
      <c r="C62" s="72">
        <v>49.97</v>
      </c>
      <c r="D62" s="73">
        <f>ROUND(C62,2)</f>
        <v>49.97</v>
      </c>
      <c r="E62" s="60">
        <v>396.2</v>
      </c>
      <c r="F62" s="60">
        <v>957.3364</v>
      </c>
      <c r="G62" s="61">
        <f>ABS(F62)</f>
        <v>957.3364</v>
      </c>
      <c r="H62" s="74">
        <v>35.62215</v>
      </c>
      <c r="I62" s="63">
        <f>MAX(H62,-0.12*G62)</f>
        <v>35.62215</v>
      </c>
      <c r="J62" s="63">
        <f>IF(ABS(G62)&lt;=10,0.5,IF(ABS(G62)&lt;=25,1,IF(ABS(G62)&lt;=100,2,10)))</f>
        <v>10</v>
      </c>
      <c r="K62" s="64">
        <f>IF(H62&lt;-J62,1,0)</f>
        <v>0</v>
      </c>
      <c r="L62" s="64">
        <f>IF(K62=K61,L61+K62,0)</f>
        <v>0</v>
      </c>
      <c r="M62" s="65">
        <f>IF(OR(L62=12,L62=24,L62=36,L62=48,L62=60,L62=72,L62=84,L62=96),1,0)</f>
        <v>0</v>
      </c>
      <c r="N62" s="65">
        <f>IF(H62&gt;J62,1,0)</f>
        <v>1</v>
      </c>
      <c r="O62" s="65">
        <f>IF(N62=N61,O61+N62,0)</f>
        <v>1</v>
      </c>
      <c r="P62" s="65">
        <f>IF(OR(O62=12,O62=24,O62=36,O62=48,O62=60,O62=72,O62=84,O62=96),1,0)</f>
        <v>0</v>
      </c>
      <c r="Q62" s="66">
        <f>M62+P62</f>
        <v>0</v>
      </c>
      <c r="R62" s="66">
        <f>Q62*ABS(S62)*0.1</f>
        <v>0</v>
      </c>
      <c r="S62" s="67">
        <f>I62*E62/40000</f>
        <v>0.3528373957499999</v>
      </c>
      <c r="T62" s="60">
        <f>MIN($T$6/100*G62,150)</f>
        <v>114.880368</v>
      </c>
      <c r="U62" s="60">
        <f>MIN($U$6/100*G62,200)</f>
        <v>143.60046</v>
      </c>
      <c r="V62" s="60">
        <f>MIN($V$6/100*G62,250)</f>
        <v>191.46728</v>
      </c>
      <c r="W62" s="60">
        <v>0.2</v>
      </c>
      <c r="X62" s="60">
        <v>0.2</v>
      </c>
      <c r="Y62" s="60">
        <v>0.6</v>
      </c>
      <c r="Z62" s="67">
        <f>IF(AND(D62&lt;49.85,H62&gt;0),$C$2*ABS(H62)/40000,(SUMPRODUCT(--(H62&gt;$T62:$V62),(H62-$T62:$V62),($W62:$Y62)))*E62/40000)</f>
        <v>0</v>
      </c>
      <c r="AA62" s="67">
        <f>IF(AND(C62&gt;=50.1,H62&lt;0),($A$2)*ABS(H62)/40000,0)</f>
        <v>0</v>
      </c>
      <c r="AB62" s="67">
        <f>S62+Z62+AA62</f>
        <v>0.3528373957499999</v>
      </c>
      <c r="AC62" s="75">
        <f>IF(AB62&gt;=0,AB62,"")</f>
        <v>0.3528373957499999</v>
      </c>
      <c r="AD62" s="76" t="str">
        <f>IF(AB62&lt;0,AB62,"")</f>
        <v/>
      </c>
      <c r="AE62" s="77"/>
      <c r="AF62" s="89"/>
      <c r="AG62" s="92">
        <f>ROUND((AG61-0.01),2)</f>
        <v>50.94</v>
      </c>
      <c r="AH62" s="93">
        <v>0</v>
      </c>
      <c r="AI62" s="86">
        <v>0</v>
      </c>
    </row>
    <row r="63" spans="1:38" customHeight="1" ht="15.75">
      <c r="A63" s="70">
        <v>0.572916666666667</v>
      </c>
      <c r="B63" s="71">
        <v>0.583333333333334</v>
      </c>
      <c r="C63" s="72">
        <v>50</v>
      </c>
      <c r="D63" s="73">
        <f>ROUND(C63,2)</f>
        <v>50</v>
      </c>
      <c r="E63" s="60">
        <v>303.01</v>
      </c>
      <c r="F63" s="60">
        <v>1012.51028</v>
      </c>
      <c r="G63" s="61">
        <f>ABS(F63)</f>
        <v>1012.51028</v>
      </c>
      <c r="H63" s="74">
        <v>-28.87621</v>
      </c>
      <c r="I63" s="63">
        <f>MAX(H63,-0.12*G63)</f>
        <v>-28.87621</v>
      </c>
      <c r="J63" s="63">
        <f>IF(ABS(G63)&lt;=10,0.5,IF(ABS(G63)&lt;=25,1,IF(ABS(G63)&lt;=100,2,10)))</f>
        <v>10</v>
      </c>
      <c r="K63" s="64">
        <f>IF(H63&lt;-J63,1,0)</f>
        <v>1</v>
      </c>
      <c r="L63" s="64">
        <f>IF(K63=K62,L62+K63,0)</f>
        <v>0</v>
      </c>
      <c r="M63" s="65">
        <f>IF(OR(L63=12,L63=24,L63=36,L63=48,L63=60,L63=72,L63=84,L63=96),1,0)</f>
        <v>0</v>
      </c>
      <c r="N63" s="65">
        <f>IF(H63&gt;J63,1,0)</f>
        <v>0</v>
      </c>
      <c r="O63" s="65">
        <f>IF(N63=N62,O62+N63,0)</f>
        <v>0</v>
      </c>
      <c r="P63" s="65">
        <f>IF(OR(O63=12,O63=24,O63=36,O63=48,O63=60,O63=72,O63=84,O63=96),1,0)</f>
        <v>0</v>
      </c>
      <c r="Q63" s="66">
        <f>M63+P63</f>
        <v>0</v>
      </c>
      <c r="R63" s="66">
        <f>Q63*ABS(S63)*0.1</f>
        <v>0</v>
      </c>
      <c r="S63" s="67">
        <f>I63*E63/40000</f>
        <v>-0.2187445098025</v>
      </c>
      <c r="T63" s="60">
        <f>MIN($T$6/100*G63,150)</f>
        <v>121.5012336</v>
      </c>
      <c r="U63" s="60">
        <f>MIN($U$6/100*G63,200)</f>
        <v>151.876542</v>
      </c>
      <c r="V63" s="60">
        <f>MIN($V$6/100*G63,250)</f>
        <v>202.502056</v>
      </c>
      <c r="W63" s="60">
        <v>0.2</v>
      </c>
      <c r="X63" s="60">
        <v>0.2</v>
      </c>
      <c r="Y63" s="60">
        <v>0.6</v>
      </c>
      <c r="Z63" s="67">
        <f>IF(AND(D63&lt;49.85,H63&gt;0),$C$2*ABS(H63)/40000,(SUMPRODUCT(--(H63&gt;$T63:$V63),(H63-$T63:$V63),($W63:$Y63)))*E63/40000)</f>
        <v>0</v>
      </c>
      <c r="AA63" s="67">
        <f>IF(AND(C63&gt;=50.1,H63&lt;0),($A$2)*ABS(H63)/40000,0)</f>
        <v>0</v>
      </c>
      <c r="AB63" s="67">
        <f>S63+Z63+AA63</f>
        <v>-0.2187445098025</v>
      </c>
      <c r="AC63" s="75" t="str">
        <f>IF(AB63&gt;=0,AB63,"")</f>
        <v/>
      </c>
      <c r="AD63" s="76">
        <f>IF(AB63&lt;0,AB63,"")</f>
        <v>-0.2187445098025</v>
      </c>
      <c r="AE63" s="77"/>
      <c r="AF63" s="89"/>
      <c r="AG63" s="92">
        <f>ROUND((AG62-0.01),2)</f>
        <v>50.93</v>
      </c>
      <c r="AH63" s="93">
        <v>0</v>
      </c>
      <c r="AI63" s="86">
        <v>0</v>
      </c>
    </row>
    <row r="64" spans="1:38" customHeight="1" ht="15.75">
      <c r="A64" s="70">
        <v>0.583333333333333</v>
      </c>
      <c r="B64" s="71">
        <v>0.59375</v>
      </c>
      <c r="C64" s="72">
        <v>49.95</v>
      </c>
      <c r="D64" s="73">
        <f>ROUND(C64,2)</f>
        <v>49.95</v>
      </c>
      <c r="E64" s="60">
        <v>458.32</v>
      </c>
      <c r="F64" s="60">
        <v>994.19028</v>
      </c>
      <c r="G64" s="61">
        <f>ABS(F64)</f>
        <v>994.19028</v>
      </c>
      <c r="H64" s="74">
        <v>-28.86345</v>
      </c>
      <c r="I64" s="63">
        <f>MAX(H64,-0.12*G64)</f>
        <v>-28.86345</v>
      </c>
      <c r="J64" s="63">
        <f>IF(ABS(G64)&lt;=10,0.5,IF(ABS(G64)&lt;=25,1,IF(ABS(G64)&lt;=100,2,10)))</f>
        <v>10</v>
      </c>
      <c r="K64" s="64">
        <f>IF(H64&lt;-J64,1,0)</f>
        <v>1</v>
      </c>
      <c r="L64" s="64">
        <f>IF(K64=K63,L63+K64,0)</f>
        <v>1</v>
      </c>
      <c r="M64" s="65">
        <f>IF(OR(L64=12,L64=24,L64=36,L64=48,L64=60,L64=72,L64=84,L64=96),1,0)</f>
        <v>0</v>
      </c>
      <c r="N64" s="65">
        <f>IF(H64&gt;J64,1,0)</f>
        <v>0</v>
      </c>
      <c r="O64" s="65">
        <f>IF(N64=N63,O63+N64,0)</f>
        <v>0</v>
      </c>
      <c r="P64" s="65">
        <f>IF(OR(O64=12,O64=24,O64=36,O64=48,O64=60,O64=72,O64=84,O64=96),1,0)</f>
        <v>0</v>
      </c>
      <c r="Q64" s="66">
        <f>M64+P64</f>
        <v>0</v>
      </c>
      <c r="R64" s="66">
        <f>Q64*ABS(S64)*0.1</f>
        <v>0</v>
      </c>
      <c r="S64" s="67">
        <f>I64*E64/40000</f>
        <v>-0.3307174101</v>
      </c>
      <c r="T64" s="60">
        <f>MIN($T$6/100*G64,150)</f>
        <v>119.3028336</v>
      </c>
      <c r="U64" s="60">
        <f>MIN($U$6/100*G64,200)</f>
        <v>149.128542</v>
      </c>
      <c r="V64" s="60">
        <f>MIN($V$6/100*G64,250)</f>
        <v>198.838056</v>
      </c>
      <c r="W64" s="60">
        <v>0.2</v>
      </c>
      <c r="X64" s="60">
        <v>0.2</v>
      </c>
      <c r="Y64" s="60">
        <v>0.6</v>
      </c>
      <c r="Z64" s="67">
        <f>IF(AND(D64&lt;49.85,H64&gt;0),$C$2*ABS(H64)/40000,(SUMPRODUCT(--(H64&gt;$T64:$V64),(H64-$T64:$V64),($W64:$Y64)))*E64/40000)</f>
        <v>0</v>
      </c>
      <c r="AA64" s="67">
        <f>IF(AND(C64&gt;=50.1,H64&lt;0),($A$2)*ABS(H64)/40000,0)</f>
        <v>0</v>
      </c>
      <c r="AB64" s="67">
        <f>S64+Z64+AA64</f>
        <v>-0.3307174101</v>
      </c>
      <c r="AC64" s="75" t="str">
        <f>IF(AB64&gt;=0,AB64,"")</f>
        <v/>
      </c>
      <c r="AD64" s="76">
        <f>IF(AB64&lt;0,AB64,"")</f>
        <v>-0.3307174101</v>
      </c>
      <c r="AE64" s="77"/>
      <c r="AF64" s="89"/>
      <c r="AG64" s="92">
        <f>ROUND((AG63-0.01),2)</f>
        <v>50.92</v>
      </c>
      <c r="AH64" s="93">
        <v>0</v>
      </c>
      <c r="AI64" s="86">
        <v>0</v>
      </c>
    </row>
    <row r="65" spans="1:38" customHeight="1" ht="15.75">
      <c r="A65" s="70">
        <v>0.59375</v>
      </c>
      <c r="B65" s="71">
        <v>0.604166666666667</v>
      </c>
      <c r="C65" s="72">
        <v>49.86</v>
      </c>
      <c r="D65" s="73">
        <f>ROUND(C65,2)</f>
        <v>49.86</v>
      </c>
      <c r="E65" s="60">
        <v>737.88</v>
      </c>
      <c r="F65" s="60">
        <v>1000.13772</v>
      </c>
      <c r="G65" s="61">
        <f>ABS(F65)</f>
        <v>1000.13772</v>
      </c>
      <c r="H65" s="74">
        <v>-46.05201</v>
      </c>
      <c r="I65" s="63">
        <f>MAX(H65,-0.12*G65)</f>
        <v>-46.05201</v>
      </c>
      <c r="J65" s="63">
        <f>IF(ABS(G65)&lt;=10,0.5,IF(ABS(G65)&lt;=25,1,IF(ABS(G65)&lt;=100,2,10)))</f>
        <v>10</v>
      </c>
      <c r="K65" s="64">
        <f>IF(H65&lt;-J65,1,0)</f>
        <v>1</v>
      </c>
      <c r="L65" s="64">
        <f>IF(K65=K64,L64+K65,0)</f>
        <v>2</v>
      </c>
      <c r="M65" s="65">
        <f>IF(OR(L65=12,L65=24,L65=36,L65=48,L65=60,L65=72,L65=84,L65=96),1,0)</f>
        <v>0</v>
      </c>
      <c r="N65" s="65">
        <f>IF(H65&gt;J65,1,0)</f>
        <v>0</v>
      </c>
      <c r="O65" s="65">
        <f>IF(N65=N64,O64+N65,0)</f>
        <v>0</v>
      </c>
      <c r="P65" s="65">
        <f>IF(OR(O65=12,O65=24,O65=36,O65=48,O65=60,O65=72,O65=84,O65=96),1,0)</f>
        <v>0</v>
      </c>
      <c r="Q65" s="66">
        <f>M65+P65</f>
        <v>0</v>
      </c>
      <c r="R65" s="66">
        <f>Q65*ABS(S65)*0.1</f>
        <v>0</v>
      </c>
      <c r="S65" s="67">
        <f>I65*E65/40000</f>
        <v>-0.84952142847</v>
      </c>
      <c r="T65" s="60">
        <f>MIN($T$6/100*G65,150)</f>
        <v>120.0165264</v>
      </c>
      <c r="U65" s="60">
        <f>MIN($U$6/100*G65,200)</f>
        <v>150.020658</v>
      </c>
      <c r="V65" s="60">
        <f>MIN($V$6/100*G65,250)</f>
        <v>200.027544</v>
      </c>
      <c r="W65" s="60">
        <v>0.2</v>
      </c>
      <c r="X65" s="60">
        <v>0.2</v>
      </c>
      <c r="Y65" s="60">
        <v>0.6</v>
      </c>
      <c r="Z65" s="67">
        <f>IF(AND(D65&lt;49.85,H65&gt;0),$C$2*ABS(H65)/40000,(SUMPRODUCT(--(H65&gt;$T65:$V65),(H65-$T65:$V65),($W65:$Y65)))*E65/40000)</f>
        <v>0</v>
      </c>
      <c r="AA65" s="67">
        <f>IF(AND(C65&gt;=50.1,H65&lt;0),($A$2)*ABS(H65)/40000,0)</f>
        <v>0</v>
      </c>
      <c r="AB65" s="67">
        <f>S65+Z65+AA65</f>
        <v>-0.84952142847</v>
      </c>
      <c r="AC65" s="75" t="str">
        <f>IF(AB65&gt;=0,AB65,"")</f>
        <v/>
      </c>
      <c r="AD65" s="76">
        <f>IF(AB65&lt;0,AB65,"")</f>
        <v>-0.84952142847</v>
      </c>
      <c r="AE65" s="77"/>
      <c r="AF65" s="89"/>
      <c r="AG65" s="92">
        <f>ROUND((AG64-0.01),2)</f>
        <v>50.91</v>
      </c>
      <c r="AH65" s="93">
        <v>0</v>
      </c>
      <c r="AI65" s="86">
        <v>0</v>
      </c>
    </row>
    <row r="66" spans="1:38" customHeight="1" ht="15.75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242.41</v>
      </c>
      <c r="F66" s="60">
        <v>998.47532</v>
      </c>
      <c r="G66" s="61">
        <f>ABS(F66)</f>
        <v>998.47532</v>
      </c>
      <c r="H66" s="74">
        <v>-49.73321</v>
      </c>
      <c r="I66" s="63">
        <f>MAX(H66,-0.12*G66)</f>
        <v>-49.73321</v>
      </c>
      <c r="J66" s="63">
        <f>IF(ABS(G66)&lt;=10,0.5,IF(ABS(G66)&lt;=25,1,IF(ABS(G66)&lt;=100,2,10)))</f>
        <v>10</v>
      </c>
      <c r="K66" s="64">
        <f>IF(H66&lt;-J66,1,0)</f>
        <v>1</v>
      </c>
      <c r="L66" s="64">
        <f>IF(K66=K65,L65+K66,0)</f>
        <v>3</v>
      </c>
      <c r="M66" s="65">
        <f>IF(OR(L66=12,L66=24,L66=36,L66=48,L66=60,L66=72,L66=84,L66=96),1,0)</f>
        <v>0</v>
      </c>
      <c r="N66" s="65">
        <f>IF(H66&gt;J66,1,0)</f>
        <v>0</v>
      </c>
      <c r="O66" s="65">
        <f>IF(N66=N65,O65+N66,0)</f>
        <v>0</v>
      </c>
      <c r="P66" s="65">
        <f>IF(OR(O66=12,O66=24,O66=36,O66=48,O66=60,O66=72,O66=84,O66=96),1,0)</f>
        <v>0</v>
      </c>
      <c r="Q66" s="66">
        <f>M66+P66</f>
        <v>0</v>
      </c>
      <c r="R66" s="66">
        <f>Q66*ABS(S66)*0.1</f>
        <v>0</v>
      </c>
      <c r="S66" s="67">
        <f>I66*E66/40000</f>
        <v>-0.3013956859025</v>
      </c>
      <c r="T66" s="60">
        <f>MIN($T$6/100*G66,150)</f>
        <v>119.8170384</v>
      </c>
      <c r="U66" s="60">
        <f>MIN($U$6/100*G66,200)</f>
        <v>149.771298</v>
      </c>
      <c r="V66" s="60">
        <f>MIN($V$6/100*G66,250)</f>
        <v>199.695064</v>
      </c>
      <c r="W66" s="60">
        <v>0.2</v>
      </c>
      <c r="X66" s="60">
        <v>0.2</v>
      </c>
      <c r="Y66" s="60">
        <v>0.6</v>
      </c>
      <c r="Z66" s="67">
        <f>IF(AND(D66&lt;49.85,H66&gt;0),$C$2*ABS(H66)/40000,(SUMPRODUCT(--(H66&gt;$T66:$V66),(H66-$T66:$V66),($W66:$Y66)))*E66/40000)</f>
        <v>0</v>
      </c>
      <c r="AA66" s="67">
        <f>IF(AND(C66&gt;=50.1,H66&lt;0),($A$2)*ABS(H66)/40000,0)</f>
        <v>0</v>
      </c>
      <c r="AB66" s="67">
        <f>S66+Z66+AA66</f>
        <v>-0.3013956859025</v>
      </c>
      <c r="AC66" s="75" t="str">
        <f>IF(AB66&gt;=0,AB66,"")</f>
        <v/>
      </c>
      <c r="AD66" s="76">
        <f>IF(AB66&lt;0,AB66,"")</f>
        <v>-0.3013956859025</v>
      </c>
      <c r="AE66" s="77"/>
      <c r="AF66" s="89"/>
      <c r="AG66" s="92">
        <f>ROUND((AG65-0.01),2)</f>
        <v>50.9</v>
      </c>
      <c r="AH66" s="93">
        <v>0</v>
      </c>
      <c r="AI66" s="86">
        <v>0</v>
      </c>
    </row>
    <row r="67" spans="1:38" customHeight="1" ht="15.75">
      <c r="A67" s="70">
        <v>0.614583333333333</v>
      </c>
      <c r="B67" s="71">
        <v>0.625</v>
      </c>
      <c r="C67" s="72">
        <v>49.99</v>
      </c>
      <c r="D67" s="73">
        <f>ROUND(C67,2)</f>
        <v>49.99</v>
      </c>
      <c r="E67" s="60">
        <v>334.07</v>
      </c>
      <c r="F67" s="60">
        <v>996.22172</v>
      </c>
      <c r="G67" s="61">
        <f>ABS(F67)</f>
        <v>996.22172</v>
      </c>
      <c r="H67" s="74">
        <v>-34.52022</v>
      </c>
      <c r="I67" s="63">
        <f>MAX(H67,-0.12*G67)</f>
        <v>-34.52022</v>
      </c>
      <c r="J67" s="63">
        <f>IF(ABS(G67)&lt;=10,0.5,IF(ABS(G67)&lt;=25,1,IF(ABS(G67)&lt;=100,2,10)))</f>
        <v>10</v>
      </c>
      <c r="K67" s="64">
        <f>IF(H67&lt;-J67,1,0)</f>
        <v>1</v>
      </c>
      <c r="L67" s="64">
        <f>IF(K67=K66,L66+K67,0)</f>
        <v>4</v>
      </c>
      <c r="M67" s="65">
        <f>IF(OR(L67=12,L67=24,L67=36,L67=48,L67=60,L67=72,L67=84,L67=96),1,0)</f>
        <v>0</v>
      </c>
      <c r="N67" s="65">
        <f>IF(H67&gt;J67,1,0)</f>
        <v>0</v>
      </c>
      <c r="O67" s="65">
        <f>IF(N67=N66,O66+N67,0)</f>
        <v>0</v>
      </c>
      <c r="P67" s="65">
        <f>IF(OR(O67=12,O67=24,O67=36,O67=48,O67=60,O67=72,O67=84,O67=96),1,0)</f>
        <v>0</v>
      </c>
      <c r="Q67" s="66">
        <f>M67+P67</f>
        <v>0</v>
      </c>
      <c r="R67" s="66">
        <f>Q67*ABS(S67)*0.1</f>
        <v>0</v>
      </c>
      <c r="S67" s="67">
        <f>I67*E67/40000</f>
        <v>-0.288304247385</v>
      </c>
      <c r="T67" s="60">
        <f>MIN($T$6/100*G67,150)</f>
        <v>119.5466064</v>
      </c>
      <c r="U67" s="60">
        <f>MIN($U$6/100*G67,200)</f>
        <v>149.433258</v>
      </c>
      <c r="V67" s="60">
        <f>MIN($V$6/100*G67,250)</f>
        <v>199.244344</v>
      </c>
      <c r="W67" s="60">
        <v>0.2</v>
      </c>
      <c r="X67" s="60">
        <v>0.2</v>
      </c>
      <c r="Y67" s="60">
        <v>0.6</v>
      </c>
      <c r="Z67" s="67">
        <f>IF(AND(D67&lt;49.85,H67&gt;0),$C$2*ABS(H67)/40000,(SUMPRODUCT(--(H67&gt;$T67:$V67),(H67-$T67:$V67),($W67:$Y67)))*E67/40000)</f>
        <v>0</v>
      </c>
      <c r="AA67" s="67">
        <f>IF(AND(C67&gt;=50.1,H67&lt;0),($A$2)*ABS(H67)/40000,0)</f>
        <v>0</v>
      </c>
      <c r="AB67" s="67">
        <f>S67+Z67+AA67</f>
        <v>-0.288304247385</v>
      </c>
      <c r="AC67" s="75" t="str">
        <f>IF(AB67&gt;=0,AB67,"")</f>
        <v/>
      </c>
      <c r="AD67" s="76">
        <f>IF(AB67&lt;0,AB67,"")</f>
        <v>-0.288304247385</v>
      </c>
      <c r="AE67" s="77"/>
      <c r="AF67" s="89"/>
      <c r="AG67" s="92">
        <f>ROUND((AG66-0.01),2)</f>
        <v>50.89</v>
      </c>
      <c r="AH67" s="93">
        <v>0</v>
      </c>
      <c r="AI67" s="86">
        <v>0</v>
      </c>
    </row>
    <row r="68" spans="1:38" customHeight="1" ht="15.75">
      <c r="A68" s="70">
        <v>0.625</v>
      </c>
      <c r="B68" s="71">
        <v>0.635416666666667</v>
      </c>
      <c r="C68" s="72">
        <v>50.04</v>
      </c>
      <c r="D68" s="73">
        <f>ROUND(C68,2)</f>
        <v>50.04</v>
      </c>
      <c r="E68" s="60">
        <v>60.6</v>
      </c>
      <c r="F68" s="60">
        <v>987.45012</v>
      </c>
      <c r="G68" s="61">
        <f>ABS(F68)</f>
        <v>987.45012</v>
      </c>
      <c r="H68" s="74">
        <v>-23.43684</v>
      </c>
      <c r="I68" s="63">
        <f>MAX(H68,-0.12*G68)</f>
        <v>-23.43684</v>
      </c>
      <c r="J68" s="63">
        <f>IF(ABS(G68)&lt;=10,0.5,IF(ABS(G68)&lt;=25,1,IF(ABS(G68)&lt;=100,2,10)))</f>
        <v>10</v>
      </c>
      <c r="K68" s="64">
        <f>IF(H68&lt;-J68,1,0)</f>
        <v>1</v>
      </c>
      <c r="L68" s="64">
        <f>IF(K68=K67,L67+K68,0)</f>
        <v>5</v>
      </c>
      <c r="M68" s="65">
        <f>IF(OR(L68=12,L68=24,L68=36,L68=48,L68=60,L68=72,L68=84,L68=96),1,0)</f>
        <v>0</v>
      </c>
      <c r="N68" s="65">
        <f>IF(H68&gt;J68,1,0)</f>
        <v>0</v>
      </c>
      <c r="O68" s="65">
        <f>IF(N68=N67,O67+N68,0)</f>
        <v>0</v>
      </c>
      <c r="P68" s="65">
        <f>IF(OR(O68=12,O68=24,O68=36,O68=48,O68=60,O68=72,O68=84,O68=96),1,0)</f>
        <v>0</v>
      </c>
      <c r="Q68" s="66">
        <f>M68+P68</f>
        <v>0</v>
      </c>
      <c r="R68" s="66">
        <f>Q68*ABS(S68)*0.1</f>
        <v>0</v>
      </c>
      <c r="S68" s="67">
        <f>I68*E68/40000</f>
        <v>-0.0355068126</v>
      </c>
      <c r="T68" s="60">
        <f>MIN($T$6/100*G68,150)</f>
        <v>118.4940144</v>
      </c>
      <c r="U68" s="60">
        <f>MIN($U$6/100*G68,200)</f>
        <v>148.117518</v>
      </c>
      <c r="V68" s="60">
        <f>MIN($V$6/100*G68,250)</f>
        <v>197.490024</v>
      </c>
      <c r="W68" s="60">
        <v>0.2</v>
      </c>
      <c r="X68" s="60">
        <v>0.2</v>
      </c>
      <c r="Y68" s="60">
        <v>0.6</v>
      </c>
      <c r="Z68" s="67">
        <f>IF(AND(D68&lt;49.85,H68&gt;0),$C$2*ABS(H68)/40000,(SUMPRODUCT(--(H68&gt;$T68:$V68),(H68-$T68:$V68),($W68:$Y68)))*E68/40000)</f>
        <v>0</v>
      </c>
      <c r="AA68" s="67">
        <f>IF(AND(C68&gt;=50.1,H68&lt;0),($A$2)*ABS(H68)/40000,0)</f>
        <v>0</v>
      </c>
      <c r="AB68" s="67">
        <f>S68+Z68+AA68</f>
        <v>-0.0355068126</v>
      </c>
      <c r="AC68" s="75" t="str">
        <f>IF(AB68&gt;=0,AB68,"")</f>
        <v/>
      </c>
      <c r="AD68" s="76">
        <f>IF(AB68&lt;0,AB68,"")</f>
        <v>-0.0355068126</v>
      </c>
      <c r="AE68" s="77"/>
      <c r="AF68" s="89"/>
      <c r="AG68" s="92">
        <f>ROUND((AG67-0.01),2)</f>
        <v>50.88</v>
      </c>
      <c r="AH68" s="93">
        <v>0</v>
      </c>
      <c r="AI68" s="86">
        <v>0</v>
      </c>
    </row>
    <row r="69" spans="1:38" customHeight="1" ht="15.75">
      <c r="A69" s="70">
        <v>0.635416666666667</v>
      </c>
      <c r="B69" s="71">
        <v>0.645833333333334</v>
      </c>
      <c r="C69" s="72">
        <v>49.99</v>
      </c>
      <c r="D69" s="73">
        <f>ROUND(C69,2)</f>
        <v>49.99</v>
      </c>
      <c r="E69" s="60">
        <v>334.07</v>
      </c>
      <c r="F69" s="60">
        <v>913.15093</v>
      </c>
      <c r="G69" s="61">
        <f>ABS(F69)</f>
        <v>913.15093</v>
      </c>
      <c r="H69" s="74">
        <v>52.88361</v>
      </c>
      <c r="I69" s="63">
        <f>MAX(H69,-0.12*G69)</f>
        <v>52.88361</v>
      </c>
      <c r="J69" s="63">
        <f>IF(ABS(G69)&lt;=10,0.5,IF(ABS(G69)&lt;=25,1,IF(ABS(G69)&lt;=100,2,10)))</f>
        <v>10</v>
      </c>
      <c r="K69" s="64">
        <f>IF(H69&lt;-J69,1,0)</f>
        <v>0</v>
      </c>
      <c r="L69" s="64">
        <f>IF(K69=K68,L68+K69,0)</f>
        <v>0</v>
      </c>
      <c r="M69" s="65">
        <f>IF(OR(L69=12,L69=24,L69=36,L69=48,L69=60,L69=72,L69=84,L69=96),1,0)</f>
        <v>0</v>
      </c>
      <c r="N69" s="65">
        <f>IF(H69&gt;J69,1,0)</f>
        <v>1</v>
      </c>
      <c r="O69" s="65">
        <f>IF(N69=N68,O68+N69,0)</f>
        <v>0</v>
      </c>
      <c r="P69" s="65">
        <f>IF(OR(O69=12,O69=24,O69=36,O69=48,O69=60,O69=72,O69=84,O69=96),1,0)</f>
        <v>0</v>
      </c>
      <c r="Q69" s="66">
        <f>M69+P69</f>
        <v>0</v>
      </c>
      <c r="R69" s="66">
        <f>Q69*ABS(S69)*0.1</f>
        <v>0</v>
      </c>
      <c r="S69" s="67">
        <f>I69*E69/40000</f>
        <v>0.4416706898175</v>
      </c>
      <c r="T69" s="60">
        <f>MIN($T$6/100*G69,150)</f>
        <v>109.5781116</v>
      </c>
      <c r="U69" s="60">
        <f>MIN($U$6/100*G69,200)</f>
        <v>136.9726395</v>
      </c>
      <c r="V69" s="60">
        <f>MIN($V$6/100*G69,250)</f>
        <v>182.630186</v>
      </c>
      <c r="W69" s="60">
        <v>0.2</v>
      </c>
      <c r="X69" s="60">
        <v>0.2</v>
      </c>
      <c r="Y69" s="60">
        <v>0.6</v>
      </c>
      <c r="Z69" s="67">
        <f>IF(AND(D69&lt;49.85,H69&gt;0),$C$2*ABS(H69)/40000,(SUMPRODUCT(--(H69&gt;$T69:$V69),(H69-$T69:$V69),($W69:$Y69)))*E69/40000)</f>
        <v>0</v>
      </c>
      <c r="AA69" s="67">
        <f>IF(AND(C69&gt;=50.1,H69&lt;0),($A$2)*ABS(H69)/40000,0)</f>
        <v>0</v>
      </c>
      <c r="AB69" s="67">
        <f>S69+Z69+AA69</f>
        <v>0.4416706898175</v>
      </c>
      <c r="AC69" s="75">
        <f>IF(AB69&gt;=0,AB69,"")</f>
        <v>0.4416706898175</v>
      </c>
      <c r="AD69" s="76" t="str">
        <f>IF(AB69&lt;0,AB69,"")</f>
        <v/>
      </c>
      <c r="AE69" s="77"/>
      <c r="AF69" s="89"/>
      <c r="AG69" s="92">
        <f>ROUND((AG68-0.01),2)</f>
        <v>50.87</v>
      </c>
      <c r="AH69" s="93">
        <v>0</v>
      </c>
      <c r="AI69" s="86">
        <v>0</v>
      </c>
    </row>
    <row r="70" spans="1:38" customHeight="1" ht="15.75">
      <c r="A70" s="70">
        <v>0.645833333333333</v>
      </c>
      <c r="B70" s="71">
        <v>0.65625</v>
      </c>
      <c r="C70" s="72">
        <v>49.99</v>
      </c>
      <c r="D70" s="73">
        <f>ROUND(C70,2)</f>
        <v>49.99</v>
      </c>
      <c r="E70" s="60">
        <v>334.07</v>
      </c>
      <c r="F70" s="60">
        <v>912.12013</v>
      </c>
      <c r="G70" s="61">
        <f>ABS(F70)</f>
        <v>912.12013</v>
      </c>
      <c r="H70" s="74">
        <v>67.66046</v>
      </c>
      <c r="I70" s="63">
        <f>MAX(H70,-0.12*G70)</f>
        <v>67.66046</v>
      </c>
      <c r="J70" s="63">
        <f>IF(ABS(G70)&lt;=10,0.5,IF(ABS(G70)&lt;=25,1,IF(ABS(G70)&lt;=100,2,10)))</f>
        <v>10</v>
      </c>
      <c r="K70" s="64">
        <f>IF(H70&lt;-J70,1,0)</f>
        <v>0</v>
      </c>
      <c r="L70" s="64">
        <f>IF(K70=K69,L69+K70,0)</f>
        <v>0</v>
      </c>
      <c r="M70" s="65">
        <f>IF(OR(L70=12,L70=24,L70=36,L70=48,L70=60,L70=72,L70=84,L70=96),1,0)</f>
        <v>0</v>
      </c>
      <c r="N70" s="65">
        <f>IF(H70&gt;J70,1,0)</f>
        <v>1</v>
      </c>
      <c r="O70" s="65">
        <f>IF(N70=N69,O69+N70,0)</f>
        <v>1</v>
      </c>
      <c r="P70" s="65">
        <f>IF(OR(O70=12,O70=24,O70=36,O70=48,O70=60,O70=72,O70=84,O70=96),1,0)</f>
        <v>0</v>
      </c>
      <c r="Q70" s="66">
        <f>M70+P70</f>
        <v>0</v>
      </c>
      <c r="R70" s="66">
        <f>Q70*ABS(S70)*0.1</f>
        <v>0</v>
      </c>
      <c r="S70" s="67">
        <f>I70*E70/40000</f>
        <v>0.565083246805</v>
      </c>
      <c r="T70" s="60">
        <f>MIN($T$6/100*G70,150)</f>
        <v>109.4544156</v>
      </c>
      <c r="U70" s="60">
        <f>MIN($U$6/100*G70,200)</f>
        <v>136.8180195</v>
      </c>
      <c r="V70" s="60">
        <f>MIN($V$6/100*G70,250)</f>
        <v>182.424026</v>
      </c>
      <c r="W70" s="60">
        <v>0.2</v>
      </c>
      <c r="X70" s="60">
        <v>0.2</v>
      </c>
      <c r="Y70" s="60">
        <v>0.6</v>
      </c>
      <c r="Z70" s="67">
        <f>IF(AND(D70&lt;49.85,H70&gt;0),$C$2*ABS(H70)/40000,(SUMPRODUCT(--(H70&gt;$T70:$V70),(H70-$T70:$V70),($W70:$Y70)))*E70/40000)</f>
        <v>0</v>
      </c>
      <c r="AA70" s="67">
        <f>IF(AND(C70&gt;=50.1,H70&lt;0),($A$2)*ABS(H70)/40000,0)</f>
        <v>0</v>
      </c>
      <c r="AB70" s="67">
        <f>S70+Z70+AA70</f>
        <v>0.565083246805</v>
      </c>
      <c r="AC70" s="75">
        <f>IF(AB70&gt;=0,AB70,"")</f>
        <v>0.565083246805</v>
      </c>
      <c r="AD70" s="76" t="str">
        <f>IF(AB70&lt;0,AB70,"")</f>
        <v/>
      </c>
      <c r="AE70" s="77"/>
      <c r="AF70" s="89"/>
      <c r="AG70" s="92">
        <f>ROUND((AG69-0.01),2)</f>
        <v>50.86</v>
      </c>
      <c r="AH70" s="93">
        <v>0</v>
      </c>
      <c r="AI70" s="86">
        <v>0</v>
      </c>
    </row>
    <row r="71" spans="1:38" customHeight="1" ht="15.75">
      <c r="A71" s="70">
        <v>0.65625</v>
      </c>
      <c r="B71" s="71">
        <v>0.666666666666667</v>
      </c>
      <c r="C71" s="72">
        <v>49.96</v>
      </c>
      <c r="D71" s="73">
        <f>ROUND(C71,2)</f>
        <v>49.96</v>
      </c>
      <c r="E71" s="60">
        <v>427.26</v>
      </c>
      <c r="F71" s="60">
        <v>905.18853</v>
      </c>
      <c r="G71" s="61">
        <f>ABS(F71)</f>
        <v>905.18853</v>
      </c>
      <c r="H71" s="74">
        <v>74.34245</v>
      </c>
      <c r="I71" s="63">
        <f>MAX(H71,-0.12*G71)</f>
        <v>74.34245</v>
      </c>
      <c r="J71" s="63">
        <f>IF(ABS(G71)&lt;=10,0.5,IF(ABS(G71)&lt;=25,1,IF(ABS(G71)&lt;=100,2,10)))</f>
        <v>10</v>
      </c>
      <c r="K71" s="64">
        <f>IF(H71&lt;-J71,1,0)</f>
        <v>0</v>
      </c>
      <c r="L71" s="64">
        <f>IF(K71=K70,L70+K71,0)</f>
        <v>0</v>
      </c>
      <c r="M71" s="65">
        <f>IF(OR(L71=12,L71=24,L71=36,L71=48,L71=60,L71=72,L71=84,L71=96),1,0)</f>
        <v>0</v>
      </c>
      <c r="N71" s="65">
        <f>IF(H71&gt;J71,1,0)</f>
        <v>1</v>
      </c>
      <c r="O71" s="65">
        <f>IF(N71=N70,O70+N71,0)</f>
        <v>2</v>
      </c>
      <c r="P71" s="65">
        <f>IF(OR(O71=12,O71=24,O71=36,O71=48,O71=60,O71=72,O71=84,O71=96),1,0)</f>
        <v>0</v>
      </c>
      <c r="Q71" s="66">
        <f>M71+P71</f>
        <v>0</v>
      </c>
      <c r="R71" s="66">
        <f>Q71*ABS(S71)*0.1</f>
        <v>0</v>
      </c>
      <c r="S71" s="67">
        <f>I71*E71/40000</f>
        <v>0.794088879675</v>
      </c>
      <c r="T71" s="60">
        <f>MIN($T$6/100*G71,150)</f>
        <v>108.6226236</v>
      </c>
      <c r="U71" s="60">
        <f>MIN($U$6/100*G71,200)</f>
        <v>135.7782795</v>
      </c>
      <c r="V71" s="60">
        <f>MIN($V$6/100*G71,250)</f>
        <v>181.037706</v>
      </c>
      <c r="W71" s="60">
        <v>0.2</v>
      </c>
      <c r="X71" s="60">
        <v>0.2</v>
      </c>
      <c r="Y71" s="60">
        <v>0.6</v>
      </c>
      <c r="Z71" s="67">
        <f>IF(AND(D71&lt;49.85,H71&gt;0),$C$2*ABS(H71)/40000,(SUMPRODUCT(--(H71&gt;$T71:$V71),(H71-$T71:$V71),($W71:$Y71)))*E71/40000)</f>
        <v>0</v>
      </c>
      <c r="AA71" s="67">
        <f>IF(AND(C71&gt;=50.1,H71&lt;0),($A$2)*ABS(H71)/40000,0)</f>
        <v>0</v>
      </c>
      <c r="AB71" s="67">
        <f>S71+Z71+AA71</f>
        <v>0.794088879675</v>
      </c>
      <c r="AC71" s="75">
        <f>IF(AB71&gt;=0,AB71,"")</f>
        <v>0.794088879675</v>
      </c>
      <c r="AD71" s="76" t="str">
        <f>IF(AB71&lt;0,AB71,"")</f>
        <v/>
      </c>
      <c r="AE71" s="77"/>
      <c r="AF71" s="89"/>
      <c r="AG71" s="92">
        <f>ROUND((AG70-0.01),2)</f>
        <v>50.85</v>
      </c>
      <c r="AH71" s="93">
        <v>0</v>
      </c>
      <c r="AI71" s="86">
        <v>0</v>
      </c>
    </row>
    <row r="72" spans="1:38" customHeight="1" ht="15.75">
      <c r="A72" s="70">
        <v>0.666666666666667</v>
      </c>
      <c r="B72" s="71">
        <v>0.677083333333334</v>
      </c>
      <c r="C72" s="72">
        <v>49.99</v>
      </c>
      <c r="D72" s="73">
        <f>ROUND(C72,2)</f>
        <v>49.99</v>
      </c>
      <c r="E72" s="60">
        <v>334.07</v>
      </c>
      <c r="F72" s="60">
        <v>910.16453</v>
      </c>
      <c r="G72" s="61">
        <f>ABS(F72)</f>
        <v>910.16453</v>
      </c>
      <c r="H72" s="74">
        <v>57.07769</v>
      </c>
      <c r="I72" s="63">
        <f>MAX(H72,-0.12*G72)</f>
        <v>57.07769</v>
      </c>
      <c r="J72" s="63">
        <f>IF(ABS(G72)&lt;=10,0.5,IF(ABS(G72)&lt;=25,1,IF(ABS(G72)&lt;=100,2,10)))</f>
        <v>10</v>
      </c>
      <c r="K72" s="64">
        <f>IF(H72&lt;-J72,1,0)</f>
        <v>0</v>
      </c>
      <c r="L72" s="64">
        <f>IF(K72=K71,L71+K72,0)</f>
        <v>0</v>
      </c>
      <c r="M72" s="65">
        <f>IF(OR(L72=12,L72=24,L72=36,L72=48,L72=60,L72=72,L72=84,L72=96),1,0)</f>
        <v>0</v>
      </c>
      <c r="N72" s="65">
        <f>IF(H72&gt;J72,1,0)</f>
        <v>1</v>
      </c>
      <c r="O72" s="65">
        <f>IF(N72=N71,O71+N72,0)</f>
        <v>3</v>
      </c>
      <c r="P72" s="65">
        <f>IF(OR(O72=12,O72=24,O72=36,O72=48,O72=60,O72=72,O72=84,O72=96),1,0)</f>
        <v>0</v>
      </c>
      <c r="Q72" s="66">
        <f>M72+P72</f>
        <v>0</v>
      </c>
      <c r="R72" s="66">
        <f>Q72*ABS(S72)*0.1</f>
        <v>0</v>
      </c>
      <c r="S72" s="67">
        <f>I72*E72/40000</f>
        <v>0.4766985974575</v>
      </c>
      <c r="T72" s="60">
        <f>MIN($T$6/100*G72,150)</f>
        <v>109.2197436</v>
      </c>
      <c r="U72" s="60">
        <f>MIN($U$6/100*G72,200)</f>
        <v>136.5246795</v>
      </c>
      <c r="V72" s="60">
        <f>MIN($V$6/100*G72,250)</f>
        <v>182.032906</v>
      </c>
      <c r="W72" s="60">
        <v>0.2</v>
      </c>
      <c r="X72" s="60">
        <v>0.2</v>
      </c>
      <c r="Y72" s="60">
        <v>0.6</v>
      </c>
      <c r="Z72" s="67">
        <f>IF(AND(D72&lt;49.85,H72&gt;0),$C$2*ABS(H72)/40000,(SUMPRODUCT(--(H72&gt;$T72:$V72),(H72-$T72:$V72),($W72:$Y72)))*E72/40000)</f>
        <v>0</v>
      </c>
      <c r="AA72" s="67">
        <f>IF(AND(C72&gt;=50.1,H72&lt;0),($A$2)*ABS(H72)/40000,0)</f>
        <v>0</v>
      </c>
      <c r="AB72" s="67">
        <f>S72+Z72+AA72</f>
        <v>0.4766985974575</v>
      </c>
      <c r="AC72" s="75">
        <f>IF(AB72&gt;=0,AB72,"")</f>
        <v>0.4766985974575</v>
      </c>
      <c r="AD72" s="76" t="str">
        <f>IF(AB72&lt;0,AB72,"")</f>
        <v/>
      </c>
      <c r="AE72" s="77"/>
      <c r="AF72" s="89"/>
      <c r="AG72" s="92">
        <f>ROUND((AG71-0.01),2)</f>
        <v>50.84</v>
      </c>
      <c r="AH72" s="93">
        <v>0</v>
      </c>
      <c r="AI72" s="86">
        <v>0</v>
      </c>
    </row>
    <row r="73" spans="1:38" customHeight="1" ht="15.75">
      <c r="A73" s="70">
        <v>0.677083333333333</v>
      </c>
      <c r="B73" s="71">
        <v>0.6875</v>
      </c>
      <c r="C73" s="72">
        <v>49.9</v>
      </c>
      <c r="D73" s="73">
        <f>ROUND(C73,2)</f>
        <v>49.9</v>
      </c>
      <c r="E73" s="60">
        <v>613.63</v>
      </c>
      <c r="F73" s="60">
        <v>816.09893</v>
      </c>
      <c r="G73" s="61">
        <f>ABS(F73)</f>
        <v>816.09893</v>
      </c>
      <c r="H73" s="74">
        <v>92.38238</v>
      </c>
      <c r="I73" s="63">
        <f>MAX(H73,-0.12*G73)</f>
        <v>92.38238</v>
      </c>
      <c r="J73" s="63">
        <f>IF(ABS(G73)&lt;=10,0.5,IF(ABS(G73)&lt;=25,1,IF(ABS(G73)&lt;=100,2,10)))</f>
        <v>10</v>
      </c>
      <c r="K73" s="64">
        <f>IF(H73&lt;-J73,1,0)</f>
        <v>0</v>
      </c>
      <c r="L73" s="64">
        <f>IF(K73=K72,L72+K73,0)</f>
        <v>0</v>
      </c>
      <c r="M73" s="65">
        <f>IF(OR(L73=12,L73=24,L73=36,L73=48,L73=60,L73=72,L73=84,L73=96),1,0)</f>
        <v>0</v>
      </c>
      <c r="N73" s="65">
        <f>IF(H73&gt;J73,1,0)</f>
        <v>1</v>
      </c>
      <c r="O73" s="65">
        <f>IF(N73=N72,O72+N73,0)</f>
        <v>4</v>
      </c>
      <c r="P73" s="65">
        <f>IF(OR(O73=12,O73=24,O73=36,O73=48,O73=60,O73=72,O73=84,O73=96),1,0)</f>
        <v>0</v>
      </c>
      <c r="Q73" s="66">
        <f>M73+P73</f>
        <v>0</v>
      </c>
      <c r="R73" s="66">
        <f>Q73*ABS(S73)*0.1</f>
        <v>0</v>
      </c>
      <c r="S73" s="67">
        <f>I73*E73/40000</f>
        <v>1.417214995985</v>
      </c>
      <c r="T73" s="60">
        <f>MIN($T$6/100*G73,150)</f>
        <v>97.93187159999999</v>
      </c>
      <c r="U73" s="60">
        <f>MIN($U$6/100*G73,200)</f>
        <v>122.4148395</v>
      </c>
      <c r="V73" s="60">
        <f>MIN($V$6/100*G73,250)</f>
        <v>163.219786</v>
      </c>
      <c r="W73" s="60">
        <v>0.2</v>
      </c>
      <c r="X73" s="60">
        <v>0.2</v>
      </c>
      <c r="Y73" s="60">
        <v>0.6</v>
      </c>
      <c r="Z73" s="67">
        <f>IF(AND(D73&lt;49.85,H73&gt;0),$C$2*ABS(H73)/40000,(SUMPRODUCT(--(H73&gt;$T73:$V73),(H73-$T73:$V73),($W73:$Y73)))*E73/40000)</f>
        <v>0</v>
      </c>
      <c r="AA73" s="67">
        <f>IF(AND(C73&gt;=50.1,H73&lt;0),($A$2)*ABS(H73)/40000,0)</f>
        <v>0</v>
      </c>
      <c r="AB73" s="67">
        <f>S73+Z73+AA73</f>
        <v>1.417214995985</v>
      </c>
      <c r="AC73" s="75">
        <f>IF(AB73&gt;=0,AB73,"")</f>
        <v>1.417214995985</v>
      </c>
      <c r="AD73" s="76" t="str">
        <f>IF(AB73&lt;0,AB73,"")</f>
        <v/>
      </c>
      <c r="AE73" s="77"/>
      <c r="AF73" s="89"/>
      <c r="AG73" s="92">
        <f>ROUND((AG72-0.01),2)</f>
        <v>50.83</v>
      </c>
      <c r="AH73" s="93">
        <v>0</v>
      </c>
      <c r="AI73" s="86">
        <v>0</v>
      </c>
    </row>
    <row r="74" spans="1:38" customHeight="1" ht="15.75">
      <c r="A74" s="70">
        <v>0.6875</v>
      </c>
      <c r="B74" s="71">
        <v>0.697916666666667</v>
      </c>
      <c r="C74" s="72">
        <v>49.91</v>
      </c>
      <c r="D74" s="73">
        <f>ROUND(C74,2)</f>
        <v>49.91</v>
      </c>
      <c r="E74" s="60">
        <v>582.5700000000001</v>
      </c>
      <c r="F74" s="60">
        <v>873.60293</v>
      </c>
      <c r="G74" s="61">
        <f>ABS(F74)</f>
        <v>873.60293</v>
      </c>
      <c r="H74" s="74">
        <v>35.18111</v>
      </c>
      <c r="I74" s="63">
        <f>MAX(H74,-0.12*G74)</f>
        <v>35.18111</v>
      </c>
      <c r="J74" s="63">
        <f>IF(ABS(G74)&lt;=10,0.5,IF(ABS(G74)&lt;=25,1,IF(ABS(G74)&lt;=100,2,10)))</f>
        <v>10</v>
      </c>
      <c r="K74" s="64">
        <f>IF(H74&lt;-J74,1,0)</f>
        <v>0</v>
      </c>
      <c r="L74" s="64">
        <f>IF(K74=K73,L73+K74,0)</f>
        <v>0</v>
      </c>
      <c r="M74" s="65">
        <f>IF(OR(L74=12,L74=24,L74=36,L74=48,L74=60,L74=72,L74=84,L74=96),1,0)</f>
        <v>0</v>
      </c>
      <c r="N74" s="65">
        <f>IF(H74&gt;J74,1,0)</f>
        <v>1</v>
      </c>
      <c r="O74" s="65">
        <f>IF(N74=N73,O73+N74,0)</f>
        <v>5</v>
      </c>
      <c r="P74" s="65">
        <f>IF(OR(O74=12,O74=24,O74=36,O74=48,O74=60,O74=72,O74=84,O74=96),1,0)</f>
        <v>0</v>
      </c>
      <c r="Q74" s="66">
        <f>M74+P74</f>
        <v>0</v>
      </c>
      <c r="R74" s="66">
        <f>Q74*ABS(S74)*0.1</f>
        <v>0</v>
      </c>
      <c r="S74" s="67">
        <f>I74*E74/40000</f>
        <v>0.5123864813175</v>
      </c>
      <c r="T74" s="60">
        <f>MIN($T$6/100*G74,150)</f>
        <v>104.8323516</v>
      </c>
      <c r="U74" s="60">
        <f>MIN($U$6/100*G74,200)</f>
        <v>131.0404395</v>
      </c>
      <c r="V74" s="60">
        <f>MIN($V$6/100*G74,250)</f>
        <v>174.720586</v>
      </c>
      <c r="W74" s="60">
        <v>0.2</v>
      </c>
      <c r="X74" s="60">
        <v>0.2</v>
      </c>
      <c r="Y74" s="60">
        <v>0.6</v>
      </c>
      <c r="Z74" s="67">
        <f>IF(AND(D74&lt;49.85,H74&gt;0),$C$2*ABS(H74)/40000,(SUMPRODUCT(--(H74&gt;$T74:$V74),(H74-$T74:$V74),($W74:$Y74)))*E74/40000)</f>
        <v>0</v>
      </c>
      <c r="AA74" s="67">
        <f>IF(AND(C74&gt;=50.1,H74&lt;0),($A$2)*ABS(H74)/40000,0)</f>
        <v>0</v>
      </c>
      <c r="AB74" s="67">
        <f>S74+Z74+AA74</f>
        <v>0.5123864813175</v>
      </c>
      <c r="AC74" s="75">
        <f>IF(AB74&gt;=0,AB74,"")</f>
        <v>0.5123864813175</v>
      </c>
      <c r="AD74" s="76" t="str">
        <f>IF(AB74&lt;0,AB74,"")</f>
        <v/>
      </c>
      <c r="AE74" s="77"/>
      <c r="AF74" s="89"/>
      <c r="AG74" s="92">
        <f>ROUND((AG73-0.01),2)</f>
        <v>50.82</v>
      </c>
      <c r="AH74" s="93">
        <v>0</v>
      </c>
      <c r="AI74" s="86">
        <v>0</v>
      </c>
    </row>
    <row r="75" spans="1:38" customHeight="1" ht="15.75">
      <c r="A75" s="70">
        <v>0.697916666666667</v>
      </c>
      <c r="B75" s="71">
        <v>0.708333333333334</v>
      </c>
      <c r="C75" s="72">
        <v>49.8</v>
      </c>
      <c r="D75" s="73">
        <f>ROUND(C75,2)</f>
        <v>49.8</v>
      </c>
      <c r="E75" s="60">
        <v>800</v>
      </c>
      <c r="F75" s="60">
        <v>872.12501</v>
      </c>
      <c r="G75" s="61">
        <f>ABS(F75)</f>
        <v>872.12501</v>
      </c>
      <c r="H75" s="74">
        <v>22.55353</v>
      </c>
      <c r="I75" s="63">
        <f>MAX(H75,-0.12*G75)</f>
        <v>22.55353</v>
      </c>
      <c r="J75" s="63">
        <f>IF(ABS(G75)&lt;=10,0.5,IF(ABS(G75)&lt;=25,1,IF(ABS(G75)&lt;=100,2,10)))</f>
        <v>10</v>
      </c>
      <c r="K75" s="64">
        <f>IF(H75&lt;-J75,1,0)</f>
        <v>0</v>
      </c>
      <c r="L75" s="64">
        <f>IF(K75=K74,L74+K75,0)</f>
        <v>0</v>
      </c>
      <c r="M75" s="65">
        <f>IF(OR(L75=12,L75=24,L75=36,L75=48,L75=60,L75=72,L75=84,L75=96),1,0)</f>
        <v>0</v>
      </c>
      <c r="N75" s="65">
        <f>IF(H75&gt;J75,1,0)</f>
        <v>1</v>
      </c>
      <c r="O75" s="65">
        <f>IF(N75=N74,O74+N75,0)</f>
        <v>6</v>
      </c>
      <c r="P75" s="65">
        <f>IF(OR(O75=12,O75=24,O75=36,O75=48,O75=60,O75=72,O75=84,O75=96),1,0)</f>
        <v>0</v>
      </c>
      <c r="Q75" s="66">
        <f>M75+P75</f>
        <v>0</v>
      </c>
      <c r="R75" s="66">
        <f>Q75*ABS(S75)*0.1</f>
        <v>0</v>
      </c>
      <c r="S75" s="67">
        <f>I75*E75/40000</f>
        <v>0.4510706</v>
      </c>
      <c r="T75" s="60">
        <f>MIN($T$6/100*G75,150)</f>
        <v>104.6550012</v>
      </c>
      <c r="U75" s="60">
        <f>MIN($U$6/100*G75,200)</f>
        <v>130.8187515</v>
      </c>
      <c r="V75" s="60">
        <f>MIN($V$6/100*G75,250)</f>
        <v>174.425002</v>
      </c>
      <c r="W75" s="60">
        <v>0.2</v>
      </c>
      <c r="X75" s="60">
        <v>0.2</v>
      </c>
      <c r="Y75" s="60">
        <v>0.6</v>
      </c>
      <c r="Z75" s="67">
        <f>IF(AND(D75&lt;49.85,H75&gt;0),$C$2*ABS(H75)/40000,(SUMPRODUCT(--(H75&gt;$T75:$V75),(H75-$T75:$V75),($W75:$Y75)))*E75/40000)</f>
        <v>0.4510706</v>
      </c>
      <c r="AA75" s="67">
        <f>IF(AND(C75&gt;=50.1,H75&lt;0),($A$2)*ABS(H75)/40000,0)</f>
        <v>0</v>
      </c>
      <c r="AB75" s="67">
        <f>S75+Z75+AA75</f>
        <v>0.9021412</v>
      </c>
      <c r="AC75" s="75">
        <f>IF(AB75&gt;=0,AB75,"")</f>
        <v>0.9021412</v>
      </c>
      <c r="AD75" s="76" t="str">
        <f>IF(AB75&lt;0,AB75,"")</f>
        <v/>
      </c>
      <c r="AE75" s="77"/>
      <c r="AF75" s="89"/>
      <c r="AG75" s="92">
        <f>ROUND((AG74-0.01),2)</f>
        <v>50.81</v>
      </c>
      <c r="AH75" s="93">
        <v>0</v>
      </c>
      <c r="AI75" s="86">
        <v>0</v>
      </c>
    </row>
    <row r="76" spans="1:38" customHeight="1" ht="15.75">
      <c r="A76" s="70">
        <v>0.708333333333333</v>
      </c>
      <c r="B76" s="71">
        <v>0.71875</v>
      </c>
      <c r="C76" s="72">
        <v>50.06</v>
      </c>
      <c r="D76" s="73">
        <f>ROUND(C76,2)</f>
        <v>50.06</v>
      </c>
      <c r="E76" s="60">
        <v>0</v>
      </c>
      <c r="F76" s="60">
        <v>947.27575</v>
      </c>
      <c r="G76" s="61">
        <f>ABS(F76)</f>
        <v>947.27575</v>
      </c>
      <c r="H76" s="74">
        <v>-38.16244</v>
      </c>
      <c r="I76" s="63">
        <f>MAX(H76,-0.12*G76)</f>
        <v>-38.16244</v>
      </c>
      <c r="J76" s="63">
        <f>IF(ABS(G76)&lt;=10,0.5,IF(ABS(G76)&lt;=25,1,IF(ABS(G76)&lt;=100,2,10)))</f>
        <v>10</v>
      </c>
      <c r="K76" s="64">
        <f>IF(H76&lt;-J76,1,0)</f>
        <v>1</v>
      </c>
      <c r="L76" s="64">
        <f>IF(K76=K75,L75+K76,0)</f>
        <v>0</v>
      </c>
      <c r="M76" s="65">
        <f>IF(OR(L76=12,L76=24,L76=36,L76=48,L76=60,L76=72,L76=84,L76=96),1,0)</f>
        <v>0</v>
      </c>
      <c r="N76" s="65">
        <f>IF(H76&gt;J76,1,0)</f>
        <v>0</v>
      </c>
      <c r="O76" s="65">
        <f>IF(N76=N75,O75+N76,0)</f>
        <v>0</v>
      </c>
      <c r="P76" s="65">
        <f>IF(OR(O76=12,O76=24,O76=36,O76=48,O76=60,O76=72,O76=84,O76=96),1,0)</f>
        <v>0</v>
      </c>
      <c r="Q76" s="66">
        <f>M76+P76</f>
        <v>0</v>
      </c>
      <c r="R76" s="66">
        <f>Q76*ABS(S76)*0.1</f>
        <v>0</v>
      </c>
      <c r="S76" s="67">
        <f>I76*E76/40000</f>
        <v>-0</v>
      </c>
      <c r="T76" s="60">
        <f>MIN($T$6/100*G76,150)</f>
        <v>113.67309</v>
      </c>
      <c r="U76" s="60">
        <f>MIN($U$6/100*G76,200)</f>
        <v>142.0913625</v>
      </c>
      <c r="V76" s="60">
        <f>MIN($V$6/100*G76,250)</f>
        <v>189.45515</v>
      </c>
      <c r="W76" s="60">
        <v>0.2</v>
      </c>
      <c r="X76" s="60">
        <v>0.2</v>
      </c>
      <c r="Y76" s="60">
        <v>0.6</v>
      </c>
      <c r="Z76" s="67">
        <f>IF(AND(D76&lt;49.85,H76&gt;0),$C$2*ABS(H76)/40000,(SUMPRODUCT(--(H76&gt;$T76:$V76),(H76-$T76:$V76),($W76:$Y76)))*E76/40000)</f>
        <v>0</v>
      </c>
      <c r="AA76" s="67">
        <f>IF(AND(C76&gt;=50.1,H76&lt;0),($A$2)*ABS(H76)/40000,0)</f>
        <v>0</v>
      </c>
      <c r="AB76" s="67">
        <f>S76+Z76+AA76</f>
        <v>0</v>
      </c>
      <c r="AC76" s="75">
        <f>IF(AB76&gt;=0,AB76,"")</f>
        <v>0</v>
      </c>
      <c r="AD76" s="76" t="str">
        <f>IF(AB76&lt;0,AB76,"")</f>
        <v/>
      </c>
      <c r="AE76" s="77"/>
      <c r="AF76" s="89"/>
      <c r="AG76" s="92">
        <f>ROUND((AG75-0.01),2)</f>
        <v>50.8</v>
      </c>
      <c r="AH76" s="93">
        <v>0</v>
      </c>
      <c r="AI76" s="86">
        <v>0</v>
      </c>
    </row>
    <row r="77" spans="1:38" customHeight="1" ht="15.75">
      <c r="A77" s="70">
        <v>0.71875</v>
      </c>
      <c r="B77" s="71">
        <v>0.729166666666667</v>
      </c>
      <c r="C77" s="72">
        <v>50</v>
      </c>
      <c r="D77" s="73">
        <f>ROUND(C77,2)</f>
        <v>50</v>
      </c>
      <c r="E77" s="60">
        <v>303.01</v>
      </c>
      <c r="F77" s="60">
        <v>900.52655</v>
      </c>
      <c r="G77" s="61">
        <f>ABS(F77)</f>
        <v>900.52655</v>
      </c>
      <c r="H77" s="74">
        <v>30.53666</v>
      </c>
      <c r="I77" s="63">
        <f>MAX(H77,-0.12*G77)</f>
        <v>30.53666</v>
      </c>
      <c r="J77" s="63">
        <f>IF(ABS(G77)&lt;=10,0.5,IF(ABS(G77)&lt;=25,1,IF(ABS(G77)&lt;=100,2,10)))</f>
        <v>10</v>
      </c>
      <c r="K77" s="64">
        <f>IF(H77&lt;-J77,1,0)</f>
        <v>0</v>
      </c>
      <c r="L77" s="64">
        <f>IF(K77=K76,L76+K77,0)</f>
        <v>0</v>
      </c>
      <c r="M77" s="65">
        <f>IF(OR(L77=12,L77=24,L77=36,L77=48,L77=60,L77=72,L77=84,L77=96),1,0)</f>
        <v>0</v>
      </c>
      <c r="N77" s="65">
        <f>IF(H77&gt;J77,1,0)</f>
        <v>1</v>
      </c>
      <c r="O77" s="65">
        <f>IF(N77=N76,O76+N77,0)</f>
        <v>0</v>
      </c>
      <c r="P77" s="65">
        <f>IF(OR(O77=12,O77=24,O77=36,O77=48,O77=60,O77=72,O77=84,O77=96),1,0)</f>
        <v>0</v>
      </c>
      <c r="Q77" s="66">
        <f>M77+P77</f>
        <v>0</v>
      </c>
      <c r="R77" s="66">
        <f>Q77*ABS(S77)*0.1</f>
        <v>0</v>
      </c>
      <c r="S77" s="67">
        <f>I77*E77/40000</f>
        <v>0.231322833665</v>
      </c>
      <c r="T77" s="60">
        <f>MIN($T$6/100*G77,150)</f>
        <v>108.063186</v>
      </c>
      <c r="U77" s="60">
        <f>MIN($U$6/100*G77,200)</f>
        <v>135.0789825</v>
      </c>
      <c r="V77" s="60">
        <f>MIN($V$6/100*G77,250)</f>
        <v>180.10531</v>
      </c>
      <c r="W77" s="60">
        <v>0.2</v>
      </c>
      <c r="X77" s="60">
        <v>0.2</v>
      </c>
      <c r="Y77" s="60">
        <v>0.6</v>
      </c>
      <c r="Z77" s="67">
        <f>IF(AND(D77&lt;49.85,H77&gt;0),$C$2*ABS(H77)/40000,(SUMPRODUCT(--(H77&gt;$T77:$V77),(H77-$T77:$V77),($W77:$Y77)))*E77/40000)</f>
        <v>0</v>
      </c>
      <c r="AA77" s="67">
        <f>IF(AND(C77&gt;=50.1,H77&lt;0),($A$2)*ABS(H77)/40000,0)</f>
        <v>0</v>
      </c>
      <c r="AB77" s="67">
        <f>S77+Z77+AA77</f>
        <v>0.231322833665</v>
      </c>
      <c r="AC77" s="75">
        <f>IF(AB77&gt;=0,AB77,"")</f>
        <v>0.231322833665</v>
      </c>
      <c r="AD77" s="76" t="str">
        <f>IF(AB77&lt;0,AB77,"")</f>
        <v/>
      </c>
      <c r="AE77" s="77"/>
      <c r="AF77" s="89"/>
      <c r="AG77" s="92">
        <f>ROUND((AG76-0.01),2)</f>
        <v>50.79</v>
      </c>
      <c r="AH77" s="93">
        <v>0</v>
      </c>
      <c r="AI77" s="86">
        <v>0</v>
      </c>
    </row>
    <row r="78" spans="1:38" customHeight="1" ht="15.75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396.2</v>
      </c>
      <c r="F78" s="60">
        <v>884.82716</v>
      </c>
      <c r="G78" s="61">
        <f>ABS(F78)</f>
        <v>884.82716</v>
      </c>
      <c r="H78" s="74">
        <v>46.78444</v>
      </c>
      <c r="I78" s="63">
        <f>MAX(H78,-0.12*G78)</f>
        <v>46.78444</v>
      </c>
      <c r="J78" s="63">
        <f>IF(ABS(G78)&lt;=10,0.5,IF(ABS(G78)&lt;=25,1,IF(ABS(G78)&lt;=100,2,10)))</f>
        <v>10</v>
      </c>
      <c r="K78" s="64">
        <f>IF(H78&lt;-J78,1,0)</f>
        <v>0</v>
      </c>
      <c r="L78" s="64">
        <f>IF(K78=K77,L77+K78,0)</f>
        <v>0</v>
      </c>
      <c r="M78" s="65">
        <f>IF(OR(L78=12,L78=24,L78=36,L78=48,L78=60,L78=72,L78=84,L78=96),1,0)</f>
        <v>0</v>
      </c>
      <c r="N78" s="65">
        <f>IF(H78&gt;J78,1,0)</f>
        <v>1</v>
      </c>
      <c r="O78" s="65">
        <f>IF(N78=N77,O77+N78,0)</f>
        <v>1</v>
      </c>
      <c r="P78" s="65">
        <f>IF(OR(O78=12,O78=24,O78=36,O78=48,O78=60,O78=72,O78=84,O78=96),1,0)</f>
        <v>0</v>
      </c>
      <c r="Q78" s="66">
        <f>M78+P78</f>
        <v>0</v>
      </c>
      <c r="R78" s="66">
        <f>Q78*ABS(S78)*0.1</f>
        <v>0</v>
      </c>
      <c r="S78" s="67">
        <f>I78*E78/40000</f>
        <v>0.4633998781999999</v>
      </c>
      <c r="T78" s="60">
        <f>MIN($T$6/100*G78,150)</f>
        <v>106.1792592</v>
      </c>
      <c r="U78" s="60">
        <f>MIN($U$6/100*G78,200)</f>
        <v>132.724074</v>
      </c>
      <c r="V78" s="60">
        <f>MIN($V$6/100*G78,250)</f>
        <v>176.965432</v>
      </c>
      <c r="W78" s="60">
        <v>0.2</v>
      </c>
      <c r="X78" s="60">
        <v>0.2</v>
      </c>
      <c r="Y78" s="60">
        <v>0.6</v>
      </c>
      <c r="Z78" s="67">
        <f>IF(AND(D78&lt;49.85,H78&gt;0),$C$2*ABS(H78)/40000,(SUMPRODUCT(--(H78&gt;$T78:$V78),(H78-$T78:$V78),($W78:$Y78)))*E78/40000)</f>
        <v>0</v>
      </c>
      <c r="AA78" s="67">
        <f>IF(AND(C78&gt;=50.1,H78&lt;0),($A$2)*ABS(H78)/40000,0)</f>
        <v>0</v>
      </c>
      <c r="AB78" s="67">
        <f>S78+Z78+AA78</f>
        <v>0.4633998781999999</v>
      </c>
      <c r="AC78" s="75">
        <f>IF(AB78&gt;=0,AB78,"")</f>
        <v>0.4633998781999999</v>
      </c>
      <c r="AD78" s="76" t="str">
        <f>IF(AB78&lt;0,AB78,"")</f>
        <v/>
      </c>
      <c r="AE78" s="77"/>
      <c r="AF78" s="89"/>
      <c r="AG78" s="92">
        <f>ROUND((AG77-0.01),2)</f>
        <v>50.78</v>
      </c>
      <c r="AH78" s="93">
        <v>0</v>
      </c>
      <c r="AI78" s="86">
        <v>0</v>
      </c>
    </row>
    <row r="79" spans="1:38" customHeight="1" ht="15.75">
      <c r="A79" s="70">
        <v>0.739583333333333</v>
      </c>
      <c r="B79" s="71">
        <v>0.75</v>
      </c>
      <c r="C79" s="72">
        <v>49.97</v>
      </c>
      <c r="D79" s="73">
        <f>ROUND(C79,2)</f>
        <v>49.97</v>
      </c>
      <c r="E79" s="60">
        <v>396.2</v>
      </c>
      <c r="F79" s="60">
        <v>896.77531</v>
      </c>
      <c r="G79" s="61">
        <f>ABS(F79)</f>
        <v>896.77531</v>
      </c>
      <c r="H79" s="74">
        <v>45.49759</v>
      </c>
      <c r="I79" s="63">
        <f>MAX(H79,-0.12*G79)</f>
        <v>45.49759</v>
      </c>
      <c r="J79" s="63">
        <f>IF(ABS(G79)&lt;=10,0.5,IF(ABS(G79)&lt;=25,1,IF(ABS(G79)&lt;=100,2,10)))</f>
        <v>10</v>
      </c>
      <c r="K79" s="64">
        <f>IF(H79&lt;-J79,1,0)</f>
        <v>0</v>
      </c>
      <c r="L79" s="64">
        <f>IF(K79=K78,L78+K79,0)</f>
        <v>0</v>
      </c>
      <c r="M79" s="65">
        <f>IF(OR(L79=12,L79=24,L79=36,L79=48,L79=60,L79=72,L79=84,L79=96),1,0)</f>
        <v>0</v>
      </c>
      <c r="N79" s="65">
        <f>IF(H79&gt;J79,1,0)</f>
        <v>1</v>
      </c>
      <c r="O79" s="65">
        <f>IF(N79=N78,O78+N79,0)</f>
        <v>2</v>
      </c>
      <c r="P79" s="65">
        <f>IF(OR(O79=12,O79=24,O79=36,O79=48,O79=60,O79=72,O79=84,O79=96),1,0)</f>
        <v>0</v>
      </c>
      <c r="Q79" s="66">
        <f>M79+P79</f>
        <v>0</v>
      </c>
      <c r="R79" s="66">
        <f>Q79*ABS(S79)*0.1</f>
        <v>0</v>
      </c>
      <c r="S79" s="67">
        <f>I79*E79/40000</f>
        <v>0.45065362895</v>
      </c>
      <c r="T79" s="60">
        <f>MIN($T$6/100*G79,150)</f>
        <v>107.6130372</v>
      </c>
      <c r="U79" s="60">
        <f>MIN($U$6/100*G79,200)</f>
        <v>134.5162965</v>
      </c>
      <c r="V79" s="60">
        <f>MIN($V$6/100*G79,250)</f>
        <v>179.355062</v>
      </c>
      <c r="W79" s="60">
        <v>0.2</v>
      </c>
      <c r="X79" s="60">
        <v>0.2</v>
      </c>
      <c r="Y79" s="60">
        <v>0.6</v>
      </c>
      <c r="Z79" s="67">
        <f>IF(AND(D79&lt;49.85,H79&gt;0),$C$2*ABS(H79)/40000,(SUMPRODUCT(--(H79&gt;$T79:$V79),(H79-$T79:$V79),($W79:$Y79)))*E79/40000)</f>
        <v>0</v>
      </c>
      <c r="AA79" s="67">
        <f>IF(AND(C79&gt;=50.1,H79&lt;0),($A$2)*ABS(H79)/40000,0)</f>
        <v>0</v>
      </c>
      <c r="AB79" s="67">
        <f>S79+Z79+AA79</f>
        <v>0.45065362895</v>
      </c>
      <c r="AC79" s="75">
        <f>IF(AB79&gt;=0,AB79,"")</f>
        <v>0.45065362895</v>
      </c>
      <c r="AD79" s="76" t="str">
        <f>IF(AB79&lt;0,AB79,"")</f>
        <v/>
      </c>
      <c r="AE79" s="77"/>
      <c r="AF79" s="89"/>
      <c r="AG79" s="92">
        <f>ROUND((AG78-0.01),2)</f>
        <v>50.77</v>
      </c>
      <c r="AH79" s="93">
        <v>0</v>
      </c>
      <c r="AI79" s="86">
        <v>0</v>
      </c>
    </row>
    <row r="80" spans="1:38" customHeight="1" ht="15.75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0">
        <v>879.53264</v>
      </c>
      <c r="G80" s="61">
        <f>ABS(F80)</f>
        <v>879.53264</v>
      </c>
      <c r="H80" s="74">
        <v>87.75091</v>
      </c>
      <c r="I80" s="63">
        <f>MAX(H80,-0.12*G80)</f>
        <v>87.75091</v>
      </c>
      <c r="J80" s="63">
        <f>IF(ABS(G80)&lt;=10,0.5,IF(ABS(G80)&lt;=25,1,IF(ABS(G80)&lt;=100,2,10)))</f>
        <v>10</v>
      </c>
      <c r="K80" s="64">
        <f>IF(H80&lt;-J80,1,0)</f>
        <v>0</v>
      </c>
      <c r="L80" s="64">
        <f>IF(K80=K79,L79+K80,0)</f>
        <v>0</v>
      </c>
      <c r="M80" s="65">
        <f>IF(OR(L80=12,L80=24,L80=36,L80=48,L80=60,L80=72,L80=84,L80=96),1,0)</f>
        <v>0</v>
      </c>
      <c r="N80" s="65">
        <f>IF(H80&gt;J80,1,0)</f>
        <v>1</v>
      </c>
      <c r="O80" s="65">
        <f>IF(N80=N79,O79+N80,0)</f>
        <v>3</v>
      </c>
      <c r="P80" s="65">
        <f>IF(OR(O80=12,O80=24,O80=36,O80=48,O80=60,O80=72,O80=84,O80=96),1,0)</f>
        <v>0</v>
      </c>
      <c r="Q80" s="66">
        <f>M80+P80</f>
        <v>0</v>
      </c>
      <c r="R80" s="66">
        <f>Q80*ABS(S80)*0.1</f>
        <v>0</v>
      </c>
      <c r="S80" s="67">
        <f>I80*E80/40000</f>
        <v>0</v>
      </c>
      <c r="T80" s="60">
        <f>MIN($T$6/100*G80,150)</f>
        <v>105.5439168</v>
      </c>
      <c r="U80" s="60">
        <f>MIN($U$6/100*G80,200)</f>
        <v>131.929896</v>
      </c>
      <c r="V80" s="60">
        <f>MIN($V$6/100*G80,250)</f>
        <v>175.906528</v>
      </c>
      <c r="W80" s="60">
        <v>0.2</v>
      </c>
      <c r="X80" s="60">
        <v>0.2</v>
      </c>
      <c r="Y80" s="60">
        <v>0.6</v>
      </c>
      <c r="Z80" s="67">
        <f>IF(AND(D80&lt;49.85,H80&gt;0),$C$2*ABS(H80)/40000,(SUMPRODUCT(--(H80&gt;$T80:$V80),(H80-$T80:$V80),($W80:$Y80)))*E80/40000)</f>
        <v>0</v>
      </c>
      <c r="AA80" s="67">
        <f>IF(AND(C80&gt;=50.1,H80&lt;0),($A$2)*ABS(H80)/40000,0)</f>
        <v>0</v>
      </c>
      <c r="AB80" s="67">
        <f>S80+Z80+AA80</f>
        <v>0</v>
      </c>
      <c r="AC80" s="75">
        <f>IF(AB80&gt;=0,AB80,"")</f>
        <v>0</v>
      </c>
      <c r="AD80" s="76" t="str">
        <f>IF(AB80&lt;0,AB80,"")</f>
        <v/>
      </c>
      <c r="AE80" s="77"/>
      <c r="AF80" s="89"/>
      <c r="AG80" s="92">
        <f>ROUND((AG79-0.01),2)</f>
        <v>50.76</v>
      </c>
      <c r="AH80" s="93">
        <v>0</v>
      </c>
      <c r="AI80" s="86">
        <v>0</v>
      </c>
    </row>
    <row r="81" spans="1:38" customHeight="1" ht="15.75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334.07</v>
      </c>
      <c r="F81" s="60">
        <v>940.54069</v>
      </c>
      <c r="G81" s="61">
        <f>ABS(F81)</f>
        <v>940.54069</v>
      </c>
      <c r="H81" s="74">
        <v>35.1524</v>
      </c>
      <c r="I81" s="63">
        <f>MAX(H81,-0.12*G81)</f>
        <v>35.1524</v>
      </c>
      <c r="J81" s="63">
        <f>IF(ABS(G81)&lt;=10,0.5,IF(ABS(G81)&lt;=25,1,IF(ABS(G81)&lt;=100,2,10)))</f>
        <v>10</v>
      </c>
      <c r="K81" s="64">
        <f>IF(H81&lt;-J81,1,0)</f>
        <v>0</v>
      </c>
      <c r="L81" s="64">
        <f>IF(K81=K80,L80+K81,0)</f>
        <v>0</v>
      </c>
      <c r="M81" s="65">
        <f>IF(OR(L81=12,L81=24,L81=36,L81=48,L81=60,L81=72,L81=84,L81=96),1,0)</f>
        <v>0</v>
      </c>
      <c r="N81" s="65">
        <f>IF(H81&gt;J81,1,0)</f>
        <v>1</v>
      </c>
      <c r="O81" s="65">
        <f>IF(N81=N80,O80+N81,0)</f>
        <v>4</v>
      </c>
      <c r="P81" s="65">
        <f>IF(OR(O81=12,O81=24,O81=36,O81=48,O81=60,O81=72,O81=84,O81=96),1,0)</f>
        <v>0</v>
      </c>
      <c r="Q81" s="66">
        <f>M81+P81</f>
        <v>0</v>
      </c>
      <c r="R81" s="66">
        <f>Q81*ABS(S81)*0.1</f>
        <v>0</v>
      </c>
      <c r="S81" s="67">
        <f>I81*E81/40000</f>
        <v>0.2935840567</v>
      </c>
      <c r="T81" s="60">
        <f>MIN($T$6/100*G81,150)</f>
        <v>112.8648828</v>
      </c>
      <c r="U81" s="60">
        <f>MIN($U$6/100*G81,200)</f>
        <v>141.0811035</v>
      </c>
      <c r="V81" s="60">
        <f>MIN($V$6/100*G81,250)</f>
        <v>188.108138</v>
      </c>
      <c r="W81" s="60">
        <v>0.2</v>
      </c>
      <c r="X81" s="60">
        <v>0.2</v>
      </c>
      <c r="Y81" s="60">
        <v>0.6</v>
      </c>
      <c r="Z81" s="67">
        <f>IF(AND(D81&lt;49.85,H81&gt;0),$C$2*ABS(H81)/40000,(SUMPRODUCT(--(H81&gt;$T81:$V81),(H81-$T81:$V81),($W81:$Y81)))*E81/40000)</f>
        <v>0</v>
      </c>
      <c r="AA81" s="67">
        <f>IF(AND(C81&gt;=50.1,H81&lt;0),($A$2)*ABS(H81)/40000,0)</f>
        <v>0</v>
      </c>
      <c r="AB81" s="67">
        <f>S81+Z81+AA81</f>
        <v>0.2935840567</v>
      </c>
      <c r="AC81" s="75">
        <f>IF(AB81&gt;=0,AB81,"")</f>
        <v>0.2935840567</v>
      </c>
      <c r="AD81" s="76" t="str">
        <f>IF(AB81&lt;0,AB81,"")</f>
        <v/>
      </c>
      <c r="AE81" s="77"/>
      <c r="AF81" s="89"/>
      <c r="AG81" s="92">
        <f>ROUND((AG80-0.01),2)</f>
        <v>50.75</v>
      </c>
      <c r="AH81" s="93">
        <v>0</v>
      </c>
      <c r="AI81" s="86">
        <v>0</v>
      </c>
    </row>
    <row r="82" spans="1:38" customHeight="1" ht="15.75">
      <c r="A82" s="70">
        <v>0.770833333333333</v>
      </c>
      <c r="B82" s="71">
        <v>0.78125</v>
      </c>
      <c r="C82" s="72">
        <v>49.95</v>
      </c>
      <c r="D82" s="73">
        <f>ROUND(C82,2)</f>
        <v>49.95</v>
      </c>
      <c r="E82" s="60">
        <v>458.32</v>
      </c>
      <c r="F82" s="60">
        <v>972.24311</v>
      </c>
      <c r="G82" s="61">
        <f>ABS(F82)</f>
        <v>972.24311</v>
      </c>
      <c r="H82" s="74">
        <v>13.06103</v>
      </c>
      <c r="I82" s="63">
        <f>MAX(H82,-0.12*G82)</f>
        <v>13.06103</v>
      </c>
      <c r="J82" s="63">
        <f>IF(ABS(G82)&lt;=10,0.5,IF(ABS(G82)&lt;=25,1,IF(ABS(G82)&lt;=100,2,10)))</f>
        <v>10</v>
      </c>
      <c r="K82" s="64">
        <f>IF(H82&lt;-J82,1,0)</f>
        <v>0</v>
      </c>
      <c r="L82" s="64">
        <f>IF(K82=K81,L81+K82,0)</f>
        <v>0</v>
      </c>
      <c r="M82" s="65">
        <f>IF(OR(L82=12,L82=24,L82=36,L82=48,L82=60,L82=72,L82=84,L82=96),1,0)</f>
        <v>0</v>
      </c>
      <c r="N82" s="65">
        <f>IF(H82&gt;J82,1,0)</f>
        <v>1</v>
      </c>
      <c r="O82" s="65">
        <f>IF(N82=N81,O81+N82,0)</f>
        <v>5</v>
      </c>
      <c r="P82" s="65">
        <f>IF(OR(O82=12,O82=24,O82=36,O82=48,O82=60,O82=72,O82=84,O82=96),1,0)</f>
        <v>0</v>
      </c>
      <c r="Q82" s="66">
        <f>M82+P82</f>
        <v>0</v>
      </c>
      <c r="R82" s="66">
        <f>Q82*ABS(S82)*0.1</f>
        <v>0</v>
      </c>
      <c r="S82" s="67">
        <f>I82*E82/40000</f>
        <v>0.14965328174</v>
      </c>
      <c r="T82" s="60">
        <f>MIN($T$6/100*G82,150)</f>
        <v>116.6691732</v>
      </c>
      <c r="U82" s="60">
        <f>MIN($U$6/100*G82,200)</f>
        <v>145.8364665</v>
      </c>
      <c r="V82" s="60">
        <f>MIN($V$6/100*G82,250)</f>
        <v>194.448622</v>
      </c>
      <c r="W82" s="60">
        <v>0.2</v>
      </c>
      <c r="X82" s="60">
        <v>0.2</v>
      </c>
      <c r="Y82" s="60">
        <v>0.6</v>
      </c>
      <c r="Z82" s="67">
        <f>IF(AND(D82&lt;49.85,H82&gt;0),$C$2*ABS(H82)/40000,(SUMPRODUCT(--(H82&gt;$T82:$V82),(H82-$T82:$V82),($W82:$Y82)))*E82/40000)</f>
        <v>0</v>
      </c>
      <c r="AA82" s="67">
        <f>IF(AND(C82&gt;=50.1,H82&lt;0),($A$2)*ABS(H82)/40000,0)</f>
        <v>0</v>
      </c>
      <c r="AB82" s="67">
        <f>S82+Z82+AA82</f>
        <v>0.14965328174</v>
      </c>
      <c r="AC82" s="75">
        <f>IF(AB82&gt;=0,AB82,"")</f>
        <v>0.14965328174</v>
      </c>
      <c r="AD82" s="76" t="str">
        <f>IF(AB82&lt;0,AB82,"")</f>
        <v/>
      </c>
      <c r="AE82" s="77"/>
      <c r="AF82" s="89"/>
      <c r="AG82" s="92">
        <f>ROUND((AG81-0.01),2)</f>
        <v>50.74</v>
      </c>
      <c r="AH82" s="93">
        <v>0</v>
      </c>
      <c r="AI82" s="86">
        <v>0</v>
      </c>
    </row>
    <row r="83" spans="1:38" customHeight="1" ht="15.75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582.5700000000001</v>
      </c>
      <c r="F83" s="60">
        <v>979.25911</v>
      </c>
      <c r="G83" s="61">
        <f>ABS(F83)</f>
        <v>979.25911</v>
      </c>
      <c r="H83" s="74">
        <v>27.62896</v>
      </c>
      <c r="I83" s="63">
        <f>MAX(H83,-0.12*G83)</f>
        <v>27.62896</v>
      </c>
      <c r="J83" s="63">
        <f>IF(ABS(G83)&lt;=10,0.5,IF(ABS(G83)&lt;=25,1,IF(ABS(G83)&lt;=100,2,10)))</f>
        <v>10</v>
      </c>
      <c r="K83" s="64">
        <f>IF(H83&lt;-J83,1,0)</f>
        <v>0</v>
      </c>
      <c r="L83" s="64">
        <f>IF(K83=K82,L82+K83,0)</f>
        <v>0</v>
      </c>
      <c r="M83" s="65">
        <f>IF(OR(L83=12,L83=24,L83=36,L83=48,L83=60,L83=72,L83=84,L83=96),1,0)</f>
        <v>0</v>
      </c>
      <c r="N83" s="65">
        <f>IF(H83&gt;J83,1,0)</f>
        <v>1</v>
      </c>
      <c r="O83" s="65">
        <f>IF(N83=N82,O82+N83,0)</f>
        <v>6</v>
      </c>
      <c r="P83" s="65">
        <f>IF(OR(O83=12,O83=24,O83=36,O83=48,O83=60,O83=72,O83=84,O83=96),1,0)</f>
        <v>0</v>
      </c>
      <c r="Q83" s="66">
        <f>M83+P83</f>
        <v>0</v>
      </c>
      <c r="R83" s="66">
        <f>Q83*ABS(S83)*0.1</f>
        <v>0</v>
      </c>
      <c r="S83" s="67">
        <f>I83*E83/40000</f>
        <v>0.4023950806800001</v>
      </c>
      <c r="T83" s="60">
        <f>MIN($T$6/100*G83,150)</f>
        <v>117.5110932</v>
      </c>
      <c r="U83" s="60">
        <f>MIN($U$6/100*G83,200)</f>
        <v>146.8888665</v>
      </c>
      <c r="V83" s="60">
        <f>MIN($V$6/100*G83,250)</f>
        <v>195.851822</v>
      </c>
      <c r="W83" s="60">
        <v>0.2</v>
      </c>
      <c r="X83" s="60">
        <v>0.2</v>
      </c>
      <c r="Y83" s="60">
        <v>0.6</v>
      </c>
      <c r="Z83" s="67">
        <f>IF(AND(D83&lt;49.85,H83&gt;0),$C$2*ABS(H83)/40000,(SUMPRODUCT(--(H83&gt;$T83:$V83),(H83-$T83:$V83),($W83:$Y83)))*E83/40000)</f>
        <v>0</v>
      </c>
      <c r="AA83" s="67">
        <f>IF(AND(C83&gt;=50.1,H83&lt;0),($A$2)*ABS(H83)/40000,0)</f>
        <v>0</v>
      </c>
      <c r="AB83" s="67">
        <f>S83+Z83+AA83</f>
        <v>0.4023950806800001</v>
      </c>
      <c r="AC83" s="75">
        <f>IF(AB83&gt;=0,AB83,"")</f>
        <v>0.4023950806800001</v>
      </c>
      <c r="AD83" s="76" t="str">
        <f>IF(AB83&lt;0,AB83,"")</f>
        <v/>
      </c>
      <c r="AE83" s="77"/>
      <c r="AF83" s="89"/>
      <c r="AG83" s="92">
        <f>ROUND((AG82-0.01),2)</f>
        <v>50.73</v>
      </c>
      <c r="AH83" s="93">
        <v>0</v>
      </c>
      <c r="AI83" s="86">
        <v>0</v>
      </c>
    </row>
    <row r="84" spans="1:38" customHeight="1" ht="15.75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396.2</v>
      </c>
      <c r="F84" s="60">
        <v>991.96469</v>
      </c>
      <c r="G84" s="61">
        <f>ABS(F84)</f>
        <v>991.96469</v>
      </c>
      <c r="H84" s="74">
        <v>3.18112</v>
      </c>
      <c r="I84" s="63">
        <f>MAX(H84,-0.12*G84)</f>
        <v>3.18112</v>
      </c>
      <c r="J84" s="63">
        <f>IF(ABS(G84)&lt;=10,0.5,IF(ABS(G84)&lt;=25,1,IF(ABS(G84)&lt;=100,2,10)))</f>
        <v>10</v>
      </c>
      <c r="K84" s="64">
        <f>IF(H84&lt;-J84,1,0)</f>
        <v>0</v>
      </c>
      <c r="L84" s="64">
        <f>IF(K84=K83,L83+K84,0)</f>
        <v>0</v>
      </c>
      <c r="M84" s="65">
        <f>IF(OR(L84=12,L84=24,L84=36,L84=48,L84=60,L84=72,L84=84,L84=96),1,0)</f>
        <v>0</v>
      </c>
      <c r="N84" s="65">
        <f>IF(H84&gt;J84,1,0)</f>
        <v>0</v>
      </c>
      <c r="O84" s="65">
        <f>IF(N84=N83,O83+N84,0)</f>
        <v>0</v>
      </c>
      <c r="P84" s="65">
        <f>IF(OR(O84=12,O84=24,O84=36,O84=48,O84=60,O84=72,O84=84,O84=96),1,0)</f>
        <v>0</v>
      </c>
      <c r="Q84" s="66">
        <f>M84+P84</f>
        <v>0</v>
      </c>
      <c r="R84" s="66">
        <f>Q84*ABS(S84)*0.1</f>
        <v>0</v>
      </c>
      <c r="S84" s="67">
        <f>I84*E84/40000</f>
        <v>0.03150899359999999</v>
      </c>
      <c r="T84" s="60">
        <f>MIN($T$6/100*G84,150)</f>
        <v>119.0357628</v>
      </c>
      <c r="U84" s="60">
        <f>MIN($U$6/100*G84,200)</f>
        <v>148.7947035</v>
      </c>
      <c r="V84" s="60">
        <f>MIN($V$6/100*G84,250)</f>
        <v>198.392938</v>
      </c>
      <c r="W84" s="60">
        <v>0.2</v>
      </c>
      <c r="X84" s="60">
        <v>0.2</v>
      </c>
      <c r="Y84" s="60">
        <v>0.6</v>
      </c>
      <c r="Z84" s="67">
        <f>IF(AND(D84&lt;49.85,H84&gt;0),$C$2*ABS(H84)/40000,(SUMPRODUCT(--(H84&gt;$T84:$V84),(H84-$T84:$V84),($W84:$Y84)))*E84/40000)</f>
        <v>0</v>
      </c>
      <c r="AA84" s="67">
        <f>IF(AND(C84&gt;=50.1,H84&lt;0),($A$2)*ABS(H84)/40000,0)</f>
        <v>0</v>
      </c>
      <c r="AB84" s="67">
        <f>S84+Z84+AA84</f>
        <v>0.03150899359999999</v>
      </c>
      <c r="AC84" s="75">
        <f>IF(AB84&gt;=0,AB84,"")</f>
        <v>0.03150899359999999</v>
      </c>
      <c r="AD84" s="76" t="str">
        <f>IF(AB84&lt;0,AB84,"")</f>
        <v/>
      </c>
      <c r="AE84" s="77"/>
      <c r="AF84" s="89"/>
      <c r="AG84" s="92">
        <f>ROUND((AG83-0.01),2)</f>
        <v>50.72</v>
      </c>
      <c r="AH84" s="93">
        <v>0</v>
      </c>
      <c r="AI84" s="86">
        <v>0</v>
      </c>
    </row>
    <row r="85" spans="1:38" customHeight="1" ht="15.75">
      <c r="A85" s="70">
        <v>0.802083333333333</v>
      </c>
      <c r="B85" s="71">
        <v>0.8125</v>
      </c>
      <c r="C85" s="72">
        <v>49.99</v>
      </c>
      <c r="D85" s="73">
        <f>ROUND(C85,2)</f>
        <v>49.99</v>
      </c>
      <c r="E85" s="60">
        <v>334.07</v>
      </c>
      <c r="F85" s="60">
        <v>1041.25229</v>
      </c>
      <c r="G85" s="61">
        <f>ABS(F85)</f>
        <v>1041.25229</v>
      </c>
      <c r="H85" s="74">
        <v>-41.20868</v>
      </c>
      <c r="I85" s="63">
        <f>MAX(H85,-0.12*G85)</f>
        <v>-41.20868</v>
      </c>
      <c r="J85" s="63">
        <f>IF(ABS(G85)&lt;=10,0.5,IF(ABS(G85)&lt;=25,1,IF(ABS(G85)&lt;=100,2,10)))</f>
        <v>10</v>
      </c>
      <c r="K85" s="64">
        <f>IF(H85&lt;-J85,1,0)</f>
        <v>1</v>
      </c>
      <c r="L85" s="64">
        <f>IF(K85=K84,L84+K85,0)</f>
        <v>0</v>
      </c>
      <c r="M85" s="65">
        <f>IF(OR(L85=12,L85=24,L85=36,L85=48,L85=60,L85=72,L85=84,L85=96),1,0)</f>
        <v>0</v>
      </c>
      <c r="N85" s="65">
        <f>IF(H85&gt;J85,1,0)</f>
        <v>0</v>
      </c>
      <c r="O85" s="65">
        <f>IF(N85=N84,O84+N85,0)</f>
        <v>0</v>
      </c>
      <c r="P85" s="65">
        <f>IF(OR(O85=12,O85=24,O85=36,O85=48,O85=60,O85=72,O85=84,O85=96),1,0)</f>
        <v>0</v>
      </c>
      <c r="Q85" s="66">
        <f>M85+P85</f>
        <v>0</v>
      </c>
      <c r="R85" s="66">
        <f>Q85*ABS(S85)*0.1</f>
        <v>0</v>
      </c>
      <c r="S85" s="67">
        <f>I85*E85/40000</f>
        <v>-0.34416459319</v>
      </c>
      <c r="T85" s="60">
        <f>MIN($T$6/100*G85,150)</f>
        <v>124.9502748</v>
      </c>
      <c r="U85" s="60">
        <f>MIN($U$6/100*G85,200)</f>
        <v>156.1878435</v>
      </c>
      <c r="V85" s="60">
        <f>MIN($V$6/100*G85,250)</f>
        <v>208.250458</v>
      </c>
      <c r="W85" s="60">
        <v>0.2</v>
      </c>
      <c r="X85" s="60">
        <v>0.2</v>
      </c>
      <c r="Y85" s="60">
        <v>0.6</v>
      </c>
      <c r="Z85" s="67">
        <f>IF(AND(D85&lt;49.85,H85&gt;0),$C$2*ABS(H85)/40000,(SUMPRODUCT(--(H85&gt;$T85:$V85),(H85-$T85:$V85),($W85:$Y85)))*E85/40000)</f>
        <v>0</v>
      </c>
      <c r="AA85" s="67">
        <f>IF(AND(C85&gt;=50.1,H85&lt;0),($A$2)*ABS(H85)/40000,0)</f>
        <v>0</v>
      </c>
      <c r="AB85" s="67">
        <f>S85+Z85+AA85</f>
        <v>-0.34416459319</v>
      </c>
      <c r="AC85" s="75" t="str">
        <f>IF(AB85&gt;=0,AB85,"")</f>
        <v/>
      </c>
      <c r="AD85" s="76">
        <f>IF(AB85&lt;0,AB85,"")</f>
        <v>-0.34416459319</v>
      </c>
      <c r="AE85" s="77"/>
      <c r="AF85" s="89"/>
      <c r="AG85" s="92">
        <f>ROUND((AG84-0.01),2)</f>
        <v>50.71</v>
      </c>
      <c r="AH85" s="93">
        <v>0</v>
      </c>
      <c r="AI85" s="86">
        <v>0</v>
      </c>
    </row>
    <row r="86" spans="1:38" customHeight="1" ht="15.75">
      <c r="A86" s="70">
        <v>0.8125</v>
      </c>
      <c r="B86" s="71">
        <v>0.822916666666667</v>
      </c>
      <c r="C86" s="72">
        <v>49.98</v>
      </c>
      <c r="D86" s="73">
        <f>ROUND(C86,2)</f>
        <v>49.98</v>
      </c>
      <c r="E86" s="60">
        <v>365.14</v>
      </c>
      <c r="F86" s="60">
        <v>978.79357</v>
      </c>
      <c r="G86" s="61">
        <f>ABS(F86)</f>
        <v>978.79357</v>
      </c>
      <c r="H86" s="74">
        <v>28.16596</v>
      </c>
      <c r="I86" s="63">
        <f>MAX(H86,-0.12*G86)</f>
        <v>28.16596</v>
      </c>
      <c r="J86" s="63">
        <f>IF(ABS(G86)&lt;=10,0.5,IF(ABS(G86)&lt;=25,1,IF(ABS(G86)&lt;=100,2,10)))</f>
        <v>10</v>
      </c>
      <c r="K86" s="64">
        <f>IF(H86&lt;-J86,1,0)</f>
        <v>0</v>
      </c>
      <c r="L86" s="64">
        <f>IF(K86=K85,L85+K86,0)</f>
        <v>0</v>
      </c>
      <c r="M86" s="65">
        <f>IF(OR(L86=12,L86=24,L86=36,L86=48,L86=60,L86=72,L86=84,L86=96),1,0)</f>
        <v>0</v>
      </c>
      <c r="N86" s="65">
        <f>IF(H86&gt;J86,1,0)</f>
        <v>1</v>
      </c>
      <c r="O86" s="65">
        <f>IF(N86=N85,O85+N86,0)</f>
        <v>0</v>
      </c>
      <c r="P86" s="65">
        <f>IF(OR(O86=12,O86=24,O86=36,O86=48,O86=60,O86=72,O86=84,O86=96),1,0)</f>
        <v>0</v>
      </c>
      <c r="Q86" s="66">
        <f>M86+P86</f>
        <v>0</v>
      </c>
      <c r="R86" s="66">
        <f>Q86*ABS(S86)*0.1</f>
        <v>0</v>
      </c>
      <c r="S86" s="67">
        <f>I86*E86/40000</f>
        <v>0.25711296586</v>
      </c>
      <c r="T86" s="60">
        <f>MIN($T$6/100*G86,150)</f>
        <v>117.4552284</v>
      </c>
      <c r="U86" s="60">
        <f>MIN($U$6/100*G86,200)</f>
        <v>146.8190355</v>
      </c>
      <c r="V86" s="60">
        <f>MIN($V$6/100*G86,250)</f>
        <v>195.758714</v>
      </c>
      <c r="W86" s="60">
        <v>0.2</v>
      </c>
      <c r="X86" s="60">
        <v>0.2</v>
      </c>
      <c r="Y86" s="60">
        <v>0.6</v>
      </c>
      <c r="Z86" s="67">
        <f>IF(AND(D86&lt;49.85,H86&gt;0),$C$2*ABS(H86)/40000,(SUMPRODUCT(--(H86&gt;$T86:$V86),(H86-$T86:$V86),($W86:$Y86)))*E86/40000)</f>
        <v>0</v>
      </c>
      <c r="AA86" s="67">
        <f>IF(AND(C86&gt;=50.1,H86&lt;0),($A$2)*ABS(H86)/40000,0)</f>
        <v>0</v>
      </c>
      <c r="AB86" s="67">
        <f>S86+Z86+AA86</f>
        <v>0.25711296586</v>
      </c>
      <c r="AC86" s="75">
        <f>IF(AB86&gt;=0,AB86,"")</f>
        <v>0.25711296586</v>
      </c>
      <c r="AD86" s="76" t="str">
        <f>IF(AB86&lt;0,AB86,"")</f>
        <v/>
      </c>
      <c r="AE86" s="77"/>
      <c r="AF86" s="89"/>
      <c r="AG86" s="92">
        <f>ROUND((AG85-0.01),2)</f>
        <v>50.7</v>
      </c>
      <c r="AH86" s="93">
        <v>0</v>
      </c>
      <c r="AI86" s="86">
        <v>0</v>
      </c>
    </row>
    <row r="87" spans="1:38" customHeight="1" ht="15.75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303.01</v>
      </c>
      <c r="F87" s="60">
        <v>998.56412</v>
      </c>
      <c r="G87" s="61">
        <f>ABS(F87)</f>
        <v>998.56412</v>
      </c>
      <c r="H87" s="74">
        <v>-5.62383</v>
      </c>
      <c r="I87" s="63">
        <f>MAX(H87,-0.12*G87)</f>
        <v>-5.62383</v>
      </c>
      <c r="J87" s="63">
        <f>IF(ABS(G87)&lt;=10,0.5,IF(ABS(G87)&lt;=25,1,IF(ABS(G87)&lt;=100,2,10)))</f>
        <v>10</v>
      </c>
      <c r="K87" s="64">
        <f>IF(H87&lt;-J87,1,0)</f>
        <v>0</v>
      </c>
      <c r="L87" s="64">
        <f>IF(K87=K86,L86+K87,0)</f>
        <v>0</v>
      </c>
      <c r="M87" s="65">
        <f>IF(OR(L87=12,L87=24,L87=36,L87=48,L87=60,L87=72,L87=84,L87=96),1,0)</f>
        <v>0</v>
      </c>
      <c r="N87" s="65">
        <f>IF(H87&gt;J87,1,0)</f>
        <v>0</v>
      </c>
      <c r="O87" s="65">
        <f>IF(N87=N86,O86+N87,0)</f>
        <v>0</v>
      </c>
      <c r="P87" s="65">
        <f>IF(OR(O87=12,O87=24,O87=36,O87=48,O87=60,O87=72,O87=84,O87=96),1,0)</f>
        <v>0</v>
      </c>
      <c r="Q87" s="66">
        <f>M87+P87</f>
        <v>0</v>
      </c>
      <c r="R87" s="66">
        <f>Q87*ABS(S87)*0.1</f>
        <v>0</v>
      </c>
      <c r="S87" s="67">
        <f>I87*E87/40000</f>
        <v>-0.0426019182075</v>
      </c>
      <c r="T87" s="60">
        <f>MIN($T$6/100*G87,150)</f>
        <v>119.8276944</v>
      </c>
      <c r="U87" s="60">
        <f>MIN($U$6/100*G87,200)</f>
        <v>149.784618</v>
      </c>
      <c r="V87" s="60">
        <f>MIN($V$6/100*G87,250)</f>
        <v>199.712824</v>
      </c>
      <c r="W87" s="60">
        <v>0.2</v>
      </c>
      <c r="X87" s="60">
        <v>0.2</v>
      </c>
      <c r="Y87" s="60">
        <v>0.6</v>
      </c>
      <c r="Z87" s="67">
        <f>IF(AND(D87&lt;49.85,H87&gt;0),$C$2*ABS(H87)/40000,(SUMPRODUCT(--(H87&gt;$T87:$V87),(H87-$T87:$V87),($W87:$Y87)))*E87/40000)</f>
        <v>0</v>
      </c>
      <c r="AA87" s="67">
        <f>IF(AND(C87&gt;=50.1,H87&lt;0),($A$2)*ABS(H87)/40000,0)</f>
        <v>0</v>
      </c>
      <c r="AB87" s="67">
        <f>S87+Z87+AA87</f>
        <v>-0.0426019182075</v>
      </c>
      <c r="AC87" s="75" t="str">
        <f>IF(AB87&gt;=0,AB87,"")</f>
        <v/>
      </c>
      <c r="AD87" s="76">
        <f>IF(AB87&lt;0,AB87,"")</f>
        <v>-0.0426019182075</v>
      </c>
      <c r="AE87" s="77"/>
      <c r="AF87" s="89"/>
      <c r="AG87" s="92">
        <f>ROUND((AG86-0.01),2)</f>
        <v>50.69</v>
      </c>
      <c r="AH87" s="93">
        <v>0</v>
      </c>
      <c r="AI87" s="86">
        <v>0</v>
      </c>
    </row>
    <row r="88" spans="1:38" customHeight="1" ht="15.75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60.6</v>
      </c>
      <c r="F88" s="60">
        <v>929.57149</v>
      </c>
      <c r="G88" s="61">
        <f>ABS(F88)</f>
        <v>929.57149</v>
      </c>
      <c r="H88" s="74">
        <v>46.93611</v>
      </c>
      <c r="I88" s="63">
        <f>MAX(H88,-0.12*G88)</f>
        <v>46.93611</v>
      </c>
      <c r="J88" s="63">
        <f>IF(ABS(G88)&lt;=10,0.5,IF(ABS(G88)&lt;=25,1,IF(ABS(G88)&lt;=100,2,10)))</f>
        <v>10</v>
      </c>
      <c r="K88" s="64">
        <f>IF(H88&lt;-J88,1,0)</f>
        <v>0</v>
      </c>
      <c r="L88" s="64">
        <f>IF(K88=K87,L87+K88,0)</f>
        <v>0</v>
      </c>
      <c r="M88" s="65">
        <f>IF(OR(L88=12,L88=24,L88=36,L88=48,L88=60,L88=72,L88=84,L88=96),1,0)</f>
        <v>0</v>
      </c>
      <c r="N88" s="65">
        <f>IF(H88&gt;J88,1,0)</f>
        <v>1</v>
      </c>
      <c r="O88" s="65">
        <f>IF(N88=N87,O87+N88,0)</f>
        <v>0</v>
      </c>
      <c r="P88" s="65">
        <f>IF(OR(O88=12,O88=24,O88=36,O88=48,O88=60,O88=72,O88=84,O88=96),1,0)</f>
        <v>0</v>
      </c>
      <c r="Q88" s="66">
        <f>M88+P88</f>
        <v>0</v>
      </c>
      <c r="R88" s="66">
        <f>Q88*ABS(S88)*0.1</f>
        <v>0</v>
      </c>
      <c r="S88" s="67">
        <f>I88*E88/40000</f>
        <v>0.07110820665000001</v>
      </c>
      <c r="T88" s="60">
        <f>MIN($T$6/100*G88,150)</f>
        <v>111.5485788</v>
      </c>
      <c r="U88" s="60">
        <f>MIN($U$6/100*G88,200)</f>
        <v>139.4357235</v>
      </c>
      <c r="V88" s="60">
        <f>MIN($V$6/100*G88,250)</f>
        <v>185.914298</v>
      </c>
      <c r="W88" s="60">
        <v>0.2</v>
      </c>
      <c r="X88" s="60">
        <v>0.2</v>
      </c>
      <c r="Y88" s="60">
        <v>0.6</v>
      </c>
      <c r="Z88" s="67">
        <f>IF(AND(D88&lt;49.85,H88&gt;0),$C$2*ABS(H88)/40000,(SUMPRODUCT(--(H88&gt;$T88:$V88),(H88-$T88:$V88),($W88:$Y88)))*E88/40000)</f>
        <v>0</v>
      </c>
      <c r="AA88" s="67">
        <f>IF(AND(C88&gt;=50.1,H88&lt;0),($A$2)*ABS(H88)/40000,0)</f>
        <v>0</v>
      </c>
      <c r="AB88" s="67">
        <f>S88+Z88+AA88</f>
        <v>0.07110820665000001</v>
      </c>
      <c r="AC88" s="75">
        <f>IF(AB88&gt;=0,AB88,"")</f>
        <v>0.07110820665000001</v>
      </c>
      <c r="AD88" s="76" t="str">
        <f>IF(AB88&lt;0,AB88,"")</f>
        <v/>
      </c>
      <c r="AE88" s="77"/>
      <c r="AF88" s="89"/>
      <c r="AG88" s="92">
        <f>ROUND((AG87-0.01),2)</f>
        <v>50.68</v>
      </c>
      <c r="AH88" s="93">
        <v>0</v>
      </c>
      <c r="AI88" s="86">
        <v>0</v>
      </c>
    </row>
    <row r="89" spans="1:38" customHeight="1" ht="15.75">
      <c r="A89" s="70">
        <v>0.84375</v>
      </c>
      <c r="B89" s="71">
        <v>0.854166666666667</v>
      </c>
      <c r="C89" s="72">
        <v>50.03</v>
      </c>
      <c r="D89" s="73">
        <f>ROUND(C89,2)</f>
        <v>50.03</v>
      </c>
      <c r="E89" s="60">
        <v>121.2</v>
      </c>
      <c r="F89" s="60">
        <v>911.37503</v>
      </c>
      <c r="G89" s="61">
        <f>ABS(F89)</f>
        <v>911.37503</v>
      </c>
      <c r="H89" s="74">
        <v>33.78172</v>
      </c>
      <c r="I89" s="63">
        <f>MAX(H89,-0.12*G89)</f>
        <v>33.78172</v>
      </c>
      <c r="J89" s="63">
        <f>IF(ABS(G89)&lt;=10,0.5,IF(ABS(G89)&lt;=25,1,IF(ABS(G89)&lt;=100,2,10)))</f>
        <v>10</v>
      </c>
      <c r="K89" s="64">
        <f>IF(H89&lt;-J89,1,0)</f>
        <v>0</v>
      </c>
      <c r="L89" s="64">
        <f>IF(K89=K88,L88+K89,0)</f>
        <v>0</v>
      </c>
      <c r="M89" s="65">
        <f>IF(OR(L89=12,L89=24,L89=36,L89=48,L89=60,L89=72,L89=84,L89=96),1,0)</f>
        <v>0</v>
      </c>
      <c r="N89" s="65">
        <f>IF(H89&gt;J89,1,0)</f>
        <v>1</v>
      </c>
      <c r="O89" s="65">
        <f>IF(N89=N88,O88+N89,0)</f>
        <v>1</v>
      </c>
      <c r="P89" s="65">
        <f>IF(OR(O89=12,O89=24,O89=36,O89=48,O89=60,O89=72,O89=84,O89=96),1,0)</f>
        <v>0</v>
      </c>
      <c r="Q89" s="66">
        <f>M89+P89</f>
        <v>0</v>
      </c>
      <c r="R89" s="66">
        <f>Q89*ABS(S89)*0.1</f>
        <v>0</v>
      </c>
      <c r="S89" s="67">
        <f>I89*E89/40000</f>
        <v>0.1023586116</v>
      </c>
      <c r="T89" s="60">
        <f>MIN($T$6/100*G89,150)</f>
        <v>109.3650036</v>
      </c>
      <c r="U89" s="60">
        <f>MIN($U$6/100*G89,200)</f>
        <v>136.7062545</v>
      </c>
      <c r="V89" s="60">
        <f>MIN($V$6/100*G89,250)</f>
        <v>182.275006</v>
      </c>
      <c r="W89" s="60">
        <v>0.2</v>
      </c>
      <c r="X89" s="60">
        <v>0.2</v>
      </c>
      <c r="Y89" s="60">
        <v>0.6</v>
      </c>
      <c r="Z89" s="67">
        <f>IF(AND(D89&lt;49.85,H89&gt;0),$C$2*ABS(H89)/40000,(SUMPRODUCT(--(H89&gt;$T89:$V89),(H89-$T89:$V89),($W89:$Y89)))*E89/40000)</f>
        <v>0</v>
      </c>
      <c r="AA89" s="67">
        <f>IF(AND(C89&gt;=50.1,H89&lt;0),($A$2)*ABS(H89)/40000,0)</f>
        <v>0</v>
      </c>
      <c r="AB89" s="67">
        <f>S89+Z89+AA89</f>
        <v>0.1023586116</v>
      </c>
      <c r="AC89" s="75">
        <f>IF(AB89&gt;=0,AB89,"")</f>
        <v>0.1023586116</v>
      </c>
      <c r="AD89" s="76" t="str">
        <f>IF(AB89&lt;0,AB89,"")</f>
        <v/>
      </c>
      <c r="AE89" s="77"/>
      <c r="AF89" s="89"/>
      <c r="AG89" s="92">
        <f>ROUND((AG88-0.01),2)</f>
        <v>50.67</v>
      </c>
      <c r="AH89" s="93">
        <v>0</v>
      </c>
      <c r="AI89" s="86">
        <v>0</v>
      </c>
    </row>
    <row r="90" spans="1:38" customHeight="1" ht="15.75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242.41</v>
      </c>
      <c r="F90" s="60">
        <v>876.53526</v>
      </c>
      <c r="G90" s="61">
        <f>ABS(F90)</f>
        <v>876.53526</v>
      </c>
      <c r="H90" s="74">
        <v>42.34746</v>
      </c>
      <c r="I90" s="63">
        <f>MAX(H90,-0.12*G90)</f>
        <v>42.34746</v>
      </c>
      <c r="J90" s="63">
        <f>IF(ABS(G90)&lt;=10,0.5,IF(ABS(G90)&lt;=25,1,IF(ABS(G90)&lt;=100,2,10)))</f>
        <v>10</v>
      </c>
      <c r="K90" s="64">
        <f>IF(H90&lt;-J90,1,0)</f>
        <v>0</v>
      </c>
      <c r="L90" s="64">
        <f>IF(K90=K89,L89+K90,0)</f>
        <v>0</v>
      </c>
      <c r="M90" s="65">
        <f>IF(OR(L90=12,L90=24,L90=36,L90=48,L90=60,L90=72,L90=84,L90=96),1,0)</f>
        <v>0</v>
      </c>
      <c r="N90" s="65">
        <f>IF(H90&gt;J90,1,0)</f>
        <v>1</v>
      </c>
      <c r="O90" s="65">
        <f>IF(N90=N89,O89+N90,0)</f>
        <v>2</v>
      </c>
      <c r="P90" s="65">
        <f>IF(OR(O90=12,O90=24,O90=36,O90=48,O90=60,O90=72,O90=84,O90=96),1,0)</f>
        <v>0</v>
      </c>
      <c r="Q90" s="66">
        <f>M90+P90</f>
        <v>0</v>
      </c>
      <c r="R90" s="66">
        <f>Q90*ABS(S90)*0.1</f>
        <v>0</v>
      </c>
      <c r="S90" s="67">
        <f>I90*E90/40000</f>
        <v>0.256636194465</v>
      </c>
      <c r="T90" s="60">
        <f>MIN($T$6/100*G90,150)</f>
        <v>105.1842312</v>
      </c>
      <c r="U90" s="60">
        <f>MIN($U$6/100*G90,200)</f>
        <v>131.480289</v>
      </c>
      <c r="V90" s="60">
        <f>MIN($V$6/100*G90,250)</f>
        <v>175.307052</v>
      </c>
      <c r="W90" s="60">
        <v>0.2</v>
      </c>
      <c r="X90" s="60">
        <v>0.2</v>
      </c>
      <c r="Y90" s="60">
        <v>0.6</v>
      </c>
      <c r="Z90" s="67">
        <f>IF(AND(D90&lt;49.85,H90&gt;0),$C$2*ABS(H90)/40000,(SUMPRODUCT(--(H90&gt;$T90:$V90),(H90-$T90:$V90),($W90:$Y90)))*E90/40000)</f>
        <v>0</v>
      </c>
      <c r="AA90" s="67">
        <f>IF(AND(C90&gt;=50.1,H90&lt;0),($A$2)*ABS(H90)/40000,0)</f>
        <v>0</v>
      </c>
      <c r="AB90" s="67">
        <f>S90+Z90+AA90</f>
        <v>0.256636194465</v>
      </c>
      <c r="AC90" s="75">
        <f>IF(AB90&gt;=0,AB90,"")</f>
        <v>0.256636194465</v>
      </c>
      <c r="AD90" s="76" t="str">
        <f>IF(AB90&lt;0,AB90,"")</f>
        <v/>
      </c>
      <c r="AE90" s="77"/>
      <c r="AF90" s="89"/>
      <c r="AG90" s="92">
        <f>ROUND((AG89-0.01),2)</f>
        <v>50.66</v>
      </c>
      <c r="AH90" s="93">
        <v>0</v>
      </c>
      <c r="AI90" s="86">
        <v>0</v>
      </c>
    </row>
    <row r="91" spans="1:38" customHeight="1" ht="15.75">
      <c r="A91" s="70">
        <v>0.864583333333333</v>
      </c>
      <c r="B91" s="71">
        <v>0.875</v>
      </c>
      <c r="C91" s="72">
        <v>50.05</v>
      </c>
      <c r="D91" s="73">
        <f>ROUND(C91,2)</f>
        <v>50.05</v>
      </c>
      <c r="E91" s="60">
        <v>0</v>
      </c>
      <c r="F91" s="60">
        <v>838.67517</v>
      </c>
      <c r="G91" s="61">
        <f>ABS(F91)</f>
        <v>838.67517</v>
      </c>
      <c r="H91" s="74">
        <v>21.34501</v>
      </c>
      <c r="I91" s="63">
        <f>MAX(H91,-0.12*G91)</f>
        <v>21.34501</v>
      </c>
      <c r="J91" s="63">
        <f>IF(ABS(G91)&lt;=10,0.5,IF(ABS(G91)&lt;=25,1,IF(ABS(G91)&lt;=100,2,10)))</f>
        <v>10</v>
      </c>
      <c r="K91" s="64">
        <f>IF(H91&lt;-J91,1,0)</f>
        <v>0</v>
      </c>
      <c r="L91" s="64">
        <f>IF(K91=K90,L90+K91,0)</f>
        <v>0</v>
      </c>
      <c r="M91" s="65">
        <f>IF(OR(L91=12,L91=24,L91=36,L91=48,L91=60,L91=72,L91=84,L91=96),1,0)</f>
        <v>0</v>
      </c>
      <c r="N91" s="65">
        <f>IF(H91&gt;J91,1,0)</f>
        <v>1</v>
      </c>
      <c r="O91" s="65">
        <f>IF(N91=N90,O90+N91,0)</f>
        <v>3</v>
      </c>
      <c r="P91" s="65">
        <f>IF(OR(O91=12,O91=24,O91=36,O91=48,O91=60,O91=72,O91=84,O91=96),1,0)</f>
        <v>0</v>
      </c>
      <c r="Q91" s="66">
        <f>M91+P91</f>
        <v>0</v>
      </c>
      <c r="R91" s="66">
        <f>Q91*ABS(S91)*0.1</f>
        <v>0</v>
      </c>
      <c r="S91" s="67">
        <f>I91*E91/40000</f>
        <v>0</v>
      </c>
      <c r="T91" s="60">
        <f>MIN($T$6/100*G91,150)</f>
        <v>100.6410204</v>
      </c>
      <c r="U91" s="60">
        <f>MIN($U$6/100*G91,200)</f>
        <v>125.8012755</v>
      </c>
      <c r="V91" s="60">
        <f>MIN($V$6/100*G91,250)</f>
        <v>167.735034</v>
      </c>
      <c r="W91" s="60">
        <v>0.2</v>
      </c>
      <c r="X91" s="60">
        <v>0.2</v>
      </c>
      <c r="Y91" s="60">
        <v>0.6</v>
      </c>
      <c r="Z91" s="67">
        <f>IF(AND(D91&lt;49.85,H91&gt;0),$C$2*ABS(H91)/40000,(SUMPRODUCT(--(H91&gt;$T91:$V91),(H91-$T91:$V91),($W91:$Y91)))*E91/40000)</f>
        <v>0</v>
      </c>
      <c r="AA91" s="67">
        <f>IF(AND(C91&gt;=50.1,H91&lt;0),($A$2)*ABS(H91)/40000,0)</f>
        <v>0</v>
      </c>
      <c r="AB91" s="67">
        <f>S91+Z91+AA91</f>
        <v>0</v>
      </c>
      <c r="AC91" s="75">
        <f>IF(AB91&gt;=0,AB91,"")</f>
        <v>0</v>
      </c>
      <c r="AD91" s="76" t="str">
        <f>IF(AB91&lt;0,AB91,"")</f>
        <v/>
      </c>
      <c r="AE91" s="77"/>
      <c r="AF91" s="89"/>
      <c r="AG91" s="92">
        <f>ROUND((AG90-0.01),2)</f>
        <v>50.65</v>
      </c>
      <c r="AH91" s="93">
        <v>0</v>
      </c>
      <c r="AI91" s="86">
        <v>0</v>
      </c>
    </row>
    <row r="92" spans="1:38" customHeight="1" ht="15.75">
      <c r="A92" s="70">
        <v>0.875</v>
      </c>
      <c r="B92" s="71">
        <v>0.885416666666667</v>
      </c>
      <c r="C92" s="72">
        <v>50.02</v>
      </c>
      <c r="D92" s="73">
        <f>ROUND(C92,2)</f>
        <v>50.02</v>
      </c>
      <c r="E92" s="60">
        <v>181.81</v>
      </c>
      <c r="F92" s="60">
        <v>815.5254200000001</v>
      </c>
      <c r="G92" s="61">
        <f>ABS(F92)</f>
        <v>815.5254200000001</v>
      </c>
      <c r="H92" s="74">
        <v>27.50004</v>
      </c>
      <c r="I92" s="63">
        <f>MAX(H92,-0.12*G92)</f>
        <v>27.50004</v>
      </c>
      <c r="J92" s="63">
        <f>IF(ABS(G92)&lt;=10,0.5,IF(ABS(G92)&lt;=25,1,IF(ABS(G92)&lt;=100,2,10)))</f>
        <v>10</v>
      </c>
      <c r="K92" s="64">
        <f>IF(H92&lt;-J92,1,0)</f>
        <v>0</v>
      </c>
      <c r="L92" s="64">
        <f>IF(K92=K91,L91+K92,0)</f>
        <v>0</v>
      </c>
      <c r="M92" s="65">
        <f>IF(OR(L92=12,L92=24,L92=36,L92=48,L92=60,L92=72,L92=84,L92=96),1,0)</f>
        <v>0</v>
      </c>
      <c r="N92" s="65">
        <f>IF(H92&gt;J92,1,0)</f>
        <v>1</v>
      </c>
      <c r="O92" s="65">
        <f>IF(N92=N91,O91+N92,0)</f>
        <v>4</v>
      </c>
      <c r="P92" s="65">
        <f>IF(OR(O92=12,O92=24,O92=36,O92=48,O92=60,O92=72,O92=84,O92=96),1,0)</f>
        <v>0</v>
      </c>
      <c r="Q92" s="66">
        <f>M92+P92</f>
        <v>0</v>
      </c>
      <c r="R92" s="66">
        <f>Q92*ABS(S92)*0.1</f>
        <v>0</v>
      </c>
      <c r="S92" s="67">
        <f>I92*E92/40000</f>
        <v>0.12499455681</v>
      </c>
      <c r="T92" s="60">
        <f>MIN($T$6/100*G92,150)</f>
        <v>97.86305040000001</v>
      </c>
      <c r="U92" s="60">
        <f>MIN($U$6/100*G92,200)</f>
        <v>122.328813</v>
      </c>
      <c r="V92" s="60">
        <f>MIN($V$6/100*G92,250)</f>
        <v>163.105084</v>
      </c>
      <c r="W92" s="60">
        <v>0.2</v>
      </c>
      <c r="X92" s="60">
        <v>0.2</v>
      </c>
      <c r="Y92" s="60">
        <v>0.6</v>
      </c>
      <c r="Z92" s="67">
        <f>IF(AND(D92&lt;49.85,H92&gt;0),$C$2*ABS(H92)/40000,(SUMPRODUCT(--(H92&gt;$T92:$V92),(H92-$T92:$V92),($W92:$Y92)))*E92/40000)</f>
        <v>0</v>
      </c>
      <c r="AA92" s="67">
        <f>IF(AND(C92&gt;=50.1,H92&lt;0),($A$2)*ABS(H92)/40000,0)</f>
        <v>0</v>
      </c>
      <c r="AB92" s="67">
        <f>S92+Z92+AA92</f>
        <v>0.12499455681</v>
      </c>
      <c r="AC92" s="75">
        <f>IF(AB92&gt;=0,AB92,"")</f>
        <v>0.12499455681</v>
      </c>
      <c r="AD92" s="76" t="str">
        <f>IF(AB92&lt;0,AB92,"")</f>
        <v/>
      </c>
      <c r="AE92" s="77"/>
      <c r="AF92" s="89"/>
      <c r="AG92" s="92">
        <f>ROUND((AG91-0.01),2)</f>
        <v>50.64</v>
      </c>
      <c r="AH92" s="93">
        <v>0</v>
      </c>
      <c r="AI92" s="86">
        <v>0</v>
      </c>
    </row>
    <row r="93" spans="1:38" customHeight="1" ht="15.75">
      <c r="A93" s="70">
        <v>0.885416666666667</v>
      </c>
      <c r="B93" s="71">
        <v>0.895833333333334</v>
      </c>
      <c r="C93" s="72">
        <v>50.02</v>
      </c>
      <c r="D93" s="73">
        <f>ROUND(C93,2)</f>
        <v>50.02</v>
      </c>
      <c r="E93" s="60">
        <v>181.81</v>
      </c>
      <c r="F93" s="60">
        <v>791.50662</v>
      </c>
      <c r="G93" s="61">
        <f>ABS(F93)</f>
        <v>791.50662</v>
      </c>
      <c r="H93" s="74">
        <v>16.57881</v>
      </c>
      <c r="I93" s="63">
        <f>MAX(H93,-0.12*G93)</f>
        <v>16.57881</v>
      </c>
      <c r="J93" s="63">
        <f>IF(ABS(G93)&lt;=10,0.5,IF(ABS(G93)&lt;=25,1,IF(ABS(G93)&lt;=100,2,10)))</f>
        <v>10</v>
      </c>
      <c r="K93" s="64">
        <f>IF(H93&lt;-J93,1,0)</f>
        <v>0</v>
      </c>
      <c r="L93" s="64">
        <f>IF(K93=K92,L92+K93,0)</f>
        <v>0</v>
      </c>
      <c r="M93" s="65">
        <f>IF(OR(L93=12,L93=24,L93=36,L93=48,L93=60,L93=72,L93=84,L93=96),1,0)</f>
        <v>0</v>
      </c>
      <c r="N93" s="65">
        <f>IF(H93&gt;J93,1,0)</f>
        <v>1</v>
      </c>
      <c r="O93" s="65">
        <f>IF(N93=N92,O92+N93,0)</f>
        <v>5</v>
      </c>
      <c r="P93" s="65">
        <f>IF(OR(O93=12,O93=24,O93=36,O93=48,O93=60,O93=72,O93=84,O93=96),1,0)</f>
        <v>0</v>
      </c>
      <c r="Q93" s="66">
        <f>M93+P93</f>
        <v>0</v>
      </c>
      <c r="R93" s="66">
        <f>Q93*ABS(S93)*0.1</f>
        <v>0</v>
      </c>
      <c r="S93" s="67">
        <f>I93*E93/40000</f>
        <v>0.07535483615250001</v>
      </c>
      <c r="T93" s="60">
        <f>MIN($T$6/100*G93,150)</f>
        <v>94.98079439999999</v>
      </c>
      <c r="U93" s="60">
        <f>MIN($U$6/100*G93,200)</f>
        <v>118.725993</v>
      </c>
      <c r="V93" s="60">
        <f>MIN($V$6/100*G93,250)</f>
        <v>158.301324</v>
      </c>
      <c r="W93" s="60">
        <v>0.2</v>
      </c>
      <c r="X93" s="60">
        <v>0.2</v>
      </c>
      <c r="Y93" s="60">
        <v>0.6</v>
      </c>
      <c r="Z93" s="67">
        <f>IF(AND(D93&lt;49.85,H93&gt;0),$C$2*ABS(H93)/40000,(SUMPRODUCT(--(H93&gt;$T93:$V93),(H93-$T93:$V93),($W93:$Y93)))*E93/40000)</f>
        <v>0</v>
      </c>
      <c r="AA93" s="67">
        <f>IF(AND(C93&gt;=50.1,H93&lt;0),($A$2)*ABS(H93)/40000,0)</f>
        <v>0</v>
      </c>
      <c r="AB93" s="67">
        <f>S93+Z93+AA93</f>
        <v>0.07535483615250001</v>
      </c>
      <c r="AC93" s="75">
        <f>IF(AB93&gt;=0,AB93,"")</f>
        <v>0.07535483615250001</v>
      </c>
      <c r="AD93" s="76" t="str">
        <f>IF(AB93&lt;0,AB93,"")</f>
        <v/>
      </c>
      <c r="AE93" s="77"/>
      <c r="AF93" s="89"/>
      <c r="AG93" s="92">
        <f>ROUND((AG92-0.01),2)</f>
        <v>50.63</v>
      </c>
      <c r="AH93" s="93">
        <v>0</v>
      </c>
      <c r="AI93" s="86">
        <v>0</v>
      </c>
    </row>
    <row r="94" spans="1:38" customHeight="1" ht="15.75">
      <c r="A94" s="70">
        <v>0.895833333333333</v>
      </c>
      <c r="B94" s="71">
        <v>0.90625</v>
      </c>
      <c r="C94" s="72">
        <v>50.02</v>
      </c>
      <c r="D94" s="73">
        <f>ROUND(C94,2)</f>
        <v>50.02</v>
      </c>
      <c r="E94" s="60">
        <v>181.81</v>
      </c>
      <c r="F94" s="60">
        <v>791.65462</v>
      </c>
      <c r="G94" s="61">
        <f>ABS(F94)</f>
        <v>791.65462</v>
      </c>
      <c r="H94" s="74">
        <v>-25.86163</v>
      </c>
      <c r="I94" s="63">
        <f>MAX(H94,-0.12*G94)</f>
        <v>-25.86163</v>
      </c>
      <c r="J94" s="63">
        <f>IF(ABS(G94)&lt;=10,0.5,IF(ABS(G94)&lt;=25,1,IF(ABS(G94)&lt;=100,2,10)))</f>
        <v>10</v>
      </c>
      <c r="K94" s="64">
        <f>IF(H94&lt;-J94,1,0)</f>
        <v>1</v>
      </c>
      <c r="L94" s="64">
        <f>IF(K94=K93,L93+K94,0)</f>
        <v>0</v>
      </c>
      <c r="M94" s="65">
        <f>IF(OR(L94=12,L94=24,L94=36,L94=48,L94=60,L94=72,L94=84,L94=96),1,0)</f>
        <v>0</v>
      </c>
      <c r="N94" s="65">
        <f>IF(H94&gt;J94,1,0)</f>
        <v>0</v>
      </c>
      <c r="O94" s="65">
        <f>IF(N94=N93,O93+N94,0)</f>
        <v>0</v>
      </c>
      <c r="P94" s="65">
        <f>IF(OR(O94=12,O94=24,O94=36,O94=48,O94=60,O94=72,O94=84,O94=96),1,0)</f>
        <v>0</v>
      </c>
      <c r="Q94" s="66">
        <f>M94+P94</f>
        <v>0</v>
      </c>
      <c r="R94" s="66">
        <f>Q94*ABS(S94)*0.1</f>
        <v>0</v>
      </c>
      <c r="S94" s="67">
        <f>I94*E94/40000</f>
        <v>-0.1175475737575</v>
      </c>
      <c r="T94" s="60">
        <f>MIN($T$6/100*G94,150)</f>
        <v>94.9985544</v>
      </c>
      <c r="U94" s="60">
        <f>MIN($U$6/100*G94,200)</f>
        <v>118.748193</v>
      </c>
      <c r="V94" s="60">
        <f>MIN($V$6/100*G94,250)</f>
        <v>158.330924</v>
      </c>
      <c r="W94" s="60">
        <v>0.2</v>
      </c>
      <c r="X94" s="60">
        <v>0.2</v>
      </c>
      <c r="Y94" s="60">
        <v>0.6</v>
      </c>
      <c r="Z94" s="67">
        <f>IF(AND(D94&lt;49.85,H94&gt;0),$C$2*ABS(H94)/40000,(SUMPRODUCT(--(H94&gt;$T94:$V94),(H94-$T94:$V94),($W94:$Y94)))*E94/40000)</f>
        <v>0</v>
      </c>
      <c r="AA94" s="67">
        <f>IF(AND(C94&gt;=50.1,H94&lt;0),($A$2)*ABS(H94)/40000,0)</f>
        <v>0</v>
      </c>
      <c r="AB94" s="67">
        <f>S94+Z94+AA94</f>
        <v>-0.1175475737575</v>
      </c>
      <c r="AC94" s="75" t="str">
        <f>IF(AB94&gt;=0,AB94,"")</f>
        <v/>
      </c>
      <c r="AD94" s="76">
        <f>IF(AB94&lt;0,AB94,"")</f>
        <v>-0.1175475737575</v>
      </c>
      <c r="AE94" s="77"/>
      <c r="AF94" s="89"/>
      <c r="AG94" s="92">
        <f>ROUND((AG93-0.01),2)</f>
        <v>50.62</v>
      </c>
      <c r="AH94" s="93">
        <v>0</v>
      </c>
      <c r="AI94" s="86">
        <v>0</v>
      </c>
    </row>
    <row r="95" spans="1:38" customHeight="1" ht="15.75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121.2</v>
      </c>
      <c r="F95" s="60">
        <v>762.26262</v>
      </c>
      <c r="G95" s="61">
        <f>ABS(F95)</f>
        <v>762.26262</v>
      </c>
      <c r="H95" s="74">
        <v>-35.80763</v>
      </c>
      <c r="I95" s="63">
        <f>MAX(H95,-0.12*G95)</f>
        <v>-35.80763</v>
      </c>
      <c r="J95" s="63">
        <f>IF(ABS(G95)&lt;=10,0.5,IF(ABS(G95)&lt;=25,1,IF(ABS(G95)&lt;=100,2,10)))</f>
        <v>10</v>
      </c>
      <c r="K95" s="64">
        <f>IF(H95&lt;-J95,1,0)</f>
        <v>1</v>
      </c>
      <c r="L95" s="64">
        <f>IF(K95=K94,L94+K95,0)</f>
        <v>1</v>
      </c>
      <c r="M95" s="65">
        <f>IF(OR(L95=12,L95=24,L95=36,L95=48,L95=60,L95=72,L95=84,L95=96),1,0)</f>
        <v>0</v>
      </c>
      <c r="N95" s="65">
        <f>IF(H95&gt;J95,1,0)</f>
        <v>0</v>
      </c>
      <c r="O95" s="65">
        <f>IF(N95=N94,O94+N95,0)</f>
        <v>0</v>
      </c>
      <c r="P95" s="65">
        <f>IF(OR(O95=12,O95=24,O95=36,O95=48,O95=60,O95=72,O95=84,O95=96),1,0)</f>
        <v>0</v>
      </c>
      <c r="Q95" s="66">
        <f>M95+P95</f>
        <v>0</v>
      </c>
      <c r="R95" s="66">
        <f>Q95*ABS(S95)*0.1</f>
        <v>0</v>
      </c>
      <c r="S95" s="67">
        <f>I95*E95/40000</f>
        <v>-0.1084971189</v>
      </c>
      <c r="T95" s="60">
        <f>MIN($T$6/100*G95,150)</f>
        <v>91.47151439999999</v>
      </c>
      <c r="U95" s="60">
        <f>MIN($U$6/100*G95,200)</f>
        <v>114.339393</v>
      </c>
      <c r="V95" s="60">
        <f>MIN($V$6/100*G95,250)</f>
        <v>152.452524</v>
      </c>
      <c r="W95" s="60">
        <v>0.2</v>
      </c>
      <c r="X95" s="60">
        <v>0.2</v>
      </c>
      <c r="Y95" s="60">
        <v>0.6</v>
      </c>
      <c r="Z95" s="67">
        <f>IF(AND(D95&lt;49.85,H95&gt;0),$C$2*ABS(H95)/40000,(SUMPRODUCT(--(H95&gt;$T95:$V95),(H95-$T95:$V95),($W95:$Y95)))*E95/40000)</f>
        <v>0</v>
      </c>
      <c r="AA95" s="67">
        <f>IF(AND(C95&gt;=50.1,H95&lt;0),($A$2)*ABS(H95)/40000,0)</f>
        <v>0</v>
      </c>
      <c r="AB95" s="67">
        <f>S95+Z95+AA95</f>
        <v>-0.1084971189</v>
      </c>
      <c r="AC95" s="75" t="str">
        <f>IF(AB95&gt;=0,AB95,"")</f>
        <v/>
      </c>
      <c r="AD95" s="76">
        <f>IF(AB95&lt;0,AB95,"")</f>
        <v>-0.1084971189</v>
      </c>
      <c r="AE95" s="77"/>
      <c r="AF95" s="89"/>
      <c r="AG95" s="92">
        <f>ROUND((AG94-0.01),2)</f>
        <v>50.61</v>
      </c>
      <c r="AH95" s="93">
        <v>0</v>
      </c>
      <c r="AI95" s="86">
        <v>0</v>
      </c>
    </row>
    <row r="96" spans="1:38" customHeight="1" ht="15.75">
      <c r="A96" s="70">
        <v>0.916666666666667</v>
      </c>
      <c r="B96" s="71">
        <v>0.927083333333334</v>
      </c>
      <c r="C96" s="72">
        <v>49.91</v>
      </c>
      <c r="D96" s="73">
        <f>ROUND(C96,2)</f>
        <v>49.91</v>
      </c>
      <c r="E96" s="60">
        <v>582.5700000000001</v>
      </c>
      <c r="F96" s="60">
        <v>781.70542</v>
      </c>
      <c r="G96" s="61">
        <f>ABS(F96)</f>
        <v>781.70542</v>
      </c>
      <c r="H96" s="74">
        <v>-40.20578</v>
      </c>
      <c r="I96" s="63">
        <f>MAX(H96,-0.12*G96)</f>
        <v>-40.20578</v>
      </c>
      <c r="J96" s="63">
        <f>IF(ABS(G96)&lt;=10,0.5,IF(ABS(G96)&lt;=25,1,IF(ABS(G96)&lt;=100,2,10)))</f>
        <v>10</v>
      </c>
      <c r="K96" s="64">
        <f>IF(H96&lt;-J96,1,0)</f>
        <v>1</v>
      </c>
      <c r="L96" s="64">
        <f>IF(K96=K95,L95+K96,0)</f>
        <v>2</v>
      </c>
      <c r="M96" s="65">
        <f>IF(OR(L96=12,L96=24,L96=36,L96=48,L96=60,L96=72,L96=84,L96=96),1,0)</f>
        <v>0</v>
      </c>
      <c r="N96" s="65">
        <f>IF(H96&gt;J96,1,0)</f>
        <v>0</v>
      </c>
      <c r="O96" s="65">
        <f>IF(N96=N95,O95+N96,0)</f>
        <v>0</v>
      </c>
      <c r="P96" s="65">
        <f>IF(OR(O96=12,O96=24,O96=36,O96=48,O96=60,O96=72,O96=84,O96=96),1,0)</f>
        <v>0</v>
      </c>
      <c r="Q96" s="66">
        <f>M96+P96</f>
        <v>0</v>
      </c>
      <c r="R96" s="66">
        <f>Q96*ABS(S96)*0.1</f>
        <v>0</v>
      </c>
      <c r="S96" s="67">
        <f>I96*E96/40000</f>
        <v>-0.585567031365</v>
      </c>
      <c r="T96" s="60">
        <f>MIN($T$6/100*G96,150)</f>
        <v>93.8046504</v>
      </c>
      <c r="U96" s="60">
        <f>MIN($U$6/100*G96,200)</f>
        <v>117.255813</v>
      </c>
      <c r="V96" s="60">
        <f>MIN($V$6/100*G96,250)</f>
        <v>156.341084</v>
      </c>
      <c r="W96" s="60">
        <v>0.2</v>
      </c>
      <c r="X96" s="60">
        <v>0.2</v>
      </c>
      <c r="Y96" s="60">
        <v>0.6</v>
      </c>
      <c r="Z96" s="67">
        <f>IF(AND(D96&lt;49.85,H96&gt;0),$C$2*ABS(H96)/40000,(SUMPRODUCT(--(H96&gt;$T96:$V96),(H96-$T96:$V96),($W96:$Y96)))*E96/40000)</f>
        <v>0</v>
      </c>
      <c r="AA96" s="67">
        <f>IF(AND(C96&gt;=50.1,H96&lt;0),($A$2)*ABS(H96)/40000,0)</f>
        <v>0</v>
      </c>
      <c r="AB96" s="67">
        <f>S96+Z96+AA96</f>
        <v>-0.585567031365</v>
      </c>
      <c r="AC96" s="75" t="str">
        <f>IF(AB96&gt;=0,AB96,"")</f>
        <v/>
      </c>
      <c r="AD96" s="76">
        <f>IF(AB96&lt;0,AB96,"")</f>
        <v>-0.585567031365</v>
      </c>
      <c r="AE96" s="77"/>
      <c r="AF96" s="89"/>
      <c r="AG96" s="92">
        <f>ROUND((AG95-0.01),2)</f>
        <v>50.6</v>
      </c>
      <c r="AH96" s="93">
        <v>0</v>
      </c>
      <c r="AI96" s="86">
        <v>0</v>
      </c>
    </row>
    <row r="97" spans="1:38" customHeight="1" ht="15.75">
      <c r="A97" s="70">
        <v>0.927083333333333</v>
      </c>
      <c r="B97" s="71">
        <v>0.9375</v>
      </c>
      <c r="C97" s="72">
        <v>49.89</v>
      </c>
      <c r="D97" s="73">
        <f>ROUND(C97,2)</f>
        <v>49.89</v>
      </c>
      <c r="E97" s="60">
        <v>644.6900000000001</v>
      </c>
      <c r="F97" s="60">
        <v>761.3954199999999</v>
      </c>
      <c r="G97" s="61">
        <f>ABS(F97)</f>
        <v>761.3954199999999</v>
      </c>
      <c r="H97" s="74">
        <v>-9.589259999999999</v>
      </c>
      <c r="I97" s="63">
        <f>MAX(H97,-0.12*G97)</f>
        <v>-9.589259999999999</v>
      </c>
      <c r="J97" s="63">
        <f>IF(ABS(G97)&lt;=10,0.5,IF(ABS(G97)&lt;=25,1,IF(ABS(G97)&lt;=100,2,10)))</f>
        <v>10</v>
      </c>
      <c r="K97" s="64">
        <f>IF(H97&lt;-J97,1,0)</f>
        <v>0</v>
      </c>
      <c r="L97" s="64">
        <f>IF(K97=K96,L96+K97,0)</f>
        <v>0</v>
      </c>
      <c r="M97" s="65">
        <f>IF(OR(L97=12,L97=24,L97=36,L97=48,L97=60,L97=72,L97=84,L97=96),1,0)</f>
        <v>0</v>
      </c>
      <c r="N97" s="65">
        <f>IF(H97&gt;J97,1,0)</f>
        <v>0</v>
      </c>
      <c r="O97" s="65">
        <f>IF(N97=N96,O96+N97,0)</f>
        <v>0</v>
      </c>
      <c r="P97" s="65">
        <f>IF(OR(O97=12,O97=24,O97=36,O97=48,O97=60,O97=72,O97=84,O97=96),1,0)</f>
        <v>0</v>
      </c>
      <c r="Q97" s="66">
        <f>M97+P97</f>
        <v>0</v>
      </c>
      <c r="R97" s="66">
        <f>Q97*ABS(S97)*0.1</f>
        <v>0</v>
      </c>
      <c r="S97" s="67">
        <f>I97*E97/40000</f>
        <v>-0.154552500735</v>
      </c>
      <c r="T97" s="60">
        <f>MIN($T$6/100*G97,150)</f>
        <v>91.3674504</v>
      </c>
      <c r="U97" s="60">
        <f>MIN($U$6/100*G97,200)</f>
        <v>114.209313</v>
      </c>
      <c r="V97" s="60">
        <f>MIN($V$6/100*G97,250)</f>
        <v>152.279084</v>
      </c>
      <c r="W97" s="60">
        <v>0.2</v>
      </c>
      <c r="X97" s="60">
        <v>0.2</v>
      </c>
      <c r="Y97" s="60">
        <v>0.6</v>
      </c>
      <c r="Z97" s="67">
        <f>IF(AND(D97&lt;49.85,H97&gt;0),$C$2*ABS(H97)/40000,(SUMPRODUCT(--(H97&gt;$T97:$V97),(H97-$T97:$V97),($W97:$Y97)))*E97/40000)</f>
        <v>0</v>
      </c>
      <c r="AA97" s="67">
        <f>IF(AND(C97&gt;=50.1,H97&lt;0),($A$2)*ABS(H97)/40000,0)</f>
        <v>0</v>
      </c>
      <c r="AB97" s="67">
        <f>S97+Z97+AA97</f>
        <v>-0.154552500735</v>
      </c>
      <c r="AC97" s="75" t="str">
        <f>IF(AB97&gt;=0,AB97,"")</f>
        <v/>
      </c>
      <c r="AD97" s="76">
        <f>IF(AB97&lt;0,AB97,"")</f>
        <v>-0.154552500735</v>
      </c>
      <c r="AE97" s="77"/>
      <c r="AF97" s="89"/>
      <c r="AG97" s="92">
        <f>ROUND((AG96-0.01),2)</f>
        <v>50.59</v>
      </c>
      <c r="AH97" s="93">
        <v>0</v>
      </c>
      <c r="AI97" s="86">
        <v>0</v>
      </c>
    </row>
    <row r="98" spans="1:38" customHeight="1" ht="15.75">
      <c r="A98" s="70">
        <v>0.9375</v>
      </c>
      <c r="B98" s="71">
        <v>0.947916666666667</v>
      </c>
      <c r="C98" s="72">
        <v>49.98</v>
      </c>
      <c r="D98" s="73">
        <f>ROUND(C98,2)</f>
        <v>49.98</v>
      </c>
      <c r="E98" s="60">
        <v>365.14</v>
      </c>
      <c r="F98" s="60">
        <v>749.06544</v>
      </c>
      <c r="G98" s="61">
        <f>ABS(F98)</f>
        <v>749.06544</v>
      </c>
      <c r="H98" s="74">
        <v>-16.44671</v>
      </c>
      <c r="I98" s="63">
        <f>MAX(H98,-0.12*G98)</f>
        <v>-16.44671</v>
      </c>
      <c r="J98" s="63">
        <f>IF(ABS(G98)&lt;=10,0.5,IF(ABS(G98)&lt;=25,1,IF(ABS(G98)&lt;=100,2,10)))</f>
        <v>10</v>
      </c>
      <c r="K98" s="64">
        <f>IF(H98&lt;-J98,1,0)</f>
        <v>1</v>
      </c>
      <c r="L98" s="64">
        <f>IF(K98=K97,L97+K98,0)</f>
        <v>0</v>
      </c>
      <c r="M98" s="65">
        <f>IF(OR(L98=12,L98=24,L98=36,L98=48,L98=60,L98=72,L98=84,L98=96),1,0)</f>
        <v>0</v>
      </c>
      <c r="N98" s="65">
        <f>IF(H98&gt;J98,1,0)</f>
        <v>0</v>
      </c>
      <c r="O98" s="65">
        <f>IF(N98=N97,O97+N98,0)</f>
        <v>0</v>
      </c>
      <c r="P98" s="65">
        <f>IF(OR(O98=12,O98=24,O98=36,O98=48,O98=60,O98=72,O98=84,O98=96),1,0)</f>
        <v>0</v>
      </c>
      <c r="Q98" s="66">
        <f>M98+P98</f>
        <v>0</v>
      </c>
      <c r="R98" s="66">
        <f>Q98*ABS(S98)*0.1</f>
        <v>0</v>
      </c>
      <c r="S98" s="67">
        <f>I98*E98/40000</f>
        <v>-0.150133792235</v>
      </c>
      <c r="T98" s="60">
        <f>MIN($T$6/100*G98,150)</f>
        <v>89.88785279999999</v>
      </c>
      <c r="U98" s="60">
        <f>MIN($U$6/100*G98,200)</f>
        <v>112.359816</v>
      </c>
      <c r="V98" s="60">
        <f>MIN($V$6/100*G98,250)</f>
        <v>149.813088</v>
      </c>
      <c r="W98" s="60">
        <v>0.2</v>
      </c>
      <c r="X98" s="60">
        <v>0.2</v>
      </c>
      <c r="Y98" s="60">
        <v>0.6</v>
      </c>
      <c r="Z98" s="67">
        <f>IF(AND(D98&lt;49.85,H98&gt;0),$C$2*ABS(H98)/40000,(SUMPRODUCT(--(H98&gt;$T98:$V98),(H98-$T98:$V98),($W98:$Y98)))*E98/40000)</f>
        <v>0</v>
      </c>
      <c r="AA98" s="67">
        <f>IF(AND(C98&gt;=50.1,H98&lt;0),($A$2)*ABS(H98)/40000,0)</f>
        <v>0</v>
      </c>
      <c r="AB98" s="67">
        <f>S98+Z98+AA98</f>
        <v>-0.150133792235</v>
      </c>
      <c r="AC98" s="75" t="str">
        <f>IF(AB98&gt;=0,AB98,"")</f>
        <v/>
      </c>
      <c r="AD98" s="76">
        <f>IF(AB98&lt;0,AB98,"")</f>
        <v>-0.150133792235</v>
      </c>
      <c r="AE98" s="77"/>
      <c r="AF98" s="89"/>
      <c r="AG98" s="92">
        <f>ROUND((AG97-0.01),2)</f>
        <v>50.58</v>
      </c>
      <c r="AH98" s="93">
        <v>0</v>
      </c>
      <c r="AI98" s="86">
        <v>0</v>
      </c>
    </row>
    <row r="99" spans="1:38" customHeight="1" ht="15.75">
      <c r="A99" s="70">
        <v>0.947916666666667</v>
      </c>
      <c r="B99" s="71">
        <v>0.958333333333334</v>
      </c>
      <c r="C99" s="72">
        <v>50.03</v>
      </c>
      <c r="D99" s="73">
        <f>ROUND(C99,2)</f>
        <v>50.03</v>
      </c>
      <c r="E99" s="60">
        <v>121.2</v>
      </c>
      <c r="F99" s="60">
        <v>741.05624</v>
      </c>
      <c r="G99" s="61">
        <f>ABS(F99)</f>
        <v>741.05624</v>
      </c>
      <c r="H99" s="74">
        <v>-42.6885</v>
      </c>
      <c r="I99" s="63">
        <f>MAX(H99,-0.12*G99)</f>
        <v>-42.6885</v>
      </c>
      <c r="J99" s="63">
        <f>IF(ABS(G99)&lt;=10,0.5,IF(ABS(G99)&lt;=25,1,IF(ABS(G99)&lt;=100,2,10)))</f>
        <v>10</v>
      </c>
      <c r="K99" s="64">
        <f>IF(H99&lt;-J99,1,0)</f>
        <v>1</v>
      </c>
      <c r="L99" s="64">
        <f>IF(K99=K98,L98+K99,0)</f>
        <v>1</v>
      </c>
      <c r="M99" s="65">
        <f>IF(OR(L99=12,L99=24,L99=36,L99=48,L99=60,L99=72,L99=84,L99=96),1,0)</f>
        <v>0</v>
      </c>
      <c r="N99" s="65">
        <f>IF(H99&gt;J99,1,0)</f>
        <v>0</v>
      </c>
      <c r="O99" s="65">
        <f>IF(N99=N98,O98+N99,0)</f>
        <v>0</v>
      </c>
      <c r="P99" s="65">
        <f>IF(OR(O99=12,O99=24,O99=36,O99=48,O99=60,O99=72,O99=84,O99=96),1,0)</f>
        <v>0</v>
      </c>
      <c r="Q99" s="66">
        <f>M99+P99</f>
        <v>0</v>
      </c>
      <c r="R99" s="66">
        <f>Q99*ABS(S99)*0.1</f>
        <v>0</v>
      </c>
      <c r="S99" s="67">
        <f>I99*E99/40000</f>
        <v>-0.129346155</v>
      </c>
      <c r="T99" s="60">
        <f>MIN($T$6/100*G99,150)</f>
        <v>88.9267488</v>
      </c>
      <c r="U99" s="60">
        <f>MIN($U$6/100*G99,200)</f>
        <v>111.158436</v>
      </c>
      <c r="V99" s="60">
        <f>MIN($V$6/100*G99,250)</f>
        <v>148.211248</v>
      </c>
      <c r="W99" s="60">
        <v>0.2</v>
      </c>
      <c r="X99" s="60">
        <v>0.2</v>
      </c>
      <c r="Y99" s="60">
        <v>0.6</v>
      </c>
      <c r="Z99" s="67">
        <f>IF(AND(D99&lt;49.85,H99&gt;0),$C$2*ABS(H99)/40000,(SUMPRODUCT(--(H99&gt;$T99:$V99),(H99-$T99:$V99),($W99:$Y99)))*E99/40000)</f>
        <v>0</v>
      </c>
      <c r="AA99" s="67">
        <f>IF(AND(C99&gt;=50.1,H99&lt;0),($A$2)*ABS(H99)/40000,0)</f>
        <v>0</v>
      </c>
      <c r="AB99" s="67">
        <f>S99+Z99+AA99</f>
        <v>-0.129346155</v>
      </c>
      <c r="AC99" s="75" t="str">
        <f>IF(AB99&gt;=0,AB99,"")</f>
        <v/>
      </c>
      <c r="AD99" s="76">
        <f>IF(AB99&lt;0,AB99,"")</f>
        <v>-0.129346155</v>
      </c>
      <c r="AE99" s="77"/>
      <c r="AF99" s="89"/>
      <c r="AG99" s="92">
        <f>ROUND((AG98-0.01),2)</f>
        <v>50.57</v>
      </c>
      <c r="AH99" s="93">
        <v>0</v>
      </c>
      <c r="AI99" s="86">
        <v>0</v>
      </c>
    </row>
    <row r="100" spans="1:38" customHeight="1" ht="15.75">
      <c r="A100" s="70">
        <v>0.958333333333333</v>
      </c>
      <c r="B100" s="71">
        <v>0.96875</v>
      </c>
      <c r="C100" s="72">
        <v>50.05</v>
      </c>
      <c r="D100" s="73">
        <f>ROUND(C100,2)</f>
        <v>50.05</v>
      </c>
      <c r="E100" s="60">
        <v>0</v>
      </c>
      <c r="F100" s="60">
        <v>735.49224</v>
      </c>
      <c r="G100" s="61">
        <f>ABS(F100)</f>
        <v>735.49224</v>
      </c>
      <c r="H100" s="74">
        <v>-54.33952</v>
      </c>
      <c r="I100" s="63">
        <f>MAX(H100,-0.12*G100)</f>
        <v>-54.33952</v>
      </c>
      <c r="J100" s="63">
        <f>IF(ABS(G100)&lt;=10,0.5,IF(ABS(G100)&lt;=25,1,IF(ABS(G100)&lt;=100,2,10)))</f>
        <v>10</v>
      </c>
      <c r="K100" s="64">
        <f>IF(H100&lt;-J100,1,0)</f>
        <v>1</v>
      </c>
      <c r="L100" s="64">
        <f>IF(K100=K99,L99+K100,0)</f>
        <v>2</v>
      </c>
      <c r="M100" s="65">
        <f>IF(OR(L100=12,L100=24,L100=36,L100=48,L100=60,L100=72,L100=84,L100=96),1,0)</f>
        <v>0</v>
      </c>
      <c r="N100" s="65">
        <f>IF(H100&gt;J100,1,0)</f>
        <v>0</v>
      </c>
      <c r="O100" s="65">
        <f>IF(N100=N99,O99+N100,0)</f>
        <v>0</v>
      </c>
      <c r="P100" s="65">
        <f>IF(OR(O100=12,O100=24,O100=36,O100=48,O100=60,O100=72,O100=84,O100=96),1,0)</f>
        <v>0</v>
      </c>
      <c r="Q100" s="66">
        <f>M100+P100</f>
        <v>0</v>
      </c>
      <c r="R100" s="66">
        <f>Q100*ABS(S100)*0.1</f>
        <v>0</v>
      </c>
      <c r="S100" s="67">
        <f>I100*E100/40000</f>
        <v>-0</v>
      </c>
      <c r="T100" s="60">
        <f>MIN($T$6/100*G100,150)</f>
        <v>88.25906879999999</v>
      </c>
      <c r="U100" s="60">
        <f>MIN($U$6/100*G100,200)</f>
        <v>110.323836</v>
      </c>
      <c r="V100" s="60">
        <f>MIN($V$6/100*G100,250)</f>
        <v>147.098448</v>
      </c>
      <c r="W100" s="60">
        <v>0.2</v>
      </c>
      <c r="X100" s="60">
        <v>0.2</v>
      </c>
      <c r="Y100" s="60">
        <v>0.6</v>
      </c>
      <c r="Z100" s="67">
        <f>IF(AND(D100&lt;49.85,H100&gt;0),$C$2*ABS(H100)/40000,(SUMPRODUCT(--(H100&gt;$T100:$V100),(H100-$T100:$V100),($W100:$Y100)))*E100/40000)</f>
        <v>0</v>
      </c>
      <c r="AA100" s="67">
        <f>IF(AND(C100&gt;=50.1,H100&lt;0),($A$2)*ABS(H100)/40000,0)</f>
        <v>0</v>
      </c>
      <c r="AB100" s="67">
        <f>S100+Z100+AA100</f>
        <v>0</v>
      </c>
      <c r="AC100" s="75">
        <f>IF(AB100&gt;=0,AB100,"")</f>
        <v>0</v>
      </c>
      <c r="AD100" s="76" t="str">
        <f>IF(AB100&lt;0,AB100,"")</f>
        <v/>
      </c>
      <c r="AE100" s="77"/>
      <c r="AF100" s="89"/>
      <c r="AG100" s="92">
        <f>ROUND((AG99-0.01),2)</f>
        <v>50.56</v>
      </c>
      <c r="AH100" s="93">
        <v>0</v>
      </c>
      <c r="AI100" s="86">
        <v>0</v>
      </c>
    </row>
    <row r="101" spans="1:38" customHeight="1" ht="15.75">
      <c r="A101" s="70">
        <v>0.96875</v>
      </c>
      <c r="B101" s="71">
        <v>0.979166666666667</v>
      </c>
      <c r="C101" s="72">
        <v>50.04</v>
      </c>
      <c r="D101" s="73">
        <f>ROUND(C101,2)</f>
        <v>50.04</v>
      </c>
      <c r="E101" s="60">
        <v>60.6</v>
      </c>
      <c r="F101" s="60">
        <v>714.19624</v>
      </c>
      <c r="G101" s="61">
        <f>ABS(F101)</f>
        <v>714.19624</v>
      </c>
      <c r="H101" s="74">
        <v>-39.41467</v>
      </c>
      <c r="I101" s="63">
        <f>MAX(H101,-0.12*G101)</f>
        <v>-39.41467</v>
      </c>
      <c r="J101" s="63">
        <f>IF(ABS(G101)&lt;=10,0.5,IF(ABS(G101)&lt;=25,1,IF(ABS(G101)&lt;=100,2,10)))</f>
        <v>10</v>
      </c>
      <c r="K101" s="64">
        <f>IF(H101&lt;-J101,1,0)</f>
        <v>1</v>
      </c>
      <c r="L101" s="64">
        <f>IF(K101=K100,L100+K101,0)</f>
        <v>3</v>
      </c>
      <c r="M101" s="65">
        <f>IF(OR(L101=12,L101=24,L101=36,L101=48,L101=60,L101=72,L101=84,L101=96),1,0)</f>
        <v>0</v>
      </c>
      <c r="N101" s="65">
        <f>IF(H101&gt;J101,1,0)</f>
        <v>0</v>
      </c>
      <c r="O101" s="65">
        <f>IF(N101=N100,O100+N101,0)</f>
        <v>0</v>
      </c>
      <c r="P101" s="65">
        <f>IF(OR(O101=12,O101=24,O101=36,O101=48,O101=60,O101=72,O101=84,O101=96),1,0)</f>
        <v>0</v>
      </c>
      <c r="Q101" s="66">
        <f>M101+P101</f>
        <v>0</v>
      </c>
      <c r="R101" s="66">
        <f>Q101*ABS(S101)*0.1</f>
        <v>0</v>
      </c>
      <c r="S101" s="67">
        <f>I101*E101/40000</f>
        <v>-0.05971322505000001</v>
      </c>
      <c r="T101" s="60">
        <f>MIN($T$6/100*G101,150)</f>
        <v>85.70354879999999</v>
      </c>
      <c r="U101" s="60">
        <f>MIN($U$6/100*G101,200)</f>
        <v>107.129436</v>
      </c>
      <c r="V101" s="60">
        <f>MIN($V$6/100*G101,250)</f>
        <v>142.839248</v>
      </c>
      <c r="W101" s="60">
        <v>0.2</v>
      </c>
      <c r="X101" s="60">
        <v>0.2</v>
      </c>
      <c r="Y101" s="60">
        <v>0.6</v>
      </c>
      <c r="Z101" s="67">
        <f>IF(AND(D101&lt;49.85,H101&gt;0),$C$2*ABS(H101)/40000,(SUMPRODUCT(--(H101&gt;$T101:$V101),(H101-$T101:$V101),($W101:$Y101)))*E101/40000)</f>
        <v>0</v>
      </c>
      <c r="AA101" s="67">
        <f>IF(AND(C101&gt;=50.1,H101&lt;0),($A$2)*ABS(H101)/40000,0)</f>
        <v>0</v>
      </c>
      <c r="AB101" s="67">
        <f>S101+Z101+AA101</f>
        <v>-0.05971322505000001</v>
      </c>
      <c r="AC101" s="75" t="str">
        <f>IF(AB101&gt;=0,AB101,"")</f>
        <v/>
      </c>
      <c r="AD101" s="76">
        <f>IF(AB101&lt;0,AB101,"")</f>
        <v>-0.05971322505000001</v>
      </c>
      <c r="AE101" s="77"/>
      <c r="AF101" s="89"/>
      <c r="AG101" s="92">
        <f>ROUND((AG100-0.01),2)</f>
        <v>50.55</v>
      </c>
      <c r="AH101" s="93">
        <v>0</v>
      </c>
      <c r="AI101" s="86">
        <v>0</v>
      </c>
    </row>
    <row r="102" spans="1:38" customHeight="1" ht="15.75">
      <c r="A102" s="70">
        <v>0.979166666666667</v>
      </c>
      <c r="B102" s="71">
        <v>0.989583333333334</v>
      </c>
      <c r="C102" s="72">
        <v>50.05</v>
      </c>
      <c r="D102" s="73">
        <f>ROUND(C102,2)</f>
        <v>50.05</v>
      </c>
      <c r="E102" s="60">
        <v>0</v>
      </c>
      <c r="F102" s="60">
        <v>694.80264</v>
      </c>
      <c r="G102" s="61">
        <f>ABS(F102)</f>
        <v>694.80264</v>
      </c>
      <c r="H102" s="74">
        <v>-36.02353</v>
      </c>
      <c r="I102" s="63">
        <f>MAX(H102,-0.12*G102)</f>
        <v>-36.02353</v>
      </c>
      <c r="J102" s="63">
        <f>IF(ABS(G102)&lt;=10,0.5,IF(ABS(G102)&lt;=25,1,IF(ABS(G102)&lt;=100,2,10)))</f>
        <v>10</v>
      </c>
      <c r="K102" s="64">
        <f>IF(H102&lt;-J102,1,0)</f>
        <v>1</v>
      </c>
      <c r="L102" s="64">
        <f>IF(K102=K101,L101+K102,0)</f>
        <v>4</v>
      </c>
      <c r="M102" s="65">
        <f>IF(OR(L102=12,L102=24,L102=36,L102=48,L102=60,L102=72,L102=84,L102=96),1,0)</f>
        <v>0</v>
      </c>
      <c r="N102" s="65">
        <f>IF(H102&gt;J102,1,0)</f>
        <v>0</v>
      </c>
      <c r="O102" s="65">
        <f>IF(N102=N101,O101+N102,0)</f>
        <v>0</v>
      </c>
      <c r="P102" s="65">
        <f>IF(OR(O102=12,O102=24,O102=36,O102=48,O102=60,O102=72,O102=84,O102=96),1,0)</f>
        <v>0</v>
      </c>
      <c r="Q102" s="66">
        <f>M102+P102</f>
        <v>0</v>
      </c>
      <c r="R102" s="66">
        <f>Q102*ABS(S102)*0.1</f>
        <v>0</v>
      </c>
      <c r="S102" s="67">
        <f>I102*E102/40000</f>
        <v>-0</v>
      </c>
      <c r="T102" s="60">
        <f>MIN($T$6/100*G102,150)</f>
        <v>83.3763168</v>
      </c>
      <c r="U102" s="60">
        <f>MIN($U$6/100*G102,200)</f>
        <v>104.220396</v>
      </c>
      <c r="V102" s="60">
        <f>MIN($V$6/100*G102,250)</f>
        <v>138.960528</v>
      </c>
      <c r="W102" s="60">
        <v>0.2</v>
      </c>
      <c r="X102" s="60">
        <v>0.2</v>
      </c>
      <c r="Y102" s="60">
        <v>0.6</v>
      </c>
      <c r="Z102" s="67">
        <f>IF(AND(D102&lt;49.85,H102&gt;0),$C$2*ABS(H102)/40000,(SUMPRODUCT(--(H102&gt;$T102:$V102),(H102-$T102:$V102),($W102:$Y102)))*E102/40000)</f>
        <v>0</v>
      </c>
      <c r="AA102" s="67">
        <f>IF(AND(C102&gt;=50.1,H102&lt;0),($A$2)*ABS(H102)/40000,0)</f>
        <v>0</v>
      </c>
      <c r="AB102" s="67">
        <f>S102+Z102+AA102</f>
        <v>0</v>
      </c>
      <c r="AC102" s="75">
        <f>IF(AB102&gt;=0,AB102,"")</f>
        <v>0</v>
      </c>
      <c r="AD102" s="76" t="str">
        <f>IF(AB102&lt;0,AB102,"")</f>
        <v/>
      </c>
      <c r="AE102" s="77"/>
      <c r="AF102" s="89"/>
      <c r="AG102" s="92">
        <f>ROUND((AG101-0.01),2)</f>
        <v>50.54</v>
      </c>
      <c r="AH102" s="93">
        <v>0</v>
      </c>
      <c r="AI102" s="86">
        <v>0</v>
      </c>
      <c r="AK102" s="94"/>
    </row>
    <row r="103" spans="1:38" customHeight="1" ht="15.75">
      <c r="A103" s="95">
        <v>0.989583333333333</v>
      </c>
      <c r="B103" s="96">
        <v>1</v>
      </c>
      <c r="C103" s="97">
        <v>50.05</v>
      </c>
      <c r="D103" s="98">
        <f>ROUND(C103,2)</f>
        <v>50.05</v>
      </c>
      <c r="E103" s="99">
        <v>0</v>
      </c>
      <c r="F103" s="99">
        <v>674.97464</v>
      </c>
      <c r="G103" s="61">
        <f>ABS(F103)</f>
        <v>674.97464</v>
      </c>
      <c r="H103" s="100">
        <v>-19.97073</v>
      </c>
      <c r="I103" s="101">
        <f>MAX(H103,-0.12*G103)</f>
        <v>-19.97073</v>
      </c>
      <c r="J103" s="101">
        <f>IF(ABS(G103)&lt;=10,0.5,IF(ABS(G103)&lt;=25,1,IF(ABS(G103)&lt;=100,2,10)))</f>
        <v>10</v>
      </c>
      <c r="K103" s="64">
        <f>IF(H103&lt;-J103,1,0)</f>
        <v>1</v>
      </c>
      <c r="L103" s="102">
        <f>IF(K103=K102,L102+K103,0)</f>
        <v>5</v>
      </c>
      <c r="M103" s="65">
        <f>IF(OR(L103=12,L103=24,L103=36,L103=48,L103=60,L103=72,L103=84,L103=96),1,0)</f>
        <v>0</v>
      </c>
      <c r="N103" s="103">
        <f>IF(H103&gt;J103,1,0)</f>
        <v>0</v>
      </c>
      <c r="O103" s="103">
        <f>IF(N103=N102,O102+N103,0)</f>
        <v>0</v>
      </c>
      <c r="P103" s="65">
        <f>IF(OR(O103=12,O103=24,O103=36,O103=48,O103=60,O103=72,O103=84,O103=96),1,0)</f>
        <v>0</v>
      </c>
      <c r="Q103" s="104">
        <f>M103+P103</f>
        <v>0</v>
      </c>
      <c r="R103" s="104">
        <f>Q103*ABS(S103)*0.1</f>
        <v>0</v>
      </c>
      <c r="S103" s="67">
        <f>I103*E103/40000</f>
        <v>-0</v>
      </c>
      <c r="T103" s="105">
        <f>MIN($T$6/100*G103,150)</f>
        <v>80.99695680000001</v>
      </c>
      <c r="U103" s="105">
        <f>MIN($U$6/100*G103,200)</f>
        <v>101.246196</v>
      </c>
      <c r="V103" s="105">
        <f>MIN($V$6/100*G103,250)</f>
        <v>134.994928</v>
      </c>
      <c r="W103" s="105">
        <v>0.2</v>
      </c>
      <c r="X103" s="105">
        <v>0.2</v>
      </c>
      <c r="Y103" s="105">
        <v>0.6</v>
      </c>
      <c r="Z103" s="67">
        <f>IF(AND(D103&lt;49.85,H103&gt;0),$C$2*ABS(H103)/40000,(SUMPRODUCT(--(H103&gt;$T103:$V103),(H103-$T103:$V103),($W103:$Y103)))*E103/40000)</f>
        <v>0</v>
      </c>
      <c r="AA103" s="67">
        <f>IF(AND(C103&gt;=50.1,H103&lt;0),($A$2)*ABS(H103)/40000,0)</f>
        <v>0</v>
      </c>
      <c r="AB103" s="106">
        <f>S103+Z103+AA103</f>
        <v>0</v>
      </c>
      <c r="AC103" s="107">
        <f>IF(AB103&gt;=0,AB103,"")</f>
        <v>0</v>
      </c>
      <c r="AD103" s="108" t="str">
        <f>IF(AB103&lt;0,AB103,"")</f>
        <v/>
      </c>
      <c r="AE103" s="109"/>
      <c r="AF103" s="89"/>
      <c r="AG103" s="92">
        <f>ROUND((AG102-0.01),2)</f>
        <v>50.53</v>
      </c>
      <c r="AH103" s="93">
        <v>0</v>
      </c>
      <c r="AI103" s="86">
        <v>0</v>
      </c>
    </row>
    <row r="104" spans="1:38" customHeight="1" ht="15.75">
      <c r="A104" s="138" t="s">
        <v>29</v>
      </c>
      <c r="B104" s="138"/>
      <c r="C104" s="110">
        <f>AVERAGE(C8:C103)</f>
        <v>49.98875</v>
      </c>
      <c r="D104" s="110">
        <f>ROUND(C104,2)</f>
        <v>49.99</v>
      </c>
      <c r="E104" s="111">
        <f>AVERAGE(E6:E103)</f>
        <v>300.6749999999999</v>
      </c>
      <c r="F104" s="111"/>
      <c r="G104" s="61">
        <f>ABS(F104)</f>
        <v>0</v>
      </c>
      <c r="H104" s="112">
        <f>SUM(H8:H103)/4</f>
        <v>545.43247</v>
      </c>
      <c r="I104" s="112"/>
      <c r="J104" s="112"/>
      <c r="K104" s="112"/>
      <c r="L104" s="112"/>
      <c r="M104" s="112"/>
      <c r="N104" s="112"/>
      <c r="O104" s="112"/>
      <c r="P104" s="112"/>
      <c r="Q104" s="112">
        <f>SUM(Q8:Q103)</f>
        <v>1</v>
      </c>
      <c r="R104" s="112">
        <f>SUM($R$8:$R$103)</f>
        <v>0.02367119422675</v>
      </c>
      <c r="S104" s="111">
        <f>SUM(S8:S103)</f>
        <v>16.3045691880775</v>
      </c>
      <c r="T104" s="113"/>
      <c r="U104" s="113"/>
      <c r="V104" s="113"/>
      <c r="W104" s="113"/>
      <c r="X104" s="113"/>
      <c r="Y104" s="113"/>
      <c r="Z104" s="114">
        <f>SUM(Z8:Z103)</f>
        <v>0.88990260564598</v>
      </c>
      <c r="AA104" s="114">
        <f>SUM(AA8:AA103)</f>
        <v>0</v>
      </c>
      <c r="AB104" s="115">
        <f>SUM(AB8:AB103)</f>
        <v>17.19447179372348</v>
      </c>
      <c r="AC104" s="116">
        <f>SUM(AC8:AC103)</f>
        <v>23.37474719751598</v>
      </c>
      <c r="AD104" s="117">
        <f>SUM(AD8:AD103)</f>
        <v>-6.180275403792501</v>
      </c>
      <c r="AE104" s="118"/>
      <c r="AF104" s="89"/>
      <c r="AG104" s="92">
        <f>ROUND((AG103-0.01),2)</f>
        <v>50.52</v>
      </c>
      <c r="AH104" s="93">
        <v>0</v>
      </c>
      <c r="AI104" s="86">
        <v>0</v>
      </c>
    </row>
    <row r="105" spans="1:38" customHeight="1" ht="15.75">
      <c r="G105" s="61">
        <f>ABS(F105)</f>
        <v>0</v>
      </c>
      <c r="H105" s="139" t="s">
        <v>54</v>
      </c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19"/>
      <c r="AB105" s="120">
        <f>$R$104</f>
        <v>0.02367119422675</v>
      </c>
      <c r="AC105" s="121"/>
      <c r="AF105" s="89"/>
      <c r="AG105" s="92">
        <f>ROUND((AG104-0.01),2)</f>
        <v>50.51</v>
      </c>
      <c r="AH105" s="93">
        <v>0</v>
      </c>
      <c r="AI105" s="86">
        <v>0</v>
      </c>
    </row>
    <row r="106" spans="1:38" customHeight="1" ht="15.75">
      <c r="A106" s="122" t="s">
        <v>55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3"/>
      <c r="AA106" s="119"/>
      <c r="AB106" s="124">
        <f>IF($H$104&gt;(0.01*Q1),0.2*ABS(S104),0)</f>
        <v>3.2609138376155</v>
      </c>
      <c r="AC106" s="121"/>
      <c r="AF106" s="89"/>
      <c r="AG106" s="92">
        <f>ROUND((AG105-0.01),2)</f>
        <v>50.5</v>
      </c>
      <c r="AH106" s="93">
        <v>0</v>
      </c>
      <c r="AI106" s="86">
        <v>0</v>
      </c>
    </row>
    <row r="107" spans="1:38" customHeight="1" ht="15.75">
      <c r="S107" s="139" t="s">
        <v>56</v>
      </c>
      <c r="T107" s="139"/>
      <c r="U107" s="139"/>
      <c r="V107" s="139"/>
      <c r="W107" s="139"/>
      <c r="X107" s="139"/>
      <c r="Y107" s="139"/>
      <c r="Z107" s="139"/>
      <c r="AA107" s="119"/>
      <c r="AB107" s="125">
        <f>AB104+AB105</f>
        <v>17.21814298795023</v>
      </c>
      <c r="AC107" s="121"/>
      <c r="AF107" s="89"/>
      <c r="AG107" s="92">
        <f>ROUND((AG106-0.01),2)</f>
        <v>50.49</v>
      </c>
      <c r="AH107" s="93">
        <v>0</v>
      </c>
      <c r="AI107" s="86">
        <v>0</v>
      </c>
    </row>
    <row r="108" spans="1:38" customHeight="1" ht="15.75">
      <c r="AA108" s="126"/>
      <c r="AB108" s="127"/>
      <c r="AC108" s="121"/>
      <c r="AF108" s="89"/>
      <c r="AG108" s="92">
        <f>ROUND((AG107-0.01),2)</f>
        <v>50.48</v>
      </c>
      <c r="AH108" s="93">
        <v>0</v>
      </c>
      <c r="AI108" s="86">
        <v>0</v>
      </c>
    </row>
    <row r="109" spans="1:38" customHeight="1" ht="15.75">
      <c r="A109" s="128" t="s">
        <v>57</v>
      </c>
      <c r="AA109" s="129"/>
      <c r="AB109" s="130"/>
      <c r="AC109" s="131"/>
      <c r="AE109" s="94"/>
      <c r="AF109" s="89"/>
      <c r="AG109" s="92">
        <f>ROUND((AG108-0.01),2)</f>
        <v>50.47</v>
      </c>
      <c r="AH109" s="93">
        <v>0</v>
      </c>
      <c r="AI109" s="86">
        <v>0</v>
      </c>
    </row>
    <row r="110" spans="1:38" customHeight="1" ht="15.75">
      <c r="AF110" s="89"/>
      <c r="AG110" s="92">
        <f>ROUND((AG109-0.01),2)</f>
        <v>50.46</v>
      </c>
      <c r="AH110" s="93">
        <v>0</v>
      </c>
      <c r="AI110" s="86">
        <v>0</v>
      </c>
    </row>
    <row r="111" spans="1:38" customHeight="1" ht="15.75">
      <c r="AF111" s="89"/>
      <c r="AG111" s="92">
        <f>ROUND((AG110-0.01),2)</f>
        <v>50.45</v>
      </c>
      <c r="AH111" s="93">
        <v>0</v>
      </c>
      <c r="AI111" s="86">
        <v>0</v>
      </c>
    </row>
    <row r="112" spans="1:38" customHeight="1" ht="15.75">
      <c r="AF112" s="89"/>
      <c r="AG112" s="92">
        <f>ROUND((AG111-0.01),2)</f>
        <v>50.44</v>
      </c>
      <c r="AH112" s="93">
        <v>0</v>
      </c>
      <c r="AI112" s="86">
        <v>0</v>
      </c>
    </row>
    <row r="113" spans="1:38" customHeight="1" ht="15.75">
      <c r="AF113" s="132"/>
      <c r="AG113" s="92">
        <f>ROUND((AG112-0.01),2)</f>
        <v>50.43</v>
      </c>
      <c r="AH113" s="93">
        <v>0</v>
      </c>
      <c r="AI113" s="86">
        <v>0</v>
      </c>
    </row>
    <row r="114" spans="1:38" customHeight="1" ht="15.75">
      <c r="AF114" s="132"/>
      <c r="AG114" s="92">
        <f>ROUND((AG113-0.01),2)</f>
        <v>50.42</v>
      </c>
      <c r="AH114" s="93">
        <v>0</v>
      </c>
      <c r="AI114" s="86">
        <v>0</v>
      </c>
    </row>
    <row r="115" spans="1:38" customHeight="1" ht="15.75">
      <c r="AF115" s="132"/>
      <c r="AG115" s="92">
        <f>ROUND((AG114-0.01),2)</f>
        <v>50.41</v>
      </c>
      <c r="AH115" s="93">
        <v>0</v>
      </c>
      <c r="AI115" s="86">
        <v>0</v>
      </c>
    </row>
    <row r="116" spans="1:38" customHeight="1" ht="15.75">
      <c r="AF116" s="132"/>
      <c r="AG116" s="92">
        <f>ROUND((AG115-0.01),2)</f>
        <v>50.4</v>
      </c>
      <c r="AH116" s="93">
        <v>0</v>
      </c>
      <c r="AI116" s="86">
        <v>0</v>
      </c>
    </row>
    <row r="117" spans="1:38" customHeight="1" ht="15.75">
      <c r="AF117" s="132"/>
      <c r="AG117" s="92">
        <f>ROUND((AG116-0.01),2)</f>
        <v>50.39</v>
      </c>
      <c r="AH117" s="93">
        <v>0</v>
      </c>
      <c r="AI117" s="86">
        <v>0</v>
      </c>
    </row>
    <row r="118" spans="1:38" customHeight="1" ht="15.75">
      <c r="AF118" s="132"/>
      <c r="AG118" s="92">
        <f>ROUND((AG117-0.01),2)</f>
        <v>50.38</v>
      </c>
      <c r="AH118" s="93">
        <v>0</v>
      </c>
      <c r="AI118" s="86">
        <v>0</v>
      </c>
    </row>
    <row r="119" spans="1:38" customHeight="1" ht="15.75">
      <c r="AF119" s="132"/>
      <c r="AG119" s="92">
        <f>ROUND((AG118-0.01),2)</f>
        <v>50.37</v>
      </c>
      <c r="AH119" s="93">
        <v>0</v>
      </c>
      <c r="AI119" s="86">
        <v>0</v>
      </c>
    </row>
    <row r="120" spans="1:38" customHeight="1" ht="15.75">
      <c r="AF120" s="16"/>
      <c r="AG120" s="92">
        <f>ROUND((AG119-0.01),2)</f>
        <v>50.36</v>
      </c>
      <c r="AH120" s="93">
        <v>0</v>
      </c>
      <c r="AI120" s="86">
        <v>0</v>
      </c>
    </row>
    <row r="121" spans="1:38" customHeight="1" ht="15.75">
      <c r="AF121" s="16"/>
      <c r="AG121" s="92">
        <f>ROUND((AG120-0.01),2)</f>
        <v>50.35</v>
      </c>
      <c r="AH121" s="93">
        <v>0</v>
      </c>
      <c r="AI121" s="86">
        <v>0</v>
      </c>
    </row>
    <row r="122" spans="1:38" customHeight="1" ht="15.75">
      <c r="AF122" s="16"/>
      <c r="AG122" s="92">
        <f>ROUND((AG121-0.01),2)</f>
        <v>50.34</v>
      </c>
      <c r="AH122" s="93">
        <v>0</v>
      </c>
      <c r="AI122" s="86">
        <v>0</v>
      </c>
    </row>
    <row r="123" spans="1:38" customHeight="1" ht="15.75">
      <c r="AF123" s="16"/>
      <c r="AG123" s="92">
        <f>ROUND((AG122-0.01),2)</f>
        <v>50.33</v>
      </c>
      <c r="AH123" s="93">
        <v>0</v>
      </c>
      <c r="AI123" s="86">
        <v>0</v>
      </c>
    </row>
    <row r="124" spans="1:38" customHeight="1" ht="15.75">
      <c r="AF124" s="16"/>
      <c r="AG124" s="49">
        <f>ROUND((AG123-0.01),2)</f>
        <v>50.32</v>
      </c>
      <c r="AH124" s="50">
        <v>0</v>
      </c>
      <c r="AI124" s="86">
        <v>0</v>
      </c>
    </row>
    <row r="125" spans="1:38" customHeight="1" ht="15.75">
      <c r="AF125" s="16"/>
      <c r="AG125" s="49">
        <f>ROUND((AG124-0.01),2)</f>
        <v>50.31</v>
      </c>
      <c r="AH125" s="50">
        <v>0</v>
      </c>
      <c r="AI125" s="86">
        <v>0</v>
      </c>
    </row>
    <row r="126" spans="1:38" customHeight="1" ht="15.75">
      <c r="AF126" s="16"/>
      <c r="AG126" s="49">
        <f>ROUND((AG125-0.01),2)</f>
        <v>50.3</v>
      </c>
      <c r="AH126" s="50">
        <v>0</v>
      </c>
      <c r="AI126" s="86">
        <v>0</v>
      </c>
    </row>
    <row r="127" spans="1:38" customHeight="1" ht="15.75">
      <c r="AF127" s="16"/>
      <c r="AG127" s="49">
        <f>ROUND((AG126-0.01),2)</f>
        <v>50.29</v>
      </c>
      <c r="AH127" s="50">
        <v>0</v>
      </c>
      <c r="AI127" s="86">
        <v>0</v>
      </c>
    </row>
    <row r="128" spans="1:38" customHeight="1" ht="15.75">
      <c r="AF128" s="16"/>
      <c r="AG128" s="49">
        <f>ROUND((AG127-0.01),2)</f>
        <v>50.28</v>
      </c>
      <c r="AH128" s="50">
        <v>0</v>
      </c>
      <c r="AI128" s="86">
        <v>0</v>
      </c>
    </row>
    <row r="129" spans="1:38" customHeight="1" ht="15.75">
      <c r="AF129" s="16"/>
      <c r="AG129" s="49">
        <f>ROUND((AG128-0.01),2)</f>
        <v>50.27</v>
      </c>
      <c r="AH129" s="50">
        <v>0</v>
      </c>
      <c r="AI129" s="86">
        <v>0</v>
      </c>
    </row>
    <row r="130" spans="1:38" customHeight="1" ht="15.75">
      <c r="AF130" s="16"/>
      <c r="AG130" s="49">
        <f>ROUND((AG129-0.01),2)</f>
        <v>50.26</v>
      </c>
      <c r="AH130" s="50">
        <v>0</v>
      </c>
      <c r="AI130" s="86">
        <v>0</v>
      </c>
    </row>
    <row r="131" spans="1:38" customHeight="1" ht="15.75">
      <c r="AF131" s="16"/>
      <c r="AG131" s="49">
        <f>ROUND((AG130-0.01),2)</f>
        <v>50.25</v>
      </c>
      <c r="AH131" s="50">
        <v>0</v>
      </c>
      <c r="AI131" s="86">
        <v>0</v>
      </c>
    </row>
    <row r="132" spans="1:38" customHeight="1" ht="15.75">
      <c r="AF132" s="16"/>
      <c r="AG132" s="49">
        <f>ROUND((AG131-0.01),2)</f>
        <v>50.24</v>
      </c>
      <c r="AH132" s="50">
        <v>0</v>
      </c>
      <c r="AI132" s="86">
        <v>0</v>
      </c>
    </row>
    <row r="133" spans="1:38" customHeight="1" ht="15.75">
      <c r="AF133" s="16"/>
      <c r="AG133" s="49">
        <f>ROUND((AG132-0.01),2)</f>
        <v>50.23</v>
      </c>
      <c r="AH133" s="50">
        <v>0</v>
      </c>
      <c r="AI133" s="86">
        <v>0</v>
      </c>
    </row>
    <row r="134" spans="1:38" customHeight="1" ht="15.75">
      <c r="AF134" s="16"/>
      <c r="AG134" s="49">
        <f>ROUND((AG133-0.01),2)</f>
        <v>50.22</v>
      </c>
      <c r="AH134" s="50">
        <v>0</v>
      </c>
      <c r="AI134" s="86">
        <v>0</v>
      </c>
    </row>
    <row r="135" spans="1:38" customHeight="1" ht="15.75">
      <c r="AF135" s="16"/>
      <c r="AG135" s="49">
        <f>ROUND((AG134-0.01),2)</f>
        <v>50.21</v>
      </c>
      <c r="AH135" s="50">
        <v>0</v>
      </c>
      <c r="AI135" s="86">
        <v>0</v>
      </c>
    </row>
    <row r="136" spans="1:38" customHeight="1" ht="15.75">
      <c r="AF136" s="16"/>
      <c r="AG136" s="49">
        <f>ROUND((AG135-0.01),2)</f>
        <v>50.2</v>
      </c>
      <c r="AH136" s="50">
        <v>0</v>
      </c>
      <c r="AI136" s="86">
        <v>0</v>
      </c>
    </row>
    <row r="137" spans="1:38" customHeight="1" ht="15.75">
      <c r="AF137" s="16"/>
      <c r="AG137" s="49">
        <f>ROUND((AG136-0.01),2)</f>
        <v>50.19</v>
      </c>
      <c r="AH137" s="50">
        <v>0</v>
      </c>
      <c r="AI137" s="86">
        <v>0</v>
      </c>
    </row>
    <row r="138" spans="1:38" customHeight="1" ht="15.75">
      <c r="AF138" s="16"/>
      <c r="AG138" s="49">
        <f>ROUND((AG137-0.01),2)</f>
        <v>50.18</v>
      </c>
      <c r="AH138" s="50">
        <v>0</v>
      </c>
      <c r="AI138" s="86">
        <v>0</v>
      </c>
    </row>
    <row r="139" spans="1:38" customHeight="1" ht="15.75">
      <c r="AF139" s="16"/>
      <c r="AG139" s="49">
        <f>ROUND((AG138-0.01),2)</f>
        <v>50.17</v>
      </c>
      <c r="AH139" s="50">
        <v>0</v>
      </c>
      <c r="AI139" s="86">
        <v>0</v>
      </c>
    </row>
    <row r="140" spans="1:38" customHeight="1" ht="15.75">
      <c r="AF140" s="16"/>
      <c r="AG140" s="49">
        <f>ROUND((AG139-0.01),2)</f>
        <v>50.16</v>
      </c>
      <c r="AH140" s="50">
        <v>0</v>
      </c>
      <c r="AI140" s="86">
        <v>0</v>
      </c>
    </row>
    <row r="141" spans="1:38" customHeight="1" ht="15.75">
      <c r="AF141" s="16"/>
      <c r="AG141" s="49">
        <f>ROUND((AG140-0.01),2)</f>
        <v>50.15</v>
      </c>
      <c r="AH141" s="50">
        <v>0</v>
      </c>
      <c r="AI141" s="86">
        <v>0</v>
      </c>
    </row>
    <row r="142" spans="1:38" customHeight="1" ht="15.75">
      <c r="AF142" s="16"/>
      <c r="AG142" s="49">
        <f>ROUND((AG141-0.01),2)</f>
        <v>50.14</v>
      </c>
      <c r="AH142" s="50">
        <v>0</v>
      </c>
      <c r="AI142" s="86">
        <v>0</v>
      </c>
    </row>
    <row r="143" spans="1:38" customHeight="1" ht="15.75">
      <c r="AF143" s="16"/>
      <c r="AG143" s="49">
        <f>ROUND((AG142-0.01),2)</f>
        <v>50.13</v>
      </c>
      <c r="AH143" s="50">
        <v>0</v>
      </c>
      <c r="AI143" s="86">
        <v>0</v>
      </c>
    </row>
    <row r="144" spans="1:38" customHeight="1" ht="15.75">
      <c r="AF144" s="16"/>
      <c r="AG144" s="133">
        <f>ROUND((AG143-0.01),2)</f>
        <v>50.12</v>
      </c>
      <c r="AH144" s="134">
        <v>0</v>
      </c>
      <c r="AI144" s="86">
        <v>0</v>
      </c>
    </row>
    <row r="145" spans="1:38" customHeight="1" ht="15.75">
      <c r="AF145" s="16"/>
      <c r="AG145" s="133">
        <f>ROUND((AG144-0.01),2)</f>
        <v>50.11</v>
      </c>
      <c r="AH145" s="134">
        <v>0</v>
      </c>
      <c r="AI145" s="86">
        <v>0</v>
      </c>
    </row>
    <row r="146" spans="1:38" customHeight="1" ht="15.75">
      <c r="AF146" s="16"/>
      <c r="AG146" s="133">
        <f>ROUND((AG145-0.01),2)</f>
        <v>50.1</v>
      </c>
      <c r="AH146" s="134">
        <v>0</v>
      </c>
      <c r="AI146" s="86">
        <v>0</v>
      </c>
    </row>
    <row r="147" spans="1:38" customHeight="1" ht="15.75">
      <c r="AF147" s="16"/>
      <c r="AG147" s="133">
        <f>ROUND((AG146-0.01),2)</f>
        <v>50.09</v>
      </c>
      <c r="AH147" s="134">
        <v>0</v>
      </c>
      <c r="AI147" s="86">
        <v>0</v>
      </c>
    </row>
    <row r="148" spans="1:38" customHeight="1" ht="15.75">
      <c r="AF148" s="16"/>
      <c r="AG148" s="133">
        <f>ROUND((AG147-0.01),2)</f>
        <v>50.08</v>
      </c>
      <c r="AH148" s="134">
        <v>0</v>
      </c>
      <c r="AI148" s="86">
        <v>0</v>
      </c>
    </row>
    <row r="149" spans="1:38" customHeight="1" ht="15.75">
      <c r="AF149" s="16"/>
      <c r="AG149" s="133">
        <f>ROUND((AG148-0.01),2)</f>
        <v>50.07</v>
      </c>
      <c r="AH149" s="134">
        <v>0</v>
      </c>
      <c r="AI149" s="86">
        <v>0</v>
      </c>
    </row>
    <row r="150" spans="1:38" customHeight="1" ht="15.75">
      <c r="AF150" s="16"/>
      <c r="AG150" s="133">
        <f>ROUND((AG149-0.01),2)</f>
        <v>50.06</v>
      </c>
      <c r="AH150" s="134">
        <v>0</v>
      </c>
      <c r="AI150" s="86">
        <v>0</v>
      </c>
    </row>
    <row r="151" spans="1:38" customHeight="1" ht="15.75">
      <c r="AF151" s="16"/>
      <c r="AG151" s="133">
        <f>ROUND((AG150-0.01),2)</f>
        <v>50.05</v>
      </c>
      <c r="AH151" s="134">
        <v>0</v>
      </c>
      <c r="AI151" s="86">
        <f>MIN(AH151,$C$2)</f>
        <v>0</v>
      </c>
    </row>
    <row r="152" spans="1:38" customHeight="1" ht="15.75">
      <c r="AF152" s="16"/>
      <c r="AG152" s="133">
        <f>ROUND((AG151-0.01),2)</f>
        <v>50.04</v>
      </c>
      <c r="AH152" s="134">
        <f>1*$A$2/5</f>
        <v>60.6024</v>
      </c>
      <c r="AI152" s="86">
        <f>MIN(AH152,$C$2)</f>
        <v>60.6024</v>
      </c>
    </row>
    <row r="153" spans="1:38" customHeight="1" ht="15.75">
      <c r="AF153" s="16"/>
      <c r="AG153" s="133">
        <f>ROUND((AG152-0.01),2)</f>
        <v>50.03</v>
      </c>
      <c r="AH153" s="134">
        <f>2*$A$2/5</f>
        <v>121.2048</v>
      </c>
      <c r="AI153" s="86">
        <f>MIN(AH153,$C$2)</f>
        <v>121.2048</v>
      </c>
    </row>
    <row r="154" spans="1:38" customHeight="1" ht="15.75">
      <c r="AF154" s="16"/>
      <c r="AG154" s="133">
        <f>ROUND((AG153-0.01),2)</f>
        <v>50.02</v>
      </c>
      <c r="AH154" s="134">
        <f>3*$A$2/5</f>
        <v>181.8072</v>
      </c>
      <c r="AI154" s="86">
        <f>MIN(AH154,$C$2)</f>
        <v>181.8072</v>
      </c>
    </row>
    <row r="155" spans="1:38" customHeight="1" ht="15.75">
      <c r="AF155" s="16"/>
      <c r="AG155" s="133">
        <f>ROUND((AG154-0.01),2)</f>
        <v>50.01</v>
      </c>
      <c r="AH155" s="134">
        <f>4*$A$2/5</f>
        <v>242.4096</v>
      </c>
      <c r="AI155" s="86">
        <f>MIN(AH155,$C$2)</f>
        <v>242.4096</v>
      </c>
    </row>
    <row r="156" spans="1:38" customHeight="1" ht="15.75">
      <c r="AF156" s="16"/>
      <c r="AG156" s="133">
        <f>ROUND((AG155-0.01),2)</f>
        <v>50</v>
      </c>
      <c r="AH156" s="134">
        <f>5*$A$2/5</f>
        <v>303.012</v>
      </c>
      <c r="AI156" s="86">
        <f>MIN(AH156,$C$2)</f>
        <v>303.012</v>
      </c>
    </row>
    <row r="157" spans="1:38" customHeight="1" ht="15.75">
      <c r="AF157" s="16"/>
      <c r="AG157" s="133">
        <f>ROUND((AG156-0.01),2)</f>
        <v>49.99</v>
      </c>
      <c r="AH157" s="134">
        <f>50+15*$A$2/16</f>
        <v>334.07375</v>
      </c>
      <c r="AI157" s="86">
        <f>MIN(AH157,$C$2)</f>
        <v>334.07375</v>
      </c>
    </row>
    <row r="158" spans="1:38" customHeight="1" ht="15.75">
      <c r="AF158" s="16"/>
      <c r="AG158" s="133">
        <f>ROUND((AG157-0.01),2)</f>
        <v>49.98</v>
      </c>
      <c r="AH158" s="134">
        <f>100+14*$A$2/16</f>
        <v>365.1355</v>
      </c>
      <c r="AI158" s="86">
        <f>MIN(AH158,$C$2)</f>
        <v>365.1355</v>
      </c>
    </row>
    <row r="159" spans="1:38" customHeight="1" ht="15.75">
      <c r="AF159" s="16"/>
      <c r="AG159" s="133">
        <f>ROUND((AG158-0.01),2)</f>
        <v>49.97</v>
      </c>
      <c r="AH159" s="134">
        <f>150+13*$A$2/16</f>
        <v>396.19725</v>
      </c>
      <c r="AI159" s="86">
        <f>MIN(AH159,$C$2)</f>
        <v>396.19725</v>
      </c>
    </row>
    <row r="160" spans="1:38" customHeight="1" ht="15.75">
      <c r="AF160" s="16"/>
      <c r="AG160" s="133">
        <f>ROUND((AG159-0.01),2)</f>
        <v>49.96</v>
      </c>
      <c r="AH160" s="134">
        <f>200+12*$A$2/16</f>
        <v>427.259</v>
      </c>
      <c r="AI160" s="86">
        <f>MIN(AH160,$C$2)</f>
        <v>427.259</v>
      </c>
    </row>
    <row r="161" spans="1:38" customHeight="1" ht="15.75">
      <c r="AF161" s="16"/>
      <c r="AG161" s="133">
        <f>ROUND((AG160-0.01),2)</f>
        <v>49.95</v>
      </c>
      <c r="AH161" s="134">
        <f>250+11*$A$2/16</f>
        <v>458.32075</v>
      </c>
      <c r="AI161" s="86">
        <f>MIN(AH161,$C$2)</f>
        <v>458.32075</v>
      </c>
    </row>
    <row r="162" spans="1:38" customHeight="1" ht="15.75">
      <c r="AF162" s="16"/>
      <c r="AG162" s="133">
        <f>ROUND((AG161-0.01),2)</f>
        <v>49.94</v>
      </c>
      <c r="AH162" s="134">
        <f>300+10*$A$2/16</f>
        <v>489.3825</v>
      </c>
      <c r="AI162" s="86">
        <f>MIN(AH162,$C$2)</f>
        <v>489.3825</v>
      </c>
    </row>
    <row r="163" spans="1:38" customHeight="1" ht="15.75">
      <c r="AF163" s="16"/>
      <c r="AG163" s="133">
        <f>ROUND((AG162-0.01),2)</f>
        <v>49.93</v>
      </c>
      <c r="AH163" s="134">
        <f>350+9*$A$2/16</f>
        <v>520.44425</v>
      </c>
      <c r="AI163" s="86">
        <f>MIN(AH163,$C$2)</f>
        <v>520.44425</v>
      </c>
    </row>
    <row r="164" spans="1:38" customHeight="1" ht="15">
      <c r="AF164" s="16"/>
      <c r="AG164" s="133">
        <f>ROUND((AG163-0.01),2)</f>
        <v>49.92</v>
      </c>
      <c r="AH164" s="134">
        <f>400+8*$A$2/16</f>
        <v>551.506</v>
      </c>
      <c r="AI164" s="135">
        <f>MIN(AH164,$C$2)</f>
        <v>551.506</v>
      </c>
    </row>
    <row r="165" spans="1:38" customHeight="1" ht="15">
      <c r="AF165" s="16"/>
      <c r="AG165" s="133">
        <f>ROUND((AG164-0.01),2)</f>
        <v>49.91</v>
      </c>
      <c r="AH165" s="134">
        <f>450+7*$A$2/16</f>
        <v>582.5677499999999</v>
      </c>
      <c r="AI165" s="135">
        <f>MIN(AH165,$C$2)</f>
        <v>582.5677499999999</v>
      </c>
    </row>
    <row r="166" spans="1:38" customHeight="1" ht="15">
      <c r="AF166" s="16"/>
      <c r="AG166" s="133">
        <f>ROUND((AG165-0.01),2)</f>
        <v>49.9</v>
      </c>
      <c r="AH166" s="134">
        <f>500+6*$A$2/16</f>
        <v>613.6295</v>
      </c>
      <c r="AI166" s="135">
        <f>MIN(AH166,$C$2)</f>
        <v>613.6295</v>
      </c>
    </row>
    <row r="167" spans="1:38" customHeight="1" ht="15">
      <c r="AF167" s="16"/>
      <c r="AG167" s="133">
        <f>ROUND((AG166-0.01),2)</f>
        <v>49.89</v>
      </c>
      <c r="AH167" s="134">
        <f>550+5*$A$2/16</f>
        <v>644.69125</v>
      </c>
      <c r="AI167" s="135">
        <f>MIN(AH167,$C$2)</f>
        <v>644.69125</v>
      </c>
    </row>
    <row r="168" spans="1:38" customHeight="1" ht="15">
      <c r="AF168" s="16"/>
      <c r="AG168" s="133">
        <f>ROUND((AG167-0.01),2)</f>
        <v>49.88</v>
      </c>
      <c r="AH168" s="134">
        <f>600+4*$A$2/16</f>
        <v>675.753</v>
      </c>
      <c r="AI168" s="135">
        <f>MIN(AH168,$C$2)</f>
        <v>675.753</v>
      </c>
    </row>
    <row r="169" spans="1:38" customHeight="1" ht="15">
      <c r="AF169" s="16"/>
      <c r="AG169" s="133">
        <f>ROUND((AG168-0.01),2)</f>
        <v>49.87</v>
      </c>
      <c r="AH169" s="134">
        <f>650+3*$A$2/16</f>
        <v>706.81475</v>
      </c>
      <c r="AI169" s="135">
        <f>MIN(AH169,$C$2)</f>
        <v>706.81475</v>
      </c>
    </row>
    <row r="170" spans="1:38" customHeight="1" ht="15">
      <c r="AF170" s="16"/>
      <c r="AG170" s="133">
        <f>ROUND((AG169-0.01),2)</f>
        <v>49.86</v>
      </c>
      <c r="AH170" s="134">
        <f>700+2*$A$2/16</f>
        <v>737.8765</v>
      </c>
      <c r="AI170" s="135">
        <f>MIN(AH170,$C$2)</f>
        <v>737.8765</v>
      </c>
    </row>
    <row r="171" spans="1:38" customHeight="1" ht="15">
      <c r="AF171" s="16"/>
      <c r="AG171" s="133">
        <f>ROUND((AG170-0.01),2)</f>
        <v>49.85</v>
      </c>
      <c r="AH171" s="134">
        <f>750+1*$A$2/16</f>
        <v>768.93825</v>
      </c>
      <c r="AI171" s="135">
        <f>MIN(AH171,$C$2)</f>
        <v>768.93825</v>
      </c>
    </row>
    <row r="172" spans="1:38" customHeight="1" ht="15">
      <c r="AF172" s="16"/>
      <c r="AG172" s="133">
        <f>ROUND((AG171-0.01),2)</f>
        <v>49.84</v>
      </c>
      <c r="AH172" s="134">
        <v>800</v>
      </c>
      <c r="AI172" s="51">
        <f>$C$2</f>
        <v>800</v>
      </c>
    </row>
    <row r="173" spans="1:38" customHeight="1" ht="15">
      <c r="AF173" s="16"/>
      <c r="AG173" s="133">
        <f>ROUND((AG172-0.01),2)</f>
        <v>49.83</v>
      </c>
      <c r="AH173" s="134"/>
      <c r="AI173" s="135">
        <f>$C$2</f>
        <v>800</v>
      </c>
    </row>
    <row r="174" spans="1:38" customHeight="1" ht="15">
      <c r="AF174" s="16"/>
      <c r="AG174" s="133">
        <f>ROUND((AG173-0.01),2)</f>
        <v>49.82</v>
      </c>
      <c r="AH174" s="134"/>
      <c r="AI174" s="135">
        <f>$C$2</f>
        <v>800</v>
      </c>
    </row>
    <row r="175" spans="1:38" customHeight="1" ht="15">
      <c r="AF175" s="16"/>
      <c r="AG175" s="133">
        <f>ROUND((AG174-0.01),2)</f>
        <v>49.81</v>
      </c>
      <c r="AH175" s="134"/>
      <c r="AI175" s="135">
        <f>$C$2</f>
        <v>800</v>
      </c>
    </row>
    <row r="176" spans="1:38" customHeight="1" ht="15">
      <c r="AF176" s="16"/>
      <c r="AG176" s="133">
        <f>ROUND((AG175-0.01),2)</f>
        <v>49.8</v>
      </c>
      <c r="AH176" s="134"/>
      <c r="AI176" s="135">
        <f>$C$2</f>
        <v>800</v>
      </c>
    </row>
    <row r="177" spans="1:38" customHeight="1" ht="15">
      <c r="AF177" s="16"/>
      <c r="AG177" s="133">
        <f>ROUND((AG176-0.01),2)</f>
        <v>49.79</v>
      </c>
      <c r="AH177" s="134"/>
      <c r="AI177" s="135">
        <f>$C$2</f>
        <v>800</v>
      </c>
    </row>
    <row r="178" spans="1:38" customHeight="1" ht="15">
      <c r="AF178" s="16"/>
      <c r="AG178" s="133">
        <f>ROUND((AG177-0.01),2)</f>
        <v>49.78</v>
      </c>
      <c r="AH178" s="134"/>
      <c r="AI178" s="135">
        <f>$C$2</f>
        <v>800</v>
      </c>
    </row>
    <row r="179" spans="1:38" customHeight="1" ht="15">
      <c r="AF179" s="16"/>
      <c r="AG179" s="133">
        <f>ROUND((AG178-0.01),2)</f>
        <v>49.77</v>
      </c>
      <c r="AH179" s="134"/>
      <c r="AI179" s="135">
        <f>$C$2</f>
        <v>800</v>
      </c>
    </row>
    <row r="180" spans="1:38" customHeight="1" ht="15">
      <c r="AF180" s="16"/>
      <c r="AG180" s="133">
        <f>ROUND((AG179-0.01),2)</f>
        <v>49.76</v>
      </c>
      <c r="AH180" s="134"/>
      <c r="AI180" s="135">
        <f>$C$2</f>
        <v>800</v>
      </c>
    </row>
    <row r="181" spans="1:38" customHeight="1" ht="15">
      <c r="AF181" s="16"/>
      <c r="AG181" s="133">
        <f>ROUND((AG180-0.01),2)</f>
        <v>49.75</v>
      </c>
      <c r="AH181" s="134"/>
      <c r="AI181" s="135">
        <f>$C$2</f>
        <v>800</v>
      </c>
    </row>
    <row r="182" spans="1:38" customHeight="1" ht="15">
      <c r="AF182" s="16"/>
      <c r="AG182" s="133">
        <f>ROUND((AG181-0.01),2)</f>
        <v>49.74</v>
      </c>
      <c r="AH182" s="134"/>
      <c r="AI182" s="135">
        <f>$C$2</f>
        <v>800</v>
      </c>
    </row>
    <row r="183" spans="1:38" customHeight="1" ht="15">
      <c r="AF183" s="16"/>
      <c r="AG183" s="133">
        <f>ROUND((AG182-0.01),2)</f>
        <v>49.73</v>
      </c>
      <c r="AH183" s="134"/>
      <c r="AI183" s="135">
        <f>$C$2</f>
        <v>800</v>
      </c>
    </row>
    <row r="184" spans="1:38" customHeight="1" ht="15">
      <c r="AF184" s="16"/>
      <c r="AG184" s="133">
        <f>ROUND((AG183-0.01),2)</f>
        <v>49.72</v>
      </c>
      <c r="AH184" s="134"/>
      <c r="AI184" s="135">
        <f>$C$2</f>
        <v>800</v>
      </c>
    </row>
    <row r="185" spans="1:38" customHeight="1" ht="15">
      <c r="AF185" s="16"/>
      <c r="AG185" s="133">
        <f>ROUND((AG184-0.01),2)</f>
        <v>49.71</v>
      </c>
      <c r="AH185" s="134"/>
      <c r="AI185" s="135">
        <f>$C$2</f>
        <v>800</v>
      </c>
    </row>
    <row r="186" spans="1:38" customHeight="1" ht="15">
      <c r="AF186" s="16"/>
      <c r="AG186" s="133">
        <f>ROUND((AG185-0.01),2)</f>
        <v>49.7</v>
      </c>
      <c r="AH186" s="134"/>
      <c r="AI186" s="135">
        <f>$C$2</f>
        <v>800</v>
      </c>
    </row>
    <row r="187" spans="1:38" customHeight="1" ht="15">
      <c r="AF187" s="16"/>
      <c r="AG187" s="133">
        <f>ROUND((AG186-0.01),2)</f>
        <v>49.69</v>
      </c>
      <c r="AH187" s="134"/>
      <c r="AI187" s="135">
        <f>$C$2</f>
        <v>800</v>
      </c>
    </row>
    <row r="188" spans="1:38" customHeight="1" ht="15">
      <c r="AF188" s="16"/>
      <c r="AG188" s="133">
        <f>ROUND((AG187-0.01),2)</f>
        <v>49.68</v>
      </c>
      <c r="AH188" s="134"/>
      <c r="AI188" s="135">
        <f>$C$2</f>
        <v>800</v>
      </c>
    </row>
    <row r="189" spans="1:38" customHeight="1" ht="15">
      <c r="AF189" s="16"/>
      <c r="AG189" s="133">
        <f>ROUND((AG188-0.01),2)</f>
        <v>49.67</v>
      </c>
      <c r="AH189" s="134"/>
      <c r="AI189" s="135">
        <f>$C$2</f>
        <v>800</v>
      </c>
    </row>
    <row r="190" spans="1:38" customHeight="1" ht="15">
      <c r="AF190" s="16"/>
      <c r="AG190" s="133">
        <f>ROUND((AG189-0.01),2)</f>
        <v>49.66</v>
      </c>
      <c r="AH190" s="134"/>
      <c r="AI190" s="135">
        <f>$C$2</f>
        <v>800</v>
      </c>
    </row>
    <row r="191" spans="1:38" customHeight="1" ht="15">
      <c r="AF191" s="16"/>
      <c r="AG191" s="133">
        <f>ROUND((AG190-0.01),2)</f>
        <v>49.65</v>
      </c>
      <c r="AH191" s="134"/>
      <c r="AI191" s="135">
        <f>$C$2</f>
        <v>800</v>
      </c>
    </row>
    <row r="192" spans="1:38" customHeight="1" ht="15">
      <c r="AF192" s="16"/>
      <c r="AG192" s="133">
        <f>ROUND((AG191-0.01),2)</f>
        <v>49.64</v>
      </c>
      <c r="AH192" s="134"/>
      <c r="AI192" s="135">
        <f>$C$2</f>
        <v>800</v>
      </c>
    </row>
    <row r="193" spans="1:38" customHeight="1" ht="15">
      <c r="AF193" s="16"/>
      <c r="AG193" s="133">
        <f>ROUND((AG192-0.01),2)</f>
        <v>49.63</v>
      </c>
      <c r="AH193" s="134"/>
      <c r="AI193" s="135">
        <f>$C$2</f>
        <v>800</v>
      </c>
    </row>
    <row r="194" spans="1:38" customHeight="1" ht="15">
      <c r="AF194" s="16"/>
      <c r="AG194" s="133">
        <f>ROUND((AG193-0.01),2)</f>
        <v>49.62</v>
      </c>
      <c r="AH194" s="134"/>
      <c r="AI194" s="135">
        <f>$C$2</f>
        <v>800</v>
      </c>
    </row>
    <row r="195" spans="1:38" customHeight="1" ht="15">
      <c r="AF195" s="16"/>
      <c r="AG195" s="133">
        <f>ROUND((AG194-0.01),2)</f>
        <v>49.61</v>
      </c>
      <c r="AH195" s="134"/>
      <c r="AI195" s="135">
        <f>$C$2</f>
        <v>800</v>
      </c>
    </row>
    <row r="196" spans="1:38" customHeight="1" ht="15">
      <c r="AF196" s="16"/>
      <c r="AG196" s="133">
        <f>ROUND((AG195-0.01),2)</f>
        <v>49.6</v>
      </c>
      <c r="AH196" s="134"/>
      <c r="AI196" s="135">
        <f>$C$2</f>
        <v>800</v>
      </c>
    </row>
    <row r="197" spans="1:38" customHeight="1" ht="15">
      <c r="AF197" s="16"/>
      <c r="AG197" s="133">
        <f>ROUND((AG196-0.01),2)</f>
        <v>49.59</v>
      </c>
      <c r="AH197" s="134"/>
      <c r="AI197" s="135">
        <f>$C$2</f>
        <v>800</v>
      </c>
    </row>
    <row r="198" spans="1:38" customHeight="1" ht="15">
      <c r="AF198" s="16"/>
      <c r="AG198" s="133">
        <f>ROUND((AG197-0.01),2)</f>
        <v>49.58</v>
      </c>
      <c r="AH198" s="134"/>
      <c r="AI198" s="135">
        <f>$C$2</f>
        <v>800</v>
      </c>
    </row>
    <row r="199" spans="1:38" customHeight="1" ht="15">
      <c r="AF199" s="16"/>
      <c r="AG199" s="133">
        <f>ROUND((AG198-0.01),2)</f>
        <v>49.57</v>
      </c>
      <c r="AH199" s="134"/>
      <c r="AI199" s="135">
        <f>$C$2</f>
        <v>800</v>
      </c>
    </row>
    <row r="200" spans="1:38" customHeight="1" ht="15">
      <c r="AF200" s="16"/>
      <c r="AG200" s="133">
        <f>ROUND((AG199-0.01),2)</f>
        <v>49.56</v>
      </c>
      <c r="AH200" s="134"/>
      <c r="AI200" s="135">
        <f>$C$2</f>
        <v>800</v>
      </c>
    </row>
    <row r="201" spans="1:38" customHeight="1" ht="15">
      <c r="AF201" s="16"/>
      <c r="AG201" s="133">
        <f>ROUND((AG200-0.01),2)</f>
        <v>49.55</v>
      </c>
      <c r="AH201" s="134"/>
      <c r="AI201" s="135">
        <f>$C$2</f>
        <v>800</v>
      </c>
    </row>
    <row r="202" spans="1:38" customHeight="1" ht="15">
      <c r="AF202" s="16"/>
      <c r="AG202" s="133">
        <f>ROUND((AG201-0.01),2)</f>
        <v>49.54</v>
      </c>
      <c r="AH202" s="134"/>
      <c r="AI202" s="135">
        <f>$C$2</f>
        <v>800</v>
      </c>
    </row>
    <row r="203" spans="1:38" customHeight="1" ht="15">
      <c r="AF203" s="16"/>
      <c r="AG203" s="133">
        <f>ROUND((AG202-0.01),2)</f>
        <v>49.53</v>
      </c>
      <c r="AH203" s="134"/>
      <c r="AI203" s="135">
        <f>$C$2</f>
        <v>800</v>
      </c>
    </row>
    <row r="204" spans="1:38" customHeight="1" ht="15">
      <c r="AF204" s="16"/>
      <c r="AG204" s="133">
        <f>ROUND((AG203-0.01),2)</f>
        <v>49.52</v>
      </c>
      <c r="AH204" s="134"/>
      <c r="AI204" s="135">
        <f>$C$2</f>
        <v>800</v>
      </c>
    </row>
    <row r="205" spans="1:38" customHeight="1" ht="15">
      <c r="AF205" s="16"/>
      <c r="AG205" s="133">
        <f>ROUND((AG204-0.01),2)</f>
        <v>49.51</v>
      </c>
      <c r="AH205" s="134"/>
      <c r="AI205" s="135">
        <f>$C$2</f>
        <v>800</v>
      </c>
    </row>
    <row r="206" spans="1:38" customHeight="1" ht="15">
      <c r="AF206" s="16"/>
      <c r="AG206" s="133">
        <f>ROUND((AG205-0.01),2)</f>
        <v>49.5</v>
      </c>
      <c r="AH206" s="134"/>
      <c r="AI206" s="135">
        <f>$C$2</f>
        <v>800</v>
      </c>
    </row>
    <row r="207" spans="1:38" customHeight="1" ht="15">
      <c r="AF207" s="16"/>
      <c r="AG207" s="133">
        <f>ROUND((AG206-0.01),2)</f>
        <v>49.49</v>
      </c>
      <c r="AH207" s="134"/>
      <c r="AI207" s="135">
        <f>$C$2</f>
        <v>800</v>
      </c>
    </row>
    <row r="208" spans="1:38" customHeight="1" ht="15">
      <c r="AF208" s="16"/>
      <c r="AG208" s="133">
        <f>ROUND((AG207-0.01),2)</f>
        <v>49.48</v>
      </c>
      <c r="AH208" s="134"/>
      <c r="AI208" s="135">
        <f>$C$2</f>
        <v>800</v>
      </c>
    </row>
    <row r="209" spans="1:38" customHeight="1" ht="15">
      <c r="AF209" s="16"/>
      <c r="AG209" s="133">
        <f>ROUND((AG208-0.01),2)</f>
        <v>49.47</v>
      </c>
      <c r="AH209" s="134"/>
      <c r="AI209" s="135">
        <f>$C$2</f>
        <v>800</v>
      </c>
    </row>
    <row r="210" spans="1:38" customHeight="1" ht="15">
      <c r="AF210" s="16"/>
      <c r="AG210" s="133">
        <f>ROUND((AG209-0.01),2)</f>
        <v>49.46</v>
      </c>
      <c r="AH210" s="134"/>
      <c r="AI210" s="135">
        <f>$C$2</f>
        <v>800</v>
      </c>
    </row>
    <row r="211" spans="1:38" customHeight="1" ht="15">
      <c r="AF211" s="16"/>
      <c r="AG211" s="133">
        <f>ROUND((AG210-0.01),2)</f>
        <v>49.45</v>
      </c>
      <c r="AH211" s="134"/>
      <c r="AI211" s="135">
        <f>$C$2</f>
        <v>800</v>
      </c>
    </row>
    <row r="212" spans="1:38" customHeight="1" ht="15">
      <c r="AF212" s="16"/>
      <c r="AG212" s="133">
        <f>ROUND((AG211-0.01),2)</f>
        <v>49.44</v>
      </c>
      <c r="AH212" s="134"/>
      <c r="AI212" s="135">
        <f>$C$2</f>
        <v>800</v>
      </c>
    </row>
    <row r="213" spans="1:38" customHeight="1" ht="15">
      <c r="AF213" s="16"/>
      <c r="AG213" s="133">
        <f>ROUND((AG212-0.01),2)</f>
        <v>49.43</v>
      </c>
      <c r="AH213" s="134"/>
      <c r="AI213" s="135">
        <f>$C$2</f>
        <v>800</v>
      </c>
    </row>
    <row r="214" spans="1:38" customHeight="1" ht="15">
      <c r="AF214" s="16"/>
      <c r="AG214" s="133">
        <f>ROUND((AG213-0.01),2)</f>
        <v>49.42</v>
      </c>
      <c r="AH214" s="134"/>
      <c r="AI214" s="135">
        <f>$C$2</f>
        <v>800</v>
      </c>
    </row>
    <row r="215" spans="1:38" customHeight="1" ht="15">
      <c r="AF215" s="16"/>
      <c r="AG215" s="133">
        <f>ROUND((AG214-0.01),2)</f>
        <v>49.41</v>
      </c>
      <c r="AH215" s="134"/>
      <c r="AI215" s="135">
        <f>$C$2</f>
        <v>800</v>
      </c>
    </row>
    <row r="216" spans="1:38" customHeight="1" ht="15">
      <c r="AF216" s="16"/>
      <c r="AG216" s="133">
        <f>ROUND((AG215-0.01),2)</f>
        <v>49.4</v>
      </c>
      <c r="AH216" s="134"/>
      <c r="AI216" s="135">
        <f>$C$2</f>
        <v>800</v>
      </c>
    </row>
    <row r="217" spans="1:38" customHeight="1" ht="15">
      <c r="AF217" s="16"/>
      <c r="AG217" s="133">
        <f>ROUND((AG216-0.01),2)</f>
        <v>49.39</v>
      </c>
      <c r="AH217" s="134"/>
      <c r="AI217" s="135">
        <f>$C$2</f>
        <v>800</v>
      </c>
    </row>
    <row r="218" spans="1:38" customHeight="1" ht="15">
      <c r="AF218" s="16"/>
      <c r="AG218" s="133">
        <f>ROUND((AG217-0.01),2)</f>
        <v>49.38</v>
      </c>
      <c r="AH218" s="134"/>
      <c r="AI218" s="135">
        <f>$C$2</f>
        <v>800</v>
      </c>
    </row>
    <row r="219" spans="1:38" customHeight="1" ht="15">
      <c r="AF219" s="16"/>
      <c r="AG219" s="133">
        <f>ROUND((AG218-0.01),2)</f>
        <v>49.37</v>
      </c>
      <c r="AH219" s="134"/>
      <c r="AI219" s="135">
        <f>$C$2</f>
        <v>800</v>
      </c>
    </row>
    <row r="220" spans="1:38" customHeight="1" ht="15">
      <c r="AF220" s="16"/>
      <c r="AG220" s="133">
        <f>ROUND((AG219-0.01),2)</f>
        <v>49.36</v>
      </c>
      <c r="AH220" s="134"/>
      <c r="AI220" s="135">
        <f>$C$2</f>
        <v>800</v>
      </c>
    </row>
    <row r="221" spans="1:38" customHeight="1" ht="15">
      <c r="AF221" s="16"/>
      <c r="AG221" s="133">
        <f>ROUND((AG220-0.01),2)</f>
        <v>49.35</v>
      </c>
      <c r="AH221" s="134"/>
      <c r="AI221" s="135">
        <f>$C$2</f>
        <v>800</v>
      </c>
    </row>
    <row r="222" spans="1:38" customHeight="1" ht="15">
      <c r="AF222" s="16"/>
      <c r="AG222" s="133">
        <f>ROUND((AG221-0.01),2)</f>
        <v>49.34</v>
      </c>
      <c r="AH222" s="134"/>
      <c r="AI222" s="135">
        <f>$C$2</f>
        <v>800</v>
      </c>
    </row>
    <row r="223" spans="1:38" customHeight="1" ht="15">
      <c r="AF223" s="16"/>
      <c r="AG223" s="133">
        <f>ROUND((AG222-0.01),2)</f>
        <v>49.33</v>
      </c>
      <c r="AH223" s="134"/>
      <c r="AI223" s="135">
        <f>$C$2</f>
        <v>800</v>
      </c>
    </row>
    <row r="224" spans="1:38" customHeight="1" ht="15">
      <c r="AF224" s="16"/>
      <c r="AG224" s="133">
        <f>ROUND((AG223-0.01),2)</f>
        <v>49.32</v>
      </c>
      <c r="AH224" s="134"/>
      <c r="AI224" s="135">
        <f>$C$2</f>
        <v>800</v>
      </c>
    </row>
    <row r="225" spans="1:38" customHeight="1" ht="15">
      <c r="AF225" s="16"/>
      <c r="AG225" s="133">
        <f>ROUND((AG224-0.01),2)</f>
        <v>49.31</v>
      </c>
      <c r="AH225" s="134"/>
      <c r="AI225" s="135">
        <f>$C$2</f>
        <v>800</v>
      </c>
    </row>
    <row r="226" spans="1:38" customHeight="1" ht="15">
      <c r="AF226" s="16"/>
      <c r="AG226" s="133">
        <f>ROUND((AG225-0.01),2)</f>
        <v>49.3</v>
      </c>
      <c r="AH226" s="134"/>
      <c r="AI226" s="135">
        <f>$C$2</f>
        <v>800</v>
      </c>
    </row>
    <row r="227" spans="1:38" customHeight="1" ht="15">
      <c r="AF227" s="16"/>
      <c r="AG227" s="133">
        <f>ROUND((AG226-0.01),2)</f>
        <v>49.29</v>
      </c>
      <c r="AH227" s="134"/>
      <c r="AI227" s="135">
        <f>$C$2</f>
        <v>800</v>
      </c>
    </row>
    <row r="228" spans="1:38" customHeight="1" ht="15">
      <c r="AF228" s="16"/>
      <c r="AG228" s="133">
        <f>ROUND((AG227-0.01),2)</f>
        <v>49.28</v>
      </c>
      <c r="AH228" s="134"/>
      <c r="AI228" s="135">
        <f>$C$2</f>
        <v>800</v>
      </c>
    </row>
    <row r="229" spans="1:38" customHeight="1" ht="15">
      <c r="AF229" s="16"/>
      <c r="AG229" s="133">
        <f>ROUND((AG228-0.01),2)</f>
        <v>49.27</v>
      </c>
      <c r="AH229" s="134"/>
      <c r="AI229" s="135">
        <f>$C$2</f>
        <v>800</v>
      </c>
    </row>
    <row r="230" spans="1:38" customHeight="1" ht="15">
      <c r="AF230" s="16"/>
      <c r="AG230" s="133">
        <f>ROUND((AG229-0.01),2)</f>
        <v>49.26</v>
      </c>
      <c r="AH230" s="134"/>
      <c r="AI230" s="135">
        <f>$C$2</f>
        <v>800</v>
      </c>
    </row>
    <row r="231" spans="1:38" customHeight="1" ht="15">
      <c r="AF231" s="16"/>
      <c r="AG231" s="133">
        <f>ROUND((AG230-0.01),2)</f>
        <v>49.25</v>
      </c>
      <c r="AH231" s="134"/>
      <c r="AI231" s="135">
        <f>$C$2</f>
        <v>800</v>
      </c>
    </row>
    <row r="232" spans="1:38" customHeight="1" ht="15">
      <c r="AF232" s="16"/>
      <c r="AG232" s="133">
        <f>ROUND((AG231-0.01),2)</f>
        <v>49.24</v>
      </c>
      <c r="AH232" s="134"/>
      <c r="AI232" s="135">
        <f>$C$2</f>
        <v>800</v>
      </c>
    </row>
    <row r="233" spans="1:38" customHeight="1" ht="15">
      <c r="AF233" s="16"/>
      <c r="AG233" s="133">
        <f>ROUND((AG232-0.01),2)</f>
        <v>49.23</v>
      </c>
      <c r="AH233" s="134"/>
      <c r="AI233" s="135">
        <f>$C$2</f>
        <v>800</v>
      </c>
    </row>
    <row r="234" spans="1:38" customHeight="1" ht="15">
      <c r="AF234" s="16"/>
      <c r="AG234" s="133">
        <f>ROUND((AG233-0.01),2)</f>
        <v>49.22</v>
      </c>
      <c r="AH234" s="134"/>
      <c r="AI234" s="135">
        <f>$C$2</f>
        <v>800</v>
      </c>
    </row>
    <row r="235" spans="1:38" customHeight="1" ht="15">
      <c r="AF235" s="16"/>
      <c r="AG235" s="133">
        <f>ROUND((AG234-0.01),2)</f>
        <v>49.21</v>
      </c>
      <c r="AH235" s="134"/>
      <c r="AI235" s="135">
        <f>$C$2</f>
        <v>800</v>
      </c>
    </row>
    <row r="236" spans="1:38" customHeight="1" ht="15">
      <c r="AF236" s="16"/>
      <c r="AG236" s="133">
        <f>ROUND((AG235-0.01),2)</f>
        <v>49.2</v>
      </c>
      <c r="AH236" s="134"/>
      <c r="AI236" s="135">
        <f>$C$2</f>
        <v>800</v>
      </c>
    </row>
    <row r="237" spans="1:38" customHeight="1" ht="15">
      <c r="AF237" s="16"/>
      <c r="AG237" s="133">
        <f>ROUND((AG236-0.01),2)</f>
        <v>49.19</v>
      </c>
      <c r="AH237" s="134"/>
      <c r="AI237" s="135">
        <f>$C$2</f>
        <v>800</v>
      </c>
    </row>
    <row r="238" spans="1:38" customHeight="1" ht="15">
      <c r="AF238" s="16"/>
      <c r="AG238" s="133">
        <f>ROUND((AG237-0.01),2)</f>
        <v>49.18</v>
      </c>
      <c r="AH238" s="134"/>
      <c r="AI238" s="135">
        <f>$C$2</f>
        <v>800</v>
      </c>
    </row>
    <row r="239" spans="1:38" customHeight="1" ht="15">
      <c r="AF239" s="16"/>
      <c r="AG239" s="133">
        <f>ROUND((AG238-0.01),2)</f>
        <v>49.17</v>
      </c>
      <c r="AH239" s="134"/>
      <c r="AI239" s="135">
        <f>$C$2</f>
        <v>800</v>
      </c>
    </row>
    <row r="240" spans="1:38" customHeight="1" ht="15">
      <c r="AF240" s="16"/>
      <c r="AG240" s="133">
        <f>ROUND((AG239-0.01),2)</f>
        <v>49.16</v>
      </c>
      <c r="AH240" s="134"/>
      <c r="AI240" s="135">
        <f>$C$2</f>
        <v>800</v>
      </c>
    </row>
    <row r="241" spans="1:38" customHeight="1" ht="15">
      <c r="AF241" s="16"/>
      <c r="AG241" s="133">
        <f>ROUND((AG240-0.01),2)</f>
        <v>49.15</v>
      </c>
      <c r="AH241" s="134"/>
      <c r="AI241" s="135">
        <f>$C$2</f>
        <v>800</v>
      </c>
    </row>
    <row r="242" spans="1:38" customHeight="1" ht="15">
      <c r="AF242" s="16"/>
      <c r="AG242" s="133">
        <f>ROUND((AG241-0.01),2)</f>
        <v>49.14</v>
      </c>
      <c r="AH242" s="134"/>
      <c r="AI242" s="135">
        <f>$C$2</f>
        <v>800</v>
      </c>
    </row>
    <row r="243" spans="1:38" customHeight="1" ht="15">
      <c r="AF243" s="16"/>
      <c r="AG243" s="133">
        <f>ROUND((AG242-0.01),2)</f>
        <v>49.13</v>
      </c>
      <c r="AH243" s="134"/>
      <c r="AI243" s="135">
        <f>$C$2</f>
        <v>800</v>
      </c>
    </row>
    <row r="244" spans="1:38" customHeight="1" ht="15">
      <c r="AF244" s="16"/>
      <c r="AG244" s="133">
        <f>ROUND((AG243-0.01),2)</f>
        <v>49.12</v>
      </c>
      <c r="AH244" s="134"/>
      <c r="AI244" s="135">
        <f>$C$2</f>
        <v>800</v>
      </c>
    </row>
    <row r="245" spans="1:38" customHeight="1" ht="15">
      <c r="AF245" s="16"/>
      <c r="AG245" s="133">
        <f>ROUND((AG244-0.01),2)</f>
        <v>49.11</v>
      </c>
      <c r="AH245" s="134"/>
      <c r="AI245" s="135">
        <f>$C$2</f>
        <v>800</v>
      </c>
    </row>
    <row r="246" spans="1:38" customHeight="1" ht="15">
      <c r="AF246" s="16"/>
      <c r="AG246" s="133">
        <f>ROUND((AG245-0.01),2)</f>
        <v>49.1</v>
      </c>
      <c r="AH246" s="134"/>
      <c r="AI246" s="135">
        <f>$C$2</f>
        <v>800</v>
      </c>
    </row>
    <row r="247" spans="1:38" customHeight="1" ht="15">
      <c r="AF247" s="16"/>
      <c r="AG247" s="133">
        <f>ROUND((AG246-0.01),2)</f>
        <v>49.09</v>
      </c>
      <c r="AH247" s="134"/>
      <c r="AI247" s="135">
        <f>$C$2</f>
        <v>800</v>
      </c>
    </row>
    <row r="248" spans="1:38" customHeight="1" ht="15">
      <c r="AF248" s="16"/>
      <c r="AG248" s="133">
        <f>ROUND((AG247-0.01),2)</f>
        <v>49.08</v>
      </c>
      <c r="AH248" s="134"/>
      <c r="AI248" s="135">
        <f>$C$2</f>
        <v>800</v>
      </c>
    </row>
    <row r="249" spans="1:38" customHeight="1" ht="15">
      <c r="AF249" s="16"/>
      <c r="AG249" s="133">
        <f>ROUND((AG248-0.01),2)</f>
        <v>49.07</v>
      </c>
      <c r="AH249" s="134"/>
      <c r="AI249" s="135">
        <f>$C$2</f>
        <v>800</v>
      </c>
    </row>
    <row r="250" spans="1:38" customHeight="1" ht="15">
      <c r="AF250" s="16"/>
      <c r="AG250" s="133">
        <f>ROUND((AG249-0.01),2)</f>
        <v>49.06</v>
      </c>
      <c r="AH250" s="134"/>
      <c r="AI250" s="135">
        <f>$C$2</f>
        <v>800</v>
      </c>
    </row>
    <row r="251" spans="1:38" customHeight="1" ht="15">
      <c r="AF251" s="16"/>
      <c r="AG251" s="133">
        <f>ROUND((AG250-0.01),2)</f>
        <v>49.05</v>
      </c>
      <c r="AH251" s="134"/>
      <c r="AI251" s="135">
        <f>$C$2</f>
        <v>800</v>
      </c>
    </row>
    <row r="252" spans="1:38" customHeight="1" ht="15">
      <c r="AF252" s="16"/>
      <c r="AG252" s="133">
        <f>ROUND((AG251-0.01),2)</f>
        <v>49.04</v>
      </c>
      <c r="AH252" s="134"/>
      <c r="AI252" s="135">
        <f>$C$2</f>
        <v>800</v>
      </c>
    </row>
    <row r="253" spans="1:38" customHeight="1" ht="15">
      <c r="AF253" s="16"/>
      <c r="AG253" s="133">
        <f>ROUND((AG252-0.01),2)</f>
        <v>49.03</v>
      </c>
      <c r="AH253" s="134"/>
      <c r="AI253" s="135">
        <f>$C$2</f>
        <v>800</v>
      </c>
    </row>
    <row r="254" spans="1:38" customHeight="1" ht="15">
      <c r="AF254" s="16"/>
      <c r="AG254" s="133">
        <f>ROUND((AG253-0.01),2)</f>
        <v>49.02</v>
      </c>
      <c r="AH254" s="134"/>
      <c r="AI254" s="135">
        <f>$C$2</f>
        <v>800</v>
      </c>
    </row>
    <row r="255" spans="1:38" customHeight="1" ht="15">
      <c r="AF255" s="16"/>
      <c r="AG255" s="133">
        <f>ROUND((AG254-0.01),2)</f>
        <v>49.01</v>
      </c>
      <c r="AH255" s="134"/>
      <c r="AI255" s="135">
        <f>$C$2</f>
        <v>800</v>
      </c>
    </row>
    <row r="256" spans="1:38" customHeight="1" ht="15">
      <c r="AF256" s="16"/>
      <c r="AG256" s="133">
        <f>ROUND((AG255-0.01),2)</f>
        <v>49</v>
      </c>
      <c r="AH256" s="134"/>
      <c r="AI256" s="135">
        <f>$C$2</f>
        <v>800</v>
      </c>
    </row>
    <row r="257" spans="1:38" customHeight="1" ht="15">
      <c r="AF257" s="16"/>
      <c r="AG257" s="133">
        <f>ROUND((AG256-0.01),2)</f>
        <v>48.99</v>
      </c>
      <c r="AH257" s="134"/>
      <c r="AI257" s="135">
        <f>$C$2</f>
        <v>800</v>
      </c>
    </row>
    <row r="258" spans="1:38" customHeight="1" ht="15">
      <c r="AF258" s="16"/>
      <c r="AG258" s="133">
        <f>ROUND((AG257-0.01),2)</f>
        <v>48.98</v>
      </c>
      <c r="AH258" s="134"/>
      <c r="AI258" s="135">
        <f>$C$2</f>
        <v>800</v>
      </c>
    </row>
    <row r="259" spans="1:38" customHeight="1" ht="15">
      <c r="AF259" s="16"/>
      <c r="AG259" s="133">
        <f>ROUND((AG258-0.01),2)</f>
        <v>48.97</v>
      </c>
      <c r="AH259" s="134"/>
      <c r="AI259" s="135">
        <f>$C$2</f>
        <v>800</v>
      </c>
    </row>
    <row r="260" spans="1:38" customHeight="1" ht="15">
      <c r="AF260" s="16"/>
      <c r="AG260" s="133">
        <f>ROUND((AG259-0.01),2)</f>
        <v>48.96</v>
      </c>
      <c r="AH260" s="134"/>
      <c r="AI260" s="135">
        <f>$C$2</f>
        <v>800</v>
      </c>
    </row>
    <row r="261" spans="1:38" customHeight="1" ht="15">
      <c r="AF261" s="16"/>
      <c r="AG261" s="133">
        <f>ROUND((AG260-0.01),2)</f>
        <v>48.95</v>
      </c>
      <c r="AH261" s="134"/>
      <c r="AI261" s="135">
        <f>$C$2</f>
        <v>800</v>
      </c>
    </row>
    <row r="262" spans="1:38" customHeight="1" ht="15">
      <c r="AF262" s="16"/>
      <c r="AG262" s="133">
        <f>ROUND((AG261-0.01),2)</f>
        <v>48.94</v>
      </c>
      <c r="AH262" s="134"/>
      <c r="AI262" s="135">
        <f>$C$2</f>
        <v>800</v>
      </c>
    </row>
    <row r="263" spans="1:38" customHeight="1" ht="15">
      <c r="AF263" s="16"/>
      <c r="AG263" s="133">
        <f>ROUND((AG262-0.01),2)</f>
        <v>48.93</v>
      </c>
      <c r="AH263" s="134"/>
      <c r="AI263" s="135">
        <f>$C$2</f>
        <v>800</v>
      </c>
    </row>
    <row r="264" spans="1:38" customHeight="1" ht="15">
      <c r="AF264" s="16"/>
      <c r="AG264" s="133">
        <f>ROUND((AG263-0.01),2)</f>
        <v>48.92</v>
      </c>
      <c r="AH264" s="134"/>
      <c r="AI264" s="135">
        <f>$C$2</f>
        <v>800</v>
      </c>
    </row>
    <row r="265" spans="1:38" customHeight="1" ht="15">
      <c r="AF265" s="16"/>
      <c r="AG265" s="133">
        <f>ROUND((AG264-0.01),2)</f>
        <v>48.91</v>
      </c>
      <c r="AH265" s="134"/>
      <c r="AI265" s="135">
        <f>$C$2</f>
        <v>800</v>
      </c>
    </row>
    <row r="266" spans="1:38" customHeight="1" ht="15">
      <c r="AF266" s="16"/>
      <c r="AG266" s="133">
        <f>ROUND((AG265-0.01),2)</f>
        <v>48.9</v>
      </c>
      <c r="AH266" s="134"/>
      <c r="AI266" s="135">
        <f>$C$2</f>
        <v>800</v>
      </c>
    </row>
    <row r="267" spans="1:38" customHeight="1" ht="15">
      <c r="AF267" s="16"/>
      <c r="AG267" s="133">
        <f>ROUND((AG266-0.01),2)</f>
        <v>48.89</v>
      </c>
      <c r="AH267" s="134"/>
      <c r="AI267" s="135">
        <f>$C$2</f>
        <v>800</v>
      </c>
    </row>
    <row r="268" spans="1:38" customHeight="1" ht="15">
      <c r="AF268" s="16"/>
      <c r="AG268" s="133">
        <f>ROUND((AG267-0.01),2)</f>
        <v>48.88</v>
      </c>
      <c r="AH268" s="134"/>
      <c r="AI268" s="135">
        <f>$C$2</f>
        <v>800</v>
      </c>
    </row>
    <row r="269" spans="1:38" customHeight="1" ht="15">
      <c r="AF269" s="16"/>
      <c r="AG269" s="133">
        <f>ROUND((AG268-0.01),2)</f>
        <v>48.87</v>
      </c>
      <c r="AH269" s="134"/>
      <c r="AI269" s="135">
        <f>$C$2</f>
        <v>800</v>
      </c>
    </row>
    <row r="270" spans="1:38" customHeight="1" ht="15">
      <c r="AF270" s="16"/>
      <c r="AG270" s="133">
        <f>ROUND((AG269-0.01),2)</f>
        <v>48.86</v>
      </c>
      <c r="AH270" s="134"/>
      <c r="AI270" s="135">
        <f>$C$2</f>
        <v>800</v>
      </c>
    </row>
    <row r="271" spans="1:38" customHeight="1" ht="15">
      <c r="AF271" s="16"/>
      <c r="AG271" s="133">
        <f>ROUND((AG270-0.01),2)</f>
        <v>48.85</v>
      </c>
      <c r="AH271" s="134"/>
      <c r="AI271" s="135">
        <f>$C$2</f>
        <v>800</v>
      </c>
    </row>
    <row r="272" spans="1:38" customHeight="1" ht="15">
      <c r="AF272" s="16"/>
      <c r="AG272" s="133">
        <f>ROUND((AG271-0.01),2)</f>
        <v>48.84</v>
      </c>
      <c r="AH272" s="134"/>
      <c r="AI272" s="135">
        <f>$C$2</f>
        <v>800</v>
      </c>
    </row>
    <row r="273" spans="1:38" customHeight="1" ht="15">
      <c r="AF273" s="16"/>
      <c r="AG273" s="133">
        <f>ROUND((AG272-0.01),2)</f>
        <v>48.83</v>
      </c>
      <c r="AH273" s="134"/>
      <c r="AI273" s="135">
        <f>$C$2</f>
        <v>800</v>
      </c>
    </row>
    <row r="274" spans="1:38" customHeight="1" ht="15">
      <c r="AF274" s="16"/>
      <c r="AG274" s="133">
        <f>ROUND((AG273-0.01),2)</f>
        <v>48.82</v>
      </c>
      <c r="AH274" s="134"/>
      <c r="AI274" s="135">
        <f>$C$2</f>
        <v>800</v>
      </c>
    </row>
    <row r="275" spans="1:38" customHeight="1" ht="15">
      <c r="AF275" s="16"/>
      <c r="AG275" s="133">
        <f>ROUND((AG274-0.01),2)</f>
        <v>48.81</v>
      </c>
      <c r="AH275" s="134"/>
      <c r="AI275" s="135">
        <f>$C$2</f>
        <v>800</v>
      </c>
    </row>
    <row r="276" spans="1:38" customHeight="1" ht="15">
      <c r="AF276" s="16"/>
      <c r="AG276" s="133">
        <f>ROUND((AG275-0.01),2)</f>
        <v>48.8</v>
      </c>
      <c r="AH276" s="134"/>
      <c r="AI276" s="135">
        <f>$C$2</f>
        <v>800</v>
      </c>
    </row>
    <row r="277" spans="1:38" customHeight="1" ht="15">
      <c r="AF277" s="16"/>
      <c r="AG277" s="133">
        <f>ROUND((AG276-0.01),2)</f>
        <v>48.79</v>
      </c>
      <c r="AH277" s="134"/>
      <c r="AI277" s="135">
        <f>$C$2</f>
        <v>800</v>
      </c>
    </row>
    <row r="278" spans="1:38" customHeight="1" ht="15">
      <c r="AF278" s="16"/>
      <c r="AG278" s="133">
        <f>ROUND((AG277-0.01),2)</f>
        <v>48.78</v>
      </c>
      <c r="AH278" s="134"/>
      <c r="AI278" s="135">
        <f>$C$2</f>
        <v>800</v>
      </c>
    </row>
    <row r="279" spans="1:38" customHeight="1" ht="15">
      <c r="AF279" s="16"/>
      <c r="AG279" s="133">
        <f>ROUND((AG278-0.01),2)</f>
        <v>48.77</v>
      </c>
      <c r="AH279" s="134"/>
      <c r="AI279" s="135">
        <f>$C$2</f>
        <v>800</v>
      </c>
    </row>
    <row r="280" spans="1:38" customHeight="1" ht="15">
      <c r="AF280" s="16"/>
      <c r="AG280" s="133">
        <f>ROUND((AG279-0.01),2)</f>
        <v>48.76</v>
      </c>
      <c r="AH280" s="134"/>
      <c r="AI280" s="135">
        <f>$C$2</f>
        <v>800</v>
      </c>
    </row>
    <row r="281" spans="1:38" customHeight="1" ht="15">
      <c r="AF281" s="16"/>
      <c r="AG281" s="133">
        <f>ROUND((AG280-0.01),2)</f>
        <v>48.75</v>
      </c>
      <c r="AH281" s="134"/>
      <c r="AI281" s="135">
        <f>$C$2</f>
        <v>800</v>
      </c>
    </row>
    <row r="282" spans="1:38" customHeight="1" ht="15">
      <c r="AF282" s="16"/>
      <c r="AG282" s="133">
        <f>ROUND((AG281-0.01),2)</f>
        <v>48.74</v>
      </c>
      <c r="AH282" s="134"/>
      <c r="AI282" s="135">
        <f>$C$2</f>
        <v>800</v>
      </c>
    </row>
    <row r="283" spans="1:38" customHeight="1" ht="15">
      <c r="AF283" s="16"/>
      <c r="AG283" s="133">
        <f>ROUND((AG282-0.01),2)</f>
        <v>48.73</v>
      </c>
      <c r="AH283" s="134"/>
      <c r="AI283" s="135">
        <f>$C$2</f>
        <v>800</v>
      </c>
    </row>
    <row r="284" spans="1:38" customHeight="1" ht="15">
      <c r="AF284" s="16"/>
      <c r="AG284" s="133">
        <f>ROUND((AG283-0.01),2)</f>
        <v>48.72</v>
      </c>
      <c r="AH284" s="134"/>
      <c r="AI284" s="135">
        <f>$C$2</f>
        <v>800</v>
      </c>
    </row>
    <row r="285" spans="1:38" customHeight="1" ht="15">
      <c r="AF285" s="16"/>
      <c r="AG285" s="133">
        <f>ROUND((AG284-0.01),2)</f>
        <v>48.71</v>
      </c>
      <c r="AH285" s="134"/>
      <c r="AI285" s="135">
        <f>$C$2</f>
        <v>800</v>
      </c>
    </row>
    <row r="286" spans="1:38" customHeight="1" ht="15">
      <c r="AF286" s="16"/>
      <c r="AG286" s="133">
        <f>ROUND((AG285-0.01),2)</f>
        <v>48.7</v>
      </c>
      <c r="AH286" s="134"/>
      <c r="AI286" s="135">
        <f>$C$2</f>
        <v>800</v>
      </c>
    </row>
    <row r="287" spans="1:38" customHeight="1" ht="15">
      <c r="AF287" s="16"/>
      <c r="AG287" s="133">
        <f>ROUND((AG286-0.01),2)</f>
        <v>48.69</v>
      </c>
      <c r="AH287" s="134"/>
      <c r="AI287" s="135">
        <f>$C$2</f>
        <v>800</v>
      </c>
    </row>
    <row r="288" spans="1:38" customHeight="1" ht="15">
      <c r="AF288" s="16"/>
      <c r="AG288" s="133">
        <f>ROUND((AG287-0.01),2)</f>
        <v>48.68</v>
      </c>
      <c r="AH288" s="134"/>
      <c r="AI288" s="135">
        <f>$C$2</f>
        <v>800</v>
      </c>
    </row>
    <row r="289" spans="1:38" customHeight="1" ht="15">
      <c r="AF289" s="16"/>
      <c r="AG289" s="133">
        <f>ROUND((AG288-0.01),2)</f>
        <v>48.67</v>
      </c>
      <c r="AH289" s="134"/>
      <c r="AI289" s="135">
        <f>$C$2</f>
        <v>800</v>
      </c>
    </row>
    <row r="290" spans="1:38" customHeight="1" ht="15">
      <c r="AF290" s="16"/>
      <c r="AG290" s="133">
        <f>ROUND((AG289-0.01),2)</f>
        <v>48.66</v>
      </c>
      <c r="AH290" s="134"/>
      <c r="AI290" s="135">
        <f>$C$2</f>
        <v>800</v>
      </c>
    </row>
    <row r="291" spans="1:38" customHeight="1" ht="15">
      <c r="AF291" s="16"/>
      <c r="AG291" s="133">
        <f>ROUND((AG290-0.01),2)</f>
        <v>48.65</v>
      </c>
      <c r="AH291" s="134"/>
      <c r="AI291" s="135">
        <f>$C$2</f>
        <v>800</v>
      </c>
    </row>
    <row r="292" spans="1:38" customHeight="1" ht="15">
      <c r="AF292" s="16"/>
      <c r="AG292" s="133">
        <f>ROUND((AG291-0.01),2)</f>
        <v>48.64</v>
      </c>
      <c r="AH292" s="134"/>
      <c r="AI292" s="135">
        <f>$C$2</f>
        <v>800</v>
      </c>
    </row>
    <row r="293" spans="1:38" customHeight="1" ht="15">
      <c r="AF293" s="16"/>
      <c r="AG293" s="133">
        <f>ROUND((AG292-0.01),2)</f>
        <v>48.63</v>
      </c>
      <c r="AH293" s="134"/>
      <c r="AI293" s="135">
        <f>$C$2</f>
        <v>800</v>
      </c>
    </row>
    <row r="294" spans="1:38" customHeight="1" ht="15">
      <c r="AF294" s="16"/>
      <c r="AG294" s="133">
        <f>ROUND((AG293-0.01),2)</f>
        <v>48.62</v>
      </c>
      <c r="AH294" s="134"/>
      <c r="AI294" s="135">
        <f>$C$2</f>
        <v>800</v>
      </c>
    </row>
    <row r="295" spans="1:38" customHeight="1" ht="15">
      <c r="AF295" s="16"/>
      <c r="AG295" s="133">
        <f>ROUND((AG294-0.01),2)</f>
        <v>48.61</v>
      </c>
      <c r="AH295" s="134"/>
      <c r="AI295" s="135">
        <f>$C$2</f>
        <v>800</v>
      </c>
    </row>
    <row r="296" spans="1:38" customHeight="1" ht="15">
      <c r="AF296" s="16"/>
      <c r="AG296" s="133">
        <f>ROUND((AG295-0.01),2)</f>
        <v>48.6</v>
      </c>
      <c r="AH296" s="134"/>
      <c r="AI296" s="135">
        <f>$C$2</f>
        <v>800</v>
      </c>
    </row>
    <row r="297" spans="1:38" customHeight="1" ht="15">
      <c r="AF297" s="16"/>
      <c r="AG297" s="133">
        <f>ROUND((AG296-0.01),2)</f>
        <v>48.59</v>
      </c>
      <c r="AH297" s="134"/>
      <c r="AI297" s="135">
        <f>$C$2</f>
        <v>800</v>
      </c>
    </row>
    <row r="298" spans="1:38" customHeight="1" ht="15">
      <c r="AF298" s="16"/>
      <c r="AG298" s="133">
        <f>ROUND((AG297-0.01),2)</f>
        <v>48.58</v>
      </c>
      <c r="AH298" s="134"/>
      <c r="AI298" s="135">
        <f>$C$2</f>
        <v>800</v>
      </c>
    </row>
    <row r="299" spans="1:38" customHeight="1" ht="15">
      <c r="AF299" s="16"/>
      <c r="AG299" s="133">
        <f>ROUND((AG298-0.01),2)</f>
        <v>48.57</v>
      </c>
      <c r="AH299" s="134"/>
      <c r="AI299" s="135">
        <f>$C$2</f>
        <v>800</v>
      </c>
    </row>
    <row r="300" spans="1:38" customHeight="1" ht="15">
      <c r="AF300" s="16"/>
      <c r="AG300" s="133">
        <f>ROUND((AG299-0.01),2)</f>
        <v>48.56</v>
      </c>
      <c r="AH300" s="134"/>
      <c r="AI300" s="135">
        <f>$C$2</f>
        <v>800</v>
      </c>
    </row>
    <row r="301" spans="1:38" customHeight="1" ht="15">
      <c r="AF301" s="16"/>
      <c r="AG301" s="133">
        <f>ROUND((AG300-0.01),2)</f>
        <v>48.55</v>
      </c>
      <c r="AH301" s="134"/>
      <c r="AI301" s="135">
        <f>$C$2</f>
        <v>800</v>
      </c>
    </row>
    <row r="302" spans="1:38" customHeight="1" ht="15">
      <c r="AF302" s="16"/>
      <c r="AG302" s="133">
        <f>ROUND((AG301-0.01),2)</f>
        <v>48.54</v>
      </c>
      <c r="AH302" s="134"/>
      <c r="AI302" s="135">
        <f>$C$2</f>
        <v>800</v>
      </c>
    </row>
    <row r="303" spans="1:38" customHeight="1" ht="15">
      <c r="AF303" s="16"/>
      <c r="AG303" s="133">
        <f>ROUND((AG302-0.01),2)</f>
        <v>48.53</v>
      </c>
      <c r="AH303" s="134"/>
      <c r="AI303" s="135">
        <f>$C$2</f>
        <v>800</v>
      </c>
    </row>
    <row r="304" spans="1:38" customHeight="1" ht="15">
      <c r="AF304" s="16"/>
      <c r="AG304" s="133">
        <f>ROUND((AG303-0.01),2)</f>
        <v>48.52</v>
      </c>
      <c r="AH304" s="134"/>
      <c r="AI304" s="135">
        <f>$C$2</f>
        <v>800</v>
      </c>
    </row>
    <row r="305" spans="1:38" customHeight="1" ht="15">
      <c r="AF305" s="16"/>
      <c r="AG305" s="133">
        <f>ROUND((AG304-0.01),2)</f>
        <v>48.51</v>
      </c>
      <c r="AH305" s="134"/>
      <c r="AI305" s="135">
        <f>$C$2</f>
        <v>800</v>
      </c>
    </row>
    <row r="306" spans="1:38" customHeight="1" ht="15">
      <c r="AF306" s="16"/>
      <c r="AG306" s="133">
        <f>ROUND((AG305-0.01),2)</f>
        <v>48.5</v>
      </c>
      <c r="AH306" s="134"/>
      <c r="AI306" s="135">
        <f>$C$2</f>
        <v>800</v>
      </c>
    </row>
    <row r="307" spans="1:38" customHeight="1" ht="15">
      <c r="AF307" s="16"/>
      <c r="AG307" s="133">
        <f>ROUND((AG306-0.01),2)</f>
        <v>48.49</v>
      </c>
      <c r="AH307" s="134"/>
      <c r="AI307" s="135">
        <f>$C$2</f>
        <v>800</v>
      </c>
    </row>
    <row r="308" spans="1:38" customHeight="1" ht="15">
      <c r="AF308" s="16"/>
      <c r="AG308" s="133">
        <f>ROUND((AG307-0.01),2)</f>
        <v>48.48</v>
      </c>
      <c r="AH308" s="134"/>
      <c r="AI308" s="135">
        <f>$C$2</f>
        <v>800</v>
      </c>
    </row>
    <row r="309" spans="1:38" customHeight="1" ht="15">
      <c r="AF309" s="16"/>
      <c r="AG309" s="133">
        <f>ROUND((AG308-0.01),2)</f>
        <v>48.47</v>
      </c>
      <c r="AH309" s="134"/>
      <c r="AI309" s="135">
        <f>$C$2</f>
        <v>800</v>
      </c>
    </row>
    <row r="310" spans="1:38" customHeight="1" ht="15">
      <c r="AF310" s="16"/>
      <c r="AG310" s="133">
        <f>ROUND((AG309-0.01),2)</f>
        <v>48.46</v>
      </c>
      <c r="AH310" s="134"/>
      <c r="AI310" s="135">
        <f>$C$2</f>
        <v>800</v>
      </c>
    </row>
    <row r="311" spans="1:38" customHeight="1" ht="15">
      <c r="AF311" s="16"/>
      <c r="AG311" s="133">
        <f>ROUND((AG310-0.01),2)</f>
        <v>48.45</v>
      </c>
      <c r="AH311" s="134"/>
      <c r="AI311" s="135">
        <f>$C$2</f>
        <v>800</v>
      </c>
    </row>
    <row r="312" spans="1:38" customHeight="1" ht="15">
      <c r="AF312" s="16"/>
      <c r="AG312" s="133">
        <f>ROUND((AG311-0.01),2)</f>
        <v>48.44</v>
      </c>
      <c r="AH312" s="134"/>
      <c r="AI312" s="135">
        <f>$C$2</f>
        <v>800</v>
      </c>
    </row>
    <row r="313" spans="1:38" customHeight="1" ht="15">
      <c r="AF313" s="16"/>
      <c r="AG313" s="133">
        <f>ROUND((AG312-0.01),2)</f>
        <v>48.43</v>
      </c>
      <c r="AH313" s="134"/>
      <c r="AI313" s="135">
        <f>$C$2</f>
        <v>800</v>
      </c>
    </row>
    <row r="314" spans="1:38" customHeight="1" ht="15">
      <c r="AF314" s="16"/>
      <c r="AG314" s="133">
        <f>ROUND((AG313-0.01),2)</f>
        <v>48.42</v>
      </c>
      <c r="AH314" s="134"/>
      <c r="AI314" s="135">
        <f>$C$2</f>
        <v>800</v>
      </c>
    </row>
    <row r="315" spans="1:38" customHeight="1" ht="15">
      <c r="AF315" s="16"/>
      <c r="AG315" s="133">
        <f>ROUND((AG314-0.01),2)</f>
        <v>48.41</v>
      </c>
      <c r="AH315" s="134"/>
      <c r="AI315" s="135">
        <f>$C$2</f>
        <v>800</v>
      </c>
    </row>
    <row r="316" spans="1:38" customHeight="1" ht="15">
      <c r="AF316" s="16"/>
      <c r="AG316" s="133">
        <f>ROUND((AG315-0.01),2)</f>
        <v>48.4</v>
      </c>
      <c r="AH316" s="134"/>
      <c r="AI316" s="135">
        <f>$C$2</f>
        <v>800</v>
      </c>
    </row>
    <row r="317" spans="1:38" customHeight="1" ht="15">
      <c r="AF317" s="16"/>
      <c r="AG317" s="133">
        <f>ROUND((AG316-0.01),2)</f>
        <v>48.39</v>
      </c>
      <c r="AH317" s="134"/>
      <c r="AI317" s="135">
        <f>$C$2</f>
        <v>800</v>
      </c>
    </row>
    <row r="318" spans="1:38" customHeight="1" ht="15">
      <c r="AF318" s="16"/>
      <c r="AG318" s="133">
        <f>ROUND((AG317-0.01),2)</f>
        <v>48.38</v>
      </c>
      <c r="AH318" s="134"/>
      <c r="AI318" s="135">
        <f>$C$2</f>
        <v>800</v>
      </c>
    </row>
    <row r="319" spans="1:38" customHeight="1" ht="15">
      <c r="AF319" s="16"/>
      <c r="AG319" s="133">
        <f>ROUND((AG318-0.01),2)</f>
        <v>48.37</v>
      </c>
      <c r="AH319" s="134"/>
      <c r="AI319" s="135">
        <f>$C$2</f>
        <v>800</v>
      </c>
    </row>
    <row r="320" spans="1:38" customHeight="1" ht="15">
      <c r="AF320" s="16"/>
      <c r="AG320" s="133">
        <f>ROUND((AG319-0.01),2)</f>
        <v>48.36</v>
      </c>
      <c r="AH320" s="134"/>
      <c r="AI320" s="135">
        <f>$C$2</f>
        <v>800</v>
      </c>
    </row>
    <row r="321" spans="1:38" customHeight="1" ht="15">
      <c r="AF321" s="16"/>
      <c r="AG321" s="133">
        <f>ROUND((AG320-0.01),2)</f>
        <v>48.35</v>
      </c>
      <c r="AH321" s="134"/>
      <c r="AI321" s="135">
        <f>$C$2</f>
        <v>800</v>
      </c>
    </row>
    <row r="322" spans="1:38" customHeight="1" ht="15">
      <c r="AF322" s="16"/>
      <c r="AG322" s="133">
        <f>ROUND((AG321-0.01),2)</f>
        <v>48.34</v>
      </c>
      <c r="AH322" s="134"/>
      <c r="AI322" s="135">
        <f>$C$2</f>
        <v>800</v>
      </c>
    </row>
    <row r="323" spans="1:38" customHeight="1" ht="15">
      <c r="AF323" s="16"/>
      <c r="AG323" s="133">
        <f>ROUND((AG322-0.01),2)</f>
        <v>48.33</v>
      </c>
      <c r="AH323" s="134"/>
      <c r="AI323" s="135">
        <f>$C$2</f>
        <v>800</v>
      </c>
    </row>
    <row r="324" spans="1:38" customHeight="1" ht="15">
      <c r="AF324" s="16"/>
      <c r="AG324" s="133">
        <f>ROUND((AG323-0.01),2)</f>
        <v>48.32</v>
      </c>
      <c r="AH324" s="134"/>
      <c r="AI324" s="135">
        <f>$C$2</f>
        <v>800</v>
      </c>
    </row>
    <row r="325" spans="1:38" customHeight="1" ht="15">
      <c r="AF325" s="16"/>
      <c r="AG325" s="133">
        <f>ROUND((AG324-0.01),2)</f>
        <v>48.31</v>
      </c>
      <c r="AH325" s="134"/>
      <c r="AI325" s="135">
        <f>$C$2</f>
        <v>800</v>
      </c>
    </row>
    <row r="326" spans="1:38" customHeight="1" ht="15">
      <c r="AF326" s="16"/>
      <c r="AG326" s="133">
        <f>ROUND((AG325-0.01),2)</f>
        <v>48.3</v>
      </c>
      <c r="AH326" s="134"/>
      <c r="AI326" s="135">
        <f>$C$2</f>
        <v>800</v>
      </c>
    </row>
    <row r="327" spans="1:38" customHeight="1" ht="15">
      <c r="AF327" s="16"/>
      <c r="AG327" s="133">
        <f>ROUND((AG326-0.01),2)</f>
        <v>48.29</v>
      </c>
      <c r="AH327" s="134"/>
      <c r="AI327" s="135">
        <f>$C$2</f>
        <v>800</v>
      </c>
    </row>
    <row r="328" spans="1:38" customHeight="1" ht="15">
      <c r="AF328" s="16"/>
      <c r="AG328" s="133">
        <f>ROUND((AG327-0.01),2)</f>
        <v>48.28</v>
      </c>
      <c r="AH328" s="134"/>
      <c r="AI328" s="135">
        <f>$C$2</f>
        <v>800</v>
      </c>
    </row>
    <row r="329" spans="1:38" customHeight="1" ht="15">
      <c r="AF329" s="16"/>
      <c r="AG329" s="133">
        <f>ROUND((AG328-0.01),2)</f>
        <v>48.27</v>
      </c>
      <c r="AH329" s="134"/>
      <c r="AI329" s="135">
        <f>$C$2</f>
        <v>800</v>
      </c>
    </row>
    <row r="330" spans="1:38" customHeight="1" ht="15">
      <c r="AF330" s="16"/>
      <c r="AG330" s="133">
        <f>ROUND((AG329-0.01),2)</f>
        <v>48.26</v>
      </c>
      <c r="AH330" s="134"/>
      <c r="AI330" s="135">
        <f>$C$2</f>
        <v>800</v>
      </c>
    </row>
    <row r="331" spans="1:38" customHeight="1" ht="15">
      <c r="AF331" s="16"/>
      <c r="AG331" s="133">
        <f>ROUND((AG330-0.01),2)</f>
        <v>48.25</v>
      </c>
      <c r="AH331" s="134"/>
      <c r="AI331" s="135">
        <f>$C$2</f>
        <v>800</v>
      </c>
    </row>
    <row r="332" spans="1:38" customHeight="1" ht="15">
      <c r="AF332" s="16"/>
      <c r="AG332" s="133">
        <f>ROUND((AG331-0.01),2)</f>
        <v>48.24</v>
      </c>
      <c r="AH332" s="134"/>
      <c r="AI332" s="135">
        <f>$C$2</f>
        <v>800</v>
      </c>
    </row>
    <row r="333" spans="1:38" customHeight="1" ht="15">
      <c r="AF333" s="16"/>
      <c r="AG333" s="133">
        <f>ROUND((AG332-0.01),2)</f>
        <v>48.23</v>
      </c>
      <c r="AH333" s="134"/>
      <c r="AI333" s="135">
        <f>$C$2</f>
        <v>800</v>
      </c>
    </row>
    <row r="334" spans="1:38" customHeight="1" ht="15">
      <c r="AF334" s="16"/>
      <c r="AG334" s="133">
        <f>ROUND((AG333-0.01),2)</f>
        <v>48.22</v>
      </c>
      <c r="AH334" s="134"/>
      <c r="AI334" s="135">
        <f>$C$2</f>
        <v>800</v>
      </c>
    </row>
    <row r="335" spans="1:38" customHeight="1" ht="15">
      <c r="AF335" s="16"/>
      <c r="AG335" s="133">
        <f>ROUND((AG334-0.01),2)</f>
        <v>48.21</v>
      </c>
      <c r="AH335" s="134"/>
      <c r="AI335" s="135">
        <f>$C$2</f>
        <v>800</v>
      </c>
    </row>
    <row r="336" spans="1:38" customHeight="1" ht="15">
      <c r="AF336" s="16"/>
      <c r="AG336" s="133">
        <f>ROUND((AG335-0.01),2)</f>
        <v>48.2</v>
      </c>
      <c r="AH336" s="134"/>
      <c r="AI336" s="135">
        <f>$C$2</f>
        <v>800</v>
      </c>
    </row>
    <row r="337" spans="1:38" customHeight="1" ht="15">
      <c r="AF337" s="16"/>
      <c r="AG337" s="133">
        <f>ROUND((AG336-0.01),2)</f>
        <v>48.19</v>
      </c>
      <c r="AH337" s="134"/>
      <c r="AI337" s="135">
        <f>$C$2</f>
        <v>800</v>
      </c>
    </row>
    <row r="338" spans="1:38" customHeight="1" ht="15">
      <c r="AF338" s="16"/>
      <c r="AG338" s="133">
        <f>ROUND((AG337-0.01),2)</f>
        <v>48.18</v>
      </c>
      <c r="AH338" s="134"/>
      <c r="AI338" s="135">
        <f>$C$2</f>
        <v>800</v>
      </c>
    </row>
    <row r="339" spans="1:38" customHeight="1" ht="15">
      <c r="AF339" s="16"/>
      <c r="AG339" s="133">
        <f>ROUND((AG338-0.01),2)</f>
        <v>48.17</v>
      </c>
      <c r="AH339" s="134"/>
      <c r="AI339" s="135">
        <f>$C$2</f>
        <v>800</v>
      </c>
    </row>
    <row r="340" spans="1:38" customHeight="1" ht="15">
      <c r="AF340" s="16"/>
      <c r="AG340" s="133">
        <f>ROUND((AG339-0.01),2)</f>
        <v>48.16</v>
      </c>
      <c r="AH340" s="134"/>
      <c r="AI340" s="135">
        <f>$C$2</f>
        <v>800</v>
      </c>
    </row>
    <row r="341" spans="1:38" customHeight="1" ht="15">
      <c r="AF341" s="16"/>
      <c r="AG341" s="133">
        <f>ROUND((AG340-0.01),2)</f>
        <v>48.15</v>
      </c>
      <c r="AH341" s="134"/>
      <c r="AI341" s="135">
        <f>$C$2</f>
        <v>800</v>
      </c>
    </row>
    <row r="342" spans="1:38" customHeight="1" ht="15">
      <c r="AF342" s="16"/>
      <c r="AG342" s="133">
        <f>ROUND((AG341-0.01),2)</f>
        <v>48.14</v>
      </c>
      <c r="AH342" s="134"/>
      <c r="AI342" s="135">
        <f>$C$2</f>
        <v>800</v>
      </c>
    </row>
    <row r="343" spans="1:38" customHeight="1" ht="15">
      <c r="AF343" s="16"/>
      <c r="AG343" s="133">
        <f>ROUND((AG342-0.01),2)</f>
        <v>48.13</v>
      </c>
      <c r="AH343" s="134"/>
      <c r="AI343" s="135">
        <f>$C$2</f>
        <v>800</v>
      </c>
    </row>
    <row r="344" spans="1:38" customHeight="1" ht="15">
      <c r="AF344" s="16"/>
      <c r="AG344" s="133">
        <f>ROUND((AG343-0.01),2)</f>
        <v>48.12</v>
      </c>
      <c r="AH344" s="134"/>
      <c r="AI344" s="135">
        <f>$C$2</f>
        <v>800</v>
      </c>
    </row>
    <row r="345" spans="1:38" customHeight="1" ht="15">
      <c r="AF345" s="16"/>
      <c r="AG345" s="133">
        <f>ROUND((AG344-0.01),2)</f>
        <v>48.11</v>
      </c>
      <c r="AH345" s="134"/>
      <c r="AI345" s="135">
        <f>$C$2</f>
        <v>800</v>
      </c>
    </row>
    <row r="346" spans="1:38" customHeight="1" ht="15">
      <c r="AF346" s="16"/>
      <c r="AG346" s="133">
        <f>ROUND((AG345-0.01),2)</f>
        <v>48.1</v>
      </c>
      <c r="AH346" s="134"/>
      <c r="AI346" s="135">
        <f>$C$2</f>
        <v>800</v>
      </c>
    </row>
    <row r="347" spans="1:38" customHeight="1" ht="15">
      <c r="AF347" s="16"/>
      <c r="AG347" s="133">
        <f>ROUND((AG346-0.01),2)</f>
        <v>48.09</v>
      </c>
      <c r="AH347" s="134"/>
      <c r="AI347" s="135">
        <f>$C$2</f>
        <v>800</v>
      </c>
    </row>
    <row r="348" spans="1:38" customHeight="1" ht="15">
      <c r="AF348" s="16"/>
      <c r="AG348" s="133">
        <f>ROUND((AG347-0.01),2)</f>
        <v>48.08</v>
      </c>
      <c r="AH348" s="134"/>
      <c r="AI348" s="135">
        <f>$C$2</f>
        <v>800</v>
      </c>
    </row>
    <row r="349" spans="1:38" customHeight="1" ht="15">
      <c r="AF349" s="16"/>
      <c r="AG349" s="133">
        <f>ROUND((AG348-0.01),2)</f>
        <v>48.07</v>
      </c>
      <c r="AH349" s="134"/>
      <c r="AI349" s="135">
        <f>$C$2</f>
        <v>800</v>
      </c>
    </row>
    <row r="350" spans="1:38" customHeight="1" ht="15">
      <c r="AF350" s="16"/>
      <c r="AG350" s="133">
        <f>ROUND((AG349-0.01),2)</f>
        <v>48.06</v>
      </c>
      <c r="AH350" s="134"/>
      <c r="AI350" s="135">
        <f>$C$2</f>
        <v>800</v>
      </c>
    </row>
    <row r="351" spans="1:38" customHeight="1" ht="15">
      <c r="AF351" s="16"/>
      <c r="AG351" s="133">
        <f>ROUND((AG350-0.01),2)</f>
        <v>48.05</v>
      </c>
      <c r="AH351" s="134"/>
      <c r="AI351" s="135">
        <f>$C$2</f>
        <v>800</v>
      </c>
    </row>
    <row r="352" spans="1:38" customHeight="1" ht="15">
      <c r="AF352" s="16"/>
      <c r="AG352" s="133">
        <f>ROUND((AG351-0.01),2)</f>
        <v>48.04</v>
      </c>
      <c r="AH352" s="134"/>
      <c r="AI352" s="135">
        <f>$C$2</f>
        <v>800</v>
      </c>
    </row>
    <row r="353" spans="1:38" customHeight="1" ht="15">
      <c r="AF353" s="16"/>
      <c r="AG353" s="133">
        <f>ROUND((AG352-0.01),2)</f>
        <v>48.03</v>
      </c>
      <c r="AH353" s="134"/>
      <c r="AI353" s="135">
        <f>$C$2</f>
        <v>800</v>
      </c>
    </row>
    <row r="354" spans="1:38" customHeight="1" ht="15">
      <c r="AF354" s="16"/>
      <c r="AG354" s="133">
        <f>ROUND((AG353-0.01),2)</f>
        <v>48.02</v>
      </c>
      <c r="AH354" s="134"/>
      <c r="AI354" s="135">
        <f>$C$2</f>
        <v>800</v>
      </c>
    </row>
    <row r="355" spans="1:38" customHeight="1" ht="15">
      <c r="AF355" s="16"/>
      <c r="AG355" s="133">
        <f>ROUND((AG354-0.01),2)</f>
        <v>48.01</v>
      </c>
      <c r="AH355" s="134"/>
      <c r="AI355" s="135">
        <f>$C$2</f>
        <v>800</v>
      </c>
    </row>
    <row r="356" spans="1:38" customHeight="1" ht="15">
      <c r="AF356" s="16"/>
      <c r="AG356" s="136">
        <f>ROUND((AG355-0.01),2)</f>
        <v>48</v>
      </c>
      <c r="AH356" s="137"/>
      <c r="AI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H105:Z105"/>
    <mergeCell ref="S107:Z107"/>
    <mergeCell ref="E1:H1"/>
    <mergeCell ref="AA2:AD2"/>
    <mergeCell ref="AA3:AD3"/>
    <mergeCell ref="B4:D4"/>
    <mergeCell ref="S4:AC4"/>
  </mergeCells>
  <conditionalFormatting sqref="AD8">
    <cfRule type="cellIs" dxfId="0" priority="1" operator="lessThan">
      <formula>0</formula>
    </cfRule>
  </conditionalFormatting>
  <conditionalFormatting sqref="AD9">
    <cfRule type="cellIs" dxfId="0" priority="2" operator="lessThan">
      <formula>0</formula>
    </cfRule>
  </conditionalFormatting>
  <conditionalFormatting sqref="AD10">
    <cfRule type="cellIs" dxfId="0" priority="3" operator="lessThan">
      <formula>0</formula>
    </cfRule>
  </conditionalFormatting>
  <conditionalFormatting sqref="AD11">
    <cfRule type="cellIs" dxfId="0" priority="4" operator="lessThan">
      <formula>0</formula>
    </cfRule>
  </conditionalFormatting>
  <conditionalFormatting sqref="AD12">
    <cfRule type="cellIs" dxfId="0" priority="5" operator="lessThan">
      <formula>0</formula>
    </cfRule>
  </conditionalFormatting>
  <conditionalFormatting sqref="AD13">
    <cfRule type="cellIs" dxfId="0" priority="6" operator="lessThan">
      <formula>0</formula>
    </cfRule>
  </conditionalFormatting>
  <conditionalFormatting sqref="AD14">
    <cfRule type="cellIs" dxfId="0" priority="7" operator="lessThan">
      <formula>0</formula>
    </cfRule>
  </conditionalFormatting>
  <conditionalFormatting sqref="AD15">
    <cfRule type="cellIs" dxfId="0" priority="8" operator="lessThan">
      <formula>0</formula>
    </cfRule>
  </conditionalFormatting>
  <conditionalFormatting sqref="AD16">
    <cfRule type="cellIs" dxfId="0" priority="9" operator="lessThan">
      <formula>0</formula>
    </cfRule>
  </conditionalFormatting>
  <conditionalFormatting sqref="AD17">
    <cfRule type="cellIs" dxfId="0" priority="10" operator="lessThan">
      <formula>0</formula>
    </cfRule>
  </conditionalFormatting>
  <conditionalFormatting sqref="AD18">
    <cfRule type="cellIs" dxfId="0" priority="11" operator="lessThan">
      <formula>0</formula>
    </cfRule>
  </conditionalFormatting>
  <conditionalFormatting sqref="AD19">
    <cfRule type="cellIs" dxfId="0" priority="12" operator="lessThan">
      <formula>0</formula>
    </cfRule>
  </conditionalFormatting>
  <conditionalFormatting sqref="AD20">
    <cfRule type="cellIs" dxfId="0" priority="13" operator="lessThan">
      <formula>0</formula>
    </cfRule>
  </conditionalFormatting>
  <conditionalFormatting sqref="AD21">
    <cfRule type="cellIs" dxfId="0" priority="14" operator="lessThan">
      <formula>0</formula>
    </cfRule>
  </conditionalFormatting>
  <conditionalFormatting sqref="AD22">
    <cfRule type="cellIs" dxfId="0" priority="15" operator="lessThan">
      <formula>0</formula>
    </cfRule>
  </conditionalFormatting>
  <conditionalFormatting sqref="AD23">
    <cfRule type="cellIs" dxfId="0" priority="16" operator="lessThan">
      <formula>0</formula>
    </cfRule>
  </conditionalFormatting>
  <conditionalFormatting sqref="AD24">
    <cfRule type="cellIs" dxfId="0" priority="17" operator="lessThan">
      <formula>0</formula>
    </cfRule>
  </conditionalFormatting>
  <conditionalFormatting sqref="AD25">
    <cfRule type="cellIs" dxfId="0" priority="18" operator="lessThan">
      <formula>0</formula>
    </cfRule>
  </conditionalFormatting>
  <conditionalFormatting sqref="AD26">
    <cfRule type="cellIs" dxfId="0" priority="19" operator="lessThan">
      <formula>0</formula>
    </cfRule>
  </conditionalFormatting>
  <conditionalFormatting sqref="AD27">
    <cfRule type="cellIs" dxfId="0" priority="20" operator="lessThan">
      <formula>0</formula>
    </cfRule>
  </conditionalFormatting>
  <conditionalFormatting sqref="AD28">
    <cfRule type="cellIs" dxfId="0" priority="21" operator="lessThan">
      <formula>0</formula>
    </cfRule>
  </conditionalFormatting>
  <conditionalFormatting sqref="AD29">
    <cfRule type="cellIs" dxfId="0" priority="22" operator="lessThan">
      <formula>0</formula>
    </cfRule>
  </conditionalFormatting>
  <conditionalFormatting sqref="AD30">
    <cfRule type="cellIs" dxfId="0" priority="23" operator="lessThan">
      <formula>0</formula>
    </cfRule>
  </conditionalFormatting>
  <conditionalFormatting sqref="AD31">
    <cfRule type="cellIs" dxfId="0" priority="24" operator="lessThan">
      <formula>0</formula>
    </cfRule>
  </conditionalFormatting>
  <conditionalFormatting sqref="AD32">
    <cfRule type="cellIs" dxfId="0" priority="25" operator="lessThan">
      <formula>0</formula>
    </cfRule>
  </conditionalFormatting>
  <conditionalFormatting sqref="AD33">
    <cfRule type="cellIs" dxfId="0" priority="26" operator="lessThan">
      <formula>0</formula>
    </cfRule>
  </conditionalFormatting>
  <conditionalFormatting sqref="AD34">
    <cfRule type="cellIs" dxfId="0" priority="27" operator="lessThan">
      <formula>0</formula>
    </cfRule>
  </conditionalFormatting>
  <conditionalFormatting sqref="AD35">
    <cfRule type="cellIs" dxfId="0" priority="28" operator="lessThan">
      <formula>0</formula>
    </cfRule>
  </conditionalFormatting>
  <conditionalFormatting sqref="AD36">
    <cfRule type="cellIs" dxfId="0" priority="29" operator="lessThan">
      <formula>0</formula>
    </cfRule>
  </conditionalFormatting>
  <conditionalFormatting sqref="AD37">
    <cfRule type="cellIs" dxfId="0" priority="30" operator="lessThan">
      <formula>0</formula>
    </cfRule>
  </conditionalFormatting>
  <conditionalFormatting sqref="AD38">
    <cfRule type="cellIs" dxfId="0" priority="31" operator="lessThan">
      <formula>0</formula>
    </cfRule>
  </conditionalFormatting>
  <conditionalFormatting sqref="AD39">
    <cfRule type="cellIs" dxfId="0" priority="32" operator="lessThan">
      <formula>0</formula>
    </cfRule>
  </conditionalFormatting>
  <conditionalFormatting sqref="AD40">
    <cfRule type="cellIs" dxfId="0" priority="33" operator="lessThan">
      <formula>0</formula>
    </cfRule>
  </conditionalFormatting>
  <conditionalFormatting sqref="AD41">
    <cfRule type="cellIs" dxfId="0" priority="34" operator="lessThan">
      <formula>0</formula>
    </cfRule>
  </conditionalFormatting>
  <conditionalFormatting sqref="AD42">
    <cfRule type="cellIs" dxfId="0" priority="35" operator="lessThan">
      <formula>0</formula>
    </cfRule>
  </conditionalFormatting>
  <conditionalFormatting sqref="AD43">
    <cfRule type="cellIs" dxfId="0" priority="36" operator="lessThan">
      <formula>0</formula>
    </cfRule>
  </conditionalFormatting>
  <conditionalFormatting sqref="AD44">
    <cfRule type="cellIs" dxfId="0" priority="37" operator="lessThan">
      <formula>0</formula>
    </cfRule>
  </conditionalFormatting>
  <conditionalFormatting sqref="AD45">
    <cfRule type="cellIs" dxfId="0" priority="38" operator="lessThan">
      <formula>0</formula>
    </cfRule>
  </conditionalFormatting>
  <conditionalFormatting sqref="AD46">
    <cfRule type="cellIs" dxfId="0" priority="39" operator="lessThan">
      <formula>0</formula>
    </cfRule>
  </conditionalFormatting>
  <conditionalFormatting sqref="AD47">
    <cfRule type="cellIs" dxfId="0" priority="40" operator="lessThan">
      <formula>0</formula>
    </cfRule>
  </conditionalFormatting>
  <conditionalFormatting sqref="AD48">
    <cfRule type="cellIs" dxfId="0" priority="41" operator="lessThan">
      <formula>0</formula>
    </cfRule>
  </conditionalFormatting>
  <conditionalFormatting sqref="AD49">
    <cfRule type="cellIs" dxfId="0" priority="42" operator="lessThan">
      <formula>0</formula>
    </cfRule>
  </conditionalFormatting>
  <conditionalFormatting sqref="AD50">
    <cfRule type="cellIs" dxfId="0" priority="43" operator="lessThan">
      <formula>0</formula>
    </cfRule>
  </conditionalFormatting>
  <conditionalFormatting sqref="AD51">
    <cfRule type="cellIs" dxfId="0" priority="44" operator="lessThan">
      <formula>0</formula>
    </cfRule>
  </conditionalFormatting>
  <conditionalFormatting sqref="AD52">
    <cfRule type="cellIs" dxfId="0" priority="45" operator="lessThan">
      <formula>0</formula>
    </cfRule>
  </conditionalFormatting>
  <conditionalFormatting sqref="AD53">
    <cfRule type="cellIs" dxfId="0" priority="46" operator="lessThan">
      <formula>0</formula>
    </cfRule>
  </conditionalFormatting>
  <conditionalFormatting sqref="AD54">
    <cfRule type="cellIs" dxfId="0" priority="47" operator="lessThan">
      <formula>0</formula>
    </cfRule>
  </conditionalFormatting>
  <conditionalFormatting sqref="AD55">
    <cfRule type="cellIs" dxfId="0" priority="48" operator="lessThan">
      <formula>0</formula>
    </cfRule>
  </conditionalFormatting>
  <conditionalFormatting sqref="AD56">
    <cfRule type="cellIs" dxfId="0" priority="49" operator="lessThan">
      <formula>0</formula>
    </cfRule>
  </conditionalFormatting>
  <conditionalFormatting sqref="AD57">
    <cfRule type="cellIs" dxfId="0" priority="50" operator="lessThan">
      <formula>0</formula>
    </cfRule>
  </conditionalFormatting>
  <conditionalFormatting sqref="AD58">
    <cfRule type="cellIs" dxfId="0" priority="51" operator="lessThan">
      <formula>0</formula>
    </cfRule>
  </conditionalFormatting>
  <conditionalFormatting sqref="AD59">
    <cfRule type="cellIs" dxfId="0" priority="52" operator="lessThan">
      <formula>0</formula>
    </cfRule>
  </conditionalFormatting>
  <conditionalFormatting sqref="AD60">
    <cfRule type="cellIs" dxfId="0" priority="53" operator="lessThan">
      <formula>0</formula>
    </cfRule>
  </conditionalFormatting>
  <conditionalFormatting sqref="AD61">
    <cfRule type="cellIs" dxfId="0" priority="54" operator="lessThan">
      <formula>0</formula>
    </cfRule>
  </conditionalFormatting>
  <conditionalFormatting sqref="AD62">
    <cfRule type="cellIs" dxfId="0" priority="55" operator="lessThan">
      <formula>0</formula>
    </cfRule>
  </conditionalFormatting>
  <conditionalFormatting sqref="AD63">
    <cfRule type="cellIs" dxfId="0" priority="56" operator="lessThan">
      <formula>0</formula>
    </cfRule>
  </conditionalFormatting>
  <conditionalFormatting sqref="AD64">
    <cfRule type="cellIs" dxfId="0" priority="57" operator="lessThan">
      <formula>0</formula>
    </cfRule>
  </conditionalFormatting>
  <conditionalFormatting sqref="AD65">
    <cfRule type="cellIs" dxfId="0" priority="58" operator="lessThan">
      <formula>0</formula>
    </cfRule>
  </conditionalFormatting>
  <conditionalFormatting sqref="AD66">
    <cfRule type="cellIs" dxfId="0" priority="59" operator="lessThan">
      <formula>0</formula>
    </cfRule>
  </conditionalFormatting>
  <conditionalFormatting sqref="AD67">
    <cfRule type="cellIs" dxfId="0" priority="60" operator="lessThan">
      <formula>0</formula>
    </cfRule>
  </conditionalFormatting>
  <conditionalFormatting sqref="AD68">
    <cfRule type="cellIs" dxfId="0" priority="61" operator="lessThan">
      <formula>0</formula>
    </cfRule>
  </conditionalFormatting>
  <conditionalFormatting sqref="AD69">
    <cfRule type="cellIs" dxfId="0" priority="62" operator="lessThan">
      <formula>0</formula>
    </cfRule>
  </conditionalFormatting>
  <conditionalFormatting sqref="AD70">
    <cfRule type="cellIs" dxfId="0" priority="63" operator="lessThan">
      <formula>0</formula>
    </cfRule>
  </conditionalFormatting>
  <conditionalFormatting sqref="AD71">
    <cfRule type="cellIs" dxfId="0" priority="64" operator="lessThan">
      <formula>0</formula>
    </cfRule>
  </conditionalFormatting>
  <conditionalFormatting sqref="AD72">
    <cfRule type="cellIs" dxfId="0" priority="65" operator="lessThan">
      <formula>0</formula>
    </cfRule>
  </conditionalFormatting>
  <conditionalFormatting sqref="AD73">
    <cfRule type="cellIs" dxfId="0" priority="66" operator="lessThan">
      <formula>0</formula>
    </cfRule>
  </conditionalFormatting>
  <conditionalFormatting sqref="AD74">
    <cfRule type="cellIs" dxfId="0" priority="67" operator="lessThan">
      <formula>0</formula>
    </cfRule>
  </conditionalFormatting>
  <conditionalFormatting sqref="AD75">
    <cfRule type="cellIs" dxfId="0" priority="68" operator="lessThan">
      <formula>0</formula>
    </cfRule>
  </conditionalFormatting>
  <conditionalFormatting sqref="AD76">
    <cfRule type="cellIs" dxfId="0" priority="69" operator="lessThan">
      <formula>0</formula>
    </cfRule>
  </conditionalFormatting>
  <conditionalFormatting sqref="AD77">
    <cfRule type="cellIs" dxfId="0" priority="70" operator="lessThan">
      <formula>0</formula>
    </cfRule>
  </conditionalFormatting>
  <conditionalFormatting sqref="AD78">
    <cfRule type="cellIs" dxfId="0" priority="71" operator="lessThan">
      <formula>0</formula>
    </cfRule>
  </conditionalFormatting>
  <conditionalFormatting sqref="AD79">
    <cfRule type="cellIs" dxfId="0" priority="72" operator="lessThan">
      <formula>0</formula>
    </cfRule>
  </conditionalFormatting>
  <conditionalFormatting sqref="AD80">
    <cfRule type="cellIs" dxfId="0" priority="73" operator="lessThan">
      <formula>0</formula>
    </cfRule>
  </conditionalFormatting>
  <conditionalFormatting sqref="AD81">
    <cfRule type="cellIs" dxfId="0" priority="74" operator="lessThan">
      <formula>0</formula>
    </cfRule>
  </conditionalFormatting>
  <conditionalFormatting sqref="AD82">
    <cfRule type="cellIs" dxfId="0" priority="75" operator="lessThan">
      <formula>0</formula>
    </cfRule>
  </conditionalFormatting>
  <conditionalFormatting sqref="AD83">
    <cfRule type="cellIs" dxfId="0" priority="76" operator="lessThan">
      <formula>0</formula>
    </cfRule>
  </conditionalFormatting>
  <conditionalFormatting sqref="AD84">
    <cfRule type="cellIs" dxfId="0" priority="77" operator="lessThan">
      <formula>0</formula>
    </cfRule>
  </conditionalFormatting>
  <conditionalFormatting sqref="AD85">
    <cfRule type="cellIs" dxfId="0" priority="78" operator="lessThan">
      <formula>0</formula>
    </cfRule>
  </conditionalFormatting>
  <conditionalFormatting sqref="AD86">
    <cfRule type="cellIs" dxfId="0" priority="79" operator="lessThan">
      <formula>0</formula>
    </cfRule>
  </conditionalFormatting>
  <conditionalFormatting sqref="AD87">
    <cfRule type="cellIs" dxfId="0" priority="80" operator="lessThan">
      <formula>0</formula>
    </cfRule>
  </conditionalFormatting>
  <conditionalFormatting sqref="AD88">
    <cfRule type="cellIs" dxfId="0" priority="81" operator="lessThan">
      <formula>0</formula>
    </cfRule>
  </conditionalFormatting>
  <conditionalFormatting sqref="AD89">
    <cfRule type="cellIs" dxfId="0" priority="82" operator="lessThan">
      <formula>0</formula>
    </cfRule>
  </conditionalFormatting>
  <conditionalFormatting sqref="AD90">
    <cfRule type="cellIs" dxfId="0" priority="83" operator="lessThan">
      <formula>0</formula>
    </cfRule>
  </conditionalFormatting>
  <conditionalFormatting sqref="AD91">
    <cfRule type="cellIs" dxfId="0" priority="84" operator="lessThan">
      <formula>0</formula>
    </cfRule>
  </conditionalFormatting>
  <conditionalFormatting sqref="AD92">
    <cfRule type="cellIs" dxfId="0" priority="85" operator="lessThan">
      <formula>0</formula>
    </cfRule>
  </conditionalFormatting>
  <conditionalFormatting sqref="AD93">
    <cfRule type="cellIs" dxfId="0" priority="86" operator="lessThan">
      <formula>0</formula>
    </cfRule>
  </conditionalFormatting>
  <conditionalFormatting sqref="AD94">
    <cfRule type="cellIs" dxfId="0" priority="87" operator="lessThan">
      <formula>0</formula>
    </cfRule>
  </conditionalFormatting>
  <conditionalFormatting sqref="AD95">
    <cfRule type="cellIs" dxfId="0" priority="88" operator="lessThan">
      <formula>0</formula>
    </cfRule>
  </conditionalFormatting>
  <conditionalFormatting sqref="AD96">
    <cfRule type="cellIs" dxfId="0" priority="89" operator="lessThan">
      <formula>0</formula>
    </cfRule>
  </conditionalFormatting>
  <conditionalFormatting sqref="AD97">
    <cfRule type="cellIs" dxfId="0" priority="90" operator="lessThan">
      <formula>0</formula>
    </cfRule>
  </conditionalFormatting>
  <conditionalFormatting sqref="AD98">
    <cfRule type="cellIs" dxfId="0" priority="91" operator="lessThan">
      <formula>0</formula>
    </cfRule>
  </conditionalFormatting>
  <conditionalFormatting sqref="AD99">
    <cfRule type="cellIs" dxfId="0" priority="92" operator="lessThan">
      <formula>0</formula>
    </cfRule>
  </conditionalFormatting>
  <conditionalFormatting sqref="AD100">
    <cfRule type="cellIs" dxfId="0" priority="93" operator="lessThan">
      <formula>0</formula>
    </cfRule>
  </conditionalFormatting>
  <conditionalFormatting sqref="AD101">
    <cfRule type="cellIs" dxfId="0" priority="94" operator="lessThan">
      <formula>0</formula>
    </cfRule>
  </conditionalFormatting>
  <conditionalFormatting sqref="AD102">
    <cfRule type="cellIs" dxfId="0" priority="95" operator="lessThan">
      <formula>0</formula>
    </cfRule>
  </conditionalFormatting>
  <conditionalFormatting sqref="AD103">
    <cfRule type="cellIs" dxfId="0" priority="96" operator="lessThan">
      <formula>0</formula>
    </cfRule>
  </conditionalFormatting>
  <conditionalFormatting sqref="AC8">
    <cfRule type="cellIs" dxfId="1" priority="97" operator="between">
      <formula>0</formula>
      <formula>1000000</formula>
    </cfRule>
  </conditionalFormatting>
  <conditionalFormatting sqref="AC9">
    <cfRule type="cellIs" dxfId="1" priority="98" operator="between">
      <formula>0</formula>
      <formula>1000000</formula>
    </cfRule>
  </conditionalFormatting>
  <conditionalFormatting sqref="AC10">
    <cfRule type="cellIs" dxfId="1" priority="99" operator="between">
      <formula>0</formula>
      <formula>1000000</formula>
    </cfRule>
  </conditionalFormatting>
  <conditionalFormatting sqref="AC11">
    <cfRule type="cellIs" dxfId="1" priority="100" operator="between">
      <formula>0</formula>
      <formula>1000000</formula>
    </cfRule>
  </conditionalFormatting>
  <conditionalFormatting sqref="AC12">
    <cfRule type="cellIs" dxfId="1" priority="101" operator="between">
      <formula>0</formula>
      <formula>1000000</formula>
    </cfRule>
  </conditionalFormatting>
  <conditionalFormatting sqref="AC13">
    <cfRule type="cellIs" dxfId="1" priority="102" operator="between">
      <formula>0</formula>
      <formula>1000000</formula>
    </cfRule>
  </conditionalFormatting>
  <conditionalFormatting sqref="AC14">
    <cfRule type="cellIs" dxfId="1" priority="103" operator="between">
      <formula>0</formula>
      <formula>1000000</formula>
    </cfRule>
  </conditionalFormatting>
  <conditionalFormatting sqref="AC15">
    <cfRule type="cellIs" dxfId="1" priority="104" operator="between">
      <formula>0</formula>
      <formula>1000000</formula>
    </cfRule>
  </conditionalFormatting>
  <conditionalFormatting sqref="AC16">
    <cfRule type="cellIs" dxfId="1" priority="105" operator="between">
      <formula>0</formula>
      <formula>1000000</formula>
    </cfRule>
  </conditionalFormatting>
  <conditionalFormatting sqref="AC17">
    <cfRule type="cellIs" dxfId="1" priority="106" operator="between">
      <formula>0</formula>
      <formula>1000000</formula>
    </cfRule>
  </conditionalFormatting>
  <conditionalFormatting sqref="AC18">
    <cfRule type="cellIs" dxfId="1" priority="107" operator="between">
      <formula>0</formula>
      <formula>1000000</formula>
    </cfRule>
  </conditionalFormatting>
  <conditionalFormatting sqref="AC19">
    <cfRule type="cellIs" dxfId="1" priority="108" operator="between">
      <formula>0</formula>
      <formula>1000000</formula>
    </cfRule>
  </conditionalFormatting>
  <conditionalFormatting sqref="AC20">
    <cfRule type="cellIs" dxfId="1" priority="109" operator="between">
      <formula>0</formula>
      <formula>1000000</formula>
    </cfRule>
  </conditionalFormatting>
  <conditionalFormatting sqref="AC21">
    <cfRule type="cellIs" dxfId="1" priority="110" operator="between">
      <formula>0</formula>
      <formula>1000000</formula>
    </cfRule>
  </conditionalFormatting>
  <conditionalFormatting sqref="AC22">
    <cfRule type="cellIs" dxfId="1" priority="111" operator="between">
      <formula>0</formula>
      <formula>1000000</formula>
    </cfRule>
  </conditionalFormatting>
  <conditionalFormatting sqref="AC23">
    <cfRule type="cellIs" dxfId="1" priority="112" operator="between">
      <formula>0</formula>
      <formula>1000000</formula>
    </cfRule>
  </conditionalFormatting>
  <conditionalFormatting sqref="AC24">
    <cfRule type="cellIs" dxfId="1" priority="113" operator="between">
      <formula>0</formula>
      <formula>1000000</formula>
    </cfRule>
  </conditionalFormatting>
  <conditionalFormatting sqref="AC25">
    <cfRule type="cellIs" dxfId="1" priority="114" operator="between">
      <formula>0</formula>
      <formula>1000000</formula>
    </cfRule>
  </conditionalFormatting>
  <conditionalFormatting sqref="AC26">
    <cfRule type="cellIs" dxfId="1" priority="115" operator="between">
      <formula>0</formula>
      <formula>1000000</formula>
    </cfRule>
  </conditionalFormatting>
  <conditionalFormatting sqref="AC27">
    <cfRule type="cellIs" dxfId="1" priority="116" operator="between">
      <formula>0</formula>
      <formula>1000000</formula>
    </cfRule>
  </conditionalFormatting>
  <conditionalFormatting sqref="AC28">
    <cfRule type="cellIs" dxfId="1" priority="117" operator="between">
      <formula>0</formula>
      <formula>1000000</formula>
    </cfRule>
  </conditionalFormatting>
  <conditionalFormatting sqref="AC29">
    <cfRule type="cellIs" dxfId="1" priority="118" operator="between">
      <formula>0</formula>
      <formula>1000000</formula>
    </cfRule>
  </conditionalFormatting>
  <conditionalFormatting sqref="AC30">
    <cfRule type="cellIs" dxfId="1" priority="119" operator="between">
      <formula>0</formula>
      <formula>1000000</formula>
    </cfRule>
  </conditionalFormatting>
  <conditionalFormatting sqref="AC31">
    <cfRule type="cellIs" dxfId="1" priority="120" operator="between">
      <formula>0</formula>
      <formula>1000000</formula>
    </cfRule>
  </conditionalFormatting>
  <conditionalFormatting sqref="AC32">
    <cfRule type="cellIs" dxfId="1" priority="121" operator="between">
      <formula>0</formula>
      <formula>1000000</formula>
    </cfRule>
  </conditionalFormatting>
  <conditionalFormatting sqref="AC33">
    <cfRule type="cellIs" dxfId="1" priority="122" operator="between">
      <formula>0</formula>
      <formula>1000000</formula>
    </cfRule>
  </conditionalFormatting>
  <conditionalFormatting sqref="AC34">
    <cfRule type="cellIs" dxfId="1" priority="123" operator="between">
      <formula>0</formula>
      <formula>1000000</formula>
    </cfRule>
  </conditionalFormatting>
  <conditionalFormatting sqref="AC35">
    <cfRule type="cellIs" dxfId="1" priority="124" operator="between">
      <formula>0</formula>
      <formula>1000000</formula>
    </cfRule>
  </conditionalFormatting>
  <conditionalFormatting sqref="AC36">
    <cfRule type="cellIs" dxfId="1" priority="125" operator="between">
      <formula>0</formula>
      <formula>1000000</formula>
    </cfRule>
  </conditionalFormatting>
  <conditionalFormatting sqref="AC37">
    <cfRule type="cellIs" dxfId="1" priority="126" operator="between">
      <formula>0</formula>
      <formula>1000000</formula>
    </cfRule>
  </conditionalFormatting>
  <conditionalFormatting sqref="AC38">
    <cfRule type="cellIs" dxfId="1" priority="127" operator="between">
      <formula>0</formula>
      <formula>1000000</formula>
    </cfRule>
  </conditionalFormatting>
  <conditionalFormatting sqref="AC39">
    <cfRule type="cellIs" dxfId="1" priority="128" operator="between">
      <formula>0</formula>
      <formula>1000000</formula>
    </cfRule>
  </conditionalFormatting>
  <conditionalFormatting sqref="AC40">
    <cfRule type="cellIs" dxfId="1" priority="129" operator="between">
      <formula>0</formula>
      <formula>1000000</formula>
    </cfRule>
  </conditionalFormatting>
  <conditionalFormatting sqref="AC41">
    <cfRule type="cellIs" dxfId="1" priority="130" operator="between">
      <formula>0</formula>
      <formula>1000000</formula>
    </cfRule>
  </conditionalFormatting>
  <conditionalFormatting sqref="AC42">
    <cfRule type="cellIs" dxfId="1" priority="131" operator="between">
      <formula>0</formula>
      <formula>1000000</formula>
    </cfRule>
  </conditionalFormatting>
  <conditionalFormatting sqref="AC43">
    <cfRule type="cellIs" dxfId="1" priority="132" operator="between">
      <formula>0</formula>
      <formula>1000000</formula>
    </cfRule>
  </conditionalFormatting>
  <conditionalFormatting sqref="AC44">
    <cfRule type="cellIs" dxfId="1" priority="133" operator="between">
      <formula>0</formula>
      <formula>1000000</formula>
    </cfRule>
  </conditionalFormatting>
  <conditionalFormatting sqref="AC45">
    <cfRule type="cellIs" dxfId="1" priority="134" operator="between">
      <formula>0</formula>
      <formula>1000000</formula>
    </cfRule>
  </conditionalFormatting>
  <conditionalFormatting sqref="AC46">
    <cfRule type="cellIs" dxfId="1" priority="135" operator="between">
      <formula>0</formula>
      <formula>1000000</formula>
    </cfRule>
  </conditionalFormatting>
  <conditionalFormatting sqref="AC47">
    <cfRule type="cellIs" dxfId="1" priority="136" operator="between">
      <formula>0</formula>
      <formula>1000000</formula>
    </cfRule>
  </conditionalFormatting>
  <conditionalFormatting sqref="AC48">
    <cfRule type="cellIs" dxfId="1" priority="137" operator="between">
      <formula>0</formula>
      <formula>1000000</formula>
    </cfRule>
  </conditionalFormatting>
  <conditionalFormatting sqref="AC49">
    <cfRule type="cellIs" dxfId="1" priority="138" operator="between">
      <formula>0</formula>
      <formula>1000000</formula>
    </cfRule>
  </conditionalFormatting>
  <conditionalFormatting sqref="AC50">
    <cfRule type="cellIs" dxfId="1" priority="139" operator="between">
      <formula>0</formula>
      <formula>1000000</formula>
    </cfRule>
  </conditionalFormatting>
  <conditionalFormatting sqref="AC51">
    <cfRule type="cellIs" dxfId="1" priority="140" operator="between">
      <formula>0</formula>
      <formula>1000000</formula>
    </cfRule>
  </conditionalFormatting>
  <conditionalFormatting sqref="AC52">
    <cfRule type="cellIs" dxfId="1" priority="141" operator="between">
      <formula>0</formula>
      <formula>1000000</formula>
    </cfRule>
  </conditionalFormatting>
  <conditionalFormatting sqref="AC53">
    <cfRule type="cellIs" dxfId="1" priority="142" operator="between">
      <formula>0</formula>
      <formula>1000000</formula>
    </cfRule>
  </conditionalFormatting>
  <conditionalFormatting sqref="AC54">
    <cfRule type="cellIs" dxfId="1" priority="143" operator="between">
      <formula>0</formula>
      <formula>1000000</formula>
    </cfRule>
  </conditionalFormatting>
  <conditionalFormatting sqref="AC55">
    <cfRule type="cellIs" dxfId="1" priority="144" operator="between">
      <formula>0</formula>
      <formula>1000000</formula>
    </cfRule>
  </conditionalFormatting>
  <conditionalFormatting sqref="AC56">
    <cfRule type="cellIs" dxfId="1" priority="145" operator="between">
      <formula>0</formula>
      <formula>1000000</formula>
    </cfRule>
  </conditionalFormatting>
  <conditionalFormatting sqref="AC57">
    <cfRule type="cellIs" dxfId="1" priority="146" operator="between">
      <formula>0</formula>
      <formula>1000000</formula>
    </cfRule>
  </conditionalFormatting>
  <conditionalFormatting sqref="AC58">
    <cfRule type="cellIs" dxfId="1" priority="147" operator="between">
      <formula>0</formula>
      <formula>1000000</formula>
    </cfRule>
  </conditionalFormatting>
  <conditionalFormatting sqref="AC59">
    <cfRule type="cellIs" dxfId="1" priority="148" operator="between">
      <formula>0</formula>
      <formula>1000000</formula>
    </cfRule>
  </conditionalFormatting>
  <conditionalFormatting sqref="AC60">
    <cfRule type="cellIs" dxfId="1" priority="149" operator="between">
      <formula>0</formula>
      <formula>1000000</formula>
    </cfRule>
  </conditionalFormatting>
  <conditionalFormatting sqref="AC61">
    <cfRule type="cellIs" dxfId="1" priority="150" operator="between">
      <formula>0</formula>
      <formula>1000000</formula>
    </cfRule>
  </conditionalFormatting>
  <conditionalFormatting sqref="AC62">
    <cfRule type="cellIs" dxfId="1" priority="151" operator="between">
      <formula>0</formula>
      <formula>1000000</formula>
    </cfRule>
  </conditionalFormatting>
  <conditionalFormatting sqref="AC63">
    <cfRule type="cellIs" dxfId="1" priority="152" operator="between">
      <formula>0</formula>
      <formula>1000000</formula>
    </cfRule>
  </conditionalFormatting>
  <conditionalFormatting sqref="AC64">
    <cfRule type="cellIs" dxfId="1" priority="153" operator="between">
      <formula>0</formula>
      <formula>1000000</formula>
    </cfRule>
  </conditionalFormatting>
  <conditionalFormatting sqref="AC65">
    <cfRule type="cellIs" dxfId="1" priority="154" operator="between">
      <formula>0</formula>
      <formula>1000000</formula>
    </cfRule>
  </conditionalFormatting>
  <conditionalFormatting sqref="AC66">
    <cfRule type="cellIs" dxfId="1" priority="155" operator="between">
      <formula>0</formula>
      <formula>1000000</formula>
    </cfRule>
  </conditionalFormatting>
  <conditionalFormatting sqref="AC67">
    <cfRule type="cellIs" dxfId="1" priority="156" operator="between">
      <formula>0</formula>
      <formula>1000000</formula>
    </cfRule>
  </conditionalFormatting>
  <conditionalFormatting sqref="AC68">
    <cfRule type="cellIs" dxfId="1" priority="157" operator="between">
      <formula>0</formula>
      <formula>1000000</formula>
    </cfRule>
  </conditionalFormatting>
  <conditionalFormatting sqref="AC69">
    <cfRule type="cellIs" dxfId="1" priority="158" operator="between">
      <formula>0</formula>
      <formula>1000000</formula>
    </cfRule>
  </conditionalFormatting>
  <conditionalFormatting sqref="AC70">
    <cfRule type="cellIs" dxfId="1" priority="159" operator="between">
      <formula>0</formula>
      <formula>1000000</formula>
    </cfRule>
  </conditionalFormatting>
  <conditionalFormatting sqref="AC71">
    <cfRule type="cellIs" dxfId="1" priority="160" operator="between">
      <formula>0</formula>
      <formula>1000000</formula>
    </cfRule>
  </conditionalFormatting>
  <conditionalFormatting sqref="AC72">
    <cfRule type="cellIs" dxfId="1" priority="161" operator="between">
      <formula>0</formula>
      <formula>1000000</formula>
    </cfRule>
  </conditionalFormatting>
  <conditionalFormatting sqref="AC73">
    <cfRule type="cellIs" dxfId="1" priority="162" operator="between">
      <formula>0</formula>
      <formula>1000000</formula>
    </cfRule>
  </conditionalFormatting>
  <conditionalFormatting sqref="AC74">
    <cfRule type="cellIs" dxfId="1" priority="163" operator="between">
      <formula>0</formula>
      <formula>1000000</formula>
    </cfRule>
  </conditionalFormatting>
  <conditionalFormatting sqref="AC75">
    <cfRule type="cellIs" dxfId="1" priority="164" operator="between">
      <formula>0</formula>
      <formula>1000000</formula>
    </cfRule>
  </conditionalFormatting>
  <conditionalFormatting sqref="AC76">
    <cfRule type="cellIs" dxfId="1" priority="165" operator="between">
      <formula>0</formula>
      <formula>1000000</formula>
    </cfRule>
  </conditionalFormatting>
  <conditionalFormatting sqref="AC77">
    <cfRule type="cellIs" dxfId="1" priority="166" operator="between">
      <formula>0</formula>
      <formula>1000000</formula>
    </cfRule>
  </conditionalFormatting>
  <conditionalFormatting sqref="AC78">
    <cfRule type="cellIs" dxfId="1" priority="167" operator="between">
      <formula>0</formula>
      <formula>1000000</formula>
    </cfRule>
  </conditionalFormatting>
  <conditionalFormatting sqref="AC79">
    <cfRule type="cellIs" dxfId="1" priority="168" operator="between">
      <formula>0</formula>
      <formula>1000000</formula>
    </cfRule>
  </conditionalFormatting>
  <conditionalFormatting sqref="AC80">
    <cfRule type="cellIs" dxfId="1" priority="169" operator="between">
      <formula>0</formula>
      <formula>1000000</formula>
    </cfRule>
  </conditionalFormatting>
  <conditionalFormatting sqref="AC81">
    <cfRule type="cellIs" dxfId="1" priority="170" operator="between">
      <formula>0</formula>
      <formula>1000000</formula>
    </cfRule>
  </conditionalFormatting>
  <conditionalFormatting sqref="AC82">
    <cfRule type="cellIs" dxfId="1" priority="171" operator="between">
      <formula>0</formula>
      <formula>1000000</formula>
    </cfRule>
  </conditionalFormatting>
  <conditionalFormatting sqref="AC83">
    <cfRule type="cellIs" dxfId="1" priority="172" operator="between">
      <formula>0</formula>
      <formula>1000000</formula>
    </cfRule>
  </conditionalFormatting>
  <conditionalFormatting sqref="AC84">
    <cfRule type="cellIs" dxfId="1" priority="173" operator="between">
      <formula>0</formula>
      <formula>1000000</formula>
    </cfRule>
  </conditionalFormatting>
  <conditionalFormatting sqref="AC85">
    <cfRule type="cellIs" dxfId="1" priority="174" operator="between">
      <formula>0</formula>
      <formula>1000000</formula>
    </cfRule>
  </conditionalFormatting>
  <conditionalFormatting sqref="AC86">
    <cfRule type="cellIs" dxfId="1" priority="175" operator="between">
      <formula>0</formula>
      <formula>1000000</formula>
    </cfRule>
  </conditionalFormatting>
  <conditionalFormatting sqref="AC87">
    <cfRule type="cellIs" dxfId="1" priority="176" operator="between">
      <formula>0</formula>
      <formula>1000000</formula>
    </cfRule>
  </conditionalFormatting>
  <conditionalFormatting sqref="AC88">
    <cfRule type="cellIs" dxfId="1" priority="177" operator="between">
      <formula>0</formula>
      <formula>1000000</formula>
    </cfRule>
  </conditionalFormatting>
  <conditionalFormatting sqref="AC89">
    <cfRule type="cellIs" dxfId="1" priority="178" operator="between">
      <formula>0</formula>
      <formula>1000000</formula>
    </cfRule>
  </conditionalFormatting>
  <conditionalFormatting sqref="AC90">
    <cfRule type="cellIs" dxfId="1" priority="179" operator="between">
      <formula>0</formula>
      <formula>1000000</formula>
    </cfRule>
  </conditionalFormatting>
  <conditionalFormatting sqref="AC91">
    <cfRule type="cellIs" dxfId="1" priority="180" operator="between">
      <formula>0</formula>
      <formula>1000000</formula>
    </cfRule>
  </conditionalFormatting>
  <conditionalFormatting sqref="AC92">
    <cfRule type="cellIs" dxfId="1" priority="181" operator="between">
      <formula>0</formula>
      <formula>1000000</formula>
    </cfRule>
  </conditionalFormatting>
  <conditionalFormatting sqref="AC93">
    <cfRule type="cellIs" dxfId="1" priority="182" operator="between">
      <formula>0</formula>
      <formula>1000000</formula>
    </cfRule>
  </conditionalFormatting>
  <conditionalFormatting sqref="AC94">
    <cfRule type="cellIs" dxfId="1" priority="183" operator="between">
      <formula>0</formula>
      <formula>1000000</formula>
    </cfRule>
  </conditionalFormatting>
  <conditionalFormatting sqref="AC95">
    <cfRule type="cellIs" dxfId="1" priority="184" operator="between">
      <formula>0</formula>
      <formula>1000000</formula>
    </cfRule>
  </conditionalFormatting>
  <conditionalFormatting sqref="AC96">
    <cfRule type="cellIs" dxfId="1" priority="185" operator="between">
      <formula>0</formula>
      <formula>1000000</formula>
    </cfRule>
  </conditionalFormatting>
  <conditionalFormatting sqref="AC97">
    <cfRule type="cellIs" dxfId="1" priority="186" operator="between">
      <formula>0</formula>
      <formula>1000000</formula>
    </cfRule>
  </conditionalFormatting>
  <conditionalFormatting sqref="AC98">
    <cfRule type="cellIs" dxfId="1" priority="187" operator="between">
      <formula>0</formula>
      <formula>1000000</formula>
    </cfRule>
  </conditionalFormatting>
  <conditionalFormatting sqref="AC99">
    <cfRule type="cellIs" dxfId="1" priority="188" operator="between">
      <formula>0</formula>
      <formula>1000000</formula>
    </cfRule>
  </conditionalFormatting>
  <conditionalFormatting sqref="AC100">
    <cfRule type="cellIs" dxfId="1" priority="189" operator="between">
      <formula>0</formula>
      <formula>1000000</formula>
    </cfRule>
  </conditionalFormatting>
  <conditionalFormatting sqref="AC101">
    <cfRule type="cellIs" dxfId="1" priority="190" operator="between">
      <formula>0</formula>
      <formula>1000000</formula>
    </cfRule>
  </conditionalFormatting>
  <conditionalFormatting sqref="AC102">
    <cfRule type="cellIs" dxfId="1" priority="191" operator="between">
      <formula>0</formula>
      <formula>1000000</formula>
    </cfRule>
  </conditionalFormatting>
  <conditionalFormatting sqref="AC103">
    <cfRule type="cellIs" dxfId="1" priority="192" operator="between">
      <formula>0</formula>
      <formula>1000000</formula>
    </cfRule>
  </conditionalFormatting>
  <conditionalFormatting sqref="M8">
    <cfRule type="cellIs" dxfId="2" priority="193" operator="greaterThan">
      <formula>0</formula>
    </cfRule>
  </conditionalFormatting>
  <conditionalFormatting sqref="M9">
    <cfRule type="cellIs" dxfId="2" priority="194" operator="greaterThan">
      <formula>0</formula>
    </cfRule>
  </conditionalFormatting>
  <conditionalFormatting sqref="M10">
    <cfRule type="cellIs" dxfId="2" priority="195" operator="greaterThan">
      <formula>0</formula>
    </cfRule>
  </conditionalFormatting>
  <conditionalFormatting sqref="M11">
    <cfRule type="cellIs" dxfId="2" priority="196" operator="greaterThan">
      <formula>0</formula>
    </cfRule>
  </conditionalFormatting>
  <conditionalFormatting sqref="M12">
    <cfRule type="cellIs" dxfId="2" priority="197" operator="greaterThan">
      <formula>0</formula>
    </cfRule>
  </conditionalFormatting>
  <conditionalFormatting sqref="M13">
    <cfRule type="cellIs" dxfId="2" priority="198" operator="greaterThan">
      <formula>0</formula>
    </cfRule>
  </conditionalFormatting>
  <conditionalFormatting sqref="M14">
    <cfRule type="cellIs" dxfId="2" priority="199" operator="greaterThan">
      <formula>0</formula>
    </cfRule>
  </conditionalFormatting>
  <conditionalFormatting sqref="M15">
    <cfRule type="cellIs" dxfId="2" priority="200" operator="greaterThan">
      <formula>0</formula>
    </cfRule>
  </conditionalFormatting>
  <conditionalFormatting sqref="M16">
    <cfRule type="cellIs" dxfId="2" priority="201" operator="greaterThan">
      <formula>0</formula>
    </cfRule>
  </conditionalFormatting>
  <conditionalFormatting sqref="M17">
    <cfRule type="cellIs" dxfId="2" priority="202" operator="greaterThan">
      <formula>0</formula>
    </cfRule>
  </conditionalFormatting>
  <conditionalFormatting sqref="M18">
    <cfRule type="cellIs" dxfId="2" priority="203" operator="greaterThan">
      <formula>0</formula>
    </cfRule>
  </conditionalFormatting>
  <conditionalFormatting sqref="M19">
    <cfRule type="cellIs" dxfId="2" priority="204" operator="greaterThan">
      <formula>0</formula>
    </cfRule>
  </conditionalFormatting>
  <conditionalFormatting sqref="M20">
    <cfRule type="cellIs" dxfId="2" priority="205" operator="greaterThan">
      <formula>0</formula>
    </cfRule>
  </conditionalFormatting>
  <conditionalFormatting sqref="M21">
    <cfRule type="cellIs" dxfId="2" priority="206" operator="greaterThan">
      <formula>0</formula>
    </cfRule>
  </conditionalFormatting>
  <conditionalFormatting sqref="M22">
    <cfRule type="cellIs" dxfId="2" priority="207" operator="greaterThan">
      <formula>0</formula>
    </cfRule>
  </conditionalFormatting>
  <conditionalFormatting sqref="M23">
    <cfRule type="cellIs" dxfId="2" priority="208" operator="greaterThan">
      <formula>0</formula>
    </cfRule>
  </conditionalFormatting>
  <conditionalFormatting sqref="M24">
    <cfRule type="cellIs" dxfId="2" priority="209" operator="greaterThan">
      <formula>0</formula>
    </cfRule>
  </conditionalFormatting>
  <conditionalFormatting sqref="M25">
    <cfRule type="cellIs" dxfId="2" priority="210" operator="greaterThan">
      <formula>0</formula>
    </cfRule>
  </conditionalFormatting>
  <conditionalFormatting sqref="M26">
    <cfRule type="cellIs" dxfId="2" priority="211" operator="greaterThan">
      <formula>0</formula>
    </cfRule>
  </conditionalFormatting>
  <conditionalFormatting sqref="M27">
    <cfRule type="cellIs" dxfId="2" priority="212" operator="greaterThan">
      <formula>0</formula>
    </cfRule>
  </conditionalFormatting>
  <conditionalFormatting sqref="M28">
    <cfRule type="cellIs" dxfId="2" priority="213" operator="greaterThan">
      <formula>0</formula>
    </cfRule>
  </conditionalFormatting>
  <conditionalFormatting sqref="M29">
    <cfRule type="cellIs" dxfId="2" priority="214" operator="greaterThan">
      <formula>0</formula>
    </cfRule>
  </conditionalFormatting>
  <conditionalFormatting sqref="M30">
    <cfRule type="cellIs" dxfId="2" priority="215" operator="greaterThan">
      <formula>0</formula>
    </cfRule>
  </conditionalFormatting>
  <conditionalFormatting sqref="M31">
    <cfRule type="cellIs" dxfId="2" priority="216" operator="greaterThan">
      <formula>0</formula>
    </cfRule>
  </conditionalFormatting>
  <conditionalFormatting sqref="M32">
    <cfRule type="cellIs" dxfId="2" priority="217" operator="greaterThan">
      <formula>0</formula>
    </cfRule>
  </conditionalFormatting>
  <conditionalFormatting sqref="M33">
    <cfRule type="cellIs" dxfId="2" priority="218" operator="greaterThan">
      <formula>0</formula>
    </cfRule>
  </conditionalFormatting>
  <conditionalFormatting sqref="M34">
    <cfRule type="cellIs" dxfId="2" priority="219" operator="greaterThan">
      <formula>0</formula>
    </cfRule>
  </conditionalFormatting>
  <conditionalFormatting sqref="M35">
    <cfRule type="cellIs" dxfId="2" priority="220" operator="greaterThan">
      <formula>0</formula>
    </cfRule>
  </conditionalFormatting>
  <conditionalFormatting sqref="M36">
    <cfRule type="cellIs" dxfId="2" priority="221" operator="greaterThan">
      <formula>0</formula>
    </cfRule>
  </conditionalFormatting>
  <conditionalFormatting sqref="M37">
    <cfRule type="cellIs" dxfId="2" priority="222" operator="greaterThan">
      <formula>0</formula>
    </cfRule>
  </conditionalFormatting>
  <conditionalFormatting sqref="M38">
    <cfRule type="cellIs" dxfId="2" priority="223" operator="greaterThan">
      <formula>0</formula>
    </cfRule>
  </conditionalFormatting>
  <conditionalFormatting sqref="M39">
    <cfRule type="cellIs" dxfId="2" priority="224" operator="greaterThan">
      <formula>0</formula>
    </cfRule>
  </conditionalFormatting>
  <conditionalFormatting sqref="M40">
    <cfRule type="cellIs" dxfId="2" priority="225" operator="greaterThan">
      <formula>0</formula>
    </cfRule>
  </conditionalFormatting>
  <conditionalFormatting sqref="M41">
    <cfRule type="cellIs" dxfId="2" priority="226" operator="greaterThan">
      <formula>0</formula>
    </cfRule>
  </conditionalFormatting>
  <conditionalFormatting sqref="M42">
    <cfRule type="cellIs" dxfId="2" priority="227" operator="greaterThan">
      <formula>0</formula>
    </cfRule>
  </conditionalFormatting>
  <conditionalFormatting sqref="M43">
    <cfRule type="cellIs" dxfId="2" priority="228" operator="greaterThan">
      <formula>0</formula>
    </cfRule>
  </conditionalFormatting>
  <conditionalFormatting sqref="M44">
    <cfRule type="cellIs" dxfId="2" priority="229" operator="greaterThan">
      <formula>0</formula>
    </cfRule>
  </conditionalFormatting>
  <conditionalFormatting sqref="M45">
    <cfRule type="cellIs" dxfId="2" priority="230" operator="greaterThan">
      <formula>0</formula>
    </cfRule>
  </conditionalFormatting>
  <conditionalFormatting sqref="M46">
    <cfRule type="cellIs" dxfId="2" priority="231" operator="greaterThan">
      <formula>0</formula>
    </cfRule>
  </conditionalFormatting>
  <conditionalFormatting sqref="M47">
    <cfRule type="cellIs" dxfId="2" priority="232" operator="greaterThan">
      <formula>0</formula>
    </cfRule>
  </conditionalFormatting>
  <conditionalFormatting sqref="M48">
    <cfRule type="cellIs" dxfId="2" priority="233" operator="greaterThan">
      <formula>0</formula>
    </cfRule>
  </conditionalFormatting>
  <conditionalFormatting sqref="M49">
    <cfRule type="cellIs" dxfId="2" priority="234" operator="greaterThan">
      <formula>0</formula>
    </cfRule>
  </conditionalFormatting>
  <conditionalFormatting sqref="M50">
    <cfRule type="cellIs" dxfId="2" priority="235" operator="greaterThan">
      <formula>0</formula>
    </cfRule>
  </conditionalFormatting>
  <conditionalFormatting sqref="M51">
    <cfRule type="cellIs" dxfId="2" priority="236" operator="greaterThan">
      <formula>0</formula>
    </cfRule>
  </conditionalFormatting>
  <conditionalFormatting sqref="M52">
    <cfRule type="cellIs" dxfId="2" priority="237" operator="greaterThan">
      <formula>0</formula>
    </cfRule>
  </conditionalFormatting>
  <conditionalFormatting sqref="M53">
    <cfRule type="cellIs" dxfId="2" priority="238" operator="greaterThan">
      <formula>0</formula>
    </cfRule>
  </conditionalFormatting>
  <conditionalFormatting sqref="M54">
    <cfRule type="cellIs" dxfId="2" priority="239" operator="greaterThan">
      <formula>0</formula>
    </cfRule>
  </conditionalFormatting>
  <conditionalFormatting sqref="M55">
    <cfRule type="cellIs" dxfId="2" priority="240" operator="greaterThan">
      <formula>0</formula>
    </cfRule>
  </conditionalFormatting>
  <conditionalFormatting sqref="M56">
    <cfRule type="cellIs" dxfId="2" priority="241" operator="greaterThan">
      <formula>0</formula>
    </cfRule>
  </conditionalFormatting>
  <conditionalFormatting sqref="M57">
    <cfRule type="cellIs" dxfId="2" priority="242" operator="greaterThan">
      <formula>0</formula>
    </cfRule>
  </conditionalFormatting>
  <conditionalFormatting sqref="M58">
    <cfRule type="cellIs" dxfId="2" priority="243" operator="greaterThan">
      <formula>0</formula>
    </cfRule>
  </conditionalFormatting>
  <conditionalFormatting sqref="M59">
    <cfRule type="cellIs" dxfId="2" priority="244" operator="greaterThan">
      <formula>0</formula>
    </cfRule>
  </conditionalFormatting>
  <conditionalFormatting sqref="M60">
    <cfRule type="cellIs" dxfId="2" priority="245" operator="greaterThan">
      <formula>0</formula>
    </cfRule>
  </conditionalFormatting>
  <conditionalFormatting sqref="M61">
    <cfRule type="cellIs" dxfId="2" priority="246" operator="greaterThan">
      <formula>0</formula>
    </cfRule>
  </conditionalFormatting>
  <conditionalFormatting sqref="M62">
    <cfRule type="cellIs" dxfId="2" priority="247" operator="greaterThan">
      <formula>0</formula>
    </cfRule>
  </conditionalFormatting>
  <conditionalFormatting sqref="M63">
    <cfRule type="cellIs" dxfId="2" priority="248" operator="greaterThan">
      <formula>0</formula>
    </cfRule>
  </conditionalFormatting>
  <conditionalFormatting sqref="M64">
    <cfRule type="cellIs" dxfId="2" priority="249" operator="greaterThan">
      <formula>0</formula>
    </cfRule>
  </conditionalFormatting>
  <conditionalFormatting sqref="M65">
    <cfRule type="cellIs" dxfId="2" priority="250" operator="greaterThan">
      <formula>0</formula>
    </cfRule>
  </conditionalFormatting>
  <conditionalFormatting sqref="M66">
    <cfRule type="cellIs" dxfId="2" priority="251" operator="greaterThan">
      <formula>0</formula>
    </cfRule>
  </conditionalFormatting>
  <conditionalFormatting sqref="M67">
    <cfRule type="cellIs" dxfId="2" priority="252" operator="greaterThan">
      <formula>0</formula>
    </cfRule>
  </conditionalFormatting>
  <conditionalFormatting sqref="M68">
    <cfRule type="cellIs" dxfId="2" priority="253" operator="greaterThan">
      <formula>0</formula>
    </cfRule>
  </conditionalFormatting>
  <conditionalFormatting sqref="M69">
    <cfRule type="cellIs" dxfId="2" priority="254" operator="greaterThan">
      <formula>0</formula>
    </cfRule>
  </conditionalFormatting>
  <conditionalFormatting sqref="M70">
    <cfRule type="cellIs" dxfId="2" priority="255" operator="greaterThan">
      <formula>0</formula>
    </cfRule>
  </conditionalFormatting>
  <conditionalFormatting sqref="M71">
    <cfRule type="cellIs" dxfId="2" priority="256" operator="greaterThan">
      <formula>0</formula>
    </cfRule>
  </conditionalFormatting>
  <conditionalFormatting sqref="M72">
    <cfRule type="cellIs" dxfId="2" priority="257" operator="greaterThan">
      <formula>0</formula>
    </cfRule>
  </conditionalFormatting>
  <conditionalFormatting sqref="M73">
    <cfRule type="cellIs" dxfId="2" priority="258" operator="greaterThan">
      <formula>0</formula>
    </cfRule>
  </conditionalFormatting>
  <conditionalFormatting sqref="M74">
    <cfRule type="cellIs" dxfId="2" priority="259" operator="greaterThan">
      <formula>0</formula>
    </cfRule>
  </conditionalFormatting>
  <conditionalFormatting sqref="M75">
    <cfRule type="cellIs" dxfId="2" priority="260" operator="greaterThan">
      <formula>0</formula>
    </cfRule>
  </conditionalFormatting>
  <conditionalFormatting sqref="M76">
    <cfRule type="cellIs" dxfId="2" priority="261" operator="greaterThan">
      <formula>0</formula>
    </cfRule>
  </conditionalFormatting>
  <conditionalFormatting sqref="M77">
    <cfRule type="cellIs" dxfId="2" priority="262" operator="greaterThan">
      <formula>0</formula>
    </cfRule>
  </conditionalFormatting>
  <conditionalFormatting sqref="M78">
    <cfRule type="cellIs" dxfId="2" priority="263" operator="greaterThan">
      <formula>0</formula>
    </cfRule>
  </conditionalFormatting>
  <conditionalFormatting sqref="M79">
    <cfRule type="cellIs" dxfId="2" priority="264" operator="greaterThan">
      <formula>0</formula>
    </cfRule>
  </conditionalFormatting>
  <conditionalFormatting sqref="M80">
    <cfRule type="cellIs" dxfId="2" priority="265" operator="greaterThan">
      <formula>0</formula>
    </cfRule>
  </conditionalFormatting>
  <conditionalFormatting sqref="M81">
    <cfRule type="cellIs" dxfId="2" priority="266" operator="greaterThan">
      <formula>0</formula>
    </cfRule>
  </conditionalFormatting>
  <conditionalFormatting sqref="M82">
    <cfRule type="cellIs" dxfId="2" priority="267" operator="greaterThan">
      <formula>0</formula>
    </cfRule>
  </conditionalFormatting>
  <conditionalFormatting sqref="M83">
    <cfRule type="cellIs" dxfId="2" priority="268" operator="greaterThan">
      <formula>0</formula>
    </cfRule>
  </conditionalFormatting>
  <conditionalFormatting sqref="M84">
    <cfRule type="cellIs" dxfId="2" priority="269" operator="greaterThan">
      <formula>0</formula>
    </cfRule>
  </conditionalFormatting>
  <conditionalFormatting sqref="M85">
    <cfRule type="cellIs" dxfId="2" priority="270" operator="greaterThan">
      <formula>0</formula>
    </cfRule>
  </conditionalFormatting>
  <conditionalFormatting sqref="M86">
    <cfRule type="cellIs" dxfId="2" priority="271" operator="greaterThan">
      <formula>0</formula>
    </cfRule>
  </conditionalFormatting>
  <conditionalFormatting sqref="M87">
    <cfRule type="cellIs" dxfId="2" priority="272" operator="greaterThan">
      <formula>0</formula>
    </cfRule>
  </conditionalFormatting>
  <conditionalFormatting sqref="M88">
    <cfRule type="cellIs" dxfId="2" priority="273" operator="greaterThan">
      <formula>0</formula>
    </cfRule>
  </conditionalFormatting>
  <conditionalFormatting sqref="M89">
    <cfRule type="cellIs" dxfId="2" priority="274" operator="greaterThan">
      <formula>0</formula>
    </cfRule>
  </conditionalFormatting>
  <conditionalFormatting sqref="M90">
    <cfRule type="cellIs" dxfId="2" priority="275" operator="greaterThan">
      <formula>0</formula>
    </cfRule>
  </conditionalFormatting>
  <conditionalFormatting sqref="M91">
    <cfRule type="cellIs" dxfId="2" priority="276" operator="greaterThan">
      <formula>0</formula>
    </cfRule>
  </conditionalFormatting>
  <conditionalFormatting sqref="M92">
    <cfRule type="cellIs" dxfId="2" priority="277" operator="greaterThan">
      <formula>0</formula>
    </cfRule>
  </conditionalFormatting>
  <conditionalFormatting sqref="M93">
    <cfRule type="cellIs" dxfId="2" priority="278" operator="greaterThan">
      <formula>0</formula>
    </cfRule>
  </conditionalFormatting>
  <conditionalFormatting sqref="M94">
    <cfRule type="cellIs" dxfId="2" priority="279" operator="greaterThan">
      <formula>0</formula>
    </cfRule>
  </conditionalFormatting>
  <conditionalFormatting sqref="M95">
    <cfRule type="cellIs" dxfId="2" priority="280" operator="greaterThan">
      <formula>0</formula>
    </cfRule>
  </conditionalFormatting>
  <conditionalFormatting sqref="M96">
    <cfRule type="cellIs" dxfId="2" priority="281" operator="greaterThan">
      <formula>0</formula>
    </cfRule>
  </conditionalFormatting>
  <conditionalFormatting sqref="M97">
    <cfRule type="cellIs" dxfId="2" priority="282" operator="greaterThan">
      <formula>0</formula>
    </cfRule>
  </conditionalFormatting>
  <conditionalFormatting sqref="M98">
    <cfRule type="cellIs" dxfId="2" priority="283" operator="greaterThan">
      <formula>0</formula>
    </cfRule>
  </conditionalFormatting>
  <conditionalFormatting sqref="M99">
    <cfRule type="cellIs" dxfId="2" priority="284" operator="greaterThan">
      <formula>0</formula>
    </cfRule>
  </conditionalFormatting>
  <conditionalFormatting sqref="M100">
    <cfRule type="cellIs" dxfId="2" priority="285" operator="greaterThan">
      <formula>0</formula>
    </cfRule>
  </conditionalFormatting>
  <conditionalFormatting sqref="M101">
    <cfRule type="cellIs" dxfId="2" priority="286" operator="greaterThan">
      <formula>0</formula>
    </cfRule>
  </conditionalFormatting>
  <conditionalFormatting sqref="M102">
    <cfRule type="cellIs" dxfId="2" priority="287" operator="greaterThan">
      <formula>0</formula>
    </cfRule>
  </conditionalFormatting>
  <conditionalFormatting sqref="M103">
    <cfRule type="cellIs" dxfId="2" priority="288" operator="greaterThan">
      <formula>0</formula>
    </cfRule>
  </conditionalFormatting>
  <conditionalFormatting sqref="M104">
    <cfRule type="cellIs" dxfId="2" priority="289" operator="greaterThan">
      <formula>0</formula>
    </cfRule>
  </conditionalFormatting>
  <conditionalFormatting sqref="P8">
    <cfRule type="cellIs" dxfId="2" priority="290" operator="greaterThan">
      <formula>0</formula>
    </cfRule>
  </conditionalFormatting>
  <conditionalFormatting sqref="P9">
    <cfRule type="cellIs" dxfId="2" priority="291" operator="greaterThan">
      <formula>0</formula>
    </cfRule>
  </conditionalFormatting>
  <conditionalFormatting sqref="P10">
    <cfRule type="cellIs" dxfId="2" priority="292" operator="greaterThan">
      <formula>0</formula>
    </cfRule>
  </conditionalFormatting>
  <conditionalFormatting sqref="P11">
    <cfRule type="cellIs" dxfId="2" priority="293" operator="greaterThan">
      <formula>0</formula>
    </cfRule>
  </conditionalFormatting>
  <conditionalFormatting sqref="P12">
    <cfRule type="cellIs" dxfId="2" priority="294" operator="greaterThan">
      <formula>0</formula>
    </cfRule>
  </conditionalFormatting>
  <conditionalFormatting sqref="P13">
    <cfRule type="cellIs" dxfId="2" priority="295" operator="greaterThan">
      <formula>0</formula>
    </cfRule>
  </conditionalFormatting>
  <conditionalFormatting sqref="P14">
    <cfRule type="cellIs" dxfId="2" priority="296" operator="greaterThan">
      <formula>0</formula>
    </cfRule>
  </conditionalFormatting>
  <conditionalFormatting sqref="P15">
    <cfRule type="cellIs" dxfId="2" priority="297" operator="greaterThan">
      <formula>0</formula>
    </cfRule>
  </conditionalFormatting>
  <conditionalFormatting sqref="P16">
    <cfRule type="cellIs" dxfId="2" priority="298" operator="greaterThan">
      <formula>0</formula>
    </cfRule>
  </conditionalFormatting>
  <conditionalFormatting sqref="P17">
    <cfRule type="cellIs" dxfId="2" priority="299" operator="greaterThan">
      <formula>0</formula>
    </cfRule>
  </conditionalFormatting>
  <conditionalFormatting sqref="P18">
    <cfRule type="cellIs" dxfId="2" priority="300" operator="greaterThan">
      <formula>0</formula>
    </cfRule>
  </conditionalFormatting>
  <conditionalFormatting sqref="P19">
    <cfRule type="cellIs" dxfId="2" priority="301" operator="greaterThan">
      <formula>0</formula>
    </cfRule>
  </conditionalFormatting>
  <conditionalFormatting sqref="P20">
    <cfRule type="cellIs" dxfId="2" priority="302" operator="greaterThan">
      <formula>0</formula>
    </cfRule>
  </conditionalFormatting>
  <conditionalFormatting sqref="P21">
    <cfRule type="cellIs" dxfId="2" priority="303" operator="greaterThan">
      <formula>0</formula>
    </cfRule>
  </conditionalFormatting>
  <conditionalFormatting sqref="P22">
    <cfRule type="cellIs" dxfId="2" priority="304" operator="greaterThan">
      <formula>0</formula>
    </cfRule>
  </conditionalFormatting>
  <conditionalFormatting sqref="P23">
    <cfRule type="cellIs" dxfId="2" priority="305" operator="greaterThan">
      <formula>0</formula>
    </cfRule>
  </conditionalFormatting>
  <conditionalFormatting sqref="P24">
    <cfRule type="cellIs" dxfId="2" priority="306" operator="greaterThan">
      <formula>0</formula>
    </cfRule>
  </conditionalFormatting>
  <conditionalFormatting sqref="P25">
    <cfRule type="cellIs" dxfId="2" priority="307" operator="greaterThan">
      <formula>0</formula>
    </cfRule>
  </conditionalFormatting>
  <conditionalFormatting sqref="P26">
    <cfRule type="cellIs" dxfId="2" priority="308" operator="greaterThan">
      <formula>0</formula>
    </cfRule>
  </conditionalFormatting>
  <conditionalFormatting sqref="P27">
    <cfRule type="cellIs" dxfId="2" priority="309" operator="greaterThan">
      <formula>0</formula>
    </cfRule>
  </conditionalFormatting>
  <conditionalFormatting sqref="P28">
    <cfRule type="cellIs" dxfId="2" priority="310" operator="greaterThan">
      <formula>0</formula>
    </cfRule>
  </conditionalFormatting>
  <conditionalFormatting sqref="P29">
    <cfRule type="cellIs" dxfId="2" priority="311" operator="greaterThan">
      <formula>0</formula>
    </cfRule>
  </conditionalFormatting>
  <conditionalFormatting sqref="P30">
    <cfRule type="cellIs" dxfId="2" priority="312" operator="greaterThan">
      <formula>0</formula>
    </cfRule>
  </conditionalFormatting>
  <conditionalFormatting sqref="P31">
    <cfRule type="cellIs" dxfId="2" priority="313" operator="greaterThan">
      <formula>0</formula>
    </cfRule>
  </conditionalFormatting>
  <conditionalFormatting sqref="P32">
    <cfRule type="cellIs" dxfId="2" priority="314" operator="greaterThan">
      <formula>0</formula>
    </cfRule>
  </conditionalFormatting>
  <conditionalFormatting sqref="P33">
    <cfRule type="cellIs" dxfId="2" priority="315" operator="greaterThan">
      <formula>0</formula>
    </cfRule>
  </conditionalFormatting>
  <conditionalFormatting sqref="P34">
    <cfRule type="cellIs" dxfId="2" priority="316" operator="greaterThan">
      <formula>0</formula>
    </cfRule>
  </conditionalFormatting>
  <conditionalFormatting sqref="P35">
    <cfRule type="cellIs" dxfId="2" priority="317" operator="greaterThan">
      <formula>0</formula>
    </cfRule>
  </conditionalFormatting>
  <conditionalFormatting sqref="P36">
    <cfRule type="cellIs" dxfId="2" priority="318" operator="greaterThan">
      <formula>0</formula>
    </cfRule>
  </conditionalFormatting>
  <conditionalFormatting sqref="P37">
    <cfRule type="cellIs" dxfId="2" priority="319" operator="greaterThan">
      <formula>0</formula>
    </cfRule>
  </conditionalFormatting>
  <conditionalFormatting sqref="P38">
    <cfRule type="cellIs" dxfId="2" priority="320" operator="greaterThan">
      <formula>0</formula>
    </cfRule>
  </conditionalFormatting>
  <conditionalFormatting sqref="P39">
    <cfRule type="cellIs" dxfId="2" priority="321" operator="greaterThan">
      <formula>0</formula>
    </cfRule>
  </conditionalFormatting>
  <conditionalFormatting sqref="P40">
    <cfRule type="cellIs" dxfId="2" priority="322" operator="greaterThan">
      <formula>0</formula>
    </cfRule>
  </conditionalFormatting>
  <conditionalFormatting sqref="P41">
    <cfRule type="cellIs" dxfId="2" priority="323" operator="greaterThan">
      <formula>0</formula>
    </cfRule>
  </conditionalFormatting>
  <conditionalFormatting sqref="P42">
    <cfRule type="cellIs" dxfId="2" priority="324" operator="greaterThan">
      <formula>0</formula>
    </cfRule>
  </conditionalFormatting>
  <conditionalFormatting sqref="P43">
    <cfRule type="cellIs" dxfId="2" priority="325" operator="greaterThan">
      <formula>0</formula>
    </cfRule>
  </conditionalFormatting>
  <conditionalFormatting sqref="P44">
    <cfRule type="cellIs" dxfId="2" priority="326" operator="greaterThan">
      <formula>0</formula>
    </cfRule>
  </conditionalFormatting>
  <conditionalFormatting sqref="P45">
    <cfRule type="cellIs" dxfId="2" priority="327" operator="greaterThan">
      <formula>0</formula>
    </cfRule>
  </conditionalFormatting>
  <conditionalFormatting sqref="P46">
    <cfRule type="cellIs" dxfId="2" priority="328" operator="greaterThan">
      <formula>0</formula>
    </cfRule>
  </conditionalFormatting>
  <conditionalFormatting sqref="P47">
    <cfRule type="cellIs" dxfId="2" priority="329" operator="greaterThan">
      <formula>0</formula>
    </cfRule>
  </conditionalFormatting>
  <conditionalFormatting sqref="P48">
    <cfRule type="cellIs" dxfId="2" priority="330" operator="greaterThan">
      <formula>0</formula>
    </cfRule>
  </conditionalFormatting>
  <conditionalFormatting sqref="P49">
    <cfRule type="cellIs" dxfId="2" priority="331" operator="greaterThan">
      <formula>0</formula>
    </cfRule>
  </conditionalFormatting>
  <conditionalFormatting sqref="P50">
    <cfRule type="cellIs" dxfId="2" priority="332" operator="greaterThan">
      <formula>0</formula>
    </cfRule>
  </conditionalFormatting>
  <conditionalFormatting sqref="P51">
    <cfRule type="cellIs" dxfId="2" priority="333" operator="greaterThan">
      <formula>0</formula>
    </cfRule>
  </conditionalFormatting>
  <conditionalFormatting sqref="P52">
    <cfRule type="cellIs" dxfId="2" priority="334" operator="greaterThan">
      <formula>0</formula>
    </cfRule>
  </conditionalFormatting>
  <conditionalFormatting sqref="P53">
    <cfRule type="cellIs" dxfId="2" priority="335" operator="greaterThan">
      <formula>0</formula>
    </cfRule>
  </conditionalFormatting>
  <conditionalFormatting sqref="P54">
    <cfRule type="cellIs" dxfId="2" priority="336" operator="greaterThan">
      <formula>0</formula>
    </cfRule>
  </conditionalFormatting>
  <conditionalFormatting sqref="P55">
    <cfRule type="cellIs" dxfId="2" priority="337" operator="greaterThan">
      <formula>0</formula>
    </cfRule>
  </conditionalFormatting>
  <conditionalFormatting sqref="P56">
    <cfRule type="cellIs" dxfId="2" priority="338" operator="greaterThan">
      <formula>0</formula>
    </cfRule>
  </conditionalFormatting>
  <conditionalFormatting sqref="P57">
    <cfRule type="cellIs" dxfId="2" priority="339" operator="greaterThan">
      <formula>0</formula>
    </cfRule>
  </conditionalFormatting>
  <conditionalFormatting sqref="P58">
    <cfRule type="cellIs" dxfId="2" priority="340" operator="greaterThan">
      <formula>0</formula>
    </cfRule>
  </conditionalFormatting>
  <conditionalFormatting sqref="P59">
    <cfRule type="cellIs" dxfId="2" priority="341" operator="greaterThan">
      <formula>0</formula>
    </cfRule>
  </conditionalFormatting>
  <conditionalFormatting sqref="P60">
    <cfRule type="cellIs" dxfId="2" priority="342" operator="greaterThan">
      <formula>0</formula>
    </cfRule>
  </conditionalFormatting>
  <conditionalFormatting sqref="P61">
    <cfRule type="cellIs" dxfId="2" priority="343" operator="greaterThan">
      <formula>0</formula>
    </cfRule>
  </conditionalFormatting>
  <conditionalFormatting sqref="P62">
    <cfRule type="cellIs" dxfId="2" priority="344" operator="greaterThan">
      <formula>0</formula>
    </cfRule>
  </conditionalFormatting>
  <conditionalFormatting sqref="P63">
    <cfRule type="cellIs" dxfId="2" priority="345" operator="greaterThan">
      <formula>0</formula>
    </cfRule>
  </conditionalFormatting>
  <conditionalFormatting sqref="P64">
    <cfRule type="cellIs" dxfId="2" priority="346" operator="greaterThan">
      <formula>0</formula>
    </cfRule>
  </conditionalFormatting>
  <conditionalFormatting sqref="P65">
    <cfRule type="cellIs" dxfId="2" priority="347" operator="greaterThan">
      <formula>0</formula>
    </cfRule>
  </conditionalFormatting>
  <conditionalFormatting sqref="P66">
    <cfRule type="cellIs" dxfId="2" priority="348" operator="greaterThan">
      <formula>0</formula>
    </cfRule>
  </conditionalFormatting>
  <conditionalFormatting sqref="P67">
    <cfRule type="cellIs" dxfId="2" priority="349" operator="greaterThan">
      <formula>0</formula>
    </cfRule>
  </conditionalFormatting>
  <conditionalFormatting sqref="P68">
    <cfRule type="cellIs" dxfId="2" priority="350" operator="greaterThan">
      <formula>0</formula>
    </cfRule>
  </conditionalFormatting>
  <conditionalFormatting sqref="P69">
    <cfRule type="cellIs" dxfId="2" priority="351" operator="greaterThan">
      <formula>0</formula>
    </cfRule>
  </conditionalFormatting>
  <conditionalFormatting sqref="P70">
    <cfRule type="cellIs" dxfId="2" priority="352" operator="greaterThan">
      <formula>0</formula>
    </cfRule>
  </conditionalFormatting>
  <conditionalFormatting sqref="P71">
    <cfRule type="cellIs" dxfId="2" priority="353" operator="greaterThan">
      <formula>0</formula>
    </cfRule>
  </conditionalFormatting>
  <conditionalFormatting sqref="P72">
    <cfRule type="cellIs" dxfId="2" priority="354" operator="greaterThan">
      <formula>0</formula>
    </cfRule>
  </conditionalFormatting>
  <conditionalFormatting sqref="P73">
    <cfRule type="cellIs" dxfId="2" priority="355" operator="greaterThan">
      <formula>0</formula>
    </cfRule>
  </conditionalFormatting>
  <conditionalFormatting sqref="P74">
    <cfRule type="cellIs" dxfId="2" priority="356" operator="greaterThan">
      <formula>0</formula>
    </cfRule>
  </conditionalFormatting>
  <conditionalFormatting sqref="P75">
    <cfRule type="cellIs" dxfId="2" priority="357" operator="greaterThan">
      <formula>0</formula>
    </cfRule>
  </conditionalFormatting>
  <conditionalFormatting sqref="P76">
    <cfRule type="cellIs" dxfId="2" priority="358" operator="greaterThan">
      <formula>0</formula>
    </cfRule>
  </conditionalFormatting>
  <conditionalFormatting sqref="P77">
    <cfRule type="cellIs" dxfId="2" priority="359" operator="greaterThan">
      <formula>0</formula>
    </cfRule>
  </conditionalFormatting>
  <conditionalFormatting sqref="P78">
    <cfRule type="cellIs" dxfId="2" priority="360" operator="greaterThan">
      <formula>0</formula>
    </cfRule>
  </conditionalFormatting>
  <conditionalFormatting sqref="P79">
    <cfRule type="cellIs" dxfId="2" priority="361" operator="greaterThan">
      <formula>0</formula>
    </cfRule>
  </conditionalFormatting>
  <conditionalFormatting sqref="P80">
    <cfRule type="cellIs" dxfId="2" priority="362" operator="greaterThan">
      <formula>0</formula>
    </cfRule>
  </conditionalFormatting>
  <conditionalFormatting sqref="P81">
    <cfRule type="cellIs" dxfId="2" priority="363" operator="greaterThan">
      <formula>0</formula>
    </cfRule>
  </conditionalFormatting>
  <conditionalFormatting sqref="P82">
    <cfRule type="cellIs" dxfId="2" priority="364" operator="greaterThan">
      <formula>0</formula>
    </cfRule>
  </conditionalFormatting>
  <conditionalFormatting sqref="P83">
    <cfRule type="cellIs" dxfId="2" priority="365" operator="greaterThan">
      <formula>0</formula>
    </cfRule>
  </conditionalFormatting>
  <conditionalFormatting sqref="P84">
    <cfRule type="cellIs" dxfId="2" priority="366" operator="greaterThan">
      <formula>0</formula>
    </cfRule>
  </conditionalFormatting>
  <conditionalFormatting sqref="P85">
    <cfRule type="cellIs" dxfId="2" priority="367" operator="greaterThan">
      <formula>0</formula>
    </cfRule>
  </conditionalFormatting>
  <conditionalFormatting sqref="P86">
    <cfRule type="cellIs" dxfId="2" priority="368" operator="greaterThan">
      <formula>0</formula>
    </cfRule>
  </conditionalFormatting>
  <conditionalFormatting sqref="P87">
    <cfRule type="cellIs" dxfId="2" priority="369" operator="greaterThan">
      <formula>0</formula>
    </cfRule>
  </conditionalFormatting>
  <conditionalFormatting sqref="P88">
    <cfRule type="cellIs" dxfId="2" priority="370" operator="greaterThan">
      <formula>0</formula>
    </cfRule>
  </conditionalFormatting>
  <conditionalFormatting sqref="P89">
    <cfRule type="cellIs" dxfId="2" priority="371" operator="greaterThan">
      <formula>0</formula>
    </cfRule>
  </conditionalFormatting>
  <conditionalFormatting sqref="P90">
    <cfRule type="cellIs" dxfId="2" priority="372" operator="greaterThan">
      <formula>0</formula>
    </cfRule>
  </conditionalFormatting>
  <conditionalFormatting sqref="P91">
    <cfRule type="cellIs" dxfId="2" priority="373" operator="greaterThan">
      <formula>0</formula>
    </cfRule>
  </conditionalFormatting>
  <conditionalFormatting sqref="P92">
    <cfRule type="cellIs" dxfId="2" priority="374" operator="greaterThan">
      <formula>0</formula>
    </cfRule>
  </conditionalFormatting>
  <conditionalFormatting sqref="P93">
    <cfRule type="cellIs" dxfId="2" priority="375" operator="greaterThan">
      <formula>0</formula>
    </cfRule>
  </conditionalFormatting>
  <conditionalFormatting sqref="P94">
    <cfRule type="cellIs" dxfId="2" priority="376" operator="greaterThan">
      <formula>0</formula>
    </cfRule>
  </conditionalFormatting>
  <conditionalFormatting sqref="P95">
    <cfRule type="cellIs" dxfId="2" priority="377" operator="greaterThan">
      <formula>0</formula>
    </cfRule>
  </conditionalFormatting>
  <conditionalFormatting sqref="P96">
    <cfRule type="cellIs" dxfId="2" priority="378" operator="greaterThan">
      <formula>0</formula>
    </cfRule>
  </conditionalFormatting>
  <conditionalFormatting sqref="P97">
    <cfRule type="cellIs" dxfId="2" priority="379" operator="greaterThan">
      <formula>0</formula>
    </cfRule>
  </conditionalFormatting>
  <conditionalFormatting sqref="P98">
    <cfRule type="cellIs" dxfId="2" priority="380" operator="greaterThan">
      <formula>0</formula>
    </cfRule>
  </conditionalFormatting>
  <conditionalFormatting sqref="P99">
    <cfRule type="cellIs" dxfId="2" priority="381" operator="greaterThan">
      <formula>0</formula>
    </cfRule>
  </conditionalFormatting>
  <conditionalFormatting sqref="P100">
    <cfRule type="cellIs" dxfId="2" priority="382" operator="greaterThan">
      <formula>0</formula>
    </cfRule>
  </conditionalFormatting>
  <conditionalFormatting sqref="P101">
    <cfRule type="cellIs" dxfId="2" priority="383" operator="greaterThan">
      <formula>0</formula>
    </cfRule>
  </conditionalFormatting>
  <conditionalFormatting sqref="P102">
    <cfRule type="cellIs" dxfId="2" priority="384" operator="greaterThan">
      <formula>0</formula>
    </cfRule>
  </conditionalFormatting>
  <conditionalFormatting sqref="P103">
    <cfRule type="cellIs" dxfId="2" priority="385" operator="greaterThan">
      <formula>0</formula>
    </cfRule>
  </conditionalFormatting>
  <conditionalFormatting sqref="P104">
    <cfRule type="cellIs" dxfId="2" priority="386" operator="greaterThan">
      <formula>0</formula>
    </cfRule>
  </conditionalFormatting>
  <conditionalFormatting sqref="Q8">
    <cfRule type="cellIs" dxfId="3" priority="387" operator="greaterThan">
      <formula>0</formula>
    </cfRule>
  </conditionalFormatting>
  <conditionalFormatting sqref="Q9">
    <cfRule type="cellIs" dxfId="3" priority="388" operator="greaterThan">
      <formula>0</formula>
    </cfRule>
  </conditionalFormatting>
  <conditionalFormatting sqref="Q10">
    <cfRule type="cellIs" dxfId="3" priority="389" operator="greaterThan">
      <formula>0</formula>
    </cfRule>
  </conditionalFormatting>
  <conditionalFormatting sqref="Q11">
    <cfRule type="cellIs" dxfId="3" priority="390" operator="greaterThan">
      <formula>0</formula>
    </cfRule>
  </conditionalFormatting>
  <conditionalFormatting sqref="Q12">
    <cfRule type="cellIs" dxfId="3" priority="391" operator="greaterThan">
      <formula>0</formula>
    </cfRule>
  </conditionalFormatting>
  <conditionalFormatting sqref="Q13">
    <cfRule type="cellIs" dxfId="3" priority="392" operator="greaterThan">
      <formula>0</formula>
    </cfRule>
  </conditionalFormatting>
  <conditionalFormatting sqref="Q14">
    <cfRule type="cellIs" dxfId="3" priority="393" operator="greaterThan">
      <formula>0</formula>
    </cfRule>
  </conditionalFormatting>
  <conditionalFormatting sqref="Q15">
    <cfRule type="cellIs" dxfId="3" priority="394" operator="greaterThan">
      <formula>0</formula>
    </cfRule>
  </conditionalFormatting>
  <conditionalFormatting sqref="Q16">
    <cfRule type="cellIs" dxfId="3" priority="395" operator="greaterThan">
      <formula>0</formula>
    </cfRule>
  </conditionalFormatting>
  <conditionalFormatting sqref="Q17">
    <cfRule type="cellIs" dxfId="3" priority="396" operator="greaterThan">
      <formula>0</formula>
    </cfRule>
  </conditionalFormatting>
  <conditionalFormatting sqref="Q18">
    <cfRule type="cellIs" dxfId="3" priority="397" operator="greaterThan">
      <formula>0</formula>
    </cfRule>
  </conditionalFormatting>
  <conditionalFormatting sqref="Q19">
    <cfRule type="cellIs" dxfId="3" priority="398" operator="greaterThan">
      <formula>0</formula>
    </cfRule>
  </conditionalFormatting>
  <conditionalFormatting sqref="Q20">
    <cfRule type="cellIs" dxfId="3" priority="399" operator="greaterThan">
      <formula>0</formula>
    </cfRule>
  </conditionalFormatting>
  <conditionalFormatting sqref="Q21">
    <cfRule type="cellIs" dxfId="3" priority="400" operator="greaterThan">
      <formula>0</formula>
    </cfRule>
  </conditionalFormatting>
  <conditionalFormatting sqref="Q22">
    <cfRule type="cellIs" dxfId="3" priority="401" operator="greaterThan">
      <formula>0</formula>
    </cfRule>
  </conditionalFormatting>
  <conditionalFormatting sqref="Q23">
    <cfRule type="cellIs" dxfId="3" priority="402" operator="greaterThan">
      <formula>0</formula>
    </cfRule>
  </conditionalFormatting>
  <conditionalFormatting sqref="Q24">
    <cfRule type="cellIs" dxfId="3" priority="403" operator="greaterThan">
      <formula>0</formula>
    </cfRule>
  </conditionalFormatting>
  <conditionalFormatting sqref="Q25">
    <cfRule type="cellIs" dxfId="3" priority="404" operator="greaterThan">
      <formula>0</formula>
    </cfRule>
  </conditionalFormatting>
  <conditionalFormatting sqref="Q26">
    <cfRule type="cellIs" dxfId="3" priority="405" operator="greaterThan">
      <formula>0</formula>
    </cfRule>
  </conditionalFormatting>
  <conditionalFormatting sqref="Q27">
    <cfRule type="cellIs" dxfId="3" priority="406" operator="greaterThan">
      <formula>0</formula>
    </cfRule>
  </conditionalFormatting>
  <conditionalFormatting sqref="Q28">
    <cfRule type="cellIs" dxfId="3" priority="407" operator="greaterThan">
      <formula>0</formula>
    </cfRule>
  </conditionalFormatting>
  <conditionalFormatting sqref="Q29">
    <cfRule type="cellIs" dxfId="3" priority="408" operator="greaterThan">
      <formula>0</formula>
    </cfRule>
  </conditionalFormatting>
  <conditionalFormatting sqref="Q30">
    <cfRule type="cellIs" dxfId="3" priority="409" operator="greaterThan">
      <formula>0</formula>
    </cfRule>
  </conditionalFormatting>
  <conditionalFormatting sqref="Q31">
    <cfRule type="cellIs" dxfId="3" priority="410" operator="greaterThan">
      <formula>0</formula>
    </cfRule>
  </conditionalFormatting>
  <conditionalFormatting sqref="Q32">
    <cfRule type="cellIs" dxfId="3" priority="411" operator="greaterThan">
      <formula>0</formula>
    </cfRule>
  </conditionalFormatting>
  <conditionalFormatting sqref="Q33">
    <cfRule type="cellIs" dxfId="3" priority="412" operator="greaterThan">
      <formula>0</formula>
    </cfRule>
  </conditionalFormatting>
  <conditionalFormatting sqref="Q34">
    <cfRule type="cellIs" dxfId="3" priority="413" operator="greaterThan">
      <formula>0</formula>
    </cfRule>
  </conditionalFormatting>
  <conditionalFormatting sqref="Q35">
    <cfRule type="cellIs" dxfId="3" priority="414" operator="greaterThan">
      <formula>0</formula>
    </cfRule>
  </conditionalFormatting>
  <conditionalFormatting sqref="Q36">
    <cfRule type="cellIs" dxfId="3" priority="415" operator="greaterThan">
      <formula>0</formula>
    </cfRule>
  </conditionalFormatting>
  <conditionalFormatting sqref="Q37">
    <cfRule type="cellIs" dxfId="3" priority="416" operator="greaterThan">
      <formula>0</formula>
    </cfRule>
  </conditionalFormatting>
  <conditionalFormatting sqref="Q38">
    <cfRule type="cellIs" dxfId="3" priority="417" operator="greaterThan">
      <formula>0</formula>
    </cfRule>
  </conditionalFormatting>
  <conditionalFormatting sqref="Q39">
    <cfRule type="cellIs" dxfId="3" priority="418" operator="greaterThan">
      <formula>0</formula>
    </cfRule>
  </conditionalFormatting>
  <conditionalFormatting sqref="Q40">
    <cfRule type="cellIs" dxfId="3" priority="419" operator="greaterThan">
      <formula>0</formula>
    </cfRule>
  </conditionalFormatting>
  <conditionalFormatting sqref="Q41">
    <cfRule type="cellIs" dxfId="3" priority="420" operator="greaterThan">
      <formula>0</formula>
    </cfRule>
  </conditionalFormatting>
  <conditionalFormatting sqref="Q42">
    <cfRule type="cellIs" dxfId="3" priority="421" operator="greaterThan">
      <formula>0</formula>
    </cfRule>
  </conditionalFormatting>
  <conditionalFormatting sqref="Q43">
    <cfRule type="cellIs" dxfId="3" priority="422" operator="greaterThan">
      <formula>0</formula>
    </cfRule>
  </conditionalFormatting>
  <conditionalFormatting sqref="Q44">
    <cfRule type="cellIs" dxfId="3" priority="423" operator="greaterThan">
      <formula>0</formula>
    </cfRule>
  </conditionalFormatting>
  <conditionalFormatting sqref="Q45">
    <cfRule type="cellIs" dxfId="3" priority="424" operator="greaterThan">
      <formula>0</formula>
    </cfRule>
  </conditionalFormatting>
  <conditionalFormatting sqref="Q46">
    <cfRule type="cellIs" dxfId="3" priority="425" operator="greaterThan">
      <formula>0</formula>
    </cfRule>
  </conditionalFormatting>
  <conditionalFormatting sqref="Q47">
    <cfRule type="cellIs" dxfId="3" priority="426" operator="greaterThan">
      <formula>0</formula>
    </cfRule>
  </conditionalFormatting>
  <conditionalFormatting sqref="Q48">
    <cfRule type="cellIs" dxfId="3" priority="427" operator="greaterThan">
      <formula>0</formula>
    </cfRule>
  </conditionalFormatting>
  <conditionalFormatting sqref="Q49">
    <cfRule type="cellIs" dxfId="3" priority="428" operator="greaterThan">
      <formula>0</formula>
    </cfRule>
  </conditionalFormatting>
  <conditionalFormatting sqref="Q50">
    <cfRule type="cellIs" dxfId="3" priority="429" operator="greaterThan">
      <formula>0</formula>
    </cfRule>
  </conditionalFormatting>
  <conditionalFormatting sqref="Q51">
    <cfRule type="cellIs" dxfId="3" priority="430" operator="greaterThan">
      <formula>0</formula>
    </cfRule>
  </conditionalFormatting>
  <conditionalFormatting sqref="Q52">
    <cfRule type="cellIs" dxfId="3" priority="431" operator="greaterThan">
      <formula>0</formula>
    </cfRule>
  </conditionalFormatting>
  <conditionalFormatting sqref="Q53">
    <cfRule type="cellIs" dxfId="3" priority="432" operator="greaterThan">
      <formula>0</formula>
    </cfRule>
  </conditionalFormatting>
  <conditionalFormatting sqref="Q54">
    <cfRule type="cellIs" dxfId="3" priority="433" operator="greaterThan">
      <formula>0</formula>
    </cfRule>
  </conditionalFormatting>
  <conditionalFormatting sqref="Q55">
    <cfRule type="cellIs" dxfId="3" priority="434" operator="greaterThan">
      <formula>0</formula>
    </cfRule>
  </conditionalFormatting>
  <conditionalFormatting sqref="Q56">
    <cfRule type="cellIs" dxfId="3" priority="435" operator="greaterThan">
      <formula>0</formula>
    </cfRule>
  </conditionalFormatting>
  <conditionalFormatting sqref="Q57">
    <cfRule type="cellIs" dxfId="3" priority="436" operator="greaterThan">
      <formula>0</formula>
    </cfRule>
  </conditionalFormatting>
  <conditionalFormatting sqref="Q58">
    <cfRule type="cellIs" dxfId="3" priority="437" operator="greaterThan">
      <formula>0</formula>
    </cfRule>
  </conditionalFormatting>
  <conditionalFormatting sqref="Q59">
    <cfRule type="cellIs" dxfId="3" priority="438" operator="greaterThan">
      <formula>0</formula>
    </cfRule>
  </conditionalFormatting>
  <conditionalFormatting sqref="Q60">
    <cfRule type="cellIs" dxfId="3" priority="439" operator="greaterThan">
      <formula>0</formula>
    </cfRule>
  </conditionalFormatting>
  <conditionalFormatting sqref="Q61">
    <cfRule type="cellIs" dxfId="3" priority="440" operator="greaterThan">
      <formula>0</formula>
    </cfRule>
  </conditionalFormatting>
  <conditionalFormatting sqref="Q62">
    <cfRule type="cellIs" dxfId="3" priority="441" operator="greaterThan">
      <formula>0</formula>
    </cfRule>
  </conditionalFormatting>
  <conditionalFormatting sqref="Q63">
    <cfRule type="cellIs" dxfId="3" priority="442" operator="greaterThan">
      <formula>0</formula>
    </cfRule>
  </conditionalFormatting>
  <conditionalFormatting sqref="Q64">
    <cfRule type="cellIs" dxfId="3" priority="443" operator="greaterThan">
      <formula>0</formula>
    </cfRule>
  </conditionalFormatting>
  <conditionalFormatting sqref="Q65">
    <cfRule type="cellIs" dxfId="3" priority="444" operator="greaterThan">
      <formula>0</formula>
    </cfRule>
  </conditionalFormatting>
  <conditionalFormatting sqref="Q66">
    <cfRule type="cellIs" dxfId="3" priority="445" operator="greaterThan">
      <formula>0</formula>
    </cfRule>
  </conditionalFormatting>
  <conditionalFormatting sqref="Q67">
    <cfRule type="cellIs" dxfId="3" priority="446" operator="greaterThan">
      <formula>0</formula>
    </cfRule>
  </conditionalFormatting>
  <conditionalFormatting sqref="Q68">
    <cfRule type="cellIs" dxfId="3" priority="447" operator="greaterThan">
      <formula>0</formula>
    </cfRule>
  </conditionalFormatting>
  <conditionalFormatting sqref="Q69">
    <cfRule type="cellIs" dxfId="3" priority="448" operator="greaterThan">
      <formula>0</formula>
    </cfRule>
  </conditionalFormatting>
  <conditionalFormatting sqref="Q70">
    <cfRule type="cellIs" dxfId="3" priority="449" operator="greaterThan">
      <formula>0</formula>
    </cfRule>
  </conditionalFormatting>
  <conditionalFormatting sqref="Q71">
    <cfRule type="cellIs" dxfId="3" priority="450" operator="greaterThan">
      <formula>0</formula>
    </cfRule>
  </conditionalFormatting>
  <conditionalFormatting sqref="Q72">
    <cfRule type="cellIs" dxfId="3" priority="451" operator="greaterThan">
      <formula>0</formula>
    </cfRule>
  </conditionalFormatting>
  <conditionalFormatting sqref="Q73">
    <cfRule type="cellIs" dxfId="3" priority="452" operator="greaterThan">
      <formula>0</formula>
    </cfRule>
  </conditionalFormatting>
  <conditionalFormatting sqref="Q74">
    <cfRule type="cellIs" dxfId="3" priority="453" operator="greaterThan">
      <formula>0</formula>
    </cfRule>
  </conditionalFormatting>
  <conditionalFormatting sqref="Q75">
    <cfRule type="cellIs" dxfId="3" priority="454" operator="greaterThan">
      <formula>0</formula>
    </cfRule>
  </conditionalFormatting>
  <conditionalFormatting sqref="Q76">
    <cfRule type="cellIs" dxfId="3" priority="455" operator="greaterThan">
      <formula>0</formula>
    </cfRule>
  </conditionalFormatting>
  <conditionalFormatting sqref="Q77">
    <cfRule type="cellIs" dxfId="3" priority="456" operator="greaterThan">
      <formula>0</formula>
    </cfRule>
  </conditionalFormatting>
  <conditionalFormatting sqref="Q78">
    <cfRule type="cellIs" dxfId="3" priority="457" operator="greaterThan">
      <formula>0</formula>
    </cfRule>
  </conditionalFormatting>
  <conditionalFormatting sqref="Q79">
    <cfRule type="cellIs" dxfId="3" priority="458" operator="greaterThan">
      <formula>0</formula>
    </cfRule>
  </conditionalFormatting>
  <conditionalFormatting sqref="Q80">
    <cfRule type="cellIs" dxfId="3" priority="459" operator="greaterThan">
      <formula>0</formula>
    </cfRule>
  </conditionalFormatting>
  <conditionalFormatting sqref="Q81">
    <cfRule type="cellIs" dxfId="3" priority="460" operator="greaterThan">
      <formula>0</formula>
    </cfRule>
  </conditionalFormatting>
  <conditionalFormatting sqref="Q82">
    <cfRule type="cellIs" dxfId="3" priority="461" operator="greaterThan">
      <formula>0</formula>
    </cfRule>
  </conditionalFormatting>
  <conditionalFormatting sqref="Q83">
    <cfRule type="cellIs" dxfId="3" priority="462" operator="greaterThan">
      <formula>0</formula>
    </cfRule>
  </conditionalFormatting>
  <conditionalFormatting sqref="Q84">
    <cfRule type="cellIs" dxfId="3" priority="463" operator="greaterThan">
      <formula>0</formula>
    </cfRule>
  </conditionalFormatting>
  <conditionalFormatting sqref="Q85">
    <cfRule type="cellIs" dxfId="3" priority="464" operator="greaterThan">
      <formula>0</formula>
    </cfRule>
  </conditionalFormatting>
  <conditionalFormatting sqref="Q86">
    <cfRule type="cellIs" dxfId="3" priority="465" operator="greaterThan">
      <formula>0</formula>
    </cfRule>
  </conditionalFormatting>
  <conditionalFormatting sqref="Q87">
    <cfRule type="cellIs" dxfId="3" priority="466" operator="greaterThan">
      <formula>0</formula>
    </cfRule>
  </conditionalFormatting>
  <conditionalFormatting sqref="Q88">
    <cfRule type="cellIs" dxfId="3" priority="467" operator="greaterThan">
      <formula>0</formula>
    </cfRule>
  </conditionalFormatting>
  <conditionalFormatting sqref="Q89">
    <cfRule type="cellIs" dxfId="3" priority="468" operator="greaterThan">
      <formula>0</formula>
    </cfRule>
  </conditionalFormatting>
  <conditionalFormatting sqref="Q90">
    <cfRule type="cellIs" dxfId="3" priority="469" operator="greaterThan">
      <formula>0</formula>
    </cfRule>
  </conditionalFormatting>
  <conditionalFormatting sqref="Q91">
    <cfRule type="cellIs" dxfId="3" priority="470" operator="greaterThan">
      <formula>0</formula>
    </cfRule>
  </conditionalFormatting>
  <conditionalFormatting sqref="Q92">
    <cfRule type="cellIs" dxfId="3" priority="471" operator="greaterThan">
      <formula>0</formula>
    </cfRule>
  </conditionalFormatting>
  <conditionalFormatting sqref="Q93">
    <cfRule type="cellIs" dxfId="3" priority="472" operator="greaterThan">
      <formula>0</formula>
    </cfRule>
  </conditionalFormatting>
  <conditionalFormatting sqref="Q94">
    <cfRule type="cellIs" dxfId="3" priority="473" operator="greaterThan">
      <formula>0</formula>
    </cfRule>
  </conditionalFormatting>
  <conditionalFormatting sqref="Q95">
    <cfRule type="cellIs" dxfId="3" priority="474" operator="greaterThan">
      <formula>0</formula>
    </cfRule>
  </conditionalFormatting>
  <conditionalFormatting sqref="Q96">
    <cfRule type="cellIs" dxfId="3" priority="475" operator="greaterThan">
      <formula>0</formula>
    </cfRule>
  </conditionalFormatting>
  <conditionalFormatting sqref="Q97">
    <cfRule type="cellIs" dxfId="3" priority="476" operator="greaterThan">
      <formula>0</formula>
    </cfRule>
  </conditionalFormatting>
  <conditionalFormatting sqref="Q98">
    <cfRule type="cellIs" dxfId="3" priority="477" operator="greaterThan">
      <formula>0</formula>
    </cfRule>
  </conditionalFormatting>
  <conditionalFormatting sqref="Q99">
    <cfRule type="cellIs" dxfId="3" priority="478" operator="greaterThan">
      <formula>0</formula>
    </cfRule>
  </conditionalFormatting>
  <conditionalFormatting sqref="Q100">
    <cfRule type="cellIs" dxfId="3" priority="479" operator="greaterThan">
      <formula>0</formula>
    </cfRule>
  </conditionalFormatting>
  <conditionalFormatting sqref="Q101">
    <cfRule type="cellIs" dxfId="3" priority="480" operator="greaterThan">
      <formula>0</formula>
    </cfRule>
  </conditionalFormatting>
  <conditionalFormatting sqref="Q102">
    <cfRule type="cellIs" dxfId="3" priority="481" operator="greaterThan">
      <formula>0</formula>
    </cfRule>
  </conditionalFormatting>
  <conditionalFormatting sqref="Q103">
    <cfRule type="cellIs" dxfId="3" priority="482" operator="greaterThan">
      <formula>0</formula>
    </cfRule>
  </conditionalFormatting>
  <conditionalFormatting sqref="R8">
    <cfRule type="cellIs" dxfId="3" priority="483" operator="greaterThan">
      <formula>0</formula>
    </cfRule>
  </conditionalFormatting>
  <conditionalFormatting sqref="R9">
    <cfRule type="cellIs" dxfId="3" priority="484" operator="greaterThan">
      <formula>0</formula>
    </cfRule>
  </conditionalFormatting>
  <conditionalFormatting sqref="R10">
    <cfRule type="cellIs" dxfId="3" priority="485" operator="greaterThan">
      <formula>0</formula>
    </cfRule>
  </conditionalFormatting>
  <conditionalFormatting sqref="R11">
    <cfRule type="cellIs" dxfId="3" priority="486" operator="greaterThan">
      <formula>0</formula>
    </cfRule>
  </conditionalFormatting>
  <conditionalFormatting sqref="R12">
    <cfRule type="cellIs" dxfId="3" priority="487" operator="greaterThan">
      <formula>0</formula>
    </cfRule>
  </conditionalFormatting>
  <conditionalFormatting sqref="R13">
    <cfRule type="cellIs" dxfId="3" priority="488" operator="greaterThan">
      <formula>0</formula>
    </cfRule>
  </conditionalFormatting>
  <conditionalFormatting sqref="R14">
    <cfRule type="cellIs" dxfId="3" priority="489" operator="greaterThan">
      <formula>0</formula>
    </cfRule>
  </conditionalFormatting>
  <conditionalFormatting sqref="R15">
    <cfRule type="cellIs" dxfId="3" priority="490" operator="greaterThan">
      <formula>0</formula>
    </cfRule>
  </conditionalFormatting>
  <conditionalFormatting sqref="R16">
    <cfRule type="cellIs" dxfId="3" priority="491" operator="greaterThan">
      <formula>0</formula>
    </cfRule>
  </conditionalFormatting>
  <conditionalFormatting sqref="R17">
    <cfRule type="cellIs" dxfId="3" priority="492" operator="greaterThan">
      <formula>0</formula>
    </cfRule>
  </conditionalFormatting>
  <conditionalFormatting sqref="R18">
    <cfRule type="cellIs" dxfId="3" priority="493" operator="greaterThan">
      <formula>0</formula>
    </cfRule>
  </conditionalFormatting>
  <conditionalFormatting sqref="R19">
    <cfRule type="cellIs" dxfId="3" priority="494" operator="greaterThan">
      <formula>0</formula>
    </cfRule>
  </conditionalFormatting>
  <conditionalFormatting sqref="R20">
    <cfRule type="cellIs" dxfId="3" priority="495" operator="greaterThan">
      <formula>0</formula>
    </cfRule>
  </conditionalFormatting>
  <conditionalFormatting sqref="R21">
    <cfRule type="cellIs" dxfId="3" priority="496" operator="greaterThan">
      <formula>0</formula>
    </cfRule>
  </conditionalFormatting>
  <conditionalFormatting sqref="R22">
    <cfRule type="cellIs" dxfId="3" priority="497" operator="greaterThan">
      <formula>0</formula>
    </cfRule>
  </conditionalFormatting>
  <conditionalFormatting sqref="R23">
    <cfRule type="cellIs" dxfId="3" priority="498" operator="greaterThan">
      <formula>0</formula>
    </cfRule>
  </conditionalFormatting>
  <conditionalFormatting sqref="R24">
    <cfRule type="cellIs" dxfId="3" priority="499" operator="greaterThan">
      <formula>0</formula>
    </cfRule>
  </conditionalFormatting>
  <conditionalFormatting sqref="R25">
    <cfRule type="cellIs" dxfId="3" priority="500" operator="greaterThan">
      <formula>0</formula>
    </cfRule>
  </conditionalFormatting>
  <conditionalFormatting sqref="R26">
    <cfRule type="cellIs" dxfId="3" priority="501" operator="greaterThan">
      <formula>0</formula>
    </cfRule>
  </conditionalFormatting>
  <conditionalFormatting sqref="R27">
    <cfRule type="cellIs" dxfId="3" priority="502" operator="greaterThan">
      <formula>0</formula>
    </cfRule>
  </conditionalFormatting>
  <conditionalFormatting sqref="R28">
    <cfRule type="cellIs" dxfId="3" priority="503" operator="greaterThan">
      <formula>0</formula>
    </cfRule>
  </conditionalFormatting>
  <conditionalFormatting sqref="R29">
    <cfRule type="cellIs" dxfId="3" priority="504" operator="greaterThan">
      <formula>0</formula>
    </cfRule>
  </conditionalFormatting>
  <conditionalFormatting sqref="R30">
    <cfRule type="cellIs" dxfId="3" priority="505" operator="greaterThan">
      <formula>0</formula>
    </cfRule>
  </conditionalFormatting>
  <conditionalFormatting sqref="R31">
    <cfRule type="cellIs" dxfId="3" priority="506" operator="greaterThan">
      <formula>0</formula>
    </cfRule>
  </conditionalFormatting>
  <conditionalFormatting sqref="R32">
    <cfRule type="cellIs" dxfId="3" priority="507" operator="greaterThan">
      <formula>0</formula>
    </cfRule>
  </conditionalFormatting>
  <conditionalFormatting sqref="R33">
    <cfRule type="cellIs" dxfId="3" priority="508" operator="greaterThan">
      <formula>0</formula>
    </cfRule>
  </conditionalFormatting>
  <conditionalFormatting sqref="R34">
    <cfRule type="cellIs" dxfId="3" priority="509" operator="greaterThan">
      <formula>0</formula>
    </cfRule>
  </conditionalFormatting>
  <conditionalFormatting sqref="R35">
    <cfRule type="cellIs" dxfId="3" priority="510" operator="greaterThan">
      <formula>0</formula>
    </cfRule>
  </conditionalFormatting>
  <conditionalFormatting sqref="R36">
    <cfRule type="cellIs" dxfId="3" priority="511" operator="greaterThan">
      <formula>0</formula>
    </cfRule>
  </conditionalFormatting>
  <conditionalFormatting sqref="R37">
    <cfRule type="cellIs" dxfId="3" priority="512" operator="greaterThan">
      <formula>0</formula>
    </cfRule>
  </conditionalFormatting>
  <conditionalFormatting sqref="R38">
    <cfRule type="cellIs" dxfId="3" priority="513" operator="greaterThan">
      <formula>0</formula>
    </cfRule>
  </conditionalFormatting>
  <conditionalFormatting sqref="R39">
    <cfRule type="cellIs" dxfId="3" priority="514" operator="greaterThan">
      <formula>0</formula>
    </cfRule>
  </conditionalFormatting>
  <conditionalFormatting sqref="R40">
    <cfRule type="cellIs" dxfId="3" priority="515" operator="greaterThan">
      <formula>0</formula>
    </cfRule>
  </conditionalFormatting>
  <conditionalFormatting sqref="R41">
    <cfRule type="cellIs" dxfId="3" priority="516" operator="greaterThan">
      <formula>0</formula>
    </cfRule>
  </conditionalFormatting>
  <conditionalFormatting sqref="R42">
    <cfRule type="cellIs" dxfId="3" priority="517" operator="greaterThan">
      <formula>0</formula>
    </cfRule>
  </conditionalFormatting>
  <conditionalFormatting sqref="R43">
    <cfRule type="cellIs" dxfId="3" priority="518" operator="greaterThan">
      <formula>0</formula>
    </cfRule>
  </conditionalFormatting>
  <conditionalFormatting sqref="R44">
    <cfRule type="cellIs" dxfId="3" priority="519" operator="greaterThan">
      <formula>0</formula>
    </cfRule>
  </conditionalFormatting>
  <conditionalFormatting sqref="R45">
    <cfRule type="cellIs" dxfId="3" priority="520" operator="greaterThan">
      <formula>0</formula>
    </cfRule>
  </conditionalFormatting>
  <conditionalFormatting sqref="R46">
    <cfRule type="cellIs" dxfId="3" priority="521" operator="greaterThan">
      <formula>0</formula>
    </cfRule>
  </conditionalFormatting>
  <conditionalFormatting sqref="R47">
    <cfRule type="cellIs" dxfId="3" priority="522" operator="greaterThan">
      <formula>0</formula>
    </cfRule>
  </conditionalFormatting>
  <conditionalFormatting sqref="R48">
    <cfRule type="cellIs" dxfId="3" priority="523" operator="greaterThan">
      <formula>0</formula>
    </cfRule>
  </conditionalFormatting>
  <conditionalFormatting sqref="R49">
    <cfRule type="cellIs" dxfId="3" priority="524" operator="greaterThan">
      <formula>0</formula>
    </cfRule>
  </conditionalFormatting>
  <conditionalFormatting sqref="R50">
    <cfRule type="cellIs" dxfId="3" priority="525" operator="greaterThan">
      <formula>0</formula>
    </cfRule>
  </conditionalFormatting>
  <conditionalFormatting sqref="R51">
    <cfRule type="cellIs" dxfId="3" priority="526" operator="greaterThan">
      <formula>0</formula>
    </cfRule>
  </conditionalFormatting>
  <conditionalFormatting sqref="R52">
    <cfRule type="cellIs" dxfId="3" priority="527" operator="greaterThan">
      <formula>0</formula>
    </cfRule>
  </conditionalFormatting>
  <conditionalFormatting sqref="R53">
    <cfRule type="cellIs" dxfId="3" priority="528" operator="greaterThan">
      <formula>0</formula>
    </cfRule>
  </conditionalFormatting>
  <conditionalFormatting sqref="R54">
    <cfRule type="cellIs" dxfId="3" priority="529" operator="greaterThan">
      <formula>0</formula>
    </cfRule>
  </conditionalFormatting>
  <conditionalFormatting sqref="R55">
    <cfRule type="cellIs" dxfId="3" priority="530" operator="greaterThan">
      <formula>0</formula>
    </cfRule>
  </conditionalFormatting>
  <conditionalFormatting sqref="R56">
    <cfRule type="cellIs" dxfId="3" priority="531" operator="greaterThan">
      <formula>0</formula>
    </cfRule>
  </conditionalFormatting>
  <conditionalFormatting sqref="R57">
    <cfRule type="cellIs" dxfId="3" priority="532" operator="greaterThan">
      <formula>0</formula>
    </cfRule>
  </conditionalFormatting>
  <conditionalFormatting sqref="R58">
    <cfRule type="cellIs" dxfId="3" priority="533" operator="greaterThan">
      <formula>0</formula>
    </cfRule>
  </conditionalFormatting>
  <conditionalFormatting sqref="R59">
    <cfRule type="cellIs" dxfId="3" priority="534" operator="greaterThan">
      <formula>0</formula>
    </cfRule>
  </conditionalFormatting>
  <conditionalFormatting sqref="R60">
    <cfRule type="cellIs" dxfId="3" priority="535" operator="greaterThan">
      <formula>0</formula>
    </cfRule>
  </conditionalFormatting>
  <conditionalFormatting sqref="R61">
    <cfRule type="cellIs" dxfId="3" priority="536" operator="greaterThan">
      <formula>0</formula>
    </cfRule>
  </conditionalFormatting>
  <conditionalFormatting sqref="R62">
    <cfRule type="cellIs" dxfId="3" priority="537" operator="greaterThan">
      <formula>0</formula>
    </cfRule>
  </conditionalFormatting>
  <conditionalFormatting sqref="R63">
    <cfRule type="cellIs" dxfId="3" priority="538" operator="greaterThan">
      <formula>0</formula>
    </cfRule>
  </conditionalFormatting>
  <conditionalFormatting sqref="R64">
    <cfRule type="cellIs" dxfId="3" priority="539" operator="greaterThan">
      <formula>0</formula>
    </cfRule>
  </conditionalFormatting>
  <conditionalFormatting sqref="R65">
    <cfRule type="cellIs" dxfId="3" priority="540" operator="greaterThan">
      <formula>0</formula>
    </cfRule>
  </conditionalFormatting>
  <conditionalFormatting sqref="R66">
    <cfRule type="cellIs" dxfId="3" priority="541" operator="greaterThan">
      <formula>0</formula>
    </cfRule>
  </conditionalFormatting>
  <conditionalFormatting sqref="R67">
    <cfRule type="cellIs" dxfId="3" priority="542" operator="greaterThan">
      <formula>0</formula>
    </cfRule>
  </conditionalFormatting>
  <conditionalFormatting sqref="R68">
    <cfRule type="cellIs" dxfId="3" priority="543" operator="greaterThan">
      <formula>0</formula>
    </cfRule>
  </conditionalFormatting>
  <conditionalFormatting sqref="R69">
    <cfRule type="cellIs" dxfId="3" priority="544" operator="greaterThan">
      <formula>0</formula>
    </cfRule>
  </conditionalFormatting>
  <conditionalFormatting sqref="R70">
    <cfRule type="cellIs" dxfId="3" priority="545" operator="greaterThan">
      <formula>0</formula>
    </cfRule>
  </conditionalFormatting>
  <conditionalFormatting sqref="R71">
    <cfRule type="cellIs" dxfId="3" priority="546" operator="greaterThan">
      <formula>0</formula>
    </cfRule>
  </conditionalFormatting>
  <conditionalFormatting sqref="R72">
    <cfRule type="cellIs" dxfId="3" priority="547" operator="greaterThan">
      <formula>0</formula>
    </cfRule>
  </conditionalFormatting>
  <conditionalFormatting sqref="R73">
    <cfRule type="cellIs" dxfId="3" priority="548" operator="greaterThan">
      <formula>0</formula>
    </cfRule>
  </conditionalFormatting>
  <conditionalFormatting sqref="R74">
    <cfRule type="cellIs" dxfId="3" priority="549" operator="greaterThan">
      <formula>0</formula>
    </cfRule>
  </conditionalFormatting>
  <conditionalFormatting sqref="R75">
    <cfRule type="cellIs" dxfId="3" priority="550" operator="greaterThan">
      <formula>0</formula>
    </cfRule>
  </conditionalFormatting>
  <conditionalFormatting sqref="R76">
    <cfRule type="cellIs" dxfId="3" priority="551" operator="greaterThan">
      <formula>0</formula>
    </cfRule>
  </conditionalFormatting>
  <conditionalFormatting sqref="R77">
    <cfRule type="cellIs" dxfId="3" priority="552" operator="greaterThan">
      <formula>0</formula>
    </cfRule>
  </conditionalFormatting>
  <conditionalFormatting sqref="R78">
    <cfRule type="cellIs" dxfId="3" priority="553" operator="greaterThan">
      <formula>0</formula>
    </cfRule>
  </conditionalFormatting>
  <conditionalFormatting sqref="R79">
    <cfRule type="cellIs" dxfId="3" priority="554" operator="greaterThan">
      <formula>0</formula>
    </cfRule>
  </conditionalFormatting>
  <conditionalFormatting sqref="R80">
    <cfRule type="cellIs" dxfId="3" priority="555" operator="greaterThan">
      <formula>0</formula>
    </cfRule>
  </conditionalFormatting>
  <conditionalFormatting sqref="R81">
    <cfRule type="cellIs" dxfId="3" priority="556" operator="greaterThan">
      <formula>0</formula>
    </cfRule>
  </conditionalFormatting>
  <conditionalFormatting sqref="R82">
    <cfRule type="cellIs" dxfId="3" priority="557" operator="greaterThan">
      <formula>0</formula>
    </cfRule>
  </conditionalFormatting>
  <conditionalFormatting sqref="R83">
    <cfRule type="cellIs" dxfId="3" priority="558" operator="greaterThan">
      <formula>0</formula>
    </cfRule>
  </conditionalFormatting>
  <conditionalFormatting sqref="R84">
    <cfRule type="cellIs" dxfId="3" priority="559" operator="greaterThan">
      <formula>0</formula>
    </cfRule>
  </conditionalFormatting>
  <conditionalFormatting sqref="R85">
    <cfRule type="cellIs" dxfId="3" priority="560" operator="greaterThan">
      <formula>0</formula>
    </cfRule>
  </conditionalFormatting>
  <conditionalFormatting sqref="R86">
    <cfRule type="cellIs" dxfId="3" priority="561" operator="greaterThan">
      <formula>0</formula>
    </cfRule>
  </conditionalFormatting>
  <conditionalFormatting sqref="R87">
    <cfRule type="cellIs" dxfId="3" priority="562" operator="greaterThan">
      <formula>0</formula>
    </cfRule>
  </conditionalFormatting>
  <conditionalFormatting sqref="R88">
    <cfRule type="cellIs" dxfId="3" priority="563" operator="greaterThan">
      <formula>0</formula>
    </cfRule>
  </conditionalFormatting>
  <conditionalFormatting sqref="R89">
    <cfRule type="cellIs" dxfId="3" priority="564" operator="greaterThan">
      <formula>0</formula>
    </cfRule>
  </conditionalFormatting>
  <conditionalFormatting sqref="R90">
    <cfRule type="cellIs" dxfId="3" priority="565" operator="greaterThan">
      <formula>0</formula>
    </cfRule>
  </conditionalFormatting>
  <conditionalFormatting sqref="R91">
    <cfRule type="cellIs" dxfId="3" priority="566" operator="greaterThan">
      <formula>0</formula>
    </cfRule>
  </conditionalFormatting>
  <conditionalFormatting sqref="R92">
    <cfRule type="cellIs" dxfId="3" priority="567" operator="greaterThan">
      <formula>0</formula>
    </cfRule>
  </conditionalFormatting>
  <conditionalFormatting sqref="R93">
    <cfRule type="cellIs" dxfId="3" priority="568" operator="greaterThan">
      <formula>0</formula>
    </cfRule>
  </conditionalFormatting>
  <conditionalFormatting sqref="R94">
    <cfRule type="cellIs" dxfId="3" priority="569" operator="greaterThan">
      <formula>0</formula>
    </cfRule>
  </conditionalFormatting>
  <conditionalFormatting sqref="R95">
    <cfRule type="cellIs" dxfId="3" priority="570" operator="greaterThan">
      <formula>0</formula>
    </cfRule>
  </conditionalFormatting>
  <conditionalFormatting sqref="R96">
    <cfRule type="cellIs" dxfId="3" priority="571" operator="greaterThan">
      <formula>0</formula>
    </cfRule>
  </conditionalFormatting>
  <conditionalFormatting sqref="R97">
    <cfRule type="cellIs" dxfId="3" priority="572" operator="greaterThan">
      <formula>0</formula>
    </cfRule>
  </conditionalFormatting>
  <conditionalFormatting sqref="R98">
    <cfRule type="cellIs" dxfId="3" priority="573" operator="greaterThan">
      <formula>0</formula>
    </cfRule>
  </conditionalFormatting>
  <conditionalFormatting sqref="R99">
    <cfRule type="cellIs" dxfId="3" priority="574" operator="greaterThan">
      <formula>0</formula>
    </cfRule>
  </conditionalFormatting>
  <conditionalFormatting sqref="R100">
    <cfRule type="cellIs" dxfId="3" priority="575" operator="greaterThan">
      <formula>0</formula>
    </cfRule>
  </conditionalFormatting>
  <conditionalFormatting sqref="R101">
    <cfRule type="cellIs" dxfId="3" priority="576" operator="greaterThan">
      <formula>0</formula>
    </cfRule>
  </conditionalFormatting>
  <conditionalFormatting sqref="R102">
    <cfRule type="cellIs" dxfId="3" priority="577" operator="greaterThan">
      <formula>0</formula>
    </cfRule>
  </conditionalFormatting>
  <conditionalFormatting sqref="R103">
    <cfRule type="cellIs" dxfId="3" priority="578" operator="greaterThan">
      <formula>0</formula>
    </cfRule>
  </conditionalFormatting>
  <conditionalFormatting sqref="H8">
    <cfRule type="cellIs" dxfId="4" priority="579" operator="greaterThan">
      <formula>250</formula>
    </cfRule>
  </conditionalFormatting>
  <conditionalFormatting sqref="H8">
    <cfRule type="cellIs" dxfId="5" priority="580" operator="greaterThan">
      <formula>200</formula>
    </cfRule>
  </conditionalFormatting>
  <conditionalFormatting sqref="H8">
    <cfRule type="cellIs" dxfId="6" priority="581" operator="greaterThan">
      <formula>150</formula>
    </cfRule>
  </conditionalFormatting>
  <conditionalFormatting sqref="H9">
    <cfRule type="cellIs" dxfId="4" priority="582" operator="greaterThan">
      <formula>250</formula>
    </cfRule>
  </conditionalFormatting>
  <conditionalFormatting sqref="H9">
    <cfRule type="cellIs" dxfId="5" priority="583" operator="greaterThan">
      <formula>200</formula>
    </cfRule>
  </conditionalFormatting>
  <conditionalFormatting sqref="H9">
    <cfRule type="cellIs" dxfId="6" priority="584" operator="greaterThan">
      <formula>150</formula>
    </cfRule>
  </conditionalFormatting>
  <conditionalFormatting sqref="H10">
    <cfRule type="cellIs" dxfId="4" priority="585" operator="greaterThan">
      <formula>250</formula>
    </cfRule>
  </conditionalFormatting>
  <conditionalFormatting sqref="H10">
    <cfRule type="cellIs" dxfId="5" priority="586" operator="greaterThan">
      <formula>200</formula>
    </cfRule>
  </conditionalFormatting>
  <conditionalFormatting sqref="H10">
    <cfRule type="cellIs" dxfId="6" priority="587" operator="greaterThan">
      <formula>150</formula>
    </cfRule>
  </conditionalFormatting>
  <conditionalFormatting sqref="H11">
    <cfRule type="cellIs" dxfId="4" priority="588" operator="greaterThan">
      <formula>250</formula>
    </cfRule>
  </conditionalFormatting>
  <conditionalFormatting sqref="H11">
    <cfRule type="cellIs" dxfId="5" priority="589" operator="greaterThan">
      <formula>200</formula>
    </cfRule>
  </conditionalFormatting>
  <conditionalFormatting sqref="H11">
    <cfRule type="cellIs" dxfId="6" priority="590" operator="greaterThan">
      <formula>150</formula>
    </cfRule>
  </conditionalFormatting>
  <conditionalFormatting sqref="H12">
    <cfRule type="cellIs" dxfId="4" priority="591" operator="greaterThan">
      <formula>250</formula>
    </cfRule>
  </conditionalFormatting>
  <conditionalFormatting sqref="H12">
    <cfRule type="cellIs" dxfId="5" priority="592" operator="greaterThan">
      <formula>200</formula>
    </cfRule>
  </conditionalFormatting>
  <conditionalFormatting sqref="H12">
    <cfRule type="cellIs" dxfId="6" priority="593" operator="greaterThan">
      <formula>150</formula>
    </cfRule>
  </conditionalFormatting>
  <conditionalFormatting sqref="H13">
    <cfRule type="cellIs" dxfId="4" priority="594" operator="greaterThan">
      <formula>250</formula>
    </cfRule>
  </conditionalFormatting>
  <conditionalFormatting sqref="H13">
    <cfRule type="cellIs" dxfId="5" priority="595" operator="greaterThan">
      <formula>200</formula>
    </cfRule>
  </conditionalFormatting>
  <conditionalFormatting sqref="H13">
    <cfRule type="cellIs" dxfId="6" priority="596" operator="greaterThan">
      <formula>150</formula>
    </cfRule>
  </conditionalFormatting>
  <conditionalFormatting sqref="H14">
    <cfRule type="cellIs" dxfId="4" priority="597" operator="greaterThan">
      <formula>250</formula>
    </cfRule>
  </conditionalFormatting>
  <conditionalFormatting sqref="H14">
    <cfRule type="cellIs" dxfId="5" priority="598" operator="greaterThan">
      <formula>200</formula>
    </cfRule>
  </conditionalFormatting>
  <conditionalFormatting sqref="H14">
    <cfRule type="cellIs" dxfId="6" priority="599" operator="greaterThan">
      <formula>150</formula>
    </cfRule>
  </conditionalFormatting>
  <conditionalFormatting sqref="H15">
    <cfRule type="cellIs" dxfId="4" priority="600" operator="greaterThan">
      <formula>250</formula>
    </cfRule>
  </conditionalFormatting>
  <conditionalFormatting sqref="H15">
    <cfRule type="cellIs" dxfId="5" priority="601" operator="greaterThan">
      <formula>200</formula>
    </cfRule>
  </conditionalFormatting>
  <conditionalFormatting sqref="H15">
    <cfRule type="cellIs" dxfId="6" priority="602" operator="greaterThan">
      <formula>150</formula>
    </cfRule>
  </conditionalFormatting>
  <conditionalFormatting sqref="H16">
    <cfRule type="cellIs" dxfId="4" priority="603" operator="greaterThan">
      <formula>250</formula>
    </cfRule>
  </conditionalFormatting>
  <conditionalFormatting sqref="H16">
    <cfRule type="cellIs" dxfId="5" priority="604" operator="greaterThan">
      <formula>200</formula>
    </cfRule>
  </conditionalFormatting>
  <conditionalFormatting sqref="H16">
    <cfRule type="cellIs" dxfId="6" priority="605" operator="greaterThan">
      <formula>150</formula>
    </cfRule>
  </conditionalFormatting>
  <conditionalFormatting sqref="H17">
    <cfRule type="cellIs" dxfId="4" priority="606" operator="greaterThan">
      <formula>250</formula>
    </cfRule>
  </conditionalFormatting>
  <conditionalFormatting sqref="H17">
    <cfRule type="cellIs" dxfId="5" priority="607" operator="greaterThan">
      <formula>200</formula>
    </cfRule>
  </conditionalFormatting>
  <conditionalFormatting sqref="H17">
    <cfRule type="cellIs" dxfId="6" priority="608" operator="greaterThan">
      <formula>150</formula>
    </cfRule>
  </conditionalFormatting>
  <conditionalFormatting sqref="H18">
    <cfRule type="cellIs" dxfId="4" priority="609" operator="greaterThan">
      <formula>250</formula>
    </cfRule>
  </conditionalFormatting>
  <conditionalFormatting sqref="H18">
    <cfRule type="cellIs" dxfId="5" priority="610" operator="greaterThan">
      <formula>200</formula>
    </cfRule>
  </conditionalFormatting>
  <conditionalFormatting sqref="H18">
    <cfRule type="cellIs" dxfId="6" priority="611" operator="greaterThan">
      <formula>150</formula>
    </cfRule>
  </conditionalFormatting>
  <conditionalFormatting sqref="H19">
    <cfRule type="cellIs" dxfId="4" priority="612" operator="greaterThan">
      <formula>250</formula>
    </cfRule>
  </conditionalFormatting>
  <conditionalFormatting sqref="H19">
    <cfRule type="cellIs" dxfId="5" priority="613" operator="greaterThan">
      <formula>200</formula>
    </cfRule>
  </conditionalFormatting>
  <conditionalFormatting sqref="H19">
    <cfRule type="cellIs" dxfId="6" priority="614" operator="greaterThan">
      <formula>150</formula>
    </cfRule>
  </conditionalFormatting>
  <conditionalFormatting sqref="H20">
    <cfRule type="cellIs" dxfId="4" priority="615" operator="greaterThan">
      <formula>250</formula>
    </cfRule>
  </conditionalFormatting>
  <conditionalFormatting sqref="H20">
    <cfRule type="cellIs" dxfId="5" priority="616" operator="greaterThan">
      <formula>200</formula>
    </cfRule>
  </conditionalFormatting>
  <conditionalFormatting sqref="H20">
    <cfRule type="cellIs" dxfId="6" priority="617" operator="greaterThan">
      <formula>150</formula>
    </cfRule>
  </conditionalFormatting>
  <conditionalFormatting sqref="H21">
    <cfRule type="cellIs" dxfId="4" priority="618" operator="greaterThan">
      <formula>250</formula>
    </cfRule>
  </conditionalFormatting>
  <conditionalFormatting sqref="H21">
    <cfRule type="cellIs" dxfId="5" priority="619" operator="greaterThan">
      <formula>200</formula>
    </cfRule>
  </conditionalFormatting>
  <conditionalFormatting sqref="H21">
    <cfRule type="cellIs" dxfId="6" priority="620" operator="greaterThan">
      <formula>150</formula>
    </cfRule>
  </conditionalFormatting>
  <conditionalFormatting sqref="H22">
    <cfRule type="cellIs" dxfId="4" priority="621" operator="greaterThan">
      <formula>250</formula>
    </cfRule>
  </conditionalFormatting>
  <conditionalFormatting sqref="H22">
    <cfRule type="cellIs" dxfId="5" priority="622" operator="greaterThan">
      <formula>200</formula>
    </cfRule>
  </conditionalFormatting>
  <conditionalFormatting sqref="H22">
    <cfRule type="cellIs" dxfId="6" priority="623" operator="greaterThan">
      <formula>150</formula>
    </cfRule>
  </conditionalFormatting>
  <conditionalFormatting sqref="H23">
    <cfRule type="cellIs" dxfId="4" priority="624" operator="greaterThan">
      <formula>250</formula>
    </cfRule>
  </conditionalFormatting>
  <conditionalFormatting sqref="H23">
    <cfRule type="cellIs" dxfId="5" priority="625" operator="greaterThan">
      <formula>200</formula>
    </cfRule>
  </conditionalFormatting>
  <conditionalFormatting sqref="H23">
    <cfRule type="cellIs" dxfId="6" priority="626" operator="greaterThan">
      <formula>150</formula>
    </cfRule>
  </conditionalFormatting>
  <conditionalFormatting sqref="H24">
    <cfRule type="cellIs" dxfId="4" priority="627" operator="greaterThan">
      <formula>250</formula>
    </cfRule>
  </conditionalFormatting>
  <conditionalFormatting sqref="H24">
    <cfRule type="cellIs" dxfId="5" priority="628" operator="greaterThan">
      <formula>200</formula>
    </cfRule>
  </conditionalFormatting>
  <conditionalFormatting sqref="H24">
    <cfRule type="cellIs" dxfId="6" priority="629" operator="greaterThan">
      <formula>150</formula>
    </cfRule>
  </conditionalFormatting>
  <conditionalFormatting sqref="H25">
    <cfRule type="cellIs" dxfId="4" priority="630" operator="greaterThan">
      <formula>250</formula>
    </cfRule>
  </conditionalFormatting>
  <conditionalFormatting sqref="H25">
    <cfRule type="cellIs" dxfId="5" priority="631" operator="greaterThan">
      <formula>200</formula>
    </cfRule>
  </conditionalFormatting>
  <conditionalFormatting sqref="H25">
    <cfRule type="cellIs" dxfId="6" priority="632" operator="greaterThan">
      <formula>150</formula>
    </cfRule>
  </conditionalFormatting>
  <conditionalFormatting sqref="H26">
    <cfRule type="cellIs" dxfId="4" priority="633" operator="greaterThan">
      <formula>250</formula>
    </cfRule>
  </conditionalFormatting>
  <conditionalFormatting sqref="H26">
    <cfRule type="cellIs" dxfId="5" priority="634" operator="greaterThan">
      <formula>200</formula>
    </cfRule>
  </conditionalFormatting>
  <conditionalFormatting sqref="H26">
    <cfRule type="cellIs" dxfId="6" priority="635" operator="greaterThan">
      <formula>150</formula>
    </cfRule>
  </conditionalFormatting>
  <conditionalFormatting sqref="H27">
    <cfRule type="cellIs" dxfId="4" priority="636" operator="greaterThan">
      <formula>250</formula>
    </cfRule>
  </conditionalFormatting>
  <conditionalFormatting sqref="H27">
    <cfRule type="cellIs" dxfId="5" priority="637" operator="greaterThan">
      <formula>200</formula>
    </cfRule>
  </conditionalFormatting>
  <conditionalFormatting sqref="H27">
    <cfRule type="cellIs" dxfId="6" priority="638" operator="greaterThan">
      <formula>150</formula>
    </cfRule>
  </conditionalFormatting>
  <conditionalFormatting sqref="H28">
    <cfRule type="cellIs" dxfId="4" priority="639" operator="greaterThan">
      <formula>250</formula>
    </cfRule>
  </conditionalFormatting>
  <conditionalFormatting sqref="H28">
    <cfRule type="cellIs" dxfId="5" priority="640" operator="greaterThan">
      <formula>200</formula>
    </cfRule>
  </conditionalFormatting>
  <conditionalFormatting sqref="H28">
    <cfRule type="cellIs" dxfId="6" priority="641" operator="greaterThan">
      <formula>150</formula>
    </cfRule>
  </conditionalFormatting>
  <conditionalFormatting sqref="H29">
    <cfRule type="cellIs" dxfId="4" priority="642" operator="greaterThan">
      <formula>250</formula>
    </cfRule>
  </conditionalFormatting>
  <conditionalFormatting sqref="H29">
    <cfRule type="cellIs" dxfId="5" priority="643" operator="greaterThan">
      <formula>200</formula>
    </cfRule>
  </conditionalFormatting>
  <conditionalFormatting sqref="H29">
    <cfRule type="cellIs" dxfId="6" priority="644" operator="greaterThan">
      <formula>150</formula>
    </cfRule>
  </conditionalFormatting>
  <conditionalFormatting sqref="H30">
    <cfRule type="cellIs" dxfId="4" priority="645" operator="greaterThan">
      <formula>250</formula>
    </cfRule>
  </conditionalFormatting>
  <conditionalFormatting sqref="H30">
    <cfRule type="cellIs" dxfId="5" priority="646" operator="greaterThan">
      <formula>200</formula>
    </cfRule>
  </conditionalFormatting>
  <conditionalFormatting sqref="H30">
    <cfRule type="cellIs" dxfId="6" priority="647" operator="greaterThan">
      <formula>150</formula>
    </cfRule>
  </conditionalFormatting>
  <conditionalFormatting sqref="H31">
    <cfRule type="cellIs" dxfId="4" priority="648" operator="greaterThan">
      <formula>250</formula>
    </cfRule>
  </conditionalFormatting>
  <conditionalFormatting sqref="H31">
    <cfRule type="cellIs" dxfId="5" priority="649" operator="greaterThan">
      <formula>200</formula>
    </cfRule>
  </conditionalFormatting>
  <conditionalFormatting sqref="H31">
    <cfRule type="cellIs" dxfId="6" priority="650" operator="greaterThan">
      <formula>150</formula>
    </cfRule>
  </conditionalFormatting>
  <conditionalFormatting sqref="H32">
    <cfRule type="cellIs" dxfId="4" priority="651" operator="greaterThan">
      <formula>250</formula>
    </cfRule>
  </conditionalFormatting>
  <conditionalFormatting sqref="H32">
    <cfRule type="cellIs" dxfId="5" priority="652" operator="greaterThan">
      <formula>200</formula>
    </cfRule>
  </conditionalFormatting>
  <conditionalFormatting sqref="H32">
    <cfRule type="cellIs" dxfId="6" priority="653" operator="greaterThan">
      <formula>150</formula>
    </cfRule>
  </conditionalFormatting>
  <conditionalFormatting sqref="H33">
    <cfRule type="cellIs" dxfId="4" priority="654" operator="greaterThan">
      <formula>250</formula>
    </cfRule>
  </conditionalFormatting>
  <conditionalFormatting sqref="H33">
    <cfRule type="cellIs" dxfId="5" priority="655" operator="greaterThan">
      <formula>200</formula>
    </cfRule>
  </conditionalFormatting>
  <conditionalFormatting sqref="H33">
    <cfRule type="cellIs" dxfId="6" priority="656" operator="greaterThan">
      <formula>150</formula>
    </cfRule>
  </conditionalFormatting>
  <conditionalFormatting sqref="H34">
    <cfRule type="cellIs" dxfId="4" priority="657" operator="greaterThan">
      <formula>250</formula>
    </cfRule>
  </conditionalFormatting>
  <conditionalFormatting sqref="H34">
    <cfRule type="cellIs" dxfId="5" priority="658" operator="greaterThan">
      <formula>200</formula>
    </cfRule>
  </conditionalFormatting>
  <conditionalFormatting sqref="H34">
    <cfRule type="cellIs" dxfId="6" priority="659" operator="greaterThan">
      <formula>150</formula>
    </cfRule>
  </conditionalFormatting>
  <conditionalFormatting sqref="H35">
    <cfRule type="cellIs" dxfId="4" priority="660" operator="greaterThan">
      <formula>250</formula>
    </cfRule>
  </conditionalFormatting>
  <conditionalFormatting sqref="H35">
    <cfRule type="cellIs" dxfId="5" priority="661" operator="greaterThan">
      <formula>200</formula>
    </cfRule>
  </conditionalFormatting>
  <conditionalFormatting sqref="H35">
    <cfRule type="cellIs" dxfId="6" priority="662" operator="greaterThan">
      <formula>150</formula>
    </cfRule>
  </conditionalFormatting>
  <conditionalFormatting sqref="H36">
    <cfRule type="cellIs" dxfId="4" priority="663" operator="greaterThan">
      <formula>250</formula>
    </cfRule>
  </conditionalFormatting>
  <conditionalFormatting sqref="H36">
    <cfRule type="cellIs" dxfId="5" priority="664" operator="greaterThan">
      <formula>200</formula>
    </cfRule>
  </conditionalFormatting>
  <conditionalFormatting sqref="H36">
    <cfRule type="cellIs" dxfId="6" priority="665" operator="greaterThan">
      <formula>150</formula>
    </cfRule>
  </conditionalFormatting>
  <conditionalFormatting sqref="H37">
    <cfRule type="cellIs" dxfId="4" priority="666" operator="greaterThan">
      <formula>250</formula>
    </cfRule>
  </conditionalFormatting>
  <conditionalFormatting sqref="H37">
    <cfRule type="cellIs" dxfId="5" priority="667" operator="greaterThan">
      <formula>200</formula>
    </cfRule>
  </conditionalFormatting>
  <conditionalFormatting sqref="H37">
    <cfRule type="cellIs" dxfId="6" priority="668" operator="greaterThan">
      <formula>150</formula>
    </cfRule>
  </conditionalFormatting>
  <conditionalFormatting sqref="H38">
    <cfRule type="cellIs" dxfId="4" priority="669" operator="greaterThan">
      <formula>250</formula>
    </cfRule>
  </conditionalFormatting>
  <conditionalFormatting sqref="H38">
    <cfRule type="cellIs" dxfId="5" priority="670" operator="greaterThan">
      <formula>200</formula>
    </cfRule>
  </conditionalFormatting>
  <conditionalFormatting sqref="H38">
    <cfRule type="cellIs" dxfId="6" priority="671" operator="greaterThan">
      <formula>150</formula>
    </cfRule>
  </conditionalFormatting>
  <conditionalFormatting sqref="H39">
    <cfRule type="cellIs" dxfId="4" priority="672" operator="greaterThan">
      <formula>250</formula>
    </cfRule>
  </conditionalFormatting>
  <conditionalFormatting sqref="H39">
    <cfRule type="cellIs" dxfId="5" priority="673" operator="greaterThan">
      <formula>200</formula>
    </cfRule>
  </conditionalFormatting>
  <conditionalFormatting sqref="H39">
    <cfRule type="cellIs" dxfId="6" priority="674" operator="greaterThan">
      <formula>150</formula>
    </cfRule>
  </conditionalFormatting>
  <conditionalFormatting sqref="H40">
    <cfRule type="cellIs" dxfId="4" priority="675" operator="greaterThan">
      <formula>250</formula>
    </cfRule>
  </conditionalFormatting>
  <conditionalFormatting sqref="H40">
    <cfRule type="cellIs" dxfId="5" priority="676" operator="greaterThan">
      <formula>200</formula>
    </cfRule>
  </conditionalFormatting>
  <conditionalFormatting sqref="H40">
    <cfRule type="cellIs" dxfId="6" priority="677" operator="greaterThan">
      <formula>150</formula>
    </cfRule>
  </conditionalFormatting>
  <conditionalFormatting sqref="H41">
    <cfRule type="cellIs" dxfId="4" priority="678" operator="greaterThan">
      <formula>250</formula>
    </cfRule>
  </conditionalFormatting>
  <conditionalFormatting sqref="H41">
    <cfRule type="cellIs" dxfId="5" priority="679" operator="greaterThan">
      <formula>200</formula>
    </cfRule>
  </conditionalFormatting>
  <conditionalFormatting sqref="H41">
    <cfRule type="cellIs" dxfId="6" priority="680" operator="greaterThan">
      <formula>150</formula>
    </cfRule>
  </conditionalFormatting>
  <conditionalFormatting sqref="H42">
    <cfRule type="cellIs" dxfId="4" priority="681" operator="greaterThan">
      <formula>250</formula>
    </cfRule>
  </conditionalFormatting>
  <conditionalFormatting sqref="H42">
    <cfRule type="cellIs" dxfId="5" priority="682" operator="greaterThan">
      <formula>200</formula>
    </cfRule>
  </conditionalFormatting>
  <conditionalFormatting sqref="H42">
    <cfRule type="cellIs" dxfId="6" priority="683" operator="greaterThan">
      <formula>150</formula>
    </cfRule>
  </conditionalFormatting>
  <conditionalFormatting sqref="H43">
    <cfRule type="cellIs" dxfId="4" priority="684" operator="greaterThan">
      <formula>250</formula>
    </cfRule>
  </conditionalFormatting>
  <conditionalFormatting sqref="H43">
    <cfRule type="cellIs" dxfId="5" priority="685" operator="greaterThan">
      <formula>200</formula>
    </cfRule>
  </conditionalFormatting>
  <conditionalFormatting sqref="H43">
    <cfRule type="cellIs" dxfId="6" priority="686" operator="greaterThan">
      <formula>150</formula>
    </cfRule>
  </conditionalFormatting>
  <conditionalFormatting sqref="H44">
    <cfRule type="cellIs" dxfId="4" priority="687" operator="greaterThan">
      <formula>250</formula>
    </cfRule>
  </conditionalFormatting>
  <conditionalFormatting sqref="H44">
    <cfRule type="cellIs" dxfId="5" priority="688" operator="greaterThan">
      <formula>200</formula>
    </cfRule>
  </conditionalFormatting>
  <conditionalFormatting sqref="H44">
    <cfRule type="cellIs" dxfId="6" priority="689" operator="greaterThan">
      <formula>150</formula>
    </cfRule>
  </conditionalFormatting>
  <conditionalFormatting sqref="H45">
    <cfRule type="cellIs" dxfId="4" priority="690" operator="greaterThan">
      <formula>250</formula>
    </cfRule>
  </conditionalFormatting>
  <conditionalFormatting sqref="H45">
    <cfRule type="cellIs" dxfId="5" priority="691" operator="greaterThan">
      <formula>200</formula>
    </cfRule>
  </conditionalFormatting>
  <conditionalFormatting sqref="H45">
    <cfRule type="cellIs" dxfId="6" priority="692" operator="greaterThan">
      <formula>150</formula>
    </cfRule>
  </conditionalFormatting>
  <conditionalFormatting sqref="H46">
    <cfRule type="cellIs" dxfId="4" priority="693" operator="greaterThan">
      <formula>250</formula>
    </cfRule>
  </conditionalFormatting>
  <conditionalFormatting sqref="H46">
    <cfRule type="cellIs" dxfId="5" priority="694" operator="greaterThan">
      <formula>200</formula>
    </cfRule>
  </conditionalFormatting>
  <conditionalFormatting sqref="H46">
    <cfRule type="cellIs" dxfId="6" priority="695" operator="greaterThan">
      <formula>150</formula>
    </cfRule>
  </conditionalFormatting>
  <conditionalFormatting sqref="H47">
    <cfRule type="cellIs" dxfId="4" priority="696" operator="greaterThan">
      <formula>250</formula>
    </cfRule>
  </conditionalFormatting>
  <conditionalFormatting sqref="H47">
    <cfRule type="cellIs" dxfId="5" priority="697" operator="greaterThan">
      <formula>200</formula>
    </cfRule>
  </conditionalFormatting>
  <conditionalFormatting sqref="H47">
    <cfRule type="cellIs" dxfId="6" priority="698" operator="greaterThan">
      <formula>150</formula>
    </cfRule>
  </conditionalFormatting>
  <conditionalFormatting sqref="H48">
    <cfRule type="cellIs" dxfId="4" priority="699" operator="greaterThan">
      <formula>250</formula>
    </cfRule>
  </conditionalFormatting>
  <conditionalFormatting sqref="H48">
    <cfRule type="cellIs" dxfId="5" priority="700" operator="greaterThan">
      <formula>200</formula>
    </cfRule>
  </conditionalFormatting>
  <conditionalFormatting sqref="H48">
    <cfRule type="cellIs" dxfId="6" priority="701" operator="greaterThan">
      <formula>150</formula>
    </cfRule>
  </conditionalFormatting>
  <conditionalFormatting sqref="H49">
    <cfRule type="cellIs" dxfId="4" priority="702" operator="greaterThan">
      <formula>250</formula>
    </cfRule>
  </conditionalFormatting>
  <conditionalFormatting sqref="H49">
    <cfRule type="cellIs" dxfId="5" priority="703" operator="greaterThan">
      <formula>200</formula>
    </cfRule>
  </conditionalFormatting>
  <conditionalFormatting sqref="H49">
    <cfRule type="cellIs" dxfId="6" priority="704" operator="greaterThan">
      <formula>150</formula>
    </cfRule>
  </conditionalFormatting>
  <conditionalFormatting sqref="H50">
    <cfRule type="cellIs" dxfId="4" priority="705" operator="greaterThan">
      <formula>250</formula>
    </cfRule>
  </conditionalFormatting>
  <conditionalFormatting sqref="H50">
    <cfRule type="cellIs" dxfId="5" priority="706" operator="greaterThan">
      <formula>200</formula>
    </cfRule>
  </conditionalFormatting>
  <conditionalFormatting sqref="H50">
    <cfRule type="cellIs" dxfId="6" priority="707" operator="greaterThan">
      <formula>150</formula>
    </cfRule>
  </conditionalFormatting>
  <conditionalFormatting sqref="H51">
    <cfRule type="cellIs" dxfId="4" priority="708" operator="greaterThan">
      <formula>250</formula>
    </cfRule>
  </conditionalFormatting>
  <conditionalFormatting sqref="H51">
    <cfRule type="cellIs" dxfId="5" priority="709" operator="greaterThan">
      <formula>200</formula>
    </cfRule>
  </conditionalFormatting>
  <conditionalFormatting sqref="H51">
    <cfRule type="cellIs" dxfId="6" priority="710" operator="greaterThan">
      <formula>150</formula>
    </cfRule>
  </conditionalFormatting>
  <conditionalFormatting sqref="H52">
    <cfRule type="cellIs" dxfId="4" priority="711" operator="greaterThan">
      <formula>250</formula>
    </cfRule>
  </conditionalFormatting>
  <conditionalFormatting sqref="H52">
    <cfRule type="cellIs" dxfId="5" priority="712" operator="greaterThan">
      <formula>200</formula>
    </cfRule>
  </conditionalFormatting>
  <conditionalFormatting sqref="H52">
    <cfRule type="cellIs" dxfId="6" priority="713" operator="greaterThan">
      <formula>150</formula>
    </cfRule>
  </conditionalFormatting>
  <conditionalFormatting sqref="H53">
    <cfRule type="cellIs" dxfId="4" priority="714" operator="greaterThan">
      <formula>250</formula>
    </cfRule>
  </conditionalFormatting>
  <conditionalFormatting sqref="H53">
    <cfRule type="cellIs" dxfId="5" priority="715" operator="greaterThan">
      <formula>200</formula>
    </cfRule>
  </conditionalFormatting>
  <conditionalFormatting sqref="H53">
    <cfRule type="cellIs" dxfId="6" priority="716" operator="greaterThan">
      <formula>150</formula>
    </cfRule>
  </conditionalFormatting>
  <conditionalFormatting sqref="H54">
    <cfRule type="cellIs" dxfId="4" priority="717" operator="greaterThan">
      <formula>250</formula>
    </cfRule>
  </conditionalFormatting>
  <conditionalFormatting sqref="H54">
    <cfRule type="cellIs" dxfId="5" priority="718" operator="greaterThan">
      <formula>200</formula>
    </cfRule>
  </conditionalFormatting>
  <conditionalFormatting sqref="H54">
    <cfRule type="cellIs" dxfId="6" priority="719" operator="greaterThan">
      <formula>150</formula>
    </cfRule>
  </conditionalFormatting>
  <conditionalFormatting sqref="H55">
    <cfRule type="cellIs" dxfId="4" priority="720" operator="greaterThan">
      <formula>250</formula>
    </cfRule>
  </conditionalFormatting>
  <conditionalFormatting sqref="H55">
    <cfRule type="cellIs" dxfId="5" priority="721" operator="greaterThan">
      <formula>200</formula>
    </cfRule>
  </conditionalFormatting>
  <conditionalFormatting sqref="H55">
    <cfRule type="cellIs" dxfId="6" priority="722" operator="greaterThan">
      <formula>150</formula>
    </cfRule>
  </conditionalFormatting>
  <conditionalFormatting sqref="H56">
    <cfRule type="cellIs" dxfId="4" priority="723" operator="greaterThan">
      <formula>250</formula>
    </cfRule>
  </conditionalFormatting>
  <conditionalFormatting sqref="H56">
    <cfRule type="cellIs" dxfId="5" priority="724" operator="greaterThan">
      <formula>200</formula>
    </cfRule>
  </conditionalFormatting>
  <conditionalFormatting sqref="H56">
    <cfRule type="cellIs" dxfId="6" priority="725" operator="greaterThan">
      <formula>150</formula>
    </cfRule>
  </conditionalFormatting>
  <conditionalFormatting sqref="H57">
    <cfRule type="cellIs" dxfId="4" priority="726" operator="greaterThan">
      <formula>250</formula>
    </cfRule>
  </conditionalFormatting>
  <conditionalFormatting sqref="H57">
    <cfRule type="cellIs" dxfId="5" priority="727" operator="greaterThan">
      <formula>200</formula>
    </cfRule>
  </conditionalFormatting>
  <conditionalFormatting sqref="H57">
    <cfRule type="cellIs" dxfId="6" priority="728" operator="greaterThan">
      <formula>150</formula>
    </cfRule>
  </conditionalFormatting>
  <conditionalFormatting sqref="H58">
    <cfRule type="cellIs" dxfId="4" priority="729" operator="greaterThan">
      <formula>250</formula>
    </cfRule>
  </conditionalFormatting>
  <conditionalFormatting sqref="H58">
    <cfRule type="cellIs" dxfId="5" priority="730" operator="greaterThan">
      <formula>200</formula>
    </cfRule>
  </conditionalFormatting>
  <conditionalFormatting sqref="H58">
    <cfRule type="cellIs" dxfId="6" priority="731" operator="greaterThan">
      <formula>150</formula>
    </cfRule>
  </conditionalFormatting>
  <conditionalFormatting sqref="H59">
    <cfRule type="cellIs" dxfId="4" priority="732" operator="greaterThan">
      <formula>250</formula>
    </cfRule>
  </conditionalFormatting>
  <conditionalFormatting sqref="H59">
    <cfRule type="cellIs" dxfId="5" priority="733" operator="greaterThan">
      <formula>200</formula>
    </cfRule>
  </conditionalFormatting>
  <conditionalFormatting sqref="H59">
    <cfRule type="cellIs" dxfId="6" priority="734" operator="greaterThan">
      <formula>150</formula>
    </cfRule>
  </conditionalFormatting>
  <conditionalFormatting sqref="H60">
    <cfRule type="cellIs" dxfId="4" priority="735" operator="greaterThan">
      <formula>250</formula>
    </cfRule>
  </conditionalFormatting>
  <conditionalFormatting sqref="H60">
    <cfRule type="cellIs" dxfId="5" priority="736" operator="greaterThan">
      <formula>200</formula>
    </cfRule>
  </conditionalFormatting>
  <conditionalFormatting sqref="H60">
    <cfRule type="cellIs" dxfId="6" priority="737" operator="greaterThan">
      <formula>150</formula>
    </cfRule>
  </conditionalFormatting>
  <conditionalFormatting sqref="H61">
    <cfRule type="cellIs" dxfId="4" priority="738" operator="greaterThan">
      <formula>250</formula>
    </cfRule>
  </conditionalFormatting>
  <conditionalFormatting sqref="H61">
    <cfRule type="cellIs" dxfId="5" priority="739" operator="greaterThan">
      <formula>200</formula>
    </cfRule>
  </conditionalFormatting>
  <conditionalFormatting sqref="H61">
    <cfRule type="cellIs" dxfId="6" priority="740" operator="greaterThan">
      <formula>150</formula>
    </cfRule>
  </conditionalFormatting>
  <conditionalFormatting sqref="H62">
    <cfRule type="cellIs" dxfId="4" priority="741" operator="greaterThan">
      <formula>250</formula>
    </cfRule>
  </conditionalFormatting>
  <conditionalFormatting sqref="H62">
    <cfRule type="cellIs" dxfId="5" priority="742" operator="greaterThan">
      <formula>200</formula>
    </cfRule>
  </conditionalFormatting>
  <conditionalFormatting sqref="H62">
    <cfRule type="cellIs" dxfId="6" priority="743" operator="greaterThan">
      <formula>150</formula>
    </cfRule>
  </conditionalFormatting>
  <conditionalFormatting sqref="H63">
    <cfRule type="cellIs" dxfId="4" priority="744" operator="greaterThan">
      <formula>250</formula>
    </cfRule>
  </conditionalFormatting>
  <conditionalFormatting sqref="H63">
    <cfRule type="cellIs" dxfId="5" priority="745" operator="greaterThan">
      <formula>200</formula>
    </cfRule>
  </conditionalFormatting>
  <conditionalFormatting sqref="H63">
    <cfRule type="cellIs" dxfId="6" priority="746" operator="greaterThan">
      <formula>150</formula>
    </cfRule>
  </conditionalFormatting>
  <conditionalFormatting sqref="H64">
    <cfRule type="cellIs" dxfId="4" priority="747" operator="greaterThan">
      <formula>250</formula>
    </cfRule>
  </conditionalFormatting>
  <conditionalFormatting sqref="H64">
    <cfRule type="cellIs" dxfId="5" priority="748" operator="greaterThan">
      <formula>200</formula>
    </cfRule>
  </conditionalFormatting>
  <conditionalFormatting sqref="H64">
    <cfRule type="cellIs" dxfId="6" priority="749" operator="greaterThan">
      <formula>150</formula>
    </cfRule>
  </conditionalFormatting>
  <conditionalFormatting sqref="H65">
    <cfRule type="cellIs" dxfId="4" priority="750" operator="greaterThan">
      <formula>250</formula>
    </cfRule>
  </conditionalFormatting>
  <conditionalFormatting sqref="H65">
    <cfRule type="cellIs" dxfId="5" priority="751" operator="greaterThan">
      <formula>200</formula>
    </cfRule>
  </conditionalFormatting>
  <conditionalFormatting sqref="H65">
    <cfRule type="cellIs" dxfId="6" priority="752" operator="greaterThan">
      <formula>150</formula>
    </cfRule>
  </conditionalFormatting>
  <conditionalFormatting sqref="H66">
    <cfRule type="cellIs" dxfId="4" priority="753" operator="greaterThan">
      <formula>250</formula>
    </cfRule>
  </conditionalFormatting>
  <conditionalFormatting sqref="H66">
    <cfRule type="cellIs" dxfId="5" priority="754" operator="greaterThan">
      <formula>200</formula>
    </cfRule>
  </conditionalFormatting>
  <conditionalFormatting sqref="H66">
    <cfRule type="cellIs" dxfId="6" priority="755" operator="greaterThan">
      <formula>150</formula>
    </cfRule>
  </conditionalFormatting>
  <conditionalFormatting sqref="H67">
    <cfRule type="cellIs" dxfId="4" priority="756" operator="greaterThan">
      <formula>250</formula>
    </cfRule>
  </conditionalFormatting>
  <conditionalFormatting sqref="H67">
    <cfRule type="cellIs" dxfId="5" priority="757" operator="greaterThan">
      <formula>200</formula>
    </cfRule>
  </conditionalFormatting>
  <conditionalFormatting sqref="H67">
    <cfRule type="cellIs" dxfId="6" priority="758" operator="greaterThan">
      <formula>150</formula>
    </cfRule>
  </conditionalFormatting>
  <conditionalFormatting sqref="H68">
    <cfRule type="cellIs" dxfId="4" priority="759" operator="greaterThan">
      <formula>250</formula>
    </cfRule>
  </conditionalFormatting>
  <conditionalFormatting sqref="H68">
    <cfRule type="cellIs" dxfId="5" priority="760" operator="greaterThan">
      <formula>200</formula>
    </cfRule>
  </conditionalFormatting>
  <conditionalFormatting sqref="H68">
    <cfRule type="cellIs" dxfId="6" priority="761" operator="greaterThan">
      <formula>150</formula>
    </cfRule>
  </conditionalFormatting>
  <conditionalFormatting sqref="H69">
    <cfRule type="cellIs" dxfId="4" priority="762" operator="greaterThan">
      <formula>250</formula>
    </cfRule>
  </conditionalFormatting>
  <conditionalFormatting sqref="H69">
    <cfRule type="cellIs" dxfId="5" priority="763" operator="greaterThan">
      <formula>200</formula>
    </cfRule>
  </conditionalFormatting>
  <conditionalFormatting sqref="H69">
    <cfRule type="cellIs" dxfId="6" priority="764" operator="greaterThan">
      <formula>150</formula>
    </cfRule>
  </conditionalFormatting>
  <conditionalFormatting sqref="H70">
    <cfRule type="cellIs" dxfId="4" priority="765" operator="greaterThan">
      <formula>250</formula>
    </cfRule>
  </conditionalFormatting>
  <conditionalFormatting sqref="H70">
    <cfRule type="cellIs" dxfId="5" priority="766" operator="greaterThan">
      <formula>200</formula>
    </cfRule>
  </conditionalFormatting>
  <conditionalFormatting sqref="H70">
    <cfRule type="cellIs" dxfId="6" priority="767" operator="greaterThan">
      <formula>150</formula>
    </cfRule>
  </conditionalFormatting>
  <conditionalFormatting sqref="H71">
    <cfRule type="cellIs" dxfId="4" priority="768" operator="greaterThan">
      <formula>250</formula>
    </cfRule>
  </conditionalFormatting>
  <conditionalFormatting sqref="H71">
    <cfRule type="cellIs" dxfId="5" priority="769" operator="greaterThan">
      <formula>200</formula>
    </cfRule>
  </conditionalFormatting>
  <conditionalFormatting sqref="H71">
    <cfRule type="cellIs" dxfId="6" priority="770" operator="greaterThan">
      <formula>150</formula>
    </cfRule>
  </conditionalFormatting>
  <conditionalFormatting sqref="H72">
    <cfRule type="cellIs" dxfId="4" priority="771" operator="greaterThan">
      <formula>250</formula>
    </cfRule>
  </conditionalFormatting>
  <conditionalFormatting sqref="H72">
    <cfRule type="cellIs" dxfId="5" priority="772" operator="greaterThan">
      <formula>200</formula>
    </cfRule>
  </conditionalFormatting>
  <conditionalFormatting sqref="H72">
    <cfRule type="cellIs" dxfId="6" priority="773" operator="greaterThan">
      <formula>150</formula>
    </cfRule>
  </conditionalFormatting>
  <conditionalFormatting sqref="H73">
    <cfRule type="cellIs" dxfId="4" priority="774" operator="greaterThan">
      <formula>250</formula>
    </cfRule>
  </conditionalFormatting>
  <conditionalFormatting sqref="H73">
    <cfRule type="cellIs" dxfId="5" priority="775" operator="greaterThan">
      <formula>200</formula>
    </cfRule>
  </conditionalFormatting>
  <conditionalFormatting sqref="H73">
    <cfRule type="cellIs" dxfId="6" priority="776" operator="greaterThan">
      <formula>150</formula>
    </cfRule>
  </conditionalFormatting>
  <conditionalFormatting sqref="H74">
    <cfRule type="cellIs" dxfId="4" priority="777" operator="greaterThan">
      <formula>250</formula>
    </cfRule>
  </conditionalFormatting>
  <conditionalFormatting sqref="H74">
    <cfRule type="cellIs" dxfId="5" priority="778" operator="greaterThan">
      <formula>200</formula>
    </cfRule>
  </conditionalFormatting>
  <conditionalFormatting sqref="H74">
    <cfRule type="cellIs" dxfId="6" priority="779" operator="greaterThan">
      <formula>150</formula>
    </cfRule>
  </conditionalFormatting>
  <conditionalFormatting sqref="H75">
    <cfRule type="cellIs" dxfId="4" priority="780" operator="greaterThan">
      <formula>250</formula>
    </cfRule>
  </conditionalFormatting>
  <conditionalFormatting sqref="H75">
    <cfRule type="cellIs" dxfId="5" priority="781" operator="greaterThan">
      <formula>200</formula>
    </cfRule>
  </conditionalFormatting>
  <conditionalFormatting sqref="H75">
    <cfRule type="cellIs" dxfId="6" priority="782" operator="greaterThan">
      <formula>150</formula>
    </cfRule>
  </conditionalFormatting>
  <conditionalFormatting sqref="H76">
    <cfRule type="cellIs" dxfId="4" priority="783" operator="greaterThan">
      <formula>250</formula>
    </cfRule>
  </conditionalFormatting>
  <conditionalFormatting sqref="H76">
    <cfRule type="cellIs" dxfId="5" priority="784" operator="greaterThan">
      <formula>200</formula>
    </cfRule>
  </conditionalFormatting>
  <conditionalFormatting sqref="H76">
    <cfRule type="cellIs" dxfId="6" priority="785" operator="greaterThan">
      <formula>150</formula>
    </cfRule>
  </conditionalFormatting>
  <conditionalFormatting sqref="H77">
    <cfRule type="cellIs" dxfId="4" priority="786" operator="greaterThan">
      <formula>250</formula>
    </cfRule>
  </conditionalFormatting>
  <conditionalFormatting sqref="H77">
    <cfRule type="cellIs" dxfId="5" priority="787" operator="greaterThan">
      <formula>200</formula>
    </cfRule>
  </conditionalFormatting>
  <conditionalFormatting sqref="H77">
    <cfRule type="cellIs" dxfId="6" priority="788" operator="greaterThan">
      <formula>150</formula>
    </cfRule>
  </conditionalFormatting>
  <conditionalFormatting sqref="H78">
    <cfRule type="cellIs" dxfId="4" priority="789" operator="greaterThan">
      <formula>250</formula>
    </cfRule>
  </conditionalFormatting>
  <conditionalFormatting sqref="H78">
    <cfRule type="cellIs" dxfId="5" priority="790" operator="greaterThan">
      <formula>200</formula>
    </cfRule>
  </conditionalFormatting>
  <conditionalFormatting sqref="H78">
    <cfRule type="cellIs" dxfId="6" priority="791" operator="greaterThan">
      <formula>150</formula>
    </cfRule>
  </conditionalFormatting>
  <conditionalFormatting sqref="H79">
    <cfRule type="cellIs" dxfId="4" priority="792" operator="greaterThan">
      <formula>250</formula>
    </cfRule>
  </conditionalFormatting>
  <conditionalFormatting sqref="H79">
    <cfRule type="cellIs" dxfId="5" priority="793" operator="greaterThan">
      <formula>200</formula>
    </cfRule>
  </conditionalFormatting>
  <conditionalFormatting sqref="H79">
    <cfRule type="cellIs" dxfId="6" priority="794" operator="greaterThan">
      <formula>150</formula>
    </cfRule>
  </conditionalFormatting>
  <conditionalFormatting sqref="H80">
    <cfRule type="cellIs" dxfId="4" priority="795" operator="greaterThan">
      <formula>250</formula>
    </cfRule>
  </conditionalFormatting>
  <conditionalFormatting sqref="H80">
    <cfRule type="cellIs" dxfId="5" priority="796" operator="greaterThan">
      <formula>200</formula>
    </cfRule>
  </conditionalFormatting>
  <conditionalFormatting sqref="H80">
    <cfRule type="cellIs" dxfId="6" priority="797" operator="greaterThan">
      <formula>150</formula>
    </cfRule>
  </conditionalFormatting>
  <conditionalFormatting sqref="H81">
    <cfRule type="cellIs" dxfId="4" priority="798" operator="greaterThan">
      <formula>250</formula>
    </cfRule>
  </conditionalFormatting>
  <conditionalFormatting sqref="H81">
    <cfRule type="cellIs" dxfId="5" priority="799" operator="greaterThan">
      <formula>200</formula>
    </cfRule>
  </conditionalFormatting>
  <conditionalFormatting sqref="H81">
    <cfRule type="cellIs" dxfId="6" priority="800" operator="greaterThan">
      <formula>150</formula>
    </cfRule>
  </conditionalFormatting>
  <conditionalFormatting sqref="H82">
    <cfRule type="cellIs" dxfId="4" priority="801" operator="greaterThan">
      <formula>250</formula>
    </cfRule>
  </conditionalFormatting>
  <conditionalFormatting sqref="H82">
    <cfRule type="cellIs" dxfId="5" priority="802" operator="greaterThan">
      <formula>200</formula>
    </cfRule>
  </conditionalFormatting>
  <conditionalFormatting sqref="H82">
    <cfRule type="cellIs" dxfId="6" priority="803" operator="greaterThan">
      <formula>150</formula>
    </cfRule>
  </conditionalFormatting>
  <conditionalFormatting sqref="H83">
    <cfRule type="cellIs" dxfId="4" priority="804" operator="greaterThan">
      <formula>250</formula>
    </cfRule>
  </conditionalFormatting>
  <conditionalFormatting sqref="H83">
    <cfRule type="cellIs" dxfId="5" priority="805" operator="greaterThan">
      <formula>200</formula>
    </cfRule>
  </conditionalFormatting>
  <conditionalFormatting sqref="H83">
    <cfRule type="cellIs" dxfId="6" priority="806" operator="greaterThan">
      <formula>150</formula>
    </cfRule>
  </conditionalFormatting>
  <conditionalFormatting sqref="H84">
    <cfRule type="cellIs" dxfId="4" priority="807" operator="greaterThan">
      <formula>250</formula>
    </cfRule>
  </conditionalFormatting>
  <conditionalFormatting sqref="H84">
    <cfRule type="cellIs" dxfId="5" priority="808" operator="greaterThan">
      <formula>200</formula>
    </cfRule>
  </conditionalFormatting>
  <conditionalFormatting sqref="H84">
    <cfRule type="cellIs" dxfId="6" priority="809" operator="greaterThan">
      <formula>150</formula>
    </cfRule>
  </conditionalFormatting>
  <conditionalFormatting sqref="H85">
    <cfRule type="cellIs" dxfId="4" priority="810" operator="greaterThan">
      <formula>250</formula>
    </cfRule>
  </conditionalFormatting>
  <conditionalFormatting sqref="H85">
    <cfRule type="cellIs" dxfId="5" priority="811" operator="greaterThan">
      <formula>200</formula>
    </cfRule>
  </conditionalFormatting>
  <conditionalFormatting sqref="H85">
    <cfRule type="cellIs" dxfId="6" priority="812" operator="greaterThan">
      <formula>150</formula>
    </cfRule>
  </conditionalFormatting>
  <conditionalFormatting sqref="H86">
    <cfRule type="cellIs" dxfId="4" priority="813" operator="greaterThan">
      <formula>250</formula>
    </cfRule>
  </conditionalFormatting>
  <conditionalFormatting sqref="H86">
    <cfRule type="cellIs" dxfId="5" priority="814" operator="greaterThan">
      <formula>200</formula>
    </cfRule>
  </conditionalFormatting>
  <conditionalFormatting sqref="H86">
    <cfRule type="cellIs" dxfId="6" priority="815" operator="greaterThan">
      <formula>150</formula>
    </cfRule>
  </conditionalFormatting>
  <conditionalFormatting sqref="H87">
    <cfRule type="cellIs" dxfId="4" priority="816" operator="greaterThan">
      <formula>250</formula>
    </cfRule>
  </conditionalFormatting>
  <conditionalFormatting sqref="H87">
    <cfRule type="cellIs" dxfId="5" priority="817" operator="greaterThan">
      <formula>200</formula>
    </cfRule>
  </conditionalFormatting>
  <conditionalFormatting sqref="H87">
    <cfRule type="cellIs" dxfId="6" priority="818" operator="greaterThan">
      <formula>150</formula>
    </cfRule>
  </conditionalFormatting>
  <conditionalFormatting sqref="H88">
    <cfRule type="cellIs" dxfId="4" priority="819" operator="greaterThan">
      <formula>250</formula>
    </cfRule>
  </conditionalFormatting>
  <conditionalFormatting sqref="H88">
    <cfRule type="cellIs" dxfId="5" priority="820" operator="greaterThan">
      <formula>200</formula>
    </cfRule>
  </conditionalFormatting>
  <conditionalFormatting sqref="H88">
    <cfRule type="cellIs" dxfId="6" priority="821" operator="greaterThan">
      <formula>150</formula>
    </cfRule>
  </conditionalFormatting>
  <conditionalFormatting sqref="H89">
    <cfRule type="cellIs" dxfId="4" priority="822" operator="greaterThan">
      <formula>250</formula>
    </cfRule>
  </conditionalFormatting>
  <conditionalFormatting sqref="H89">
    <cfRule type="cellIs" dxfId="5" priority="823" operator="greaterThan">
      <formula>200</formula>
    </cfRule>
  </conditionalFormatting>
  <conditionalFormatting sqref="H89">
    <cfRule type="cellIs" dxfId="6" priority="824" operator="greaterThan">
      <formula>150</formula>
    </cfRule>
  </conditionalFormatting>
  <conditionalFormatting sqref="H90">
    <cfRule type="cellIs" dxfId="4" priority="825" operator="greaterThan">
      <formula>250</formula>
    </cfRule>
  </conditionalFormatting>
  <conditionalFormatting sqref="H90">
    <cfRule type="cellIs" dxfId="5" priority="826" operator="greaterThan">
      <formula>200</formula>
    </cfRule>
  </conditionalFormatting>
  <conditionalFormatting sqref="H90">
    <cfRule type="cellIs" dxfId="6" priority="827" operator="greaterThan">
      <formula>150</formula>
    </cfRule>
  </conditionalFormatting>
  <conditionalFormatting sqref="H91">
    <cfRule type="cellIs" dxfId="4" priority="828" operator="greaterThan">
      <formula>250</formula>
    </cfRule>
  </conditionalFormatting>
  <conditionalFormatting sqref="H91">
    <cfRule type="cellIs" dxfId="5" priority="829" operator="greaterThan">
      <formula>200</formula>
    </cfRule>
  </conditionalFormatting>
  <conditionalFormatting sqref="H91">
    <cfRule type="cellIs" dxfId="6" priority="830" operator="greaterThan">
      <formula>150</formula>
    </cfRule>
  </conditionalFormatting>
  <conditionalFormatting sqref="H92">
    <cfRule type="cellIs" dxfId="4" priority="831" operator="greaterThan">
      <formula>250</formula>
    </cfRule>
  </conditionalFormatting>
  <conditionalFormatting sqref="H92">
    <cfRule type="cellIs" dxfId="5" priority="832" operator="greaterThan">
      <formula>200</formula>
    </cfRule>
  </conditionalFormatting>
  <conditionalFormatting sqref="H92">
    <cfRule type="cellIs" dxfId="6" priority="833" operator="greaterThan">
      <formula>150</formula>
    </cfRule>
  </conditionalFormatting>
  <conditionalFormatting sqref="H93">
    <cfRule type="cellIs" dxfId="4" priority="834" operator="greaterThan">
      <formula>250</formula>
    </cfRule>
  </conditionalFormatting>
  <conditionalFormatting sqref="H93">
    <cfRule type="cellIs" dxfId="5" priority="835" operator="greaterThan">
      <formula>200</formula>
    </cfRule>
  </conditionalFormatting>
  <conditionalFormatting sqref="H93">
    <cfRule type="cellIs" dxfId="6" priority="836" operator="greaterThan">
      <formula>150</formula>
    </cfRule>
  </conditionalFormatting>
  <conditionalFormatting sqref="H94">
    <cfRule type="cellIs" dxfId="4" priority="837" operator="greaterThan">
      <formula>250</formula>
    </cfRule>
  </conditionalFormatting>
  <conditionalFormatting sqref="H94">
    <cfRule type="cellIs" dxfId="5" priority="838" operator="greaterThan">
      <formula>200</formula>
    </cfRule>
  </conditionalFormatting>
  <conditionalFormatting sqref="H94">
    <cfRule type="cellIs" dxfId="6" priority="839" operator="greaterThan">
      <formula>150</formula>
    </cfRule>
  </conditionalFormatting>
  <conditionalFormatting sqref="H95">
    <cfRule type="cellIs" dxfId="4" priority="840" operator="greaterThan">
      <formula>250</formula>
    </cfRule>
  </conditionalFormatting>
  <conditionalFormatting sqref="H95">
    <cfRule type="cellIs" dxfId="5" priority="841" operator="greaterThan">
      <formula>200</formula>
    </cfRule>
  </conditionalFormatting>
  <conditionalFormatting sqref="H95">
    <cfRule type="cellIs" dxfId="6" priority="842" operator="greaterThan">
      <formula>150</formula>
    </cfRule>
  </conditionalFormatting>
  <conditionalFormatting sqref="H96">
    <cfRule type="cellIs" dxfId="4" priority="843" operator="greaterThan">
      <formula>250</formula>
    </cfRule>
  </conditionalFormatting>
  <conditionalFormatting sqref="H96">
    <cfRule type="cellIs" dxfId="5" priority="844" operator="greaterThan">
      <formula>200</formula>
    </cfRule>
  </conditionalFormatting>
  <conditionalFormatting sqref="H96">
    <cfRule type="cellIs" dxfId="6" priority="845" operator="greaterThan">
      <formula>150</formula>
    </cfRule>
  </conditionalFormatting>
  <conditionalFormatting sqref="H97">
    <cfRule type="cellIs" dxfId="4" priority="846" operator="greaterThan">
      <formula>250</formula>
    </cfRule>
  </conditionalFormatting>
  <conditionalFormatting sqref="H97">
    <cfRule type="cellIs" dxfId="5" priority="847" operator="greaterThan">
      <formula>200</formula>
    </cfRule>
  </conditionalFormatting>
  <conditionalFormatting sqref="H97">
    <cfRule type="cellIs" dxfId="6" priority="848" operator="greaterThan">
      <formula>150</formula>
    </cfRule>
  </conditionalFormatting>
  <conditionalFormatting sqref="H98">
    <cfRule type="cellIs" dxfId="4" priority="849" operator="greaterThan">
      <formula>250</formula>
    </cfRule>
  </conditionalFormatting>
  <conditionalFormatting sqref="H98">
    <cfRule type="cellIs" dxfId="5" priority="850" operator="greaterThan">
      <formula>200</formula>
    </cfRule>
  </conditionalFormatting>
  <conditionalFormatting sqref="H98">
    <cfRule type="cellIs" dxfId="6" priority="851" operator="greaterThan">
      <formula>150</formula>
    </cfRule>
  </conditionalFormatting>
  <conditionalFormatting sqref="H99">
    <cfRule type="cellIs" dxfId="4" priority="852" operator="greaterThan">
      <formula>250</formula>
    </cfRule>
  </conditionalFormatting>
  <conditionalFormatting sqref="H99">
    <cfRule type="cellIs" dxfId="5" priority="853" operator="greaterThan">
      <formula>200</formula>
    </cfRule>
  </conditionalFormatting>
  <conditionalFormatting sqref="H99">
    <cfRule type="cellIs" dxfId="6" priority="854" operator="greaterThan">
      <formula>150</formula>
    </cfRule>
  </conditionalFormatting>
  <conditionalFormatting sqref="H100">
    <cfRule type="cellIs" dxfId="4" priority="855" operator="greaterThan">
      <formula>250</formula>
    </cfRule>
  </conditionalFormatting>
  <conditionalFormatting sqref="H100">
    <cfRule type="cellIs" dxfId="5" priority="856" operator="greaterThan">
      <formula>200</formula>
    </cfRule>
  </conditionalFormatting>
  <conditionalFormatting sqref="H100">
    <cfRule type="cellIs" dxfId="6" priority="857" operator="greaterThan">
      <formula>150</formula>
    </cfRule>
  </conditionalFormatting>
  <conditionalFormatting sqref="H101">
    <cfRule type="cellIs" dxfId="4" priority="858" operator="greaterThan">
      <formula>250</formula>
    </cfRule>
  </conditionalFormatting>
  <conditionalFormatting sqref="H101">
    <cfRule type="cellIs" dxfId="5" priority="859" operator="greaterThan">
      <formula>200</formula>
    </cfRule>
  </conditionalFormatting>
  <conditionalFormatting sqref="H101">
    <cfRule type="cellIs" dxfId="6" priority="860" operator="greaterThan">
      <formula>150</formula>
    </cfRule>
  </conditionalFormatting>
  <conditionalFormatting sqref="H102">
    <cfRule type="cellIs" dxfId="4" priority="861" operator="greaterThan">
      <formula>250</formula>
    </cfRule>
  </conditionalFormatting>
  <conditionalFormatting sqref="H102">
    <cfRule type="cellIs" dxfId="5" priority="862" operator="greaterThan">
      <formula>200</formula>
    </cfRule>
  </conditionalFormatting>
  <conditionalFormatting sqref="H102">
    <cfRule type="cellIs" dxfId="6" priority="863" operator="greaterThan">
      <formula>150</formula>
    </cfRule>
  </conditionalFormatting>
  <conditionalFormatting sqref="H103">
    <cfRule type="cellIs" dxfId="4" priority="864" operator="greaterThan">
      <formula>250</formula>
    </cfRule>
  </conditionalFormatting>
  <conditionalFormatting sqref="H103">
    <cfRule type="cellIs" dxfId="5" priority="865" operator="greaterThan">
      <formula>200</formula>
    </cfRule>
  </conditionalFormatting>
  <conditionalFormatting sqref="H103">
    <cfRule type="cellIs" dxfId="6" priority="866" operator="greaterThan">
      <formula>150</formula>
    </cfRule>
  </conditionalFormatting>
  <conditionalFormatting sqref="I8">
    <cfRule type="cellIs" dxfId="4" priority="867" operator="greaterThan">
      <formula>250</formula>
    </cfRule>
  </conditionalFormatting>
  <conditionalFormatting sqref="I8">
    <cfRule type="cellIs" dxfId="5" priority="868" operator="greaterThan">
      <formula>200</formula>
    </cfRule>
  </conditionalFormatting>
  <conditionalFormatting sqref="I8">
    <cfRule type="cellIs" dxfId="6" priority="869" operator="greaterThan">
      <formula>150</formula>
    </cfRule>
  </conditionalFormatting>
  <conditionalFormatting sqref="I9">
    <cfRule type="cellIs" dxfId="4" priority="870" operator="greaterThan">
      <formula>250</formula>
    </cfRule>
  </conditionalFormatting>
  <conditionalFormatting sqref="I9">
    <cfRule type="cellIs" dxfId="5" priority="871" operator="greaterThan">
      <formula>200</formula>
    </cfRule>
  </conditionalFormatting>
  <conditionalFormatting sqref="I9">
    <cfRule type="cellIs" dxfId="6" priority="872" operator="greaterThan">
      <formula>150</formula>
    </cfRule>
  </conditionalFormatting>
  <conditionalFormatting sqref="I10">
    <cfRule type="cellIs" dxfId="4" priority="873" operator="greaterThan">
      <formula>250</formula>
    </cfRule>
  </conditionalFormatting>
  <conditionalFormatting sqref="I10">
    <cfRule type="cellIs" dxfId="5" priority="874" operator="greaterThan">
      <formula>200</formula>
    </cfRule>
  </conditionalFormatting>
  <conditionalFormatting sqref="I10">
    <cfRule type="cellIs" dxfId="6" priority="875" operator="greaterThan">
      <formula>150</formula>
    </cfRule>
  </conditionalFormatting>
  <conditionalFormatting sqref="I11">
    <cfRule type="cellIs" dxfId="4" priority="876" operator="greaterThan">
      <formula>250</formula>
    </cfRule>
  </conditionalFormatting>
  <conditionalFormatting sqref="I11">
    <cfRule type="cellIs" dxfId="5" priority="877" operator="greaterThan">
      <formula>200</formula>
    </cfRule>
  </conditionalFormatting>
  <conditionalFormatting sqref="I11">
    <cfRule type="cellIs" dxfId="6" priority="878" operator="greaterThan">
      <formula>150</formula>
    </cfRule>
  </conditionalFormatting>
  <conditionalFormatting sqref="I12">
    <cfRule type="cellIs" dxfId="4" priority="879" operator="greaterThan">
      <formula>250</formula>
    </cfRule>
  </conditionalFormatting>
  <conditionalFormatting sqref="I12">
    <cfRule type="cellIs" dxfId="5" priority="880" operator="greaterThan">
      <formula>200</formula>
    </cfRule>
  </conditionalFormatting>
  <conditionalFormatting sqref="I12">
    <cfRule type="cellIs" dxfId="6" priority="881" operator="greaterThan">
      <formula>150</formula>
    </cfRule>
  </conditionalFormatting>
  <conditionalFormatting sqref="I13">
    <cfRule type="cellIs" dxfId="4" priority="882" operator="greaterThan">
      <formula>250</formula>
    </cfRule>
  </conditionalFormatting>
  <conditionalFormatting sqref="I13">
    <cfRule type="cellIs" dxfId="5" priority="883" operator="greaterThan">
      <formula>200</formula>
    </cfRule>
  </conditionalFormatting>
  <conditionalFormatting sqref="I13">
    <cfRule type="cellIs" dxfId="6" priority="884" operator="greaterThan">
      <formula>150</formula>
    </cfRule>
  </conditionalFormatting>
  <conditionalFormatting sqref="I14">
    <cfRule type="cellIs" dxfId="4" priority="885" operator="greaterThan">
      <formula>250</formula>
    </cfRule>
  </conditionalFormatting>
  <conditionalFormatting sqref="I14">
    <cfRule type="cellIs" dxfId="5" priority="886" operator="greaterThan">
      <formula>200</formula>
    </cfRule>
  </conditionalFormatting>
  <conditionalFormatting sqref="I14">
    <cfRule type="cellIs" dxfId="6" priority="887" operator="greaterThan">
      <formula>150</formula>
    </cfRule>
  </conditionalFormatting>
  <conditionalFormatting sqref="I15">
    <cfRule type="cellIs" dxfId="4" priority="888" operator="greaterThan">
      <formula>250</formula>
    </cfRule>
  </conditionalFormatting>
  <conditionalFormatting sqref="I15">
    <cfRule type="cellIs" dxfId="5" priority="889" operator="greaterThan">
      <formula>200</formula>
    </cfRule>
  </conditionalFormatting>
  <conditionalFormatting sqref="I15">
    <cfRule type="cellIs" dxfId="6" priority="890" operator="greaterThan">
      <formula>150</formula>
    </cfRule>
  </conditionalFormatting>
  <conditionalFormatting sqref="I16">
    <cfRule type="cellIs" dxfId="4" priority="891" operator="greaterThan">
      <formula>250</formula>
    </cfRule>
  </conditionalFormatting>
  <conditionalFormatting sqref="I16">
    <cfRule type="cellIs" dxfId="5" priority="892" operator="greaterThan">
      <formula>200</formula>
    </cfRule>
  </conditionalFormatting>
  <conditionalFormatting sqref="I16">
    <cfRule type="cellIs" dxfId="6" priority="893" operator="greaterThan">
      <formula>150</formula>
    </cfRule>
  </conditionalFormatting>
  <conditionalFormatting sqref="I17">
    <cfRule type="cellIs" dxfId="4" priority="894" operator="greaterThan">
      <formula>250</formula>
    </cfRule>
  </conditionalFormatting>
  <conditionalFormatting sqref="I17">
    <cfRule type="cellIs" dxfId="5" priority="895" operator="greaterThan">
      <formula>200</formula>
    </cfRule>
  </conditionalFormatting>
  <conditionalFormatting sqref="I17">
    <cfRule type="cellIs" dxfId="6" priority="896" operator="greaterThan">
      <formula>150</formula>
    </cfRule>
  </conditionalFormatting>
  <conditionalFormatting sqref="I18">
    <cfRule type="cellIs" dxfId="4" priority="897" operator="greaterThan">
      <formula>250</formula>
    </cfRule>
  </conditionalFormatting>
  <conditionalFormatting sqref="I18">
    <cfRule type="cellIs" dxfId="5" priority="898" operator="greaterThan">
      <formula>200</formula>
    </cfRule>
  </conditionalFormatting>
  <conditionalFormatting sqref="I18">
    <cfRule type="cellIs" dxfId="6" priority="899" operator="greaterThan">
      <formula>150</formula>
    </cfRule>
  </conditionalFormatting>
  <conditionalFormatting sqref="I19">
    <cfRule type="cellIs" dxfId="4" priority="900" operator="greaterThan">
      <formula>250</formula>
    </cfRule>
  </conditionalFormatting>
  <conditionalFormatting sqref="I19">
    <cfRule type="cellIs" dxfId="5" priority="901" operator="greaterThan">
      <formula>200</formula>
    </cfRule>
  </conditionalFormatting>
  <conditionalFormatting sqref="I19">
    <cfRule type="cellIs" dxfId="6" priority="902" operator="greaterThan">
      <formula>150</formula>
    </cfRule>
  </conditionalFormatting>
  <conditionalFormatting sqref="I20">
    <cfRule type="cellIs" dxfId="4" priority="903" operator="greaterThan">
      <formula>250</formula>
    </cfRule>
  </conditionalFormatting>
  <conditionalFormatting sqref="I20">
    <cfRule type="cellIs" dxfId="5" priority="904" operator="greaterThan">
      <formula>200</formula>
    </cfRule>
  </conditionalFormatting>
  <conditionalFormatting sqref="I20">
    <cfRule type="cellIs" dxfId="6" priority="905" operator="greaterThan">
      <formula>150</formula>
    </cfRule>
  </conditionalFormatting>
  <conditionalFormatting sqref="I21">
    <cfRule type="cellIs" dxfId="4" priority="906" operator="greaterThan">
      <formula>250</formula>
    </cfRule>
  </conditionalFormatting>
  <conditionalFormatting sqref="I21">
    <cfRule type="cellIs" dxfId="5" priority="907" operator="greaterThan">
      <formula>200</formula>
    </cfRule>
  </conditionalFormatting>
  <conditionalFormatting sqref="I21">
    <cfRule type="cellIs" dxfId="6" priority="908" operator="greaterThan">
      <formula>150</formula>
    </cfRule>
  </conditionalFormatting>
  <conditionalFormatting sqref="I22">
    <cfRule type="cellIs" dxfId="4" priority="909" operator="greaterThan">
      <formula>250</formula>
    </cfRule>
  </conditionalFormatting>
  <conditionalFormatting sqref="I22">
    <cfRule type="cellIs" dxfId="5" priority="910" operator="greaterThan">
      <formula>200</formula>
    </cfRule>
  </conditionalFormatting>
  <conditionalFormatting sqref="I22">
    <cfRule type="cellIs" dxfId="6" priority="911" operator="greaterThan">
      <formula>150</formula>
    </cfRule>
  </conditionalFormatting>
  <conditionalFormatting sqref="I23">
    <cfRule type="cellIs" dxfId="4" priority="912" operator="greaterThan">
      <formula>250</formula>
    </cfRule>
  </conditionalFormatting>
  <conditionalFormatting sqref="I23">
    <cfRule type="cellIs" dxfId="5" priority="913" operator="greaterThan">
      <formula>200</formula>
    </cfRule>
  </conditionalFormatting>
  <conditionalFormatting sqref="I23">
    <cfRule type="cellIs" dxfId="6" priority="914" operator="greaterThan">
      <formula>150</formula>
    </cfRule>
  </conditionalFormatting>
  <conditionalFormatting sqref="I24">
    <cfRule type="cellIs" dxfId="4" priority="915" operator="greaterThan">
      <formula>250</formula>
    </cfRule>
  </conditionalFormatting>
  <conditionalFormatting sqref="I24">
    <cfRule type="cellIs" dxfId="5" priority="916" operator="greaterThan">
      <formula>200</formula>
    </cfRule>
  </conditionalFormatting>
  <conditionalFormatting sqref="I24">
    <cfRule type="cellIs" dxfId="6" priority="917" operator="greaterThan">
      <formula>150</formula>
    </cfRule>
  </conditionalFormatting>
  <conditionalFormatting sqref="I25">
    <cfRule type="cellIs" dxfId="4" priority="918" operator="greaterThan">
      <formula>250</formula>
    </cfRule>
  </conditionalFormatting>
  <conditionalFormatting sqref="I25">
    <cfRule type="cellIs" dxfId="5" priority="919" operator="greaterThan">
      <formula>200</formula>
    </cfRule>
  </conditionalFormatting>
  <conditionalFormatting sqref="I25">
    <cfRule type="cellIs" dxfId="6" priority="920" operator="greaterThan">
      <formula>150</formula>
    </cfRule>
  </conditionalFormatting>
  <conditionalFormatting sqref="I26">
    <cfRule type="cellIs" dxfId="4" priority="921" operator="greaterThan">
      <formula>250</formula>
    </cfRule>
  </conditionalFormatting>
  <conditionalFormatting sqref="I26">
    <cfRule type="cellIs" dxfId="5" priority="922" operator="greaterThan">
      <formula>200</formula>
    </cfRule>
  </conditionalFormatting>
  <conditionalFormatting sqref="I26">
    <cfRule type="cellIs" dxfId="6" priority="923" operator="greaterThan">
      <formula>150</formula>
    </cfRule>
  </conditionalFormatting>
  <conditionalFormatting sqref="I27">
    <cfRule type="cellIs" dxfId="4" priority="924" operator="greaterThan">
      <formula>250</formula>
    </cfRule>
  </conditionalFormatting>
  <conditionalFormatting sqref="I27">
    <cfRule type="cellIs" dxfId="5" priority="925" operator="greaterThan">
      <formula>200</formula>
    </cfRule>
  </conditionalFormatting>
  <conditionalFormatting sqref="I27">
    <cfRule type="cellIs" dxfId="6" priority="926" operator="greaterThan">
      <formula>150</formula>
    </cfRule>
  </conditionalFormatting>
  <conditionalFormatting sqref="I28">
    <cfRule type="cellIs" dxfId="4" priority="927" operator="greaterThan">
      <formula>250</formula>
    </cfRule>
  </conditionalFormatting>
  <conditionalFormatting sqref="I28">
    <cfRule type="cellIs" dxfId="5" priority="928" operator="greaterThan">
      <formula>200</formula>
    </cfRule>
  </conditionalFormatting>
  <conditionalFormatting sqref="I28">
    <cfRule type="cellIs" dxfId="6" priority="929" operator="greaterThan">
      <formula>150</formula>
    </cfRule>
  </conditionalFormatting>
  <conditionalFormatting sqref="I29">
    <cfRule type="cellIs" dxfId="4" priority="930" operator="greaterThan">
      <formula>250</formula>
    </cfRule>
  </conditionalFormatting>
  <conditionalFormatting sqref="I29">
    <cfRule type="cellIs" dxfId="5" priority="931" operator="greaterThan">
      <formula>200</formula>
    </cfRule>
  </conditionalFormatting>
  <conditionalFormatting sqref="I29">
    <cfRule type="cellIs" dxfId="6" priority="932" operator="greaterThan">
      <formula>150</formula>
    </cfRule>
  </conditionalFormatting>
  <conditionalFormatting sqref="I30">
    <cfRule type="cellIs" dxfId="4" priority="933" operator="greaterThan">
      <formula>250</formula>
    </cfRule>
  </conditionalFormatting>
  <conditionalFormatting sqref="I30">
    <cfRule type="cellIs" dxfId="5" priority="934" operator="greaterThan">
      <formula>200</formula>
    </cfRule>
  </conditionalFormatting>
  <conditionalFormatting sqref="I30">
    <cfRule type="cellIs" dxfId="6" priority="935" operator="greaterThan">
      <formula>150</formula>
    </cfRule>
  </conditionalFormatting>
  <conditionalFormatting sqref="I31">
    <cfRule type="cellIs" dxfId="4" priority="936" operator="greaterThan">
      <formula>250</formula>
    </cfRule>
  </conditionalFormatting>
  <conditionalFormatting sqref="I31">
    <cfRule type="cellIs" dxfId="5" priority="937" operator="greaterThan">
      <formula>200</formula>
    </cfRule>
  </conditionalFormatting>
  <conditionalFormatting sqref="I31">
    <cfRule type="cellIs" dxfId="6" priority="938" operator="greaterThan">
      <formula>150</formula>
    </cfRule>
  </conditionalFormatting>
  <conditionalFormatting sqref="I32">
    <cfRule type="cellIs" dxfId="4" priority="939" operator="greaterThan">
      <formula>250</formula>
    </cfRule>
  </conditionalFormatting>
  <conditionalFormatting sqref="I32">
    <cfRule type="cellIs" dxfId="5" priority="940" operator="greaterThan">
      <formula>200</formula>
    </cfRule>
  </conditionalFormatting>
  <conditionalFormatting sqref="I32">
    <cfRule type="cellIs" dxfId="6" priority="941" operator="greaterThan">
      <formula>150</formula>
    </cfRule>
  </conditionalFormatting>
  <conditionalFormatting sqref="I33">
    <cfRule type="cellIs" dxfId="4" priority="942" operator="greaterThan">
      <formula>250</formula>
    </cfRule>
  </conditionalFormatting>
  <conditionalFormatting sqref="I33">
    <cfRule type="cellIs" dxfId="5" priority="943" operator="greaterThan">
      <formula>200</formula>
    </cfRule>
  </conditionalFormatting>
  <conditionalFormatting sqref="I33">
    <cfRule type="cellIs" dxfId="6" priority="944" operator="greaterThan">
      <formula>150</formula>
    </cfRule>
  </conditionalFormatting>
  <conditionalFormatting sqref="I34">
    <cfRule type="cellIs" dxfId="4" priority="945" operator="greaterThan">
      <formula>250</formula>
    </cfRule>
  </conditionalFormatting>
  <conditionalFormatting sqref="I34">
    <cfRule type="cellIs" dxfId="5" priority="946" operator="greaterThan">
      <formula>200</formula>
    </cfRule>
  </conditionalFormatting>
  <conditionalFormatting sqref="I34">
    <cfRule type="cellIs" dxfId="6" priority="947" operator="greaterThan">
      <formula>150</formula>
    </cfRule>
  </conditionalFormatting>
  <conditionalFormatting sqref="I35">
    <cfRule type="cellIs" dxfId="4" priority="948" operator="greaterThan">
      <formula>250</formula>
    </cfRule>
  </conditionalFormatting>
  <conditionalFormatting sqref="I35">
    <cfRule type="cellIs" dxfId="5" priority="949" operator="greaterThan">
      <formula>200</formula>
    </cfRule>
  </conditionalFormatting>
  <conditionalFormatting sqref="I35">
    <cfRule type="cellIs" dxfId="6" priority="950" operator="greaterThan">
      <formula>150</formula>
    </cfRule>
  </conditionalFormatting>
  <conditionalFormatting sqref="I36">
    <cfRule type="cellIs" dxfId="4" priority="951" operator="greaterThan">
      <formula>250</formula>
    </cfRule>
  </conditionalFormatting>
  <conditionalFormatting sqref="I36">
    <cfRule type="cellIs" dxfId="5" priority="952" operator="greaterThan">
      <formula>200</formula>
    </cfRule>
  </conditionalFormatting>
  <conditionalFormatting sqref="I36">
    <cfRule type="cellIs" dxfId="6" priority="953" operator="greaterThan">
      <formula>150</formula>
    </cfRule>
  </conditionalFormatting>
  <conditionalFormatting sqref="I37">
    <cfRule type="cellIs" dxfId="4" priority="954" operator="greaterThan">
      <formula>250</formula>
    </cfRule>
  </conditionalFormatting>
  <conditionalFormatting sqref="I37">
    <cfRule type="cellIs" dxfId="5" priority="955" operator="greaterThan">
      <formula>200</formula>
    </cfRule>
  </conditionalFormatting>
  <conditionalFormatting sqref="I37">
    <cfRule type="cellIs" dxfId="6" priority="956" operator="greaterThan">
      <formula>150</formula>
    </cfRule>
  </conditionalFormatting>
  <conditionalFormatting sqref="I38">
    <cfRule type="cellIs" dxfId="4" priority="957" operator="greaterThan">
      <formula>250</formula>
    </cfRule>
  </conditionalFormatting>
  <conditionalFormatting sqref="I38">
    <cfRule type="cellIs" dxfId="5" priority="958" operator="greaterThan">
      <formula>200</formula>
    </cfRule>
  </conditionalFormatting>
  <conditionalFormatting sqref="I38">
    <cfRule type="cellIs" dxfId="6" priority="959" operator="greaterThan">
      <formula>150</formula>
    </cfRule>
  </conditionalFormatting>
  <conditionalFormatting sqref="I39">
    <cfRule type="cellIs" dxfId="4" priority="960" operator="greaterThan">
      <formula>250</formula>
    </cfRule>
  </conditionalFormatting>
  <conditionalFormatting sqref="I39">
    <cfRule type="cellIs" dxfId="5" priority="961" operator="greaterThan">
      <formula>200</formula>
    </cfRule>
  </conditionalFormatting>
  <conditionalFormatting sqref="I39">
    <cfRule type="cellIs" dxfId="6" priority="962" operator="greaterThan">
      <formula>150</formula>
    </cfRule>
  </conditionalFormatting>
  <conditionalFormatting sqref="I40">
    <cfRule type="cellIs" dxfId="4" priority="963" operator="greaterThan">
      <formula>250</formula>
    </cfRule>
  </conditionalFormatting>
  <conditionalFormatting sqref="I40">
    <cfRule type="cellIs" dxfId="5" priority="964" operator="greaterThan">
      <formula>200</formula>
    </cfRule>
  </conditionalFormatting>
  <conditionalFormatting sqref="I40">
    <cfRule type="cellIs" dxfId="6" priority="965" operator="greaterThan">
      <formula>150</formula>
    </cfRule>
  </conditionalFormatting>
  <conditionalFormatting sqref="I41">
    <cfRule type="cellIs" dxfId="4" priority="966" operator="greaterThan">
      <formula>250</formula>
    </cfRule>
  </conditionalFormatting>
  <conditionalFormatting sqref="I41">
    <cfRule type="cellIs" dxfId="5" priority="967" operator="greaterThan">
      <formula>200</formula>
    </cfRule>
  </conditionalFormatting>
  <conditionalFormatting sqref="I41">
    <cfRule type="cellIs" dxfId="6" priority="968" operator="greaterThan">
      <formula>150</formula>
    </cfRule>
  </conditionalFormatting>
  <conditionalFormatting sqref="I42">
    <cfRule type="cellIs" dxfId="4" priority="969" operator="greaterThan">
      <formula>250</formula>
    </cfRule>
  </conditionalFormatting>
  <conditionalFormatting sqref="I42">
    <cfRule type="cellIs" dxfId="5" priority="970" operator="greaterThan">
      <formula>200</formula>
    </cfRule>
  </conditionalFormatting>
  <conditionalFormatting sqref="I42">
    <cfRule type="cellIs" dxfId="6" priority="971" operator="greaterThan">
      <formula>150</formula>
    </cfRule>
  </conditionalFormatting>
  <conditionalFormatting sqref="I43">
    <cfRule type="cellIs" dxfId="4" priority="972" operator="greaterThan">
      <formula>250</formula>
    </cfRule>
  </conditionalFormatting>
  <conditionalFormatting sqref="I43">
    <cfRule type="cellIs" dxfId="5" priority="973" operator="greaterThan">
      <formula>200</formula>
    </cfRule>
  </conditionalFormatting>
  <conditionalFormatting sqref="I43">
    <cfRule type="cellIs" dxfId="6" priority="974" operator="greaterThan">
      <formula>150</formula>
    </cfRule>
  </conditionalFormatting>
  <conditionalFormatting sqref="I44">
    <cfRule type="cellIs" dxfId="4" priority="975" operator="greaterThan">
      <formula>250</formula>
    </cfRule>
  </conditionalFormatting>
  <conditionalFormatting sqref="I44">
    <cfRule type="cellIs" dxfId="5" priority="976" operator="greaterThan">
      <formula>200</formula>
    </cfRule>
  </conditionalFormatting>
  <conditionalFormatting sqref="I44">
    <cfRule type="cellIs" dxfId="6" priority="977" operator="greaterThan">
      <formula>150</formula>
    </cfRule>
  </conditionalFormatting>
  <conditionalFormatting sqref="I45">
    <cfRule type="cellIs" dxfId="4" priority="978" operator="greaterThan">
      <formula>250</formula>
    </cfRule>
  </conditionalFormatting>
  <conditionalFormatting sqref="I45">
    <cfRule type="cellIs" dxfId="5" priority="979" operator="greaterThan">
      <formula>200</formula>
    </cfRule>
  </conditionalFormatting>
  <conditionalFormatting sqref="I45">
    <cfRule type="cellIs" dxfId="6" priority="980" operator="greaterThan">
      <formula>150</formula>
    </cfRule>
  </conditionalFormatting>
  <conditionalFormatting sqref="I46">
    <cfRule type="cellIs" dxfId="4" priority="981" operator="greaterThan">
      <formula>250</formula>
    </cfRule>
  </conditionalFormatting>
  <conditionalFormatting sqref="I46">
    <cfRule type="cellIs" dxfId="5" priority="982" operator="greaterThan">
      <formula>200</formula>
    </cfRule>
  </conditionalFormatting>
  <conditionalFormatting sqref="I46">
    <cfRule type="cellIs" dxfId="6" priority="983" operator="greaterThan">
      <formula>150</formula>
    </cfRule>
  </conditionalFormatting>
  <conditionalFormatting sqref="I47">
    <cfRule type="cellIs" dxfId="4" priority="984" operator="greaterThan">
      <formula>250</formula>
    </cfRule>
  </conditionalFormatting>
  <conditionalFormatting sqref="I47">
    <cfRule type="cellIs" dxfId="5" priority="985" operator="greaterThan">
      <formula>200</formula>
    </cfRule>
  </conditionalFormatting>
  <conditionalFormatting sqref="I47">
    <cfRule type="cellIs" dxfId="6" priority="986" operator="greaterThan">
      <formula>150</formula>
    </cfRule>
  </conditionalFormatting>
  <conditionalFormatting sqref="I48">
    <cfRule type="cellIs" dxfId="4" priority="987" operator="greaterThan">
      <formula>250</formula>
    </cfRule>
  </conditionalFormatting>
  <conditionalFormatting sqref="I48">
    <cfRule type="cellIs" dxfId="5" priority="988" operator="greaterThan">
      <formula>200</formula>
    </cfRule>
  </conditionalFormatting>
  <conditionalFormatting sqref="I48">
    <cfRule type="cellIs" dxfId="6" priority="989" operator="greaterThan">
      <formula>150</formula>
    </cfRule>
  </conditionalFormatting>
  <conditionalFormatting sqref="I49">
    <cfRule type="cellIs" dxfId="4" priority="990" operator="greaterThan">
      <formula>250</formula>
    </cfRule>
  </conditionalFormatting>
  <conditionalFormatting sqref="I49">
    <cfRule type="cellIs" dxfId="5" priority="991" operator="greaterThan">
      <formula>200</formula>
    </cfRule>
  </conditionalFormatting>
  <conditionalFormatting sqref="I49">
    <cfRule type="cellIs" dxfId="6" priority="992" operator="greaterThan">
      <formula>150</formula>
    </cfRule>
  </conditionalFormatting>
  <conditionalFormatting sqref="I50">
    <cfRule type="cellIs" dxfId="4" priority="993" operator="greaterThan">
      <formula>250</formula>
    </cfRule>
  </conditionalFormatting>
  <conditionalFormatting sqref="I50">
    <cfRule type="cellIs" dxfId="5" priority="994" operator="greaterThan">
      <formula>200</formula>
    </cfRule>
  </conditionalFormatting>
  <conditionalFormatting sqref="I50">
    <cfRule type="cellIs" dxfId="6" priority="995" operator="greaterThan">
      <formula>150</formula>
    </cfRule>
  </conditionalFormatting>
  <conditionalFormatting sqref="I51">
    <cfRule type="cellIs" dxfId="4" priority="996" operator="greaterThan">
      <formula>250</formula>
    </cfRule>
  </conditionalFormatting>
  <conditionalFormatting sqref="I51">
    <cfRule type="cellIs" dxfId="5" priority="997" operator="greaterThan">
      <formula>200</formula>
    </cfRule>
  </conditionalFormatting>
  <conditionalFormatting sqref="I51">
    <cfRule type="cellIs" dxfId="6" priority="998" operator="greaterThan">
      <formula>150</formula>
    </cfRule>
  </conditionalFormatting>
  <conditionalFormatting sqref="I52">
    <cfRule type="cellIs" dxfId="4" priority="999" operator="greaterThan">
      <formula>250</formula>
    </cfRule>
  </conditionalFormatting>
  <conditionalFormatting sqref="I52">
    <cfRule type="cellIs" dxfId="5" priority="1000" operator="greaterThan">
      <formula>200</formula>
    </cfRule>
  </conditionalFormatting>
  <conditionalFormatting sqref="I52">
    <cfRule type="cellIs" dxfId="6" priority="1001" operator="greaterThan">
      <formula>150</formula>
    </cfRule>
  </conditionalFormatting>
  <conditionalFormatting sqref="I53">
    <cfRule type="cellIs" dxfId="4" priority="1002" operator="greaterThan">
      <formula>250</formula>
    </cfRule>
  </conditionalFormatting>
  <conditionalFormatting sqref="I53">
    <cfRule type="cellIs" dxfId="5" priority="1003" operator="greaterThan">
      <formula>200</formula>
    </cfRule>
  </conditionalFormatting>
  <conditionalFormatting sqref="I53">
    <cfRule type="cellIs" dxfId="6" priority="1004" operator="greaterThan">
      <formula>150</formula>
    </cfRule>
  </conditionalFormatting>
  <conditionalFormatting sqref="I54">
    <cfRule type="cellIs" dxfId="4" priority="1005" operator="greaterThan">
      <formula>250</formula>
    </cfRule>
  </conditionalFormatting>
  <conditionalFormatting sqref="I54">
    <cfRule type="cellIs" dxfId="5" priority="1006" operator="greaterThan">
      <formula>200</formula>
    </cfRule>
  </conditionalFormatting>
  <conditionalFormatting sqref="I54">
    <cfRule type="cellIs" dxfId="6" priority="1007" operator="greaterThan">
      <formula>150</formula>
    </cfRule>
  </conditionalFormatting>
  <conditionalFormatting sqref="I55">
    <cfRule type="cellIs" dxfId="4" priority="1008" operator="greaterThan">
      <formula>250</formula>
    </cfRule>
  </conditionalFormatting>
  <conditionalFormatting sqref="I55">
    <cfRule type="cellIs" dxfId="5" priority="1009" operator="greaterThan">
      <formula>200</formula>
    </cfRule>
  </conditionalFormatting>
  <conditionalFormatting sqref="I55">
    <cfRule type="cellIs" dxfId="6" priority="1010" operator="greaterThan">
      <formula>150</formula>
    </cfRule>
  </conditionalFormatting>
  <conditionalFormatting sqref="I56">
    <cfRule type="cellIs" dxfId="4" priority="1011" operator="greaterThan">
      <formula>250</formula>
    </cfRule>
  </conditionalFormatting>
  <conditionalFormatting sqref="I56">
    <cfRule type="cellIs" dxfId="5" priority="1012" operator="greaterThan">
      <formula>200</formula>
    </cfRule>
  </conditionalFormatting>
  <conditionalFormatting sqref="I56">
    <cfRule type="cellIs" dxfId="6" priority="1013" operator="greaterThan">
      <formula>150</formula>
    </cfRule>
  </conditionalFormatting>
  <conditionalFormatting sqref="I57">
    <cfRule type="cellIs" dxfId="4" priority="1014" operator="greaterThan">
      <formula>250</formula>
    </cfRule>
  </conditionalFormatting>
  <conditionalFormatting sqref="I57">
    <cfRule type="cellIs" dxfId="5" priority="1015" operator="greaterThan">
      <formula>200</formula>
    </cfRule>
  </conditionalFormatting>
  <conditionalFormatting sqref="I57">
    <cfRule type="cellIs" dxfId="6" priority="1016" operator="greaterThan">
      <formula>150</formula>
    </cfRule>
  </conditionalFormatting>
  <conditionalFormatting sqref="I58">
    <cfRule type="cellIs" dxfId="4" priority="1017" operator="greaterThan">
      <formula>250</formula>
    </cfRule>
  </conditionalFormatting>
  <conditionalFormatting sqref="I58">
    <cfRule type="cellIs" dxfId="5" priority="1018" operator="greaterThan">
      <formula>200</formula>
    </cfRule>
  </conditionalFormatting>
  <conditionalFormatting sqref="I58">
    <cfRule type="cellIs" dxfId="6" priority="1019" operator="greaterThan">
      <formula>150</formula>
    </cfRule>
  </conditionalFormatting>
  <conditionalFormatting sqref="I59">
    <cfRule type="cellIs" dxfId="4" priority="1020" operator="greaterThan">
      <formula>250</formula>
    </cfRule>
  </conditionalFormatting>
  <conditionalFormatting sqref="I59">
    <cfRule type="cellIs" dxfId="5" priority="1021" operator="greaterThan">
      <formula>200</formula>
    </cfRule>
  </conditionalFormatting>
  <conditionalFormatting sqref="I59">
    <cfRule type="cellIs" dxfId="6" priority="1022" operator="greaterThan">
      <formula>150</formula>
    </cfRule>
  </conditionalFormatting>
  <conditionalFormatting sqref="I60">
    <cfRule type="cellIs" dxfId="4" priority="1023" operator="greaterThan">
      <formula>250</formula>
    </cfRule>
  </conditionalFormatting>
  <conditionalFormatting sqref="I60">
    <cfRule type="cellIs" dxfId="5" priority="1024" operator="greaterThan">
      <formula>200</formula>
    </cfRule>
  </conditionalFormatting>
  <conditionalFormatting sqref="I60">
    <cfRule type="cellIs" dxfId="6" priority="1025" operator="greaterThan">
      <formula>150</formula>
    </cfRule>
  </conditionalFormatting>
  <conditionalFormatting sqref="I61">
    <cfRule type="cellIs" dxfId="4" priority="1026" operator="greaterThan">
      <formula>250</formula>
    </cfRule>
  </conditionalFormatting>
  <conditionalFormatting sqref="I61">
    <cfRule type="cellIs" dxfId="5" priority="1027" operator="greaterThan">
      <formula>200</formula>
    </cfRule>
  </conditionalFormatting>
  <conditionalFormatting sqref="I61">
    <cfRule type="cellIs" dxfId="6" priority="1028" operator="greaterThan">
      <formula>150</formula>
    </cfRule>
  </conditionalFormatting>
  <conditionalFormatting sqref="I62">
    <cfRule type="cellIs" dxfId="4" priority="1029" operator="greaterThan">
      <formula>250</formula>
    </cfRule>
  </conditionalFormatting>
  <conditionalFormatting sqref="I62">
    <cfRule type="cellIs" dxfId="5" priority="1030" operator="greaterThan">
      <formula>200</formula>
    </cfRule>
  </conditionalFormatting>
  <conditionalFormatting sqref="I62">
    <cfRule type="cellIs" dxfId="6" priority="1031" operator="greaterThan">
      <formula>150</formula>
    </cfRule>
  </conditionalFormatting>
  <conditionalFormatting sqref="I63">
    <cfRule type="cellIs" dxfId="4" priority="1032" operator="greaterThan">
      <formula>250</formula>
    </cfRule>
  </conditionalFormatting>
  <conditionalFormatting sqref="I63">
    <cfRule type="cellIs" dxfId="5" priority="1033" operator="greaterThan">
      <formula>200</formula>
    </cfRule>
  </conditionalFormatting>
  <conditionalFormatting sqref="I63">
    <cfRule type="cellIs" dxfId="6" priority="1034" operator="greaterThan">
      <formula>150</formula>
    </cfRule>
  </conditionalFormatting>
  <conditionalFormatting sqref="I64">
    <cfRule type="cellIs" dxfId="4" priority="1035" operator="greaterThan">
      <formula>250</formula>
    </cfRule>
  </conditionalFormatting>
  <conditionalFormatting sqref="I64">
    <cfRule type="cellIs" dxfId="5" priority="1036" operator="greaterThan">
      <formula>200</formula>
    </cfRule>
  </conditionalFormatting>
  <conditionalFormatting sqref="I64">
    <cfRule type="cellIs" dxfId="6" priority="1037" operator="greaterThan">
      <formula>150</formula>
    </cfRule>
  </conditionalFormatting>
  <conditionalFormatting sqref="I65">
    <cfRule type="cellIs" dxfId="4" priority="1038" operator="greaterThan">
      <formula>250</formula>
    </cfRule>
  </conditionalFormatting>
  <conditionalFormatting sqref="I65">
    <cfRule type="cellIs" dxfId="5" priority="1039" operator="greaterThan">
      <formula>200</formula>
    </cfRule>
  </conditionalFormatting>
  <conditionalFormatting sqref="I65">
    <cfRule type="cellIs" dxfId="6" priority="1040" operator="greaterThan">
      <formula>150</formula>
    </cfRule>
  </conditionalFormatting>
  <conditionalFormatting sqref="I66">
    <cfRule type="cellIs" dxfId="4" priority="1041" operator="greaterThan">
      <formula>250</formula>
    </cfRule>
  </conditionalFormatting>
  <conditionalFormatting sqref="I66">
    <cfRule type="cellIs" dxfId="5" priority="1042" operator="greaterThan">
      <formula>200</formula>
    </cfRule>
  </conditionalFormatting>
  <conditionalFormatting sqref="I66">
    <cfRule type="cellIs" dxfId="6" priority="1043" operator="greaterThan">
      <formula>150</formula>
    </cfRule>
  </conditionalFormatting>
  <conditionalFormatting sqref="I67">
    <cfRule type="cellIs" dxfId="4" priority="1044" operator="greaterThan">
      <formula>250</formula>
    </cfRule>
  </conditionalFormatting>
  <conditionalFormatting sqref="I67">
    <cfRule type="cellIs" dxfId="5" priority="1045" operator="greaterThan">
      <formula>200</formula>
    </cfRule>
  </conditionalFormatting>
  <conditionalFormatting sqref="I67">
    <cfRule type="cellIs" dxfId="6" priority="1046" operator="greaterThan">
      <formula>150</formula>
    </cfRule>
  </conditionalFormatting>
  <conditionalFormatting sqref="I68">
    <cfRule type="cellIs" dxfId="4" priority="1047" operator="greaterThan">
      <formula>250</formula>
    </cfRule>
  </conditionalFormatting>
  <conditionalFormatting sqref="I68">
    <cfRule type="cellIs" dxfId="5" priority="1048" operator="greaterThan">
      <formula>200</formula>
    </cfRule>
  </conditionalFormatting>
  <conditionalFormatting sqref="I68">
    <cfRule type="cellIs" dxfId="6" priority="1049" operator="greaterThan">
      <formula>150</formula>
    </cfRule>
  </conditionalFormatting>
  <conditionalFormatting sqref="I69">
    <cfRule type="cellIs" dxfId="4" priority="1050" operator="greaterThan">
      <formula>250</formula>
    </cfRule>
  </conditionalFormatting>
  <conditionalFormatting sqref="I69">
    <cfRule type="cellIs" dxfId="5" priority="1051" operator="greaterThan">
      <formula>200</formula>
    </cfRule>
  </conditionalFormatting>
  <conditionalFormatting sqref="I69">
    <cfRule type="cellIs" dxfId="6" priority="1052" operator="greaterThan">
      <formula>150</formula>
    </cfRule>
  </conditionalFormatting>
  <conditionalFormatting sqref="I70">
    <cfRule type="cellIs" dxfId="4" priority="1053" operator="greaterThan">
      <formula>250</formula>
    </cfRule>
  </conditionalFormatting>
  <conditionalFormatting sqref="I70">
    <cfRule type="cellIs" dxfId="5" priority="1054" operator="greaterThan">
      <formula>200</formula>
    </cfRule>
  </conditionalFormatting>
  <conditionalFormatting sqref="I70">
    <cfRule type="cellIs" dxfId="6" priority="1055" operator="greaterThan">
      <formula>150</formula>
    </cfRule>
  </conditionalFormatting>
  <conditionalFormatting sqref="I71">
    <cfRule type="cellIs" dxfId="4" priority="1056" operator="greaterThan">
      <formula>250</formula>
    </cfRule>
  </conditionalFormatting>
  <conditionalFormatting sqref="I71">
    <cfRule type="cellIs" dxfId="5" priority="1057" operator="greaterThan">
      <formula>200</formula>
    </cfRule>
  </conditionalFormatting>
  <conditionalFormatting sqref="I71">
    <cfRule type="cellIs" dxfId="6" priority="1058" operator="greaterThan">
      <formula>150</formula>
    </cfRule>
  </conditionalFormatting>
  <conditionalFormatting sqref="I72">
    <cfRule type="cellIs" dxfId="4" priority="1059" operator="greaterThan">
      <formula>250</formula>
    </cfRule>
  </conditionalFormatting>
  <conditionalFormatting sqref="I72">
    <cfRule type="cellIs" dxfId="5" priority="1060" operator="greaterThan">
      <formula>200</formula>
    </cfRule>
  </conditionalFormatting>
  <conditionalFormatting sqref="I72">
    <cfRule type="cellIs" dxfId="6" priority="1061" operator="greaterThan">
      <formula>150</formula>
    </cfRule>
  </conditionalFormatting>
  <conditionalFormatting sqref="I73">
    <cfRule type="cellIs" dxfId="4" priority="1062" operator="greaterThan">
      <formula>250</formula>
    </cfRule>
  </conditionalFormatting>
  <conditionalFormatting sqref="I73">
    <cfRule type="cellIs" dxfId="5" priority="1063" operator="greaterThan">
      <formula>200</formula>
    </cfRule>
  </conditionalFormatting>
  <conditionalFormatting sqref="I73">
    <cfRule type="cellIs" dxfId="6" priority="1064" operator="greaterThan">
      <formula>150</formula>
    </cfRule>
  </conditionalFormatting>
  <conditionalFormatting sqref="I74">
    <cfRule type="cellIs" dxfId="4" priority="1065" operator="greaterThan">
      <formula>250</formula>
    </cfRule>
  </conditionalFormatting>
  <conditionalFormatting sqref="I74">
    <cfRule type="cellIs" dxfId="5" priority="1066" operator="greaterThan">
      <formula>200</formula>
    </cfRule>
  </conditionalFormatting>
  <conditionalFormatting sqref="I74">
    <cfRule type="cellIs" dxfId="6" priority="1067" operator="greaterThan">
      <formula>150</formula>
    </cfRule>
  </conditionalFormatting>
  <conditionalFormatting sqref="I75">
    <cfRule type="cellIs" dxfId="4" priority="1068" operator="greaterThan">
      <formula>250</formula>
    </cfRule>
  </conditionalFormatting>
  <conditionalFormatting sqref="I75">
    <cfRule type="cellIs" dxfId="5" priority="1069" operator="greaterThan">
      <formula>200</formula>
    </cfRule>
  </conditionalFormatting>
  <conditionalFormatting sqref="I75">
    <cfRule type="cellIs" dxfId="6" priority="1070" operator="greaterThan">
      <formula>150</formula>
    </cfRule>
  </conditionalFormatting>
  <conditionalFormatting sqref="I76">
    <cfRule type="cellIs" dxfId="4" priority="1071" operator="greaterThan">
      <formula>250</formula>
    </cfRule>
  </conditionalFormatting>
  <conditionalFormatting sqref="I76">
    <cfRule type="cellIs" dxfId="5" priority="1072" operator="greaterThan">
      <formula>200</formula>
    </cfRule>
  </conditionalFormatting>
  <conditionalFormatting sqref="I76">
    <cfRule type="cellIs" dxfId="6" priority="1073" operator="greaterThan">
      <formula>150</formula>
    </cfRule>
  </conditionalFormatting>
  <conditionalFormatting sqref="I77">
    <cfRule type="cellIs" dxfId="4" priority="1074" operator="greaterThan">
      <formula>250</formula>
    </cfRule>
  </conditionalFormatting>
  <conditionalFormatting sqref="I77">
    <cfRule type="cellIs" dxfId="5" priority="1075" operator="greaterThan">
      <formula>200</formula>
    </cfRule>
  </conditionalFormatting>
  <conditionalFormatting sqref="I77">
    <cfRule type="cellIs" dxfId="6" priority="1076" operator="greaterThan">
      <formula>150</formula>
    </cfRule>
  </conditionalFormatting>
  <conditionalFormatting sqref="I78">
    <cfRule type="cellIs" dxfId="4" priority="1077" operator="greaterThan">
      <formula>250</formula>
    </cfRule>
  </conditionalFormatting>
  <conditionalFormatting sqref="I78">
    <cfRule type="cellIs" dxfId="5" priority="1078" operator="greaterThan">
      <formula>200</formula>
    </cfRule>
  </conditionalFormatting>
  <conditionalFormatting sqref="I78">
    <cfRule type="cellIs" dxfId="6" priority="1079" operator="greaterThan">
      <formula>150</formula>
    </cfRule>
  </conditionalFormatting>
  <conditionalFormatting sqref="I79">
    <cfRule type="cellIs" dxfId="4" priority="1080" operator="greaterThan">
      <formula>250</formula>
    </cfRule>
  </conditionalFormatting>
  <conditionalFormatting sqref="I79">
    <cfRule type="cellIs" dxfId="5" priority="1081" operator="greaterThan">
      <formula>200</formula>
    </cfRule>
  </conditionalFormatting>
  <conditionalFormatting sqref="I79">
    <cfRule type="cellIs" dxfId="6" priority="1082" operator="greaterThan">
      <formula>150</formula>
    </cfRule>
  </conditionalFormatting>
  <conditionalFormatting sqref="I80">
    <cfRule type="cellIs" dxfId="4" priority="1083" operator="greaterThan">
      <formula>250</formula>
    </cfRule>
  </conditionalFormatting>
  <conditionalFormatting sqref="I80">
    <cfRule type="cellIs" dxfId="5" priority="1084" operator="greaterThan">
      <formula>200</formula>
    </cfRule>
  </conditionalFormatting>
  <conditionalFormatting sqref="I80">
    <cfRule type="cellIs" dxfId="6" priority="1085" operator="greaterThan">
      <formula>150</formula>
    </cfRule>
  </conditionalFormatting>
  <conditionalFormatting sqref="I81">
    <cfRule type="cellIs" dxfId="4" priority="1086" operator="greaterThan">
      <formula>250</formula>
    </cfRule>
  </conditionalFormatting>
  <conditionalFormatting sqref="I81">
    <cfRule type="cellIs" dxfId="5" priority="1087" operator="greaterThan">
      <formula>200</formula>
    </cfRule>
  </conditionalFormatting>
  <conditionalFormatting sqref="I81">
    <cfRule type="cellIs" dxfId="6" priority="1088" operator="greaterThan">
      <formula>150</formula>
    </cfRule>
  </conditionalFormatting>
  <conditionalFormatting sqref="I82">
    <cfRule type="cellIs" dxfId="4" priority="1089" operator="greaterThan">
      <formula>250</formula>
    </cfRule>
  </conditionalFormatting>
  <conditionalFormatting sqref="I82">
    <cfRule type="cellIs" dxfId="5" priority="1090" operator="greaterThan">
      <formula>200</formula>
    </cfRule>
  </conditionalFormatting>
  <conditionalFormatting sqref="I82">
    <cfRule type="cellIs" dxfId="6" priority="1091" operator="greaterThan">
      <formula>150</formula>
    </cfRule>
  </conditionalFormatting>
  <conditionalFormatting sqref="I83">
    <cfRule type="cellIs" dxfId="4" priority="1092" operator="greaterThan">
      <formula>250</formula>
    </cfRule>
  </conditionalFormatting>
  <conditionalFormatting sqref="I83">
    <cfRule type="cellIs" dxfId="5" priority="1093" operator="greaterThan">
      <formula>200</formula>
    </cfRule>
  </conditionalFormatting>
  <conditionalFormatting sqref="I83">
    <cfRule type="cellIs" dxfId="6" priority="1094" operator="greaterThan">
      <formula>150</formula>
    </cfRule>
  </conditionalFormatting>
  <conditionalFormatting sqref="I84">
    <cfRule type="cellIs" dxfId="4" priority="1095" operator="greaterThan">
      <formula>250</formula>
    </cfRule>
  </conditionalFormatting>
  <conditionalFormatting sqref="I84">
    <cfRule type="cellIs" dxfId="5" priority="1096" operator="greaterThan">
      <formula>200</formula>
    </cfRule>
  </conditionalFormatting>
  <conditionalFormatting sqref="I84">
    <cfRule type="cellIs" dxfId="6" priority="1097" operator="greaterThan">
      <formula>150</formula>
    </cfRule>
  </conditionalFormatting>
  <conditionalFormatting sqref="I85">
    <cfRule type="cellIs" dxfId="4" priority="1098" operator="greaterThan">
      <formula>250</formula>
    </cfRule>
  </conditionalFormatting>
  <conditionalFormatting sqref="I85">
    <cfRule type="cellIs" dxfId="5" priority="1099" operator="greaterThan">
      <formula>200</formula>
    </cfRule>
  </conditionalFormatting>
  <conditionalFormatting sqref="I85">
    <cfRule type="cellIs" dxfId="6" priority="1100" operator="greaterThan">
      <formula>150</formula>
    </cfRule>
  </conditionalFormatting>
  <conditionalFormatting sqref="I86">
    <cfRule type="cellIs" dxfId="4" priority="1101" operator="greaterThan">
      <formula>250</formula>
    </cfRule>
  </conditionalFormatting>
  <conditionalFormatting sqref="I86">
    <cfRule type="cellIs" dxfId="5" priority="1102" operator="greaterThan">
      <formula>200</formula>
    </cfRule>
  </conditionalFormatting>
  <conditionalFormatting sqref="I86">
    <cfRule type="cellIs" dxfId="6" priority="1103" operator="greaterThan">
      <formula>150</formula>
    </cfRule>
  </conditionalFormatting>
  <conditionalFormatting sqref="I87">
    <cfRule type="cellIs" dxfId="4" priority="1104" operator="greaterThan">
      <formula>250</formula>
    </cfRule>
  </conditionalFormatting>
  <conditionalFormatting sqref="I87">
    <cfRule type="cellIs" dxfId="5" priority="1105" operator="greaterThan">
      <formula>200</formula>
    </cfRule>
  </conditionalFormatting>
  <conditionalFormatting sqref="I87">
    <cfRule type="cellIs" dxfId="6" priority="1106" operator="greaterThan">
      <formula>150</formula>
    </cfRule>
  </conditionalFormatting>
  <conditionalFormatting sqref="I88">
    <cfRule type="cellIs" dxfId="4" priority="1107" operator="greaterThan">
      <formula>250</formula>
    </cfRule>
  </conditionalFormatting>
  <conditionalFormatting sqref="I88">
    <cfRule type="cellIs" dxfId="5" priority="1108" operator="greaterThan">
      <formula>200</formula>
    </cfRule>
  </conditionalFormatting>
  <conditionalFormatting sqref="I88">
    <cfRule type="cellIs" dxfId="6" priority="1109" operator="greaterThan">
      <formula>150</formula>
    </cfRule>
  </conditionalFormatting>
  <conditionalFormatting sqref="I89">
    <cfRule type="cellIs" dxfId="4" priority="1110" operator="greaterThan">
      <formula>250</formula>
    </cfRule>
  </conditionalFormatting>
  <conditionalFormatting sqref="I89">
    <cfRule type="cellIs" dxfId="5" priority="1111" operator="greaterThan">
      <formula>200</formula>
    </cfRule>
  </conditionalFormatting>
  <conditionalFormatting sqref="I89">
    <cfRule type="cellIs" dxfId="6" priority="1112" operator="greaterThan">
      <formula>150</formula>
    </cfRule>
  </conditionalFormatting>
  <conditionalFormatting sqref="I90">
    <cfRule type="cellIs" dxfId="4" priority="1113" operator="greaterThan">
      <formula>250</formula>
    </cfRule>
  </conditionalFormatting>
  <conditionalFormatting sqref="I90">
    <cfRule type="cellIs" dxfId="5" priority="1114" operator="greaterThan">
      <formula>200</formula>
    </cfRule>
  </conditionalFormatting>
  <conditionalFormatting sqref="I90">
    <cfRule type="cellIs" dxfId="6" priority="1115" operator="greaterThan">
      <formula>150</formula>
    </cfRule>
  </conditionalFormatting>
  <conditionalFormatting sqref="I91">
    <cfRule type="cellIs" dxfId="4" priority="1116" operator="greaterThan">
      <formula>250</formula>
    </cfRule>
  </conditionalFormatting>
  <conditionalFormatting sqref="I91">
    <cfRule type="cellIs" dxfId="5" priority="1117" operator="greaterThan">
      <formula>200</formula>
    </cfRule>
  </conditionalFormatting>
  <conditionalFormatting sqref="I91">
    <cfRule type="cellIs" dxfId="6" priority="1118" operator="greaterThan">
      <formula>150</formula>
    </cfRule>
  </conditionalFormatting>
  <conditionalFormatting sqref="I92">
    <cfRule type="cellIs" dxfId="4" priority="1119" operator="greaterThan">
      <formula>250</formula>
    </cfRule>
  </conditionalFormatting>
  <conditionalFormatting sqref="I92">
    <cfRule type="cellIs" dxfId="5" priority="1120" operator="greaterThan">
      <formula>200</formula>
    </cfRule>
  </conditionalFormatting>
  <conditionalFormatting sqref="I92">
    <cfRule type="cellIs" dxfId="6" priority="1121" operator="greaterThan">
      <formula>150</formula>
    </cfRule>
  </conditionalFormatting>
  <conditionalFormatting sqref="I93">
    <cfRule type="cellIs" dxfId="4" priority="1122" operator="greaterThan">
      <formula>250</formula>
    </cfRule>
  </conditionalFormatting>
  <conditionalFormatting sqref="I93">
    <cfRule type="cellIs" dxfId="5" priority="1123" operator="greaterThan">
      <formula>200</formula>
    </cfRule>
  </conditionalFormatting>
  <conditionalFormatting sqref="I93">
    <cfRule type="cellIs" dxfId="6" priority="1124" operator="greaterThan">
      <formula>150</formula>
    </cfRule>
  </conditionalFormatting>
  <conditionalFormatting sqref="I94">
    <cfRule type="cellIs" dxfId="4" priority="1125" operator="greaterThan">
      <formula>250</formula>
    </cfRule>
  </conditionalFormatting>
  <conditionalFormatting sqref="I94">
    <cfRule type="cellIs" dxfId="5" priority="1126" operator="greaterThan">
      <formula>200</formula>
    </cfRule>
  </conditionalFormatting>
  <conditionalFormatting sqref="I94">
    <cfRule type="cellIs" dxfId="6" priority="1127" operator="greaterThan">
      <formula>150</formula>
    </cfRule>
  </conditionalFormatting>
  <conditionalFormatting sqref="I95">
    <cfRule type="cellIs" dxfId="4" priority="1128" operator="greaterThan">
      <formula>250</formula>
    </cfRule>
  </conditionalFormatting>
  <conditionalFormatting sqref="I95">
    <cfRule type="cellIs" dxfId="5" priority="1129" operator="greaterThan">
      <formula>200</formula>
    </cfRule>
  </conditionalFormatting>
  <conditionalFormatting sqref="I95">
    <cfRule type="cellIs" dxfId="6" priority="1130" operator="greaterThan">
      <formula>150</formula>
    </cfRule>
  </conditionalFormatting>
  <conditionalFormatting sqref="I96">
    <cfRule type="cellIs" dxfId="4" priority="1131" operator="greaterThan">
      <formula>250</formula>
    </cfRule>
  </conditionalFormatting>
  <conditionalFormatting sqref="I96">
    <cfRule type="cellIs" dxfId="5" priority="1132" operator="greaterThan">
      <formula>200</formula>
    </cfRule>
  </conditionalFormatting>
  <conditionalFormatting sqref="I96">
    <cfRule type="cellIs" dxfId="6" priority="1133" operator="greaterThan">
      <formula>150</formula>
    </cfRule>
  </conditionalFormatting>
  <conditionalFormatting sqref="I97">
    <cfRule type="cellIs" dxfId="4" priority="1134" operator="greaterThan">
      <formula>250</formula>
    </cfRule>
  </conditionalFormatting>
  <conditionalFormatting sqref="I97">
    <cfRule type="cellIs" dxfId="5" priority="1135" operator="greaterThan">
      <formula>200</formula>
    </cfRule>
  </conditionalFormatting>
  <conditionalFormatting sqref="I97">
    <cfRule type="cellIs" dxfId="6" priority="1136" operator="greaterThan">
      <formula>150</formula>
    </cfRule>
  </conditionalFormatting>
  <conditionalFormatting sqref="I98">
    <cfRule type="cellIs" dxfId="4" priority="1137" operator="greaterThan">
      <formula>250</formula>
    </cfRule>
  </conditionalFormatting>
  <conditionalFormatting sqref="I98">
    <cfRule type="cellIs" dxfId="5" priority="1138" operator="greaterThan">
      <formula>200</formula>
    </cfRule>
  </conditionalFormatting>
  <conditionalFormatting sqref="I98">
    <cfRule type="cellIs" dxfId="6" priority="1139" operator="greaterThan">
      <formula>150</formula>
    </cfRule>
  </conditionalFormatting>
  <conditionalFormatting sqref="I99">
    <cfRule type="cellIs" dxfId="4" priority="1140" operator="greaterThan">
      <formula>250</formula>
    </cfRule>
  </conditionalFormatting>
  <conditionalFormatting sqref="I99">
    <cfRule type="cellIs" dxfId="5" priority="1141" operator="greaterThan">
      <formula>200</formula>
    </cfRule>
  </conditionalFormatting>
  <conditionalFormatting sqref="I99">
    <cfRule type="cellIs" dxfId="6" priority="1142" operator="greaterThan">
      <formula>150</formula>
    </cfRule>
  </conditionalFormatting>
  <conditionalFormatting sqref="I100">
    <cfRule type="cellIs" dxfId="4" priority="1143" operator="greaterThan">
      <formula>250</formula>
    </cfRule>
  </conditionalFormatting>
  <conditionalFormatting sqref="I100">
    <cfRule type="cellIs" dxfId="5" priority="1144" operator="greaterThan">
      <formula>200</formula>
    </cfRule>
  </conditionalFormatting>
  <conditionalFormatting sqref="I100">
    <cfRule type="cellIs" dxfId="6" priority="1145" operator="greaterThan">
      <formula>150</formula>
    </cfRule>
  </conditionalFormatting>
  <conditionalFormatting sqref="I101">
    <cfRule type="cellIs" dxfId="4" priority="1146" operator="greaterThan">
      <formula>250</formula>
    </cfRule>
  </conditionalFormatting>
  <conditionalFormatting sqref="I101">
    <cfRule type="cellIs" dxfId="5" priority="1147" operator="greaterThan">
      <formula>200</formula>
    </cfRule>
  </conditionalFormatting>
  <conditionalFormatting sqref="I101">
    <cfRule type="cellIs" dxfId="6" priority="1148" operator="greaterThan">
      <formula>150</formula>
    </cfRule>
  </conditionalFormatting>
  <conditionalFormatting sqref="I102">
    <cfRule type="cellIs" dxfId="4" priority="1149" operator="greaterThan">
      <formula>250</formula>
    </cfRule>
  </conditionalFormatting>
  <conditionalFormatting sqref="I102">
    <cfRule type="cellIs" dxfId="5" priority="1150" operator="greaterThan">
      <formula>200</formula>
    </cfRule>
  </conditionalFormatting>
  <conditionalFormatting sqref="I102">
    <cfRule type="cellIs" dxfId="6" priority="1151" operator="greaterThan">
      <formula>150</formula>
    </cfRule>
  </conditionalFormatting>
  <conditionalFormatting sqref="I103">
    <cfRule type="cellIs" dxfId="4" priority="1152" operator="greaterThan">
      <formula>250</formula>
    </cfRule>
  </conditionalFormatting>
  <conditionalFormatting sqref="I103">
    <cfRule type="cellIs" dxfId="5" priority="1153" operator="greaterThan">
      <formula>200</formula>
    </cfRule>
  </conditionalFormatting>
  <conditionalFormatting sqref="I103">
    <cfRule type="cellIs" dxfId="6" priority="1154" operator="greaterThan">
      <formula>150</formula>
    </cfRule>
  </conditionalFormatting>
  <conditionalFormatting sqref="J8">
    <cfRule type="cellIs" dxfId="4" priority="1155" operator="greaterThan">
      <formula>250</formula>
    </cfRule>
  </conditionalFormatting>
  <conditionalFormatting sqref="J8">
    <cfRule type="cellIs" dxfId="5" priority="1156" operator="greaterThan">
      <formula>200</formula>
    </cfRule>
  </conditionalFormatting>
  <conditionalFormatting sqref="J8">
    <cfRule type="cellIs" dxfId="6" priority="1157" operator="greaterThan">
      <formula>150</formula>
    </cfRule>
  </conditionalFormatting>
  <conditionalFormatting sqref="J9">
    <cfRule type="cellIs" dxfId="4" priority="1158" operator="greaterThan">
      <formula>250</formula>
    </cfRule>
  </conditionalFormatting>
  <conditionalFormatting sqref="J9">
    <cfRule type="cellIs" dxfId="5" priority="1159" operator="greaterThan">
      <formula>200</formula>
    </cfRule>
  </conditionalFormatting>
  <conditionalFormatting sqref="J9">
    <cfRule type="cellIs" dxfId="6" priority="1160" operator="greaterThan">
      <formula>150</formula>
    </cfRule>
  </conditionalFormatting>
  <conditionalFormatting sqref="J10">
    <cfRule type="cellIs" dxfId="4" priority="1161" operator="greaterThan">
      <formula>250</formula>
    </cfRule>
  </conditionalFormatting>
  <conditionalFormatting sqref="J10">
    <cfRule type="cellIs" dxfId="5" priority="1162" operator="greaterThan">
      <formula>200</formula>
    </cfRule>
  </conditionalFormatting>
  <conditionalFormatting sqref="J10">
    <cfRule type="cellIs" dxfId="6" priority="1163" operator="greaterThan">
      <formula>150</formula>
    </cfRule>
  </conditionalFormatting>
  <conditionalFormatting sqref="J11">
    <cfRule type="cellIs" dxfId="4" priority="1164" operator="greaterThan">
      <formula>250</formula>
    </cfRule>
  </conditionalFormatting>
  <conditionalFormatting sqref="J11">
    <cfRule type="cellIs" dxfId="5" priority="1165" operator="greaterThan">
      <formula>200</formula>
    </cfRule>
  </conditionalFormatting>
  <conditionalFormatting sqref="J11">
    <cfRule type="cellIs" dxfId="6" priority="1166" operator="greaterThan">
      <formula>150</formula>
    </cfRule>
  </conditionalFormatting>
  <conditionalFormatting sqref="J12">
    <cfRule type="cellIs" dxfId="4" priority="1167" operator="greaterThan">
      <formula>250</formula>
    </cfRule>
  </conditionalFormatting>
  <conditionalFormatting sqref="J12">
    <cfRule type="cellIs" dxfId="5" priority="1168" operator="greaterThan">
      <formula>200</formula>
    </cfRule>
  </conditionalFormatting>
  <conditionalFormatting sqref="J12">
    <cfRule type="cellIs" dxfId="6" priority="1169" operator="greaterThan">
      <formula>150</formula>
    </cfRule>
  </conditionalFormatting>
  <conditionalFormatting sqref="J13">
    <cfRule type="cellIs" dxfId="4" priority="1170" operator="greaterThan">
      <formula>250</formula>
    </cfRule>
  </conditionalFormatting>
  <conditionalFormatting sqref="J13">
    <cfRule type="cellIs" dxfId="5" priority="1171" operator="greaterThan">
      <formula>200</formula>
    </cfRule>
  </conditionalFormatting>
  <conditionalFormatting sqref="J13">
    <cfRule type="cellIs" dxfId="6" priority="1172" operator="greaterThan">
      <formula>150</formula>
    </cfRule>
  </conditionalFormatting>
  <conditionalFormatting sqref="J14">
    <cfRule type="cellIs" dxfId="4" priority="1173" operator="greaterThan">
      <formula>250</formula>
    </cfRule>
  </conditionalFormatting>
  <conditionalFormatting sqref="J14">
    <cfRule type="cellIs" dxfId="5" priority="1174" operator="greaterThan">
      <formula>200</formula>
    </cfRule>
  </conditionalFormatting>
  <conditionalFormatting sqref="J14">
    <cfRule type="cellIs" dxfId="6" priority="1175" operator="greaterThan">
      <formula>150</formula>
    </cfRule>
  </conditionalFormatting>
  <conditionalFormatting sqref="J15">
    <cfRule type="cellIs" dxfId="4" priority="1176" operator="greaterThan">
      <formula>250</formula>
    </cfRule>
  </conditionalFormatting>
  <conditionalFormatting sqref="J15">
    <cfRule type="cellIs" dxfId="5" priority="1177" operator="greaterThan">
      <formula>200</formula>
    </cfRule>
  </conditionalFormatting>
  <conditionalFormatting sqref="J15">
    <cfRule type="cellIs" dxfId="6" priority="1178" operator="greaterThan">
      <formula>150</formula>
    </cfRule>
  </conditionalFormatting>
  <conditionalFormatting sqref="J16">
    <cfRule type="cellIs" dxfId="4" priority="1179" operator="greaterThan">
      <formula>250</formula>
    </cfRule>
  </conditionalFormatting>
  <conditionalFormatting sqref="J16">
    <cfRule type="cellIs" dxfId="5" priority="1180" operator="greaterThan">
      <formula>200</formula>
    </cfRule>
  </conditionalFormatting>
  <conditionalFormatting sqref="J16">
    <cfRule type="cellIs" dxfId="6" priority="1181" operator="greaterThan">
      <formula>150</formula>
    </cfRule>
  </conditionalFormatting>
  <conditionalFormatting sqref="J17">
    <cfRule type="cellIs" dxfId="4" priority="1182" operator="greaterThan">
      <formula>250</formula>
    </cfRule>
  </conditionalFormatting>
  <conditionalFormatting sqref="J17">
    <cfRule type="cellIs" dxfId="5" priority="1183" operator="greaterThan">
      <formula>200</formula>
    </cfRule>
  </conditionalFormatting>
  <conditionalFormatting sqref="J17">
    <cfRule type="cellIs" dxfId="6" priority="1184" operator="greaterThan">
      <formula>150</formula>
    </cfRule>
  </conditionalFormatting>
  <conditionalFormatting sqref="J18">
    <cfRule type="cellIs" dxfId="4" priority="1185" operator="greaterThan">
      <formula>250</formula>
    </cfRule>
  </conditionalFormatting>
  <conditionalFormatting sqref="J18">
    <cfRule type="cellIs" dxfId="5" priority="1186" operator="greaterThan">
      <formula>200</formula>
    </cfRule>
  </conditionalFormatting>
  <conditionalFormatting sqref="J18">
    <cfRule type="cellIs" dxfId="6" priority="1187" operator="greaterThan">
      <formula>150</formula>
    </cfRule>
  </conditionalFormatting>
  <conditionalFormatting sqref="J19">
    <cfRule type="cellIs" dxfId="4" priority="1188" operator="greaterThan">
      <formula>250</formula>
    </cfRule>
  </conditionalFormatting>
  <conditionalFormatting sqref="J19">
    <cfRule type="cellIs" dxfId="5" priority="1189" operator="greaterThan">
      <formula>200</formula>
    </cfRule>
  </conditionalFormatting>
  <conditionalFormatting sqref="J19">
    <cfRule type="cellIs" dxfId="6" priority="1190" operator="greaterThan">
      <formula>150</formula>
    </cfRule>
  </conditionalFormatting>
  <conditionalFormatting sqref="J20">
    <cfRule type="cellIs" dxfId="4" priority="1191" operator="greaterThan">
      <formula>250</formula>
    </cfRule>
  </conditionalFormatting>
  <conditionalFormatting sqref="J20">
    <cfRule type="cellIs" dxfId="5" priority="1192" operator="greaterThan">
      <formula>200</formula>
    </cfRule>
  </conditionalFormatting>
  <conditionalFormatting sqref="J20">
    <cfRule type="cellIs" dxfId="6" priority="1193" operator="greaterThan">
      <formula>150</formula>
    </cfRule>
  </conditionalFormatting>
  <conditionalFormatting sqref="J21">
    <cfRule type="cellIs" dxfId="4" priority="1194" operator="greaterThan">
      <formula>250</formula>
    </cfRule>
  </conditionalFormatting>
  <conditionalFormatting sqref="J21">
    <cfRule type="cellIs" dxfId="5" priority="1195" operator="greaterThan">
      <formula>200</formula>
    </cfRule>
  </conditionalFormatting>
  <conditionalFormatting sqref="J21">
    <cfRule type="cellIs" dxfId="6" priority="1196" operator="greaterThan">
      <formula>150</formula>
    </cfRule>
  </conditionalFormatting>
  <conditionalFormatting sqref="J22">
    <cfRule type="cellIs" dxfId="4" priority="1197" operator="greaterThan">
      <formula>250</formula>
    </cfRule>
  </conditionalFormatting>
  <conditionalFormatting sqref="J22">
    <cfRule type="cellIs" dxfId="5" priority="1198" operator="greaterThan">
      <formula>200</formula>
    </cfRule>
  </conditionalFormatting>
  <conditionalFormatting sqref="J22">
    <cfRule type="cellIs" dxfId="6" priority="1199" operator="greaterThan">
      <formula>150</formula>
    </cfRule>
  </conditionalFormatting>
  <conditionalFormatting sqref="J23">
    <cfRule type="cellIs" dxfId="4" priority="1200" operator="greaterThan">
      <formula>250</formula>
    </cfRule>
  </conditionalFormatting>
  <conditionalFormatting sqref="J23">
    <cfRule type="cellIs" dxfId="5" priority="1201" operator="greaterThan">
      <formula>200</formula>
    </cfRule>
  </conditionalFormatting>
  <conditionalFormatting sqref="J23">
    <cfRule type="cellIs" dxfId="6" priority="1202" operator="greaterThan">
      <formula>150</formula>
    </cfRule>
  </conditionalFormatting>
  <conditionalFormatting sqref="J24">
    <cfRule type="cellIs" dxfId="4" priority="1203" operator="greaterThan">
      <formula>250</formula>
    </cfRule>
  </conditionalFormatting>
  <conditionalFormatting sqref="J24">
    <cfRule type="cellIs" dxfId="5" priority="1204" operator="greaterThan">
      <formula>200</formula>
    </cfRule>
  </conditionalFormatting>
  <conditionalFormatting sqref="J24">
    <cfRule type="cellIs" dxfId="6" priority="1205" operator="greaterThan">
      <formula>150</formula>
    </cfRule>
  </conditionalFormatting>
  <conditionalFormatting sqref="J25">
    <cfRule type="cellIs" dxfId="4" priority="1206" operator="greaterThan">
      <formula>250</formula>
    </cfRule>
  </conditionalFormatting>
  <conditionalFormatting sqref="J25">
    <cfRule type="cellIs" dxfId="5" priority="1207" operator="greaterThan">
      <formula>200</formula>
    </cfRule>
  </conditionalFormatting>
  <conditionalFormatting sqref="J25">
    <cfRule type="cellIs" dxfId="6" priority="1208" operator="greaterThan">
      <formula>150</formula>
    </cfRule>
  </conditionalFormatting>
  <conditionalFormatting sqref="J26">
    <cfRule type="cellIs" dxfId="4" priority="1209" operator="greaterThan">
      <formula>250</formula>
    </cfRule>
  </conditionalFormatting>
  <conditionalFormatting sqref="J26">
    <cfRule type="cellIs" dxfId="5" priority="1210" operator="greaterThan">
      <formula>200</formula>
    </cfRule>
  </conditionalFormatting>
  <conditionalFormatting sqref="J26">
    <cfRule type="cellIs" dxfId="6" priority="1211" operator="greaterThan">
      <formula>150</formula>
    </cfRule>
  </conditionalFormatting>
  <conditionalFormatting sqref="J27">
    <cfRule type="cellIs" dxfId="4" priority="1212" operator="greaterThan">
      <formula>250</formula>
    </cfRule>
  </conditionalFormatting>
  <conditionalFormatting sqref="J27">
    <cfRule type="cellIs" dxfId="5" priority="1213" operator="greaterThan">
      <formula>200</formula>
    </cfRule>
  </conditionalFormatting>
  <conditionalFormatting sqref="J27">
    <cfRule type="cellIs" dxfId="6" priority="1214" operator="greaterThan">
      <formula>150</formula>
    </cfRule>
  </conditionalFormatting>
  <conditionalFormatting sqref="J28">
    <cfRule type="cellIs" dxfId="4" priority="1215" operator="greaterThan">
      <formula>250</formula>
    </cfRule>
  </conditionalFormatting>
  <conditionalFormatting sqref="J28">
    <cfRule type="cellIs" dxfId="5" priority="1216" operator="greaterThan">
      <formula>200</formula>
    </cfRule>
  </conditionalFormatting>
  <conditionalFormatting sqref="J28">
    <cfRule type="cellIs" dxfId="6" priority="1217" operator="greaterThan">
      <formula>150</formula>
    </cfRule>
  </conditionalFormatting>
  <conditionalFormatting sqref="J29">
    <cfRule type="cellIs" dxfId="4" priority="1218" operator="greaterThan">
      <formula>250</formula>
    </cfRule>
  </conditionalFormatting>
  <conditionalFormatting sqref="J29">
    <cfRule type="cellIs" dxfId="5" priority="1219" operator="greaterThan">
      <formula>200</formula>
    </cfRule>
  </conditionalFormatting>
  <conditionalFormatting sqref="J29">
    <cfRule type="cellIs" dxfId="6" priority="1220" operator="greaterThan">
      <formula>150</formula>
    </cfRule>
  </conditionalFormatting>
  <conditionalFormatting sqref="J30">
    <cfRule type="cellIs" dxfId="4" priority="1221" operator="greaterThan">
      <formula>250</formula>
    </cfRule>
  </conditionalFormatting>
  <conditionalFormatting sqref="J30">
    <cfRule type="cellIs" dxfId="5" priority="1222" operator="greaterThan">
      <formula>200</formula>
    </cfRule>
  </conditionalFormatting>
  <conditionalFormatting sqref="J30">
    <cfRule type="cellIs" dxfId="6" priority="1223" operator="greaterThan">
      <formula>150</formula>
    </cfRule>
  </conditionalFormatting>
  <conditionalFormatting sqref="J31">
    <cfRule type="cellIs" dxfId="4" priority="1224" operator="greaterThan">
      <formula>250</formula>
    </cfRule>
  </conditionalFormatting>
  <conditionalFormatting sqref="J31">
    <cfRule type="cellIs" dxfId="5" priority="1225" operator="greaterThan">
      <formula>200</formula>
    </cfRule>
  </conditionalFormatting>
  <conditionalFormatting sqref="J31">
    <cfRule type="cellIs" dxfId="6" priority="1226" operator="greaterThan">
      <formula>150</formula>
    </cfRule>
  </conditionalFormatting>
  <conditionalFormatting sqref="J32">
    <cfRule type="cellIs" dxfId="4" priority="1227" operator="greaterThan">
      <formula>250</formula>
    </cfRule>
  </conditionalFormatting>
  <conditionalFormatting sqref="J32">
    <cfRule type="cellIs" dxfId="5" priority="1228" operator="greaterThan">
      <formula>200</formula>
    </cfRule>
  </conditionalFormatting>
  <conditionalFormatting sqref="J32">
    <cfRule type="cellIs" dxfId="6" priority="1229" operator="greaterThan">
      <formula>150</formula>
    </cfRule>
  </conditionalFormatting>
  <conditionalFormatting sqref="J33">
    <cfRule type="cellIs" dxfId="4" priority="1230" operator="greaterThan">
      <formula>250</formula>
    </cfRule>
  </conditionalFormatting>
  <conditionalFormatting sqref="J33">
    <cfRule type="cellIs" dxfId="5" priority="1231" operator="greaterThan">
      <formula>200</formula>
    </cfRule>
  </conditionalFormatting>
  <conditionalFormatting sqref="J33">
    <cfRule type="cellIs" dxfId="6" priority="1232" operator="greaterThan">
      <formula>150</formula>
    </cfRule>
  </conditionalFormatting>
  <conditionalFormatting sqref="J34">
    <cfRule type="cellIs" dxfId="4" priority="1233" operator="greaterThan">
      <formula>250</formula>
    </cfRule>
  </conditionalFormatting>
  <conditionalFormatting sqref="J34">
    <cfRule type="cellIs" dxfId="5" priority="1234" operator="greaterThan">
      <formula>200</formula>
    </cfRule>
  </conditionalFormatting>
  <conditionalFormatting sqref="J34">
    <cfRule type="cellIs" dxfId="6" priority="1235" operator="greaterThan">
      <formula>150</formula>
    </cfRule>
  </conditionalFormatting>
  <conditionalFormatting sqref="J35">
    <cfRule type="cellIs" dxfId="4" priority="1236" operator="greaterThan">
      <formula>250</formula>
    </cfRule>
  </conditionalFormatting>
  <conditionalFormatting sqref="J35">
    <cfRule type="cellIs" dxfId="5" priority="1237" operator="greaterThan">
      <formula>200</formula>
    </cfRule>
  </conditionalFormatting>
  <conditionalFormatting sqref="J35">
    <cfRule type="cellIs" dxfId="6" priority="1238" operator="greaterThan">
      <formula>150</formula>
    </cfRule>
  </conditionalFormatting>
  <conditionalFormatting sqref="J36">
    <cfRule type="cellIs" dxfId="4" priority="1239" operator="greaterThan">
      <formula>250</formula>
    </cfRule>
  </conditionalFormatting>
  <conditionalFormatting sqref="J36">
    <cfRule type="cellIs" dxfId="5" priority="1240" operator="greaterThan">
      <formula>200</formula>
    </cfRule>
  </conditionalFormatting>
  <conditionalFormatting sqref="J36">
    <cfRule type="cellIs" dxfId="6" priority="1241" operator="greaterThan">
      <formula>150</formula>
    </cfRule>
  </conditionalFormatting>
  <conditionalFormatting sqref="J37">
    <cfRule type="cellIs" dxfId="4" priority="1242" operator="greaterThan">
      <formula>250</formula>
    </cfRule>
  </conditionalFormatting>
  <conditionalFormatting sqref="J37">
    <cfRule type="cellIs" dxfId="5" priority="1243" operator="greaterThan">
      <formula>200</formula>
    </cfRule>
  </conditionalFormatting>
  <conditionalFormatting sqref="J37">
    <cfRule type="cellIs" dxfId="6" priority="1244" operator="greaterThan">
      <formula>150</formula>
    </cfRule>
  </conditionalFormatting>
  <conditionalFormatting sqref="J38">
    <cfRule type="cellIs" dxfId="4" priority="1245" operator="greaterThan">
      <formula>250</formula>
    </cfRule>
  </conditionalFormatting>
  <conditionalFormatting sqref="J38">
    <cfRule type="cellIs" dxfId="5" priority="1246" operator="greaterThan">
      <formula>200</formula>
    </cfRule>
  </conditionalFormatting>
  <conditionalFormatting sqref="J38">
    <cfRule type="cellIs" dxfId="6" priority="1247" operator="greaterThan">
      <formula>150</formula>
    </cfRule>
  </conditionalFormatting>
  <conditionalFormatting sqref="J39">
    <cfRule type="cellIs" dxfId="4" priority="1248" operator="greaterThan">
      <formula>250</formula>
    </cfRule>
  </conditionalFormatting>
  <conditionalFormatting sqref="J39">
    <cfRule type="cellIs" dxfId="5" priority="1249" operator="greaterThan">
      <formula>200</formula>
    </cfRule>
  </conditionalFormatting>
  <conditionalFormatting sqref="J39">
    <cfRule type="cellIs" dxfId="6" priority="1250" operator="greaterThan">
      <formula>150</formula>
    </cfRule>
  </conditionalFormatting>
  <conditionalFormatting sqref="J40">
    <cfRule type="cellIs" dxfId="4" priority="1251" operator="greaterThan">
      <formula>250</formula>
    </cfRule>
  </conditionalFormatting>
  <conditionalFormatting sqref="J40">
    <cfRule type="cellIs" dxfId="5" priority="1252" operator="greaterThan">
      <formula>200</formula>
    </cfRule>
  </conditionalFormatting>
  <conditionalFormatting sqref="J40">
    <cfRule type="cellIs" dxfId="6" priority="1253" operator="greaterThan">
      <formula>150</formula>
    </cfRule>
  </conditionalFormatting>
  <conditionalFormatting sqref="J41">
    <cfRule type="cellIs" dxfId="4" priority="1254" operator="greaterThan">
      <formula>250</formula>
    </cfRule>
  </conditionalFormatting>
  <conditionalFormatting sqref="J41">
    <cfRule type="cellIs" dxfId="5" priority="1255" operator="greaterThan">
      <formula>200</formula>
    </cfRule>
  </conditionalFormatting>
  <conditionalFormatting sqref="J41">
    <cfRule type="cellIs" dxfId="6" priority="1256" operator="greaterThan">
      <formula>150</formula>
    </cfRule>
  </conditionalFormatting>
  <conditionalFormatting sqref="J42">
    <cfRule type="cellIs" dxfId="4" priority="1257" operator="greaterThan">
      <formula>250</formula>
    </cfRule>
  </conditionalFormatting>
  <conditionalFormatting sqref="J42">
    <cfRule type="cellIs" dxfId="5" priority="1258" operator="greaterThan">
      <formula>200</formula>
    </cfRule>
  </conditionalFormatting>
  <conditionalFormatting sqref="J42">
    <cfRule type="cellIs" dxfId="6" priority="1259" operator="greaterThan">
      <formula>150</formula>
    </cfRule>
  </conditionalFormatting>
  <conditionalFormatting sqref="J43">
    <cfRule type="cellIs" dxfId="4" priority="1260" operator="greaterThan">
      <formula>250</formula>
    </cfRule>
  </conditionalFormatting>
  <conditionalFormatting sqref="J43">
    <cfRule type="cellIs" dxfId="5" priority="1261" operator="greaterThan">
      <formula>200</formula>
    </cfRule>
  </conditionalFormatting>
  <conditionalFormatting sqref="J43">
    <cfRule type="cellIs" dxfId="6" priority="1262" operator="greaterThan">
      <formula>150</formula>
    </cfRule>
  </conditionalFormatting>
  <conditionalFormatting sqref="J44">
    <cfRule type="cellIs" dxfId="4" priority="1263" operator="greaterThan">
      <formula>250</formula>
    </cfRule>
  </conditionalFormatting>
  <conditionalFormatting sqref="J44">
    <cfRule type="cellIs" dxfId="5" priority="1264" operator="greaterThan">
      <formula>200</formula>
    </cfRule>
  </conditionalFormatting>
  <conditionalFormatting sqref="J44">
    <cfRule type="cellIs" dxfId="6" priority="1265" operator="greaterThan">
      <formula>150</formula>
    </cfRule>
  </conditionalFormatting>
  <conditionalFormatting sqref="J45">
    <cfRule type="cellIs" dxfId="4" priority="1266" operator="greaterThan">
      <formula>250</formula>
    </cfRule>
  </conditionalFormatting>
  <conditionalFormatting sqref="J45">
    <cfRule type="cellIs" dxfId="5" priority="1267" operator="greaterThan">
      <formula>200</formula>
    </cfRule>
  </conditionalFormatting>
  <conditionalFormatting sqref="J45">
    <cfRule type="cellIs" dxfId="6" priority="1268" operator="greaterThan">
      <formula>150</formula>
    </cfRule>
  </conditionalFormatting>
  <conditionalFormatting sqref="J46">
    <cfRule type="cellIs" dxfId="4" priority="1269" operator="greaterThan">
      <formula>250</formula>
    </cfRule>
  </conditionalFormatting>
  <conditionalFormatting sqref="J46">
    <cfRule type="cellIs" dxfId="5" priority="1270" operator="greaterThan">
      <formula>200</formula>
    </cfRule>
  </conditionalFormatting>
  <conditionalFormatting sqref="J46">
    <cfRule type="cellIs" dxfId="6" priority="1271" operator="greaterThan">
      <formula>150</formula>
    </cfRule>
  </conditionalFormatting>
  <conditionalFormatting sqref="J47">
    <cfRule type="cellIs" dxfId="4" priority="1272" operator="greaterThan">
      <formula>250</formula>
    </cfRule>
  </conditionalFormatting>
  <conditionalFormatting sqref="J47">
    <cfRule type="cellIs" dxfId="5" priority="1273" operator="greaterThan">
      <formula>200</formula>
    </cfRule>
  </conditionalFormatting>
  <conditionalFormatting sqref="J47">
    <cfRule type="cellIs" dxfId="6" priority="1274" operator="greaterThan">
      <formula>150</formula>
    </cfRule>
  </conditionalFormatting>
  <conditionalFormatting sqref="J48">
    <cfRule type="cellIs" dxfId="4" priority="1275" operator="greaterThan">
      <formula>250</formula>
    </cfRule>
  </conditionalFormatting>
  <conditionalFormatting sqref="J48">
    <cfRule type="cellIs" dxfId="5" priority="1276" operator="greaterThan">
      <formula>200</formula>
    </cfRule>
  </conditionalFormatting>
  <conditionalFormatting sqref="J48">
    <cfRule type="cellIs" dxfId="6" priority="1277" operator="greaterThan">
      <formula>150</formula>
    </cfRule>
  </conditionalFormatting>
  <conditionalFormatting sqref="J49">
    <cfRule type="cellIs" dxfId="4" priority="1278" operator="greaterThan">
      <formula>250</formula>
    </cfRule>
  </conditionalFormatting>
  <conditionalFormatting sqref="J49">
    <cfRule type="cellIs" dxfId="5" priority="1279" operator="greaterThan">
      <formula>200</formula>
    </cfRule>
  </conditionalFormatting>
  <conditionalFormatting sqref="J49">
    <cfRule type="cellIs" dxfId="6" priority="1280" operator="greaterThan">
      <formula>150</formula>
    </cfRule>
  </conditionalFormatting>
  <conditionalFormatting sqref="J50">
    <cfRule type="cellIs" dxfId="4" priority="1281" operator="greaterThan">
      <formula>250</formula>
    </cfRule>
  </conditionalFormatting>
  <conditionalFormatting sqref="J50">
    <cfRule type="cellIs" dxfId="5" priority="1282" operator="greaterThan">
      <formula>200</formula>
    </cfRule>
  </conditionalFormatting>
  <conditionalFormatting sqref="J50">
    <cfRule type="cellIs" dxfId="6" priority="1283" operator="greaterThan">
      <formula>150</formula>
    </cfRule>
  </conditionalFormatting>
  <conditionalFormatting sqref="J51">
    <cfRule type="cellIs" dxfId="4" priority="1284" operator="greaterThan">
      <formula>250</formula>
    </cfRule>
  </conditionalFormatting>
  <conditionalFormatting sqref="J51">
    <cfRule type="cellIs" dxfId="5" priority="1285" operator="greaterThan">
      <formula>200</formula>
    </cfRule>
  </conditionalFormatting>
  <conditionalFormatting sqref="J51">
    <cfRule type="cellIs" dxfId="6" priority="1286" operator="greaterThan">
      <formula>150</formula>
    </cfRule>
  </conditionalFormatting>
  <conditionalFormatting sqref="J52">
    <cfRule type="cellIs" dxfId="4" priority="1287" operator="greaterThan">
      <formula>250</formula>
    </cfRule>
  </conditionalFormatting>
  <conditionalFormatting sqref="J52">
    <cfRule type="cellIs" dxfId="5" priority="1288" operator="greaterThan">
      <formula>200</formula>
    </cfRule>
  </conditionalFormatting>
  <conditionalFormatting sqref="J52">
    <cfRule type="cellIs" dxfId="6" priority="1289" operator="greaterThan">
      <formula>150</formula>
    </cfRule>
  </conditionalFormatting>
  <conditionalFormatting sqref="J53">
    <cfRule type="cellIs" dxfId="4" priority="1290" operator="greaterThan">
      <formula>250</formula>
    </cfRule>
  </conditionalFormatting>
  <conditionalFormatting sqref="J53">
    <cfRule type="cellIs" dxfId="5" priority="1291" operator="greaterThan">
      <formula>200</formula>
    </cfRule>
  </conditionalFormatting>
  <conditionalFormatting sqref="J53">
    <cfRule type="cellIs" dxfId="6" priority="1292" operator="greaterThan">
      <formula>150</formula>
    </cfRule>
  </conditionalFormatting>
  <conditionalFormatting sqref="J54">
    <cfRule type="cellIs" dxfId="4" priority="1293" operator="greaterThan">
      <formula>250</formula>
    </cfRule>
  </conditionalFormatting>
  <conditionalFormatting sqref="J54">
    <cfRule type="cellIs" dxfId="5" priority="1294" operator="greaterThan">
      <formula>200</formula>
    </cfRule>
  </conditionalFormatting>
  <conditionalFormatting sqref="J54">
    <cfRule type="cellIs" dxfId="6" priority="1295" operator="greaterThan">
      <formula>150</formula>
    </cfRule>
  </conditionalFormatting>
  <conditionalFormatting sqref="J55">
    <cfRule type="cellIs" dxfId="4" priority="1296" operator="greaterThan">
      <formula>250</formula>
    </cfRule>
  </conditionalFormatting>
  <conditionalFormatting sqref="J55">
    <cfRule type="cellIs" dxfId="5" priority="1297" operator="greaterThan">
      <formula>200</formula>
    </cfRule>
  </conditionalFormatting>
  <conditionalFormatting sqref="J55">
    <cfRule type="cellIs" dxfId="6" priority="1298" operator="greaterThan">
      <formula>150</formula>
    </cfRule>
  </conditionalFormatting>
  <conditionalFormatting sqref="J56">
    <cfRule type="cellIs" dxfId="4" priority="1299" operator="greaterThan">
      <formula>250</formula>
    </cfRule>
  </conditionalFormatting>
  <conditionalFormatting sqref="J56">
    <cfRule type="cellIs" dxfId="5" priority="1300" operator="greaterThan">
      <formula>200</formula>
    </cfRule>
  </conditionalFormatting>
  <conditionalFormatting sqref="J56">
    <cfRule type="cellIs" dxfId="6" priority="1301" operator="greaterThan">
      <formula>150</formula>
    </cfRule>
  </conditionalFormatting>
  <conditionalFormatting sqref="J57">
    <cfRule type="cellIs" dxfId="4" priority="1302" operator="greaterThan">
      <formula>250</formula>
    </cfRule>
  </conditionalFormatting>
  <conditionalFormatting sqref="J57">
    <cfRule type="cellIs" dxfId="5" priority="1303" operator="greaterThan">
      <formula>200</formula>
    </cfRule>
  </conditionalFormatting>
  <conditionalFormatting sqref="J57">
    <cfRule type="cellIs" dxfId="6" priority="1304" operator="greaterThan">
      <formula>150</formula>
    </cfRule>
  </conditionalFormatting>
  <conditionalFormatting sqref="J58">
    <cfRule type="cellIs" dxfId="4" priority="1305" operator="greaterThan">
      <formula>250</formula>
    </cfRule>
  </conditionalFormatting>
  <conditionalFormatting sqref="J58">
    <cfRule type="cellIs" dxfId="5" priority="1306" operator="greaterThan">
      <formula>200</formula>
    </cfRule>
  </conditionalFormatting>
  <conditionalFormatting sqref="J58">
    <cfRule type="cellIs" dxfId="6" priority="1307" operator="greaterThan">
      <formula>150</formula>
    </cfRule>
  </conditionalFormatting>
  <conditionalFormatting sqref="J59">
    <cfRule type="cellIs" dxfId="4" priority="1308" operator="greaterThan">
      <formula>250</formula>
    </cfRule>
  </conditionalFormatting>
  <conditionalFormatting sqref="J59">
    <cfRule type="cellIs" dxfId="5" priority="1309" operator="greaterThan">
      <formula>200</formula>
    </cfRule>
  </conditionalFormatting>
  <conditionalFormatting sqref="J59">
    <cfRule type="cellIs" dxfId="6" priority="1310" operator="greaterThan">
      <formula>150</formula>
    </cfRule>
  </conditionalFormatting>
  <conditionalFormatting sqref="J60">
    <cfRule type="cellIs" dxfId="4" priority="1311" operator="greaterThan">
      <formula>250</formula>
    </cfRule>
  </conditionalFormatting>
  <conditionalFormatting sqref="J60">
    <cfRule type="cellIs" dxfId="5" priority="1312" operator="greaterThan">
      <formula>200</formula>
    </cfRule>
  </conditionalFormatting>
  <conditionalFormatting sqref="J60">
    <cfRule type="cellIs" dxfId="6" priority="1313" operator="greaterThan">
      <formula>150</formula>
    </cfRule>
  </conditionalFormatting>
  <conditionalFormatting sqref="J61">
    <cfRule type="cellIs" dxfId="4" priority="1314" operator="greaterThan">
      <formula>250</formula>
    </cfRule>
  </conditionalFormatting>
  <conditionalFormatting sqref="J61">
    <cfRule type="cellIs" dxfId="5" priority="1315" operator="greaterThan">
      <formula>200</formula>
    </cfRule>
  </conditionalFormatting>
  <conditionalFormatting sqref="J61">
    <cfRule type="cellIs" dxfId="6" priority="1316" operator="greaterThan">
      <formula>150</formula>
    </cfRule>
  </conditionalFormatting>
  <conditionalFormatting sqref="J62">
    <cfRule type="cellIs" dxfId="4" priority="1317" operator="greaterThan">
      <formula>250</formula>
    </cfRule>
  </conditionalFormatting>
  <conditionalFormatting sqref="J62">
    <cfRule type="cellIs" dxfId="5" priority="1318" operator="greaterThan">
      <formula>200</formula>
    </cfRule>
  </conditionalFormatting>
  <conditionalFormatting sqref="J62">
    <cfRule type="cellIs" dxfId="6" priority="1319" operator="greaterThan">
      <formula>150</formula>
    </cfRule>
  </conditionalFormatting>
  <conditionalFormatting sqref="J63">
    <cfRule type="cellIs" dxfId="4" priority="1320" operator="greaterThan">
      <formula>250</formula>
    </cfRule>
  </conditionalFormatting>
  <conditionalFormatting sqref="J63">
    <cfRule type="cellIs" dxfId="5" priority="1321" operator="greaterThan">
      <formula>200</formula>
    </cfRule>
  </conditionalFormatting>
  <conditionalFormatting sqref="J63">
    <cfRule type="cellIs" dxfId="6" priority="1322" operator="greaterThan">
      <formula>150</formula>
    </cfRule>
  </conditionalFormatting>
  <conditionalFormatting sqref="J64">
    <cfRule type="cellIs" dxfId="4" priority="1323" operator="greaterThan">
      <formula>250</formula>
    </cfRule>
  </conditionalFormatting>
  <conditionalFormatting sqref="J64">
    <cfRule type="cellIs" dxfId="5" priority="1324" operator="greaterThan">
      <formula>200</formula>
    </cfRule>
  </conditionalFormatting>
  <conditionalFormatting sqref="J64">
    <cfRule type="cellIs" dxfId="6" priority="1325" operator="greaterThan">
      <formula>150</formula>
    </cfRule>
  </conditionalFormatting>
  <conditionalFormatting sqref="J65">
    <cfRule type="cellIs" dxfId="4" priority="1326" operator="greaterThan">
      <formula>250</formula>
    </cfRule>
  </conditionalFormatting>
  <conditionalFormatting sqref="J65">
    <cfRule type="cellIs" dxfId="5" priority="1327" operator="greaterThan">
      <formula>200</formula>
    </cfRule>
  </conditionalFormatting>
  <conditionalFormatting sqref="J65">
    <cfRule type="cellIs" dxfId="6" priority="1328" operator="greaterThan">
      <formula>150</formula>
    </cfRule>
  </conditionalFormatting>
  <conditionalFormatting sqref="J66">
    <cfRule type="cellIs" dxfId="4" priority="1329" operator="greaterThan">
      <formula>250</formula>
    </cfRule>
  </conditionalFormatting>
  <conditionalFormatting sqref="J66">
    <cfRule type="cellIs" dxfId="5" priority="1330" operator="greaterThan">
      <formula>200</formula>
    </cfRule>
  </conditionalFormatting>
  <conditionalFormatting sqref="J66">
    <cfRule type="cellIs" dxfId="6" priority="1331" operator="greaterThan">
      <formula>150</formula>
    </cfRule>
  </conditionalFormatting>
  <conditionalFormatting sqref="J67">
    <cfRule type="cellIs" dxfId="4" priority="1332" operator="greaterThan">
      <formula>250</formula>
    </cfRule>
  </conditionalFormatting>
  <conditionalFormatting sqref="J67">
    <cfRule type="cellIs" dxfId="5" priority="1333" operator="greaterThan">
      <formula>200</formula>
    </cfRule>
  </conditionalFormatting>
  <conditionalFormatting sqref="J67">
    <cfRule type="cellIs" dxfId="6" priority="1334" operator="greaterThan">
      <formula>150</formula>
    </cfRule>
  </conditionalFormatting>
  <conditionalFormatting sqref="J68">
    <cfRule type="cellIs" dxfId="4" priority="1335" operator="greaterThan">
      <formula>250</formula>
    </cfRule>
  </conditionalFormatting>
  <conditionalFormatting sqref="J68">
    <cfRule type="cellIs" dxfId="5" priority="1336" operator="greaterThan">
      <formula>200</formula>
    </cfRule>
  </conditionalFormatting>
  <conditionalFormatting sqref="J68">
    <cfRule type="cellIs" dxfId="6" priority="1337" operator="greaterThan">
      <formula>150</formula>
    </cfRule>
  </conditionalFormatting>
  <conditionalFormatting sqref="J69">
    <cfRule type="cellIs" dxfId="4" priority="1338" operator="greaterThan">
      <formula>250</formula>
    </cfRule>
  </conditionalFormatting>
  <conditionalFormatting sqref="J69">
    <cfRule type="cellIs" dxfId="5" priority="1339" operator="greaterThan">
      <formula>200</formula>
    </cfRule>
  </conditionalFormatting>
  <conditionalFormatting sqref="J69">
    <cfRule type="cellIs" dxfId="6" priority="1340" operator="greaterThan">
      <formula>150</formula>
    </cfRule>
  </conditionalFormatting>
  <conditionalFormatting sqref="J70">
    <cfRule type="cellIs" dxfId="4" priority="1341" operator="greaterThan">
      <formula>250</formula>
    </cfRule>
  </conditionalFormatting>
  <conditionalFormatting sqref="J70">
    <cfRule type="cellIs" dxfId="5" priority="1342" operator="greaterThan">
      <formula>200</formula>
    </cfRule>
  </conditionalFormatting>
  <conditionalFormatting sqref="J70">
    <cfRule type="cellIs" dxfId="6" priority="1343" operator="greaterThan">
      <formula>150</formula>
    </cfRule>
  </conditionalFormatting>
  <conditionalFormatting sqref="J71">
    <cfRule type="cellIs" dxfId="4" priority="1344" operator="greaterThan">
      <formula>250</formula>
    </cfRule>
  </conditionalFormatting>
  <conditionalFormatting sqref="J71">
    <cfRule type="cellIs" dxfId="5" priority="1345" operator="greaterThan">
      <formula>200</formula>
    </cfRule>
  </conditionalFormatting>
  <conditionalFormatting sqref="J71">
    <cfRule type="cellIs" dxfId="6" priority="1346" operator="greaterThan">
      <formula>150</formula>
    </cfRule>
  </conditionalFormatting>
  <conditionalFormatting sqref="J72">
    <cfRule type="cellIs" dxfId="4" priority="1347" operator="greaterThan">
      <formula>250</formula>
    </cfRule>
  </conditionalFormatting>
  <conditionalFormatting sqref="J72">
    <cfRule type="cellIs" dxfId="5" priority="1348" operator="greaterThan">
      <formula>200</formula>
    </cfRule>
  </conditionalFormatting>
  <conditionalFormatting sqref="J72">
    <cfRule type="cellIs" dxfId="6" priority="1349" operator="greaterThan">
      <formula>150</formula>
    </cfRule>
  </conditionalFormatting>
  <conditionalFormatting sqref="J73">
    <cfRule type="cellIs" dxfId="4" priority="1350" operator="greaterThan">
      <formula>250</formula>
    </cfRule>
  </conditionalFormatting>
  <conditionalFormatting sqref="J73">
    <cfRule type="cellIs" dxfId="5" priority="1351" operator="greaterThan">
      <formula>200</formula>
    </cfRule>
  </conditionalFormatting>
  <conditionalFormatting sqref="J73">
    <cfRule type="cellIs" dxfId="6" priority="1352" operator="greaterThan">
      <formula>150</formula>
    </cfRule>
  </conditionalFormatting>
  <conditionalFormatting sqref="J74">
    <cfRule type="cellIs" dxfId="4" priority="1353" operator="greaterThan">
      <formula>250</formula>
    </cfRule>
  </conditionalFormatting>
  <conditionalFormatting sqref="J74">
    <cfRule type="cellIs" dxfId="5" priority="1354" operator="greaterThan">
      <formula>200</formula>
    </cfRule>
  </conditionalFormatting>
  <conditionalFormatting sqref="J74">
    <cfRule type="cellIs" dxfId="6" priority="1355" operator="greaterThan">
      <formula>150</formula>
    </cfRule>
  </conditionalFormatting>
  <conditionalFormatting sqref="J75">
    <cfRule type="cellIs" dxfId="4" priority="1356" operator="greaterThan">
      <formula>250</formula>
    </cfRule>
  </conditionalFormatting>
  <conditionalFormatting sqref="J75">
    <cfRule type="cellIs" dxfId="5" priority="1357" operator="greaterThan">
      <formula>200</formula>
    </cfRule>
  </conditionalFormatting>
  <conditionalFormatting sqref="J75">
    <cfRule type="cellIs" dxfId="6" priority="1358" operator="greaterThan">
      <formula>150</formula>
    </cfRule>
  </conditionalFormatting>
  <conditionalFormatting sqref="J76">
    <cfRule type="cellIs" dxfId="4" priority="1359" operator="greaterThan">
      <formula>250</formula>
    </cfRule>
  </conditionalFormatting>
  <conditionalFormatting sqref="J76">
    <cfRule type="cellIs" dxfId="5" priority="1360" operator="greaterThan">
      <formula>200</formula>
    </cfRule>
  </conditionalFormatting>
  <conditionalFormatting sqref="J76">
    <cfRule type="cellIs" dxfId="6" priority="1361" operator="greaterThan">
      <formula>150</formula>
    </cfRule>
  </conditionalFormatting>
  <conditionalFormatting sqref="J77">
    <cfRule type="cellIs" dxfId="4" priority="1362" operator="greaterThan">
      <formula>250</formula>
    </cfRule>
  </conditionalFormatting>
  <conditionalFormatting sqref="J77">
    <cfRule type="cellIs" dxfId="5" priority="1363" operator="greaterThan">
      <formula>200</formula>
    </cfRule>
  </conditionalFormatting>
  <conditionalFormatting sqref="J77">
    <cfRule type="cellIs" dxfId="6" priority="1364" operator="greaterThan">
      <formula>150</formula>
    </cfRule>
  </conditionalFormatting>
  <conditionalFormatting sqref="J78">
    <cfRule type="cellIs" dxfId="4" priority="1365" operator="greaterThan">
      <formula>250</formula>
    </cfRule>
  </conditionalFormatting>
  <conditionalFormatting sqref="J78">
    <cfRule type="cellIs" dxfId="5" priority="1366" operator="greaterThan">
      <formula>200</formula>
    </cfRule>
  </conditionalFormatting>
  <conditionalFormatting sqref="J78">
    <cfRule type="cellIs" dxfId="6" priority="1367" operator="greaterThan">
      <formula>150</formula>
    </cfRule>
  </conditionalFormatting>
  <conditionalFormatting sqref="J79">
    <cfRule type="cellIs" dxfId="4" priority="1368" operator="greaterThan">
      <formula>250</formula>
    </cfRule>
  </conditionalFormatting>
  <conditionalFormatting sqref="J79">
    <cfRule type="cellIs" dxfId="5" priority="1369" operator="greaterThan">
      <formula>200</formula>
    </cfRule>
  </conditionalFormatting>
  <conditionalFormatting sqref="J79">
    <cfRule type="cellIs" dxfId="6" priority="1370" operator="greaterThan">
      <formula>150</formula>
    </cfRule>
  </conditionalFormatting>
  <conditionalFormatting sqref="J80">
    <cfRule type="cellIs" dxfId="4" priority="1371" operator="greaterThan">
      <formula>250</formula>
    </cfRule>
  </conditionalFormatting>
  <conditionalFormatting sqref="J80">
    <cfRule type="cellIs" dxfId="5" priority="1372" operator="greaterThan">
      <formula>200</formula>
    </cfRule>
  </conditionalFormatting>
  <conditionalFormatting sqref="J80">
    <cfRule type="cellIs" dxfId="6" priority="1373" operator="greaterThan">
      <formula>150</formula>
    </cfRule>
  </conditionalFormatting>
  <conditionalFormatting sqref="J81">
    <cfRule type="cellIs" dxfId="4" priority="1374" operator="greaterThan">
      <formula>250</formula>
    </cfRule>
  </conditionalFormatting>
  <conditionalFormatting sqref="J81">
    <cfRule type="cellIs" dxfId="5" priority="1375" operator="greaterThan">
      <formula>200</formula>
    </cfRule>
  </conditionalFormatting>
  <conditionalFormatting sqref="J81">
    <cfRule type="cellIs" dxfId="6" priority="1376" operator="greaterThan">
      <formula>150</formula>
    </cfRule>
  </conditionalFormatting>
  <conditionalFormatting sqref="J82">
    <cfRule type="cellIs" dxfId="4" priority="1377" operator="greaterThan">
      <formula>250</formula>
    </cfRule>
  </conditionalFormatting>
  <conditionalFormatting sqref="J82">
    <cfRule type="cellIs" dxfId="5" priority="1378" operator="greaterThan">
      <formula>200</formula>
    </cfRule>
  </conditionalFormatting>
  <conditionalFormatting sqref="J82">
    <cfRule type="cellIs" dxfId="6" priority="1379" operator="greaterThan">
      <formula>150</formula>
    </cfRule>
  </conditionalFormatting>
  <conditionalFormatting sqref="J83">
    <cfRule type="cellIs" dxfId="4" priority="1380" operator="greaterThan">
      <formula>250</formula>
    </cfRule>
  </conditionalFormatting>
  <conditionalFormatting sqref="J83">
    <cfRule type="cellIs" dxfId="5" priority="1381" operator="greaterThan">
      <formula>200</formula>
    </cfRule>
  </conditionalFormatting>
  <conditionalFormatting sqref="J83">
    <cfRule type="cellIs" dxfId="6" priority="1382" operator="greaterThan">
      <formula>150</formula>
    </cfRule>
  </conditionalFormatting>
  <conditionalFormatting sqref="J84">
    <cfRule type="cellIs" dxfId="4" priority="1383" operator="greaterThan">
      <formula>250</formula>
    </cfRule>
  </conditionalFormatting>
  <conditionalFormatting sqref="J84">
    <cfRule type="cellIs" dxfId="5" priority="1384" operator="greaterThan">
      <formula>200</formula>
    </cfRule>
  </conditionalFormatting>
  <conditionalFormatting sqref="J84">
    <cfRule type="cellIs" dxfId="6" priority="1385" operator="greaterThan">
      <formula>150</formula>
    </cfRule>
  </conditionalFormatting>
  <conditionalFormatting sqref="J85">
    <cfRule type="cellIs" dxfId="4" priority="1386" operator="greaterThan">
      <formula>250</formula>
    </cfRule>
  </conditionalFormatting>
  <conditionalFormatting sqref="J85">
    <cfRule type="cellIs" dxfId="5" priority="1387" operator="greaterThan">
      <formula>200</formula>
    </cfRule>
  </conditionalFormatting>
  <conditionalFormatting sqref="J85">
    <cfRule type="cellIs" dxfId="6" priority="1388" operator="greaterThan">
      <formula>150</formula>
    </cfRule>
  </conditionalFormatting>
  <conditionalFormatting sqref="J86">
    <cfRule type="cellIs" dxfId="4" priority="1389" operator="greaterThan">
      <formula>250</formula>
    </cfRule>
  </conditionalFormatting>
  <conditionalFormatting sqref="J86">
    <cfRule type="cellIs" dxfId="5" priority="1390" operator="greaterThan">
      <formula>200</formula>
    </cfRule>
  </conditionalFormatting>
  <conditionalFormatting sqref="J86">
    <cfRule type="cellIs" dxfId="6" priority="1391" operator="greaterThan">
      <formula>150</formula>
    </cfRule>
  </conditionalFormatting>
  <conditionalFormatting sqref="J87">
    <cfRule type="cellIs" dxfId="4" priority="1392" operator="greaterThan">
      <formula>250</formula>
    </cfRule>
  </conditionalFormatting>
  <conditionalFormatting sqref="J87">
    <cfRule type="cellIs" dxfId="5" priority="1393" operator="greaterThan">
      <formula>200</formula>
    </cfRule>
  </conditionalFormatting>
  <conditionalFormatting sqref="J87">
    <cfRule type="cellIs" dxfId="6" priority="1394" operator="greaterThan">
      <formula>150</formula>
    </cfRule>
  </conditionalFormatting>
  <conditionalFormatting sqref="J88">
    <cfRule type="cellIs" dxfId="4" priority="1395" operator="greaterThan">
      <formula>250</formula>
    </cfRule>
  </conditionalFormatting>
  <conditionalFormatting sqref="J88">
    <cfRule type="cellIs" dxfId="5" priority="1396" operator="greaterThan">
      <formula>200</formula>
    </cfRule>
  </conditionalFormatting>
  <conditionalFormatting sqref="J88">
    <cfRule type="cellIs" dxfId="6" priority="1397" operator="greaterThan">
      <formula>150</formula>
    </cfRule>
  </conditionalFormatting>
  <conditionalFormatting sqref="J89">
    <cfRule type="cellIs" dxfId="4" priority="1398" operator="greaterThan">
      <formula>250</formula>
    </cfRule>
  </conditionalFormatting>
  <conditionalFormatting sqref="J89">
    <cfRule type="cellIs" dxfId="5" priority="1399" operator="greaterThan">
      <formula>200</formula>
    </cfRule>
  </conditionalFormatting>
  <conditionalFormatting sqref="J89">
    <cfRule type="cellIs" dxfId="6" priority="1400" operator="greaterThan">
      <formula>150</formula>
    </cfRule>
  </conditionalFormatting>
  <conditionalFormatting sqref="J90">
    <cfRule type="cellIs" dxfId="4" priority="1401" operator="greaterThan">
      <formula>250</formula>
    </cfRule>
  </conditionalFormatting>
  <conditionalFormatting sqref="J90">
    <cfRule type="cellIs" dxfId="5" priority="1402" operator="greaterThan">
      <formula>200</formula>
    </cfRule>
  </conditionalFormatting>
  <conditionalFormatting sqref="J90">
    <cfRule type="cellIs" dxfId="6" priority="1403" operator="greaterThan">
      <formula>150</formula>
    </cfRule>
  </conditionalFormatting>
  <conditionalFormatting sqref="J91">
    <cfRule type="cellIs" dxfId="4" priority="1404" operator="greaterThan">
      <formula>250</formula>
    </cfRule>
  </conditionalFormatting>
  <conditionalFormatting sqref="J91">
    <cfRule type="cellIs" dxfId="5" priority="1405" operator="greaterThan">
      <formula>200</formula>
    </cfRule>
  </conditionalFormatting>
  <conditionalFormatting sqref="J91">
    <cfRule type="cellIs" dxfId="6" priority="1406" operator="greaterThan">
      <formula>150</formula>
    </cfRule>
  </conditionalFormatting>
  <conditionalFormatting sqref="J92">
    <cfRule type="cellIs" dxfId="4" priority="1407" operator="greaterThan">
      <formula>250</formula>
    </cfRule>
  </conditionalFormatting>
  <conditionalFormatting sqref="J92">
    <cfRule type="cellIs" dxfId="5" priority="1408" operator="greaterThan">
      <formula>200</formula>
    </cfRule>
  </conditionalFormatting>
  <conditionalFormatting sqref="J92">
    <cfRule type="cellIs" dxfId="6" priority="1409" operator="greaterThan">
      <formula>150</formula>
    </cfRule>
  </conditionalFormatting>
  <conditionalFormatting sqref="J93">
    <cfRule type="cellIs" dxfId="4" priority="1410" operator="greaterThan">
      <formula>250</formula>
    </cfRule>
  </conditionalFormatting>
  <conditionalFormatting sqref="J93">
    <cfRule type="cellIs" dxfId="5" priority="1411" operator="greaterThan">
      <formula>200</formula>
    </cfRule>
  </conditionalFormatting>
  <conditionalFormatting sqref="J93">
    <cfRule type="cellIs" dxfId="6" priority="1412" operator="greaterThan">
      <formula>150</formula>
    </cfRule>
  </conditionalFormatting>
  <conditionalFormatting sqref="J94">
    <cfRule type="cellIs" dxfId="4" priority="1413" operator="greaterThan">
      <formula>250</formula>
    </cfRule>
  </conditionalFormatting>
  <conditionalFormatting sqref="J94">
    <cfRule type="cellIs" dxfId="5" priority="1414" operator="greaterThan">
      <formula>200</formula>
    </cfRule>
  </conditionalFormatting>
  <conditionalFormatting sqref="J94">
    <cfRule type="cellIs" dxfId="6" priority="1415" operator="greaterThan">
      <formula>150</formula>
    </cfRule>
  </conditionalFormatting>
  <conditionalFormatting sqref="J95">
    <cfRule type="cellIs" dxfId="4" priority="1416" operator="greaterThan">
      <formula>250</formula>
    </cfRule>
  </conditionalFormatting>
  <conditionalFormatting sqref="J95">
    <cfRule type="cellIs" dxfId="5" priority="1417" operator="greaterThan">
      <formula>200</formula>
    </cfRule>
  </conditionalFormatting>
  <conditionalFormatting sqref="J95">
    <cfRule type="cellIs" dxfId="6" priority="1418" operator="greaterThan">
      <formula>150</formula>
    </cfRule>
  </conditionalFormatting>
  <conditionalFormatting sqref="J96">
    <cfRule type="cellIs" dxfId="4" priority="1419" operator="greaterThan">
      <formula>250</formula>
    </cfRule>
  </conditionalFormatting>
  <conditionalFormatting sqref="J96">
    <cfRule type="cellIs" dxfId="5" priority="1420" operator="greaterThan">
      <formula>200</formula>
    </cfRule>
  </conditionalFormatting>
  <conditionalFormatting sqref="J96">
    <cfRule type="cellIs" dxfId="6" priority="1421" operator="greaterThan">
      <formula>150</formula>
    </cfRule>
  </conditionalFormatting>
  <conditionalFormatting sqref="J97">
    <cfRule type="cellIs" dxfId="4" priority="1422" operator="greaterThan">
      <formula>250</formula>
    </cfRule>
  </conditionalFormatting>
  <conditionalFormatting sqref="J97">
    <cfRule type="cellIs" dxfId="5" priority="1423" operator="greaterThan">
      <formula>200</formula>
    </cfRule>
  </conditionalFormatting>
  <conditionalFormatting sqref="J97">
    <cfRule type="cellIs" dxfId="6" priority="1424" operator="greaterThan">
      <formula>150</formula>
    </cfRule>
  </conditionalFormatting>
  <conditionalFormatting sqref="J98">
    <cfRule type="cellIs" dxfId="4" priority="1425" operator="greaterThan">
      <formula>250</formula>
    </cfRule>
  </conditionalFormatting>
  <conditionalFormatting sqref="J98">
    <cfRule type="cellIs" dxfId="5" priority="1426" operator="greaterThan">
      <formula>200</formula>
    </cfRule>
  </conditionalFormatting>
  <conditionalFormatting sqref="J98">
    <cfRule type="cellIs" dxfId="6" priority="1427" operator="greaterThan">
      <formula>150</formula>
    </cfRule>
  </conditionalFormatting>
  <conditionalFormatting sqref="J99">
    <cfRule type="cellIs" dxfId="4" priority="1428" operator="greaterThan">
      <formula>250</formula>
    </cfRule>
  </conditionalFormatting>
  <conditionalFormatting sqref="J99">
    <cfRule type="cellIs" dxfId="5" priority="1429" operator="greaterThan">
      <formula>200</formula>
    </cfRule>
  </conditionalFormatting>
  <conditionalFormatting sqref="J99">
    <cfRule type="cellIs" dxfId="6" priority="1430" operator="greaterThan">
      <formula>150</formula>
    </cfRule>
  </conditionalFormatting>
  <conditionalFormatting sqref="J100">
    <cfRule type="cellIs" dxfId="4" priority="1431" operator="greaterThan">
      <formula>250</formula>
    </cfRule>
  </conditionalFormatting>
  <conditionalFormatting sqref="J100">
    <cfRule type="cellIs" dxfId="5" priority="1432" operator="greaterThan">
      <formula>200</formula>
    </cfRule>
  </conditionalFormatting>
  <conditionalFormatting sqref="J100">
    <cfRule type="cellIs" dxfId="6" priority="1433" operator="greaterThan">
      <formula>150</formula>
    </cfRule>
  </conditionalFormatting>
  <conditionalFormatting sqref="J101">
    <cfRule type="cellIs" dxfId="4" priority="1434" operator="greaterThan">
      <formula>250</formula>
    </cfRule>
  </conditionalFormatting>
  <conditionalFormatting sqref="J101">
    <cfRule type="cellIs" dxfId="5" priority="1435" operator="greaterThan">
      <formula>200</formula>
    </cfRule>
  </conditionalFormatting>
  <conditionalFormatting sqref="J101">
    <cfRule type="cellIs" dxfId="6" priority="1436" operator="greaterThan">
      <formula>150</formula>
    </cfRule>
  </conditionalFormatting>
  <conditionalFormatting sqref="J102">
    <cfRule type="cellIs" dxfId="4" priority="1437" operator="greaterThan">
      <formula>250</formula>
    </cfRule>
  </conditionalFormatting>
  <conditionalFormatting sqref="J102">
    <cfRule type="cellIs" dxfId="5" priority="1438" operator="greaterThan">
      <formula>200</formula>
    </cfRule>
  </conditionalFormatting>
  <conditionalFormatting sqref="J102">
    <cfRule type="cellIs" dxfId="6" priority="1439" operator="greaterThan">
      <formula>150</formula>
    </cfRule>
  </conditionalFormatting>
  <conditionalFormatting sqref="J103">
    <cfRule type="cellIs" dxfId="4" priority="1440" operator="greaterThan">
      <formula>250</formula>
    </cfRule>
  </conditionalFormatting>
  <conditionalFormatting sqref="J103">
    <cfRule type="cellIs" dxfId="5" priority="1441" operator="greaterThan">
      <formula>200</formula>
    </cfRule>
  </conditionalFormatting>
  <conditionalFormatting sqref="J103">
    <cfRule type="cellIs" dxfId="6" priority="1442" operator="greaterThan">
      <formula>150</formula>
    </cfRule>
  </conditionalFormatting>
  <conditionalFormatting sqref="AA8">
    <cfRule type="cellIs" dxfId="2" priority="1443" operator="greaterThan">
      <formula>0</formula>
    </cfRule>
  </conditionalFormatting>
  <conditionalFormatting sqref="AA9">
    <cfRule type="cellIs" dxfId="2" priority="1444" operator="greaterThan">
      <formula>0</formula>
    </cfRule>
  </conditionalFormatting>
  <conditionalFormatting sqref="AA10">
    <cfRule type="cellIs" dxfId="2" priority="1445" operator="greaterThan">
      <formula>0</formula>
    </cfRule>
  </conditionalFormatting>
  <conditionalFormatting sqref="AA11">
    <cfRule type="cellIs" dxfId="2" priority="1446" operator="greaterThan">
      <formula>0</formula>
    </cfRule>
  </conditionalFormatting>
  <conditionalFormatting sqref="AA12">
    <cfRule type="cellIs" dxfId="2" priority="1447" operator="greaterThan">
      <formula>0</formula>
    </cfRule>
  </conditionalFormatting>
  <conditionalFormatting sqref="AA13">
    <cfRule type="cellIs" dxfId="2" priority="1448" operator="greaterThan">
      <formula>0</formula>
    </cfRule>
  </conditionalFormatting>
  <conditionalFormatting sqref="AA14">
    <cfRule type="cellIs" dxfId="2" priority="1449" operator="greaterThan">
      <formula>0</formula>
    </cfRule>
  </conditionalFormatting>
  <conditionalFormatting sqref="AA15">
    <cfRule type="cellIs" dxfId="2" priority="1450" operator="greaterThan">
      <formula>0</formula>
    </cfRule>
  </conditionalFormatting>
  <conditionalFormatting sqref="AA16">
    <cfRule type="cellIs" dxfId="2" priority="1451" operator="greaterThan">
      <formula>0</formula>
    </cfRule>
  </conditionalFormatting>
  <conditionalFormatting sqref="AA17">
    <cfRule type="cellIs" dxfId="2" priority="1452" operator="greaterThan">
      <formula>0</formula>
    </cfRule>
  </conditionalFormatting>
  <conditionalFormatting sqref="AA18">
    <cfRule type="cellIs" dxfId="2" priority="1453" operator="greaterThan">
      <formula>0</formula>
    </cfRule>
  </conditionalFormatting>
  <conditionalFormatting sqref="AA19">
    <cfRule type="cellIs" dxfId="2" priority="1454" operator="greaterThan">
      <formula>0</formula>
    </cfRule>
  </conditionalFormatting>
  <conditionalFormatting sqref="AA20">
    <cfRule type="cellIs" dxfId="2" priority="1455" operator="greaterThan">
      <formula>0</formula>
    </cfRule>
  </conditionalFormatting>
  <conditionalFormatting sqref="AA21">
    <cfRule type="cellIs" dxfId="2" priority="1456" operator="greaterThan">
      <formula>0</formula>
    </cfRule>
  </conditionalFormatting>
  <conditionalFormatting sqref="AA22">
    <cfRule type="cellIs" dxfId="2" priority="1457" operator="greaterThan">
      <formula>0</formula>
    </cfRule>
  </conditionalFormatting>
  <conditionalFormatting sqref="AA23">
    <cfRule type="cellIs" dxfId="2" priority="1458" operator="greaterThan">
      <formula>0</formula>
    </cfRule>
  </conditionalFormatting>
  <conditionalFormatting sqref="AA24">
    <cfRule type="cellIs" dxfId="2" priority="1459" operator="greaterThan">
      <formula>0</formula>
    </cfRule>
  </conditionalFormatting>
  <conditionalFormatting sqref="AA25">
    <cfRule type="cellIs" dxfId="2" priority="1460" operator="greaterThan">
      <formula>0</formula>
    </cfRule>
  </conditionalFormatting>
  <conditionalFormatting sqref="AA26">
    <cfRule type="cellIs" dxfId="2" priority="1461" operator="greaterThan">
      <formula>0</formula>
    </cfRule>
  </conditionalFormatting>
  <conditionalFormatting sqref="AA27">
    <cfRule type="cellIs" dxfId="2" priority="1462" operator="greaterThan">
      <formula>0</formula>
    </cfRule>
  </conditionalFormatting>
  <conditionalFormatting sqref="AA28">
    <cfRule type="cellIs" dxfId="2" priority="1463" operator="greaterThan">
      <formula>0</formula>
    </cfRule>
  </conditionalFormatting>
  <conditionalFormatting sqref="AA29">
    <cfRule type="cellIs" dxfId="2" priority="1464" operator="greaterThan">
      <formula>0</formula>
    </cfRule>
  </conditionalFormatting>
  <conditionalFormatting sqref="AA30">
    <cfRule type="cellIs" dxfId="2" priority="1465" operator="greaterThan">
      <formula>0</formula>
    </cfRule>
  </conditionalFormatting>
  <conditionalFormatting sqref="AA31">
    <cfRule type="cellIs" dxfId="2" priority="1466" operator="greaterThan">
      <formula>0</formula>
    </cfRule>
  </conditionalFormatting>
  <conditionalFormatting sqref="AA32">
    <cfRule type="cellIs" dxfId="2" priority="1467" operator="greaterThan">
      <formula>0</formula>
    </cfRule>
  </conditionalFormatting>
  <conditionalFormatting sqref="AA33">
    <cfRule type="cellIs" dxfId="2" priority="1468" operator="greaterThan">
      <formula>0</formula>
    </cfRule>
  </conditionalFormatting>
  <conditionalFormatting sqref="AA34">
    <cfRule type="cellIs" dxfId="2" priority="1469" operator="greaterThan">
      <formula>0</formula>
    </cfRule>
  </conditionalFormatting>
  <conditionalFormatting sqref="AA35">
    <cfRule type="cellIs" dxfId="2" priority="1470" operator="greaterThan">
      <formula>0</formula>
    </cfRule>
  </conditionalFormatting>
  <conditionalFormatting sqref="AA36">
    <cfRule type="cellIs" dxfId="2" priority="1471" operator="greaterThan">
      <formula>0</formula>
    </cfRule>
  </conditionalFormatting>
  <conditionalFormatting sqref="AA37">
    <cfRule type="cellIs" dxfId="2" priority="1472" operator="greaterThan">
      <formula>0</formula>
    </cfRule>
  </conditionalFormatting>
  <conditionalFormatting sqref="AA38">
    <cfRule type="cellIs" dxfId="2" priority="1473" operator="greaterThan">
      <formula>0</formula>
    </cfRule>
  </conditionalFormatting>
  <conditionalFormatting sqref="AA39">
    <cfRule type="cellIs" dxfId="2" priority="1474" operator="greaterThan">
      <formula>0</formula>
    </cfRule>
  </conditionalFormatting>
  <conditionalFormatting sqref="AA40">
    <cfRule type="cellIs" dxfId="2" priority="1475" operator="greaterThan">
      <formula>0</formula>
    </cfRule>
  </conditionalFormatting>
  <conditionalFormatting sqref="AA41">
    <cfRule type="cellIs" dxfId="2" priority="1476" operator="greaterThan">
      <formula>0</formula>
    </cfRule>
  </conditionalFormatting>
  <conditionalFormatting sqref="AA42">
    <cfRule type="cellIs" dxfId="2" priority="1477" operator="greaterThan">
      <formula>0</formula>
    </cfRule>
  </conditionalFormatting>
  <conditionalFormatting sqref="AA43">
    <cfRule type="cellIs" dxfId="2" priority="1478" operator="greaterThan">
      <formula>0</formula>
    </cfRule>
  </conditionalFormatting>
  <conditionalFormatting sqref="AA44">
    <cfRule type="cellIs" dxfId="2" priority="1479" operator="greaterThan">
      <formula>0</formula>
    </cfRule>
  </conditionalFormatting>
  <conditionalFormatting sqref="AA45">
    <cfRule type="cellIs" dxfId="2" priority="1480" operator="greaterThan">
      <formula>0</formula>
    </cfRule>
  </conditionalFormatting>
  <conditionalFormatting sqref="AA46">
    <cfRule type="cellIs" dxfId="2" priority="1481" operator="greaterThan">
      <formula>0</formula>
    </cfRule>
  </conditionalFormatting>
  <conditionalFormatting sqref="AA47">
    <cfRule type="cellIs" dxfId="2" priority="1482" operator="greaterThan">
      <formula>0</formula>
    </cfRule>
  </conditionalFormatting>
  <conditionalFormatting sqref="AA48">
    <cfRule type="cellIs" dxfId="2" priority="1483" operator="greaterThan">
      <formula>0</formula>
    </cfRule>
  </conditionalFormatting>
  <conditionalFormatting sqref="AA49">
    <cfRule type="cellIs" dxfId="2" priority="1484" operator="greaterThan">
      <formula>0</formula>
    </cfRule>
  </conditionalFormatting>
  <conditionalFormatting sqref="AA50">
    <cfRule type="cellIs" dxfId="2" priority="1485" operator="greaterThan">
      <formula>0</formula>
    </cfRule>
  </conditionalFormatting>
  <conditionalFormatting sqref="AA51">
    <cfRule type="cellIs" dxfId="2" priority="1486" operator="greaterThan">
      <formula>0</formula>
    </cfRule>
  </conditionalFormatting>
  <conditionalFormatting sqref="AA52">
    <cfRule type="cellIs" dxfId="2" priority="1487" operator="greaterThan">
      <formula>0</formula>
    </cfRule>
  </conditionalFormatting>
  <conditionalFormatting sqref="AA53">
    <cfRule type="cellIs" dxfId="2" priority="1488" operator="greaterThan">
      <formula>0</formula>
    </cfRule>
  </conditionalFormatting>
  <conditionalFormatting sqref="AA54">
    <cfRule type="cellIs" dxfId="2" priority="1489" operator="greaterThan">
      <formula>0</formula>
    </cfRule>
  </conditionalFormatting>
  <conditionalFormatting sqref="AA55">
    <cfRule type="cellIs" dxfId="2" priority="1490" operator="greaterThan">
      <formula>0</formula>
    </cfRule>
  </conditionalFormatting>
  <conditionalFormatting sqref="AA56">
    <cfRule type="cellIs" dxfId="2" priority="1491" operator="greaterThan">
      <formula>0</formula>
    </cfRule>
  </conditionalFormatting>
  <conditionalFormatting sqref="AA57">
    <cfRule type="cellIs" dxfId="2" priority="1492" operator="greaterThan">
      <formula>0</formula>
    </cfRule>
  </conditionalFormatting>
  <conditionalFormatting sqref="AA58">
    <cfRule type="cellIs" dxfId="2" priority="1493" operator="greaterThan">
      <formula>0</formula>
    </cfRule>
  </conditionalFormatting>
  <conditionalFormatting sqref="AA59">
    <cfRule type="cellIs" dxfId="2" priority="1494" operator="greaterThan">
      <formula>0</formula>
    </cfRule>
  </conditionalFormatting>
  <conditionalFormatting sqref="AA60">
    <cfRule type="cellIs" dxfId="2" priority="1495" operator="greaterThan">
      <formula>0</formula>
    </cfRule>
  </conditionalFormatting>
  <conditionalFormatting sqref="AA61">
    <cfRule type="cellIs" dxfId="2" priority="1496" operator="greaterThan">
      <formula>0</formula>
    </cfRule>
  </conditionalFormatting>
  <conditionalFormatting sqref="AA62">
    <cfRule type="cellIs" dxfId="2" priority="1497" operator="greaterThan">
      <formula>0</formula>
    </cfRule>
  </conditionalFormatting>
  <conditionalFormatting sqref="AA63">
    <cfRule type="cellIs" dxfId="2" priority="1498" operator="greaterThan">
      <formula>0</formula>
    </cfRule>
  </conditionalFormatting>
  <conditionalFormatting sqref="AA64">
    <cfRule type="cellIs" dxfId="2" priority="1499" operator="greaterThan">
      <formula>0</formula>
    </cfRule>
  </conditionalFormatting>
  <conditionalFormatting sqref="AA65">
    <cfRule type="cellIs" dxfId="2" priority="1500" operator="greaterThan">
      <formula>0</formula>
    </cfRule>
  </conditionalFormatting>
  <conditionalFormatting sqref="AA66">
    <cfRule type="cellIs" dxfId="2" priority="1501" operator="greaterThan">
      <formula>0</formula>
    </cfRule>
  </conditionalFormatting>
  <conditionalFormatting sqref="AA67">
    <cfRule type="cellIs" dxfId="2" priority="1502" operator="greaterThan">
      <formula>0</formula>
    </cfRule>
  </conditionalFormatting>
  <conditionalFormatting sqref="AA68">
    <cfRule type="cellIs" dxfId="2" priority="1503" operator="greaterThan">
      <formula>0</formula>
    </cfRule>
  </conditionalFormatting>
  <conditionalFormatting sqref="AA69">
    <cfRule type="cellIs" dxfId="2" priority="1504" operator="greaterThan">
      <formula>0</formula>
    </cfRule>
  </conditionalFormatting>
  <conditionalFormatting sqref="AA70">
    <cfRule type="cellIs" dxfId="2" priority="1505" operator="greaterThan">
      <formula>0</formula>
    </cfRule>
  </conditionalFormatting>
  <conditionalFormatting sqref="AA71">
    <cfRule type="cellIs" dxfId="2" priority="1506" operator="greaterThan">
      <formula>0</formula>
    </cfRule>
  </conditionalFormatting>
  <conditionalFormatting sqref="AA72">
    <cfRule type="cellIs" dxfId="2" priority="1507" operator="greaterThan">
      <formula>0</formula>
    </cfRule>
  </conditionalFormatting>
  <conditionalFormatting sqref="AA73">
    <cfRule type="cellIs" dxfId="2" priority="1508" operator="greaterThan">
      <formula>0</formula>
    </cfRule>
  </conditionalFormatting>
  <conditionalFormatting sqref="AA74">
    <cfRule type="cellIs" dxfId="2" priority="1509" operator="greaterThan">
      <formula>0</formula>
    </cfRule>
  </conditionalFormatting>
  <conditionalFormatting sqref="AA75">
    <cfRule type="cellIs" dxfId="2" priority="1510" operator="greaterThan">
      <formula>0</formula>
    </cfRule>
  </conditionalFormatting>
  <conditionalFormatting sqref="AA76">
    <cfRule type="cellIs" dxfId="2" priority="1511" operator="greaterThan">
      <formula>0</formula>
    </cfRule>
  </conditionalFormatting>
  <conditionalFormatting sqref="AA77">
    <cfRule type="cellIs" dxfId="2" priority="1512" operator="greaterThan">
      <formula>0</formula>
    </cfRule>
  </conditionalFormatting>
  <conditionalFormatting sqref="AA78">
    <cfRule type="cellIs" dxfId="2" priority="1513" operator="greaterThan">
      <formula>0</formula>
    </cfRule>
  </conditionalFormatting>
  <conditionalFormatting sqref="AA79">
    <cfRule type="cellIs" dxfId="2" priority="1514" operator="greaterThan">
      <formula>0</formula>
    </cfRule>
  </conditionalFormatting>
  <conditionalFormatting sqref="AA80">
    <cfRule type="cellIs" dxfId="2" priority="1515" operator="greaterThan">
      <formula>0</formula>
    </cfRule>
  </conditionalFormatting>
  <conditionalFormatting sqref="AA81">
    <cfRule type="cellIs" dxfId="2" priority="1516" operator="greaterThan">
      <formula>0</formula>
    </cfRule>
  </conditionalFormatting>
  <conditionalFormatting sqref="AA82">
    <cfRule type="cellIs" dxfId="2" priority="1517" operator="greaterThan">
      <formula>0</formula>
    </cfRule>
  </conditionalFormatting>
  <conditionalFormatting sqref="AA83">
    <cfRule type="cellIs" dxfId="2" priority="1518" operator="greaterThan">
      <formula>0</formula>
    </cfRule>
  </conditionalFormatting>
  <conditionalFormatting sqref="AA84">
    <cfRule type="cellIs" dxfId="2" priority="1519" operator="greaterThan">
      <formula>0</formula>
    </cfRule>
  </conditionalFormatting>
  <conditionalFormatting sqref="AA85">
    <cfRule type="cellIs" dxfId="2" priority="1520" operator="greaterThan">
      <formula>0</formula>
    </cfRule>
  </conditionalFormatting>
  <conditionalFormatting sqref="AA86">
    <cfRule type="cellIs" dxfId="2" priority="1521" operator="greaterThan">
      <formula>0</formula>
    </cfRule>
  </conditionalFormatting>
  <conditionalFormatting sqref="AA87">
    <cfRule type="cellIs" dxfId="2" priority="1522" operator="greaterThan">
      <formula>0</formula>
    </cfRule>
  </conditionalFormatting>
  <conditionalFormatting sqref="AA88">
    <cfRule type="cellIs" dxfId="2" priority="1523" operator="greaterThan">
      <formula>0</formula>
    </cfRule>
  </conditionalFormatting>
  <conditionalFormatting sqref="AA89">
    <cfRule type="cellIs" dxfId="2" priority="1524" operator="greaterThan">
      <formula>0</formula>
    </cfRule>
  </conditionalFormatting>
  <conditionalFormatting sqref="AA90">
    <cfRule type="cellIs" dxfId="2" priority="1525" operator="greaterThan">
      <formula>0</formula>
    </cfRule>
  </conditionalFormatting>
  <conditionalFormatting sqref="AA91">
    <cfRule type="cellIs" dxfId="2" priority="1526" operator="greaterThan">
      <formula>0</formula>
    </cfRule>
  </conditionalFormatting>
  <conditionalFormatting sqref="AA92">
    <cfRule type="cellIs" dxfId="2" priority="1527" operator="greaterThan">
      <formula>0</formula>
    </cfRule>
  </conditionalFormatting>
  <conditionalFormatting sqref="AA93">
    <cfRule type="cellIs" dxfId="2" priority="1528" operator="greaterThan">
      <formula>0</formula>
    </cfRule>
  </conditionalFormatting>
  <conditionalFormatting sqref="AA94">
    <cfRule type="cellIs" dxfId="2" priority="1529" operator="greaterThan">
      <formula>0</formula>
    </cfRule>
  </conditionalFormatting>
  <conditionalFormatting sqref="AA95">
    <cfRule type="cellIs" dxfId="2" priority="1530" operator="greaterThan">
      <formula>0</formula>
    </cfRule>
  </conditionalFormatting>
  <conditionalFormatting sqref="AA96">
    <cfRule type="cellIs" dxfId="2" priority="1531" operator="greaterThan">
      <formula>0</formula>
    </cfRule>
  </conditionalFormatting>
  <conditionalFormatting sqref="AA97">
    <cfRule type="cellIs" dxfId="2" priority="1532" operator="greaterThan">
      <formula>0</formula>
    </cfRule>
  </conditionalFormatting>
  <conditionalFormatting sqref="AA98">
    <cfRule type="cellIs" dxfId="2" priority="1533" operator="greaterThan">
      <formula>0</formula>
    </cfRule>
  </conditionalFormatting>
  <conditionalFormatting sqref="AA99">
    <cfRule type="cellIs" dxfId="2" priority="1534" operator="greaterThan">
      <formula>0</formula>
    </cfRule>
  </conditionalFormatting>
  <conditionalFormatting sqref="AA100">
    <cfRule type="cellIs" dxfId="2" priority="1535" operator="greaterThan">
      <formula>0</formula>
    </cfRule>
  </conditionalFormatting>
  <conditionalFormatting sqref="AA101">
    <cfRule type="cellIs" dxfId="2" priority="1536" operator="greaterThan">
      <formula>0</formula>
    </cfRule>
  </conditionalFormatting>
  <conditionalFormatting sqref="AA102">
    <cfRule type="cellIs" dxfId="2" priority="1537" operator="greaterThan">
      <formula>0</formula>
    </cfRule>
  </conditionalFormatting>
  <conditionalFormatting sqref="AA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L356"/>
  <sheetViews>
    <sheetView tabSelected="0" workbookViewId="0" zoomScale="80" zoomScaleNormal="80" showGridLines="true" showRowColHeaders="1">
      <selection activeCell="P103" sqref="P103"/>
    </sheetView>
  </sheetViews>
  <sheetFormatPr defaultRowHeight="14.4" defaultColWidth="8.85546875" outlineLevelRow="0" outlineLevelCol="0"/>
  <cols>
    <col min="6" max="6" width="14.140625" customWidth="true" style="0"/>
    <col min="19" max="19" width="19" customWidth="true" style="0"/>
    <col min="26" max="26" width="19.42578125" customWidth="true" style="0"/>
    <col min="27" max="27" width="17" customWidth="true" style="0"/>
  </cols>
  <sheetData>
    <row r="1" spans="1:38" customHeight="1" ht="21">
      <c r="A1" s="1" t="s">
        <v>0</v>
      </c>
      <c r="B1" s="2"/>
      <c r="C1" s="3" t="s">
        <v>1</v>
      </c>
      <c r="D1" s="2"/>
      <c r="E1" s="140"/>
      <c r="F1" s="140"/>
      <c r="G1" s="140"/>
      <c r="H1" s="140"/>
      <c r="I1" s="4"/>
      <c r="J1" s="4"/>
      <c r="K1" s="5"/>
      <c r="L1" s="5"/>
      <c r="M1" s="5"/>
      <c r="N1" s="5"/>
      <c r="O1" s="5"/>
      <c r="P1" s="5"/>
      <c r="Q1" s="6"/>
      <c r="R1" s="6"/>
      <c r="S1" s="7"/>
      <c r="T1" s="8"/>
      <c r="U1" s="8"/>
      <c r="V1" s="8"/>
      <c r="W1" s="8"/>
      <c r="X1" s="8"/>
      <c r="Y1" s="8"/>
      <c r="Z1" s="2"/>
      <c r="AA1" s="2"/>
      <c r="AB1" s="9" t="s">
        <v>2</v>
      </c>
      <c r="AC1" s="10">
        <f>$AB$107</f>
        <v>-5.05791349555085</v>
      </c>
      <c r="AD1" s="11" t="s">
        <v>3</v>
      </c>
      <c r="AE1" s="12"/>
      <c r="AF1" s="13"/>
      <c r="AG1" s="14"/>
      <c r="AH1" s="15"/>
      <c r="AI1" s="16"/>
    </row>
    <row r="2" spans="1:38" customHeight="1" ht="21">
      <c r="A2" s="17">
        <v>279.351</v>
      </c>
      <c r="B2" s="18"/>
      <c r="C2" s="19">
        <v>800</v>
      </c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41" t="s">
        <v>4</v>
      </c>
      <c r="AB2" s="141"/>
      <c r="AC2" s="141"/>
      <c r="AD2" s="141"/>
      <c r="AE2" s="22"/>
      <c r="AF2" s="23"/>
      <c r="AG2" s="24"/>
      <c r="AH2" s="25"/>
      <c r="AI2" s="16"/>
    </row>
    <row r="3" spans="1:38" customHeight="1" ht="23.25">
      <c r="A3" s="26"/>
      <c r="B3" s="18"/>
      <c r="C3" s="18"/>
      <c r="D3" s="18"/>
      <c r="E3" s="18"/>
      <c r="F3" s="18"/>
      <c r="G3" s="1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42" t="s">
        <v>5</v>
      </c>
      <c r="AB3" s="142"/>
      <c r="AC3" s="142"/>
      <c r="AD3" s="142"/>
      <c r="AE3" s="28"/>
      <c r="AF3" s="23"/>
      <c r="AG3" s="24"/>
      <c r="AH3" s="25"/>
      <c r="AI3" s="16"/>
    </row>
    <row r="4" spans="1:38" customHeight="1" ht="22.5">
      <c r="A4" s="29" t="s">
        <v>6</v>
      </c>
      <c r="B4" s="143" t="s">
        <v>60</v>
      </c>
      <c r="C4" s="143"/>
      <c r="D4" s="143"/>
      <c r="E4" s="30"/>
      <c r="F4" s="30"/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44" t="s">
        <v>8</v>
      </c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32"/>
      <c r="AE4" s="33"/>
      <c r="AF4" s="34"/>
      <c r="AG4" s="35"/>
      <c r="AH4" s="36"/>
      <c r="AI4" s="16"/>
    </row>
    <row r="5" spans="1:38" customHeight="1" ht="15.75">
      <c r="A5" s="37"/>
      <c r="B5" s="38"/>
      <c r="C5" s="38"/>
      <c r="D5" s="38" t="s">
        <v>9</v>
      </c>
      <c r="E5" s="38"/>
      <c r="F5" s="38"/>
      <c r="G5" s="38"/>
      <c r="H5" s="39"/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 t="s">
        <v>9</v>
      </c>
      <c r="Q5" s="39"/>
      <c r="R5" s="39"/>
      <c r="S5" s="39"/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 t="s">
        <v>9</v>
      </c>
      <c r="Z5" s="39"/>
      <c r="AA5" s="39"/>
      <c r="AB5" s="39"/>
      <c r="AC5" s="39"/>
      <c r="AD5" s="40"/>
      <c r="AF5" s="16"/>
      <c r="AG5" s="41" t="s">
        <v>10</v>
      </c>
      <c r="AH5" s="42" t="s">
        <v>11</v>
      </c>
      <c r="AI5" s="43" t="s">
        <v>12</v>
      </c>
    </row>
    <row r="6" spans="1:38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17</v>
      </c>
      <c r="H6" s="45" t="s">
        <v>18</v>
      </c>
      <c r="I6" s="45" t="s">
        <v>19</v>
      </c>
      <c r="J6" s="45" t="s">
        <v>20</v>
      </c>
      <c r="K6" s="45" t="s">
        <v>21</v>
      </c>
      <c r="L6" s="45" t="s">
        <v>22</v>
      </c>
      <c r="M6" s="45" t="s">
        <v>23</v>
      </c>
      <c r="N6" s="45" t="s">
        <v>21</v>
      </c>
      <c r="O6" s="45" t="s">
        <v>22</v>
      </c>
      <c r="P6" s="45" t="s">
        <v>23</v>
      </c>
      <c r="Q6" s="45" t="s">
        <v>24</v>
      </c>
      <c r="R6" s="45" t="s">
        <v>25</v>
      </c>
      <c r="S6" s="45" t="s">
        <v>26</v>
      </c>
      <c r="T6" s="45">
        <v>12</v>
      </c>
      <c r="U6" s="45">
        <v>15</v>
      </c>
      <c r="V6" s="45">
        <v>20</v>
      </c>
      <c r="W6" s="45" t="s">
        <v>27</v>
      </c>
      <c r="X6" s="45" t="s">
        <v>27</v>
      </c>
      <c r="Y6" s="45" t="s">
        <v>27</v>
      </c>
      <c r="Z6" s="45" t="s">
        <v>27</v>
      </c>
      <c r="AA6" s="46" t="s">
        <v>28</v>
      </c>
      <c r="AB6" s="45" t="s">
        <v>29</v>
      </c>
      <c r="AC6" s="45" t="s">
        <v>30</v>
      </c>
      <c r="AD6" s="47" t="s">
        <v>31</v>
      </c>
      <c r="AE6" s="48"/>
      <c r="AF6" s="16"/>
      <c r="AG6" s="49">
        <v>51.5</v>
      </c>
      <c r="AH6" s="50">
        <v>0</v>
      </c>
      <c r="AI6" s="51">
        <v>0</v>
      </c>
    </row>
    <row r="7" spans="1:38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41</v>
      </c>
      <c r="L7" s="53" t="s">
        <v>41</v>
      </c>
      <c r="M7" s="53" t="s">
        <v>42</v>
      </c>
      <c r="N7" s="53" t="s">
        <v>43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48</v>
      </c>
      <c r="U7" s="53" t="s">
        <v>48</v>
      </c>
      <c r="V7" s="53" t="s">
        <v>48</v>
      </c>
      <c r="W7" s="53" t="s">
        <v>49</v>
      </c>
      <c r="X7" s="53" t="s">
        <v>50</v>
      </c>
      <c r="Y7" s="53" t="s">
        <v>51</v>
      </c>
      <c r="Z7" s="53" t="s">
        <v>47</v>
      </c>
      <c r="AA7" s="53" t="s">
        <v>52</v>
      </c>
      <c r="AB7" s="53" t="s">
        <v>47</v>
      </c>
      <c r="AC7" s="53" t="s">
        <v>47</v>
      </c>
      <c r="AD7" s="54" t="s">
        <v>47</v>
      </c>
      <c r="AE7" s="55"/>
      <c r="AF7" s="16"/>
      <c r="AG7" s="49">
        <f>ROUND((AG6-0.01),2)</f>
        <v>51.49</v>
      </c>
      <c r="AH7" s="50">
        <v>0</v>
      </c>
      <c r="AI7" s="51">
        <v>0</v>
      </c>
    </row>
    <row r="8" spans="1:38" customHeight="1" ht="15.75">
      <c r="A8" s="56">
        <v>0</v>
      </c>
      <c r="B8" s="57">
        <v>0.0104166666666667</v>
      </c>
      <c r="C8" s="58">
        <v>49.99</v>
      </c>
      <c r="D8" s="59">
        <f>ROUND(C8,2)</f>
        <v>49.99</v>
      </c>
      <c r="E8" s="60">
        <v>311.89</v>
      </c>
      <c r="F8" s="60">
        <v>638.67319</v>
      </c>
      <c r="G8" s="61">
        <f>ABS(F8)</f>
        <v>638.67319</v>
      </c>
      <c r="H8" s="62">
        <v>47.59656</v>
      </c>
      <c r="I8" s="63">
        <f>MAX(H8,-0.12*G8)</f>
        <v>47.59656</v>
      </c>
      <c r="J8" s="63">
        <f>IF(ABS(G8)&lt;=10,0.5,IF(ABS(G8)&lt;=25,1,IF(ABS(G8)&lt;=100,2,10)))</f>
        <v>10</v>
      </c>
      <c r="K8" s="64">
        <f>IF(H8&lt;-J8,1,0)</f>
        <v>0</v>
      </c>
      <c r="L8" s="64"/>
      <c r="M8" s="65">
        <f>IF(OR(L8=12,L8=24,L8=36,L8=48,L8=60,L8=72,L8=84,L8=96),1,0)</f>
        <v>0</v>
      </c>
      <c r="N8" s="65">
        <f>IF(H8&gt;J8,1,0)</f>
        <v>1</v>
      </c>
      <c r="O8" s="65"/>
      <c r="P8" s="65">
        <f>IF(OR(O8=12,O8=24,O8=36,O8=48,O8=60,O8=72,O8=84,O8=96),1,0)</f>
        <v>0</v>
      </c>
      <c r="Q8" s="66">
        <f>M8+P8</f>
        <v>0</v>
      </c>
      <c r="R8" s="66">
        <f>Q8*ABS(S8)*0.1</f>
        <v>0</v>
      </c>
      <c r="S8" s="67">
        <f>I8*E8/40000</f>
        <v>0.3711222774599999</v>
      </c>
      <c r="T8" s="60">
        <f>MIN($T$6/100*G8,150)</f>
        <v>76.6407828</v>
      </c>
      <c r="U8" s="60">
        <f>MIN($U$6/100*G8,200)</f>
        <v>95.8009785</v>
      </c>
      <c r="V8" s="60">
        <f>MIN($V$6/100*G8,250)</f>
        <v>127.734638</v>
      </c>
      <c r="W8" s="60">
        <v>0.2</v>
      </c>
      <c r="X8" s="60">
        <v>0.2</v>
      </c>
      <c r="Y8" s="60">
        <v>0.6</v>
      </c>
      <c r="Z8" s="67">
        <f>IF(AND(D8&lt;49.85,H8&gt;0),$C$2*ABS(H8)/40000,(SUMPRODUCT(--(H8&gt;$T8:$V8),(H8-$T8:$V8),($W8:$Y8)))*E8/40000)</f>
        <v>0</v>
      </c>
      <c r="AA8" s="67">
        <f>IF(AND(C8&gt;=50.1,H8&lt;0),($A$2)*ABS(H8)/40000,0)</f>
        <v>0</v>
      </c>
      <c r="AB8" s="67">
        <f>S8+Z8+AA8</f>
        <v>0.3711222774599999</v>
      </c>
      <c r="AC8" s="67">
        <f>IF(AB8&gt;=0,AB8,"")</f>
        <v>0.3711222774599999</v>
      </c>
      <c r="AD8" s="68" t="str">
        <f>IF(AB8&lt;0,AB8,"")</f>
        <v/>
      </c>
      <c r="AE8" s="69"/>
      <c r="AF8" s="16"/>
      <c r="AG8" s="49">
        <f>ROUND((AG7-0.01),2)</f>
        <v>51.48</v>
      </c>
      <c r="AH8" s="50">
        <v>0</v>
      </c>
      <c r="AI8" s="51">
        <v>0</v>
      </c>
    </row>
    <row r="9" spans="1:38" customHeight="1" ht="15.75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442.05</v>
      </c>
      <c r="F9" s="60">
        <v>713.16719</v>
      </c>
      <c r="G9" s="61">
        <f>ABS(F9)</f>
        <v>713.16719</v>
      </c>
      <c r="H9" s="74">
        <v>-17.08051</v>
      </c>
      <c r="I9" s="63">
        <f>MAX(H9,-0.12*G9)</f>
        <v>-17.08051</v>
      </c>
      <c r="J9" s="63">
        <f>IF(ABS(G9)&lt;=10,0.5,IF(ABS(G9)&lt;=25,1,IF(ABS(G9)&lt;=100,2,10)))</f>
        <v>10</v>
      </c>
      <c r="K9" s="64">
        <f>IF(H9&lt;-J9,1,0)</f>
        <v>1</v>
      </c>
      <c r="L9" s="64">
        <f>IF(K9=K8,K9+L8,0)</f>
        <v>0</v>
      </c>
      <c r="M9" s="65">
        <f>IF(OR(L9=12,L9=24,L9=36,L9=48,L9=60,L9=72,L9=84,L9=96),1,0)</f>
        <v>0</v>
      </c>
      <c r="N9" s="65">
        <f>IF(H9&gt;J9,1,0)</f>
        <v>0</v>
      </c>
      <c r="O9" s="65">
        <f>IF(N9=N8,N9+O8,0)</f>
        <v>0</v>
      </c>
      <c r="P9" s="65">
        <f>IF(OR(O9=12,O9=24,O9=36,O9=48,O9=60,O9=72,O9=84,O9=96),1,0)</f>
        <v>0</v>
      </c>
      <c r="Q9" s="66">
        <f>M9+P9</f>
        <v>0</v>
      </c>
      <c r="R9" s="66">
        <f>Q9*ABS(S9)*0.1</f>
        <v>0</v>
      </c>
      <c r="S9" s="67">
        <f>I9*E9/40000</f>
        <v>-0.1887609861375</v>
      </c>
      <c r="T9" s="60">
        <f>MIN($T$6/100*G9,150)</f>
        <v>85.58006279999999</v>
      </c>
      <c r="U9" s="60">
        <f>MIN($U$6/100*G9,200)</f>
        <v>106.9750785</v>
      </c>
      <c r="V9" s="60">
        <f>MIN($V$6/100*G9,250)</f>
        <v>142.633438</v>
      </c>
      <c r="W9" s="60">
        <v>0.2</v>
      </c>
      <c r="X9" s="60">
        <v>0.2</v>
      </c>
      <c r="Y9" s="60">
        <v>0.6</v>
      </c>
      <c r="Z9" s="67">
        <f>IF(AND(D9&lt;49.85,H9&gt;0),$C$2*ABS(H9)/40000,(SUMPRODUCT(--(H9&gt;$T9:$V9),(H9-$T9:$V9),($W9:$Y9)))*E9/40000)</f>
        <v>0</v>
      </c>
      <c r="AA9" s="67">
        <f>IF(AND(C9&gt;=50.1,H9&lt;0),($A$2)*ABS(H9)/40000,0)</f>
        <v>0</v>
      </c>
      <c r="AB9" s="67">
        <f>S9+Z9+AA9</f>
        <v>-0.1887609861375</v>
      </c>
      <c r="AC9" s="75" t="str">
        <f>IF(AB9&gt;=0,AB9,"")</f>
        <v/>
      </c>
      <c r="AD9" s="76">
        <f>IF(AB9&lt;0,AB9,"")</f>
        <v>-0.1887609861375</v>
      </c>
      <c r="AE9" s="77"/>
      <c r="AF9" s="16"/>
      <c r="AG9" s="49">
        <f>ROUND((AG8-0.01),2)</f>
        <v>51.47</v>
      </c>
      <c r="AH9" s="50">
        <v>0</v>
      </c>
      <c r="AI9" s="51">
        <v>0</v>
      </c>
    </row>
    <row r="10" spans="1:38" customHeight="1" ht="15.75">
      <c r="A10" s="70">
        <v>0.0208333333333333</v>
      </c>
      <c r="B10" s="71">
        <v>0.03125</v>
      </c>
      <c r="C10" s="72">
        <v>49.96</v>
      </c>
      <c r="D10" s="73">
        <f>ROUND(C10,2)</f>
        <v>49.96</v>
      </c>
      <c r="E10" s="60">
        <v>409.51</v>
      </c>
      <c r="F10" s="60">
        <v>707.26719</v>
      </c>
      <c r="G10" s="61">
        <f>ABS(F10)</f>
        <v>707.26719</v>
      </c>
      <c r="H10" s="74">
        <v>-24.22796</v>
      </c>
      <c r="I10" s="63">
        <f>MAX(H10,-0.12*G10)</f>
        <v>-24.22796</v>
      </c>
      <c r="J10" s="63">
        <f>IF(ABS(G10)&lt;=10,0.5,IF(ABS(G10)&lt;=25,1,IF(ABS(G10)&lt;=100,2,10)))</f>
        <v>10</v>
      </c>
      <c r="K10" s="64">
        <f>IF(H10&lt;-J10,1,0)</f>
        <v>1</v>
      </c>
      <c r="L10" s="64">
        <f>IF(K10=K9,L9+K10,0)</f>
        <v>1</v>
      </c>
      <c r="M10" s="65">
        <f>IF(OR(L10=12,L10=24,L10=36,L10=48,L10=60,L10=72,L10=84,L10=96),1,0)</f>
        <v>0</v>
      </c>
      <c r="N10" s="65">
        <f>IF(H10&gt;J10,1,0)</f>
        <v>0</v>
      </c>
      <c r="O10" s="65">
        <f>IF(N10=N9,O9+N10,0)</f>
        <v>0</v>
      </c>
      <c r="P10" s="65">
        <f>IF(OR(O10=12,O10=24,O10=36,O10=48,O10=60,O10=72,O10=84,O10=96),1,0)</f>
        <v>0</v>
      </c>
      <c r="Q10" s="66">
        <f>M10+P10</f>
        <v>0</v>
      </c>
      <c r="R10" s="66">
        <f>Q10*ABS(S10)*0.1</f>
        <v>0</v>
      </c>
      <c r="S10" s="67">
        <f>I10*E10/40000</f>
        <v>-0.24803979749</v>
      </c>
      <c r="T10" s="60">
        <f>MIN($T$6/100*G10,150)</f>
        <v>84.87206279999999</v>
      </c>
      <c r="U10" s="60">
        <f>MIN($U$6/100*G10,200)</f>
        <v>106.0900785</v>
      </c>
      <c r="V10" s="60">
        <f>MIN($V$6/100*G10,250)</f>
        <v>141.453438</v>
      </c>
      <c r="W10" s="60">
        <v>0.2</v>
      </c>
      <c r="X10" s="60">
        <v>0.2</v>
      </c>
      <c r="Y10" s="60">
        <v>0.6</v>
      </c>
      <c r="Z10" s="67">
        <f>IF(AND(D10&lt;49.85,H10&gt;0),$C$2*ABS(H10)/40000,(SUMPRODUCT(--(H10&gt;$T10:$V10),(H10-$T10:$V10),($W10:$Y10)))*E10/40000)</f>
        <v>0</v>
      </c>
      <c r="AA10" s="67">
        <f>IF(AND(C10&gt;=50.1,H10&lt;0),($A$2)*ABS(H10)/40000,0)</f>
        <v>0</v>
      </c>
      <c r="AB10" s="67">
        <f>S10+Z10+AA10</f>
        <v>-0.24803979749</v>
      </c>
      <c r="AC10" s="75" t="str">
        <f>IF(AB10&gt;=0,AB10,"")</f>
        <v/>
      </c>
      <c r="AD10" s="76">
        <f>IF(AB10&lt;0,AB10,"")</f>
        <v>-0.24803979749</v>
      </c>
      <c r="AE10" s="77"/>
      <c r="AF10" s="16"/>
      <c r="AG10" s="49">
        <f>ROUND((AG9-0.01),2)</f>
        <v>51.46</v>
      </c>
      <c r="AH10" s="50">
        <v>0</v>
      </c>
      <c r="AI10" s="51">
        <v>0</v>
      </c>
    </row>
    <row r="11" spans="1:38" customHeight="1" ht="15.75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279.35</v>
      </c>
      <c r="F11" s="60">
        <v>711.23119</v>
      </c>
      <c r="G11" s="61">
        <f>ABS(F11)</f>
        <v>711.23119</v>
      </c>
      <c r="H11" s="74">
        <v>-40.79898</v>
      </c>
      <c r="I11" s="63">
        <f>MAX(H11,-0.12*G11)</f>
        <v>-40.79898</v>
      </c>
      <c r="J11" s="63">
        <f>IF(ABS(G11)&lt;=10,0.5,IF(ABS(G11)&lt;=25,1,IF(ABS(G11)&lt;=100,2,10)))</f>
        <v>10</v>
      </c>
      <c r="K11" s="64">
        <f>IF(H11&lt;-J11,1,0)</f>
        <v>1</v>
      </c>
      <c r="L11" s="64">
        <f>IF(K11=K10,L10+K11,0)</f>
        <v>2</v>
      </c>
      <c r="M11" s="65">
        <f>IF(OR(L11=12,L11=24,L11=36,L11=48,L11=60,L11=72,L11=84,L11=96),1,0)</f>
        <v>0</v>
      </c>
      <c r="N11" s="65">
        <f>IF(H11&gt;J11,1,0)</f>
        <v>0</v>
      </c>
      <c r="O11" s="65">
        <f>IF(N11=N10,O10+N11,0)</f>
        <v>0</v>
      </c>
      <c r="P11" s="65">
        <f>IF(OR(O11=12,O11=24,O11=36,O11=48,O11=60,O11=72,O11=84,O11=96),1,0)</f>
        <v>0</v>
      </c>
      <c r="Q11" s="66">
        <f>M11+P11</f>
        <v>0</v>
      </c>
      <c r="R11" s="66">
        <f>Q11*ABS(S11)*0.1</f>
        <v>0</v>
      </c>
      <c r="S11" s="67">
        <f>I11*E11/40000</f>
        <v>-0.284929876575</v>
      </c>
      <c r="T11" s="60">
        <f>MIN($T$6/100*G11,150)</f>
        <v>85.34774279999999</v>
      </c>
      <c r="U11" s="60">
        <f>MIN($U$6/100*G11,200)</f>
        <v>106.6846785</v>
      </c>
      <c r="V11" s="60">
        <f>MIN($V$6/100*G11,250)</f>
        <v>142.246238</v>
      </c>
      <c r="W11" s="60">
        <v>0.2</v>
      </c>
      <c r="X11" s="60">
        <v>0.2</v>
      </c>
      <c r="Y11" s="60">
        <v>0.6</v>
      </c>
      <c r="Z11" s="67">
        <f>IF(AND(D11&lt;49.85,H11&gt;0),$C$2*ABS(H11)/40000,(SUMPRODUCT(--(H11&gt;$T11:$V11),(H11-$T11:$V11),($W11:$Y11)))*E11/40000)</f>
        <v>0</v>
      </c>
      <c r="AA11" s="67">
        <f>IF(AND(C11&gt;=50.1,H11&lt;0),($A$2)*ABS(H11)/40000,0)</f>
        <v>0</v>
      </c>
      <c r="AB11" s="67">
        <f>S11+Z11+AA11</f>
        <v>-0.284929876575</v>
      </c>
      <c r="AC11" s="75" t="str">
        <f>IF(AB11&gt;=0,AB11,"")</f>
        <v/>
      </c>
      <c r="AD11" s="76">
        <f>IF(AB11&lt;0,AB11,"")</f>
        <v>-0.284929876575</v>
      </c>
      <c r="AE11" s="77"/>
      <c r="AF11" s="16"/>
      <c r="AG11" s="49">
        <f>ROUND((AG10-0.01),2)</f>
        <v>51.45</v>
      </c>
      <c r="AH11" s="50">
        <v>0</v>
      </c>
      <c r="AI11" s="51">
        <v>0</v>
      </c>
      <c r="AK11" s="78">
        <v>-21</v>
      </c>
      <c r="AL11" s="79">
        <f>IF(OR(AK11&lt;-20,AK11&gt;20),1,0)</f>
        <v>1</v>
      </c>
    </row>
    <row r="12" spans="1:38" customHeight="1" ht="15.75">
      <c r="A12" s="70">
        <v>0.0416666666666667</v>
      </c>
      <c r="B12" s="71">
        <v>0.0520833333333334</v>
      </c>
      <c r="C12" s="72">
        <v>49.97</v>
      </c>
      <c r="D12" s="73">
        <f>ROUND(C12,2)</f>
        <v>49.97</v>
      </c>
      <c r="E12" s="60">
        <v>376.97</v>
      </c>
      <c r="F12" s="60">
        <v>702.9432</v>
      </c>
      <c r="G12" s="61">
        <f>ABS(F12)</f>
        <v>702.9432</v>
      </c>
      <c r="H12" s="74">
        <v>-38.55374</v>
      </c>
      <c r="I12" s="63">
        <f>MAX(H12,-0.12*G12)</f>
        <v>-38.55374</v>
      </c>
      <c r="J12" s="63">
        <f>IF(ABS(G12)&lt;=10,0.5,IF(ABS(G12)&lt;=25,1,IF(ABS(G12)&lt;=100,2,10)))</f>
        <v>10</v>
      </c>
      <c r="K12" s="64">
        <f>IF(H12&lt;-J12,1,0)</f>
        <v>1</v>
      </c>
      <c r="L12" s="64">
        <f>IF(K12=K11,L11+K12,0)</f>
        <v>3</v>
      </c>
      <c r="M12" s="65">
        <f>IF(OR(L12=12,L12=24,L12=36,L12=48,L12=60,L12=72,L12=84,L12=96),1,0)</f>
        <v>0</v>
      </c>
      <c r="N12" s="65">
        <f>IF(H12&gt;J12,1,0)</f>
        <v>0</v>
      </c>
      <c r="O12" s="65">
        <f>IF(N12=N11,O11+N12,0)</f>
        <v>0</v>
      </c>
      <c r="P12" s="65">
        <f>IF(OR(O12=12,O12=24,O12=36,O12=48,O12=60,O12=72,O12=84,O12=96),1,0)</f>
        <v>0</v>
      </c>
      <c r="Q12" s="66">
        <f>M12+P12</f>
        <v>0</v>
      </c>
      <c r="R12" s="66">
        <f>Q12*ABS(S12)*0.1</f>
        <v>0</v>
      </c>
      <c r="S12" s="67">
        <f>I12*E12/40000</f>
        <v>-0.363340084195</v>
      </c>
      <c r="T12" s="60">
        <f>MIN($T$6/100*G12,150)</f>
        <v>84.353184</v>
      </c>
      <c r="U12" s="60">
        <f>MIN($U$6/100*G12,200)</f>
        <v>105.44148</v>
      </c>
      <c r="V12" s="60">
        <f>MIN($V$6/100*G12,250)</f>
        <v>140.58864</v>
      </c>
      <c r="W12" s="60">
        <v>0.2</v>
      </c>
      <c r="X12" s="60">
        <v>0.2</v>
      </c>
      <c r="Y12" s="60">
        <v>0.6</v>
      </c>
      <c r="Z12" s="67">
        <f>IF(AND(D12&lt;49.85,H12&gt;0),$C$2*ABS(H12)/40000,(SUMPRODUCT(--(H12&gt;$T12:$V12),(H12-$T12:$V12),($W12:$Y12)))*E12/40000)</f>
        <v>0</v>
      </c>
      <c r="AA12" s="67">
        <f>IF(AND(C12&gt;=50.1,H12&lt;0),($A$2)*ABS(H12)/40000,0)</f>
        <v>0</v>
      </c>
      <c r="AB12" s="67">
        <f>S12+Z12+AA12</f>
        <v>-0.363340084195</v>
      </c>
      <c r="AC12" s="75" t="str">
        <f>IF(AB12&gt;=0,AB12,"")</f>
        <v/>
      </c>
      <c r="AD12" s="76">
        <f>IF(AB12&lt;0,AB12,"")</f>
        <v>-0.363340084195</v>
      </c>
      <c r="AE12" s="77"/>
      <c r="AF12" s="16"/>
      <c r="AG12" s="49">
        <f>ROUND((AG11-0.01),2)</f>
        <v>51.44</v>
      </c>
      <c r="AH12" s="50">
        <v>0</v>
      </c>
      <c r="AI12" s="51">
        <v>0</v>
      </c>
      <c r="AK12" s="80" t="s">
        <v>53</v>
      </c>
      <c r="AL12" s="81"/>
    </row>
    <row r="13" spans="1:38" customHeight="1" ht="15.75">
      <c r="A13" s="70">
        <v>0.0520833333333333</v>
      </c>
      <c r="B13" s="71">
        <v>0.0625</v>
      </c>
      <c r="C13" s="72">
        <v>49.95</v>
      </c>
      <c r="D13" s="73">
        <f>ROUND(C13,2)</f>
        <v>49.95</v>
      </c>
      <c r="E13" s="60">
        <v>442.05</v>
      </c>
      <c r="F13" s="60">
        <v>692.76546</v>
      </c>
      <c r="G13" s="61">
        <f>ABS(F13)</f>
        <v>692.76546</v>
      </c>
      <c r="H13" s="74">
        <v>-30.8052</v>
      </c>
      <c r="I13" s="63">
        <f>MAX(H13,-0.12*G13)</f>
        <v>-30.8052</v>
      </c>
      <c r="J13" s="63">
        <f>IF(ABS(G13)&lt;=10,0.5,IF(ABS(G13)&lt;=25,1,IF(ABS(G13)&lt;=100,2,10)))</f>
        <v>10</v>
      </c>
      <c r="K13" s="64">
        <f>IF(H13&lt;-J13,1,0)</f>
        <v>1</v>
      </c>
      <c r="L13" s="64">
        <f>IF(K13=K12,L12+K13,0)</f>
        <v>4</v>
      </c>
      <c r="M13" s="65">
        <f>IF(OR(L13=12,L13=24,L13=36,L13=48,L13=60,L13=72,L13=84,L13=96),1,0)</f>
        <v>0</v>
      </c>
      <c r="N13" s="65">
        <f>IF(H13&gt;J13,1,0)</f>
        <v>0</v>
      </c>
      <c r="O13" s="65">
        <f>IF(N13=N12,O12+N13,0)</f>
        <v>0</v>
      </c>
      <c r="P13" s="65">
        <f>IF(OR(O13=12,O13=24,O13=36,O13=48,O13=60,O13=72,O13=84,O13=96),1,0)</f>
        <v>0</v>
      </c>
      <c r="Q13" s="66">
        <f>M13+P13</f>
        <v>0</v>
      </c>
      <c r="R13" s="66">
        <f>Q13*ABS(S13)*0.1</f>
        <v>0</v>
      </c>
      <c r="S13" s="67">
        <f>I13*E13/40000</f>
        <v>-0.3404359665</v>
      </c>
      <c r="T13" s="60">
        <f>MIN($T$6/100*G13,150)</f>
        <v>83.13185519999999</v>
      </c>
      <c r="U13" s="60">
        <f>MIN($U$6/100*G13,200)</f>
        <v>103.914819</v>
      </c>
      <c r="V13" s="60">
        <f>MIN($V$6/100*G13,250)</f>
        <v>138.553092</v>
      </c>
      <c r="W13" s="60">
        <v>0.2</v>
      </c>
      <c r="X13" s="60">
        <v>0.2</v>
      </c>
      <c r="Y13" s="60">
        <v>0.6</v>
      </c>
      <c r="Z13" s="67">
        <f>IF(AND(D13&lt;49.85,H13&gt;0),$C$2*ABS(H13)/40000,(SUMPRODUCT(--(H13&gt;$T13:$V13),(H13-$T13:$V13),($W13:$Y13)))*E13/40000)</f>
        <v>0</v>
      </c>
      <c r="AA13" s="67">
        <f>IF(AND(C13&gt;=50.1,H13&lt;0),($A$2)*ABS(H13)/40000,0)</f>
        <v>0</v>
      </c>
      <c r="AB13" s="67">
        <f>S13+Z13+AA13</f>
        <v>-0.3404359665</v>
      </c>
      <c r="AC13" s="75" t="str">
        <f>IF(AB13&gt;=0,AB13,"")</f>
        <v/>
      </c>
      <c r="AD13" s="76">
        <f>IF(AB13&lt;0,AB13,"")</f>
        <v>-0.3404359665</v>
      </c>
      <c r="AE13" s="77"/>
      <c r="AF13" s="16"/>
      <c r="AG13" s="49">
        <f>ROUND((AG12-0.01),2)</f>
        <v>51.43</v>
      </c>
      <c r="AH13" s="50">
        <v>0</v>
      </c>
      <c r="AI13" s="51">
        <v>0</v>
      </c>
      <c r="AK13" s="80"/>
      <c r="AL13" s="81"/>
    </row>
    <row r="14" spans="1:38" customHeight="1" ht="15.75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376.97</v>
      </c>
      <c r="F14" s="60">
        <v>682.71146</v>
      </c>
      <c r="G14" s="61">
        <f>ABS(F14)</f>
        <v>682.71146</v>
      </c>
      <c r="H14" s="74">
        <v>7.62943</v>
      </c>
      <c r="I14" s="63">
        <f>MAX(H14,-0.12*G14)</f>
        <v>7.62943</v>
      </c>
      <c r="J14" s="63">
        <f>IF(ABS(G14)&lt;=10,0.5,IF(ABS(G14)&lt;=25,1,IF(ABS(G14)&lt;=100,2,10)))</f>
        <v>10</v>
      </c>
      <c r="K14" s="64">
        <f>IF(H14&lt;-J14,1,0)</f>
        <v>0</v>
      </c>
      <c r="L14" s="64">
        <f>IF(K14=K13,L13+K14,0)</f>
        <v>0</v>
      </c>
      <c r="M14" s="65">
        <f>IF(OR(L14=12,L14=24,L14=36,L14=48,L14=60,L14=72,L14=84,L14=96),1,0)</f>
        <v>0</v>
      </c>
      <c r="N14" s="65">
        <f>IF(H14&gt;J14,1,0)</f>
        <v>0</v>
      </c>
      <c r="O14" s="65">
        <f>IF(N14=N13,O13+N14,0)</f>
        <v>0</v>
      </c>
      <c r="P14" s="65">
        <f>IF(OR(O14=12,O14=24,O14=36,O14=48,O14=60,O14=72,O14=84,O14=96),1,0)</f>
        <v>0</v>
      </c>
      <c r="Q14" s="66">
        <f>M14+P14</f>
        <v>0</v>
      </c>
      <c r="R14" s="66">
        <f>Q14*ABS(S14)*0.1</f>
        <v>0</v>
      </c>
      <c r="S14" s="67">
        <f>I14*E14/40000</f>
        <v>0.07190165567750001</v>
      </c>
      <c r="T14" s="60">
        <f>MIN($T$6/100*G14,150)</f>
        <v>81.92537519999999</v>
      </c>
      <c r="U14" s="60">
        <f>MIN($U$6/100*G14,200)</f>
        <v>102.406719</v>
      </c>
      <c r="V14" s="60">
        <f>MIN($V$6/100*G14,250)</f>
        <v>136.542292</v>
      </c>
      <c r="W14" s="60">
        <v>0.2</v>
      </c>
      <c r="X14" s="60">
        <v>0.2</v>
      </c>
      <c r="Y14" s="60">
        <v>0.6</v>
      </c>
      <c r="Z14" s="67">
        <f>IF(AND(D14&lt;49.85,H14&gt;0),$C$2*ABS(H14)/40000,(SUMPRODUCT(--(H14&gt;$T14:$V14),(H14-$T14:$V14),($W14:$Y14)))*E14/40000)</f>
        <v>0</v>
      </c>
      <c r="AA14" s="67">
        <f>IF(AND(C14&gt;=50.1,H14&lt;0),($A$2)*ABS(H14)/40000,0)</f>
        <v>0</v>
      </c>
      <c r="AB14" s="67">
        <f>S14+Z14+AA14</f>
        <v>0.07190165567750001</v>
      </c>
      <c r="AC14" s="75">
        <f>IF(AB14&gt;=0,AB14,"")</f>
        <v>0.07190165567750001</v>
      </c>
      <c r="AD14" s="76" t="str">
        <f>IF(AB14&lt;0,AB14,"")</f>
        <v/>
      </c>
      <c r="AE14" s="77"/>
      <c r="AF14" s="82"/>
      <c r="AG14" s="49">
        <f>ROUND((AG13-0.01),2)</f>
        <v>51.42</v>
      </c>
      <c r="AH14" s="50">
        <v>0</v>
      </c>
      <c r="AI14" s="51">
        <v>0</v>
      </c>
      <c r="AK14" s="80"/>
      <c r="AL14" s="81"/>
    </row>
    <row r="15" spans="1:38" customHeight="1" ht="15.75">
      <c r="A15" s="70">
        <v>0.0729166666666667</v>
      </c>
      <c r="B15" s="71">
        <v>0.0833333333333334</v>
      </c>
      <c r="C15" s="72">
        <v>50.01</v>
      </c>
      <c r="D15" s="73">
        <f>ROUND(C15,2)</f>
        <v>50.01</v>
      </c>
      <c r="E15" s="60">
        <v>223.48</v>
      </c>
      <c r="F15" s="60">
        <v>692.61026</v>
      </c>
      <c r="G15" s="61">
        <f>ABS(F15)</f>
        <v>692.61026</v>
      </c>
      <c r="H15" s="74">
        <v>11.18813</v>
      </c>
      <c r="I15" s="63">
        <f>MAX(H15,-0.12*G15)</f>
        <v>11.18813</v>
      </c>
      <c r="J15" s="63">
        <f>IF(ABS(G15)&lt;=10,0.5,IF(ABS(G15)&lt;=25,1,IF(ABS(G15)&lt;=100,2,10)))</f>
        <v>10</v>
      </c>
      <c r="K15" s="64">
        <f>IF(H15&lt;-J15,1,0)</f>
        <v>0</v>
      </c>
      <c r="L15" s="64">
        <f>IF(K15=K14,L14+K15,0)</f>
        <v>0</v>
      </c>
      <c r="M15" s="65">
        <f>IF(OR(L15=12,L15=24,L15=36,L15=48,L15=60,L15=72,L15=84,L15=96),1,0)</f>
        <v>0</v>
      </c>
      <c r="N15" s="65">
        <f>IF(H15&gt;J15,1,0)</f>
        <v>1</v>
      </c>
      <c r="O15" s="65">
        <f>IF(N15=N14,O14+N15,0)</f>
        <v>0</v>
      </c>
      <c r="P15" s="65">
        <f>IF(OR(O15=12,O15=24,O15=36,O15=48,O15=60,O15=72,O15=84,O15=96),1,0)</f>
        <v>0</v>
      </c>
      <c r="Q15" s="66">
        <f>M15+P15</f>
        <v>0</v>
      </c>
      <c r="R15" s="66">
        <f>Q15*ABS(S15)*0.1</f>
        <v>0</v>
      </c>
      <c r="S15" s="67">
        <f>I15*E15/40000</f>
        <v>0.06250808231</v>
      </c>
      <c r="T15" s="60">
        <f>MIN($T$6/100*G15,150)</f>
        <v>83.1132312</v>
      </c>
      <c r="U15" s="60">
        <f>MIN($U$6/100*G15,200)</f>
        <v>103.891539</v>
      </c>
      <c r="V15" s="60">
        <f>MIN($V$6/100*G15,250)</f>
        <v>138.522052</v>
      </c>
      <c r="W15" s="60">
        <v>0.2</v>
      </c>
      <c r="X15" s="60">
        <v>0.2</v>
      </c>
      <c r="Y15" s="60">
        <v>0.6</v>
      </c>
      <c r="Z15" s="67">
        <f>IF(AND(D15&lt;49.85,H15&gt;0),$C$2*ABS(H15)/40000,(SUMPRODUCT(--(H15&gt;$T15:$V15),(H15-$T15:$V15),($W15:$Y15)))*E15/40000)</f>
        <v>0</v>
      </c>
      <c r="AA15" s="67">
        <f>IF(AND(C15&gt;=50.1,H15&lt;0),($A$2)*ABS(H15)/40000,0)</f>
        <v>0</v>
      </c>
      <c r="AB15" s="67">
        <f>S15+Z15+AA15</f>
        <v>0.06250808231</v>
      </c>
      <c r="AC15" s="75">
        <f>IF(AB15&gt;=0,AB15,"")</f>
        <v>0.06250808231</v>
      </c>
      <c r="AD15" s="76" t="str">
        <f>IF(AB15&lt;0,AB15,"")</f>
        <v/>
      </c>
      <c r="AE15" s="77"/>
      <c r="AF15" s="16"/>
      <c r="AG15" s="49">
        <f>ROUND((AG14-0.01),2)</f>
        <v>51.41</v>
      </c>
      <c r="AH15" s="50">
        <v>0</v>
      </c>
      <c r="AI15" s="51">
        <v>0</v>
      </c>
      <c r="AK15" s="78">
        <v>0</v>
      </c>
      <c r="AL15" s="79">
        <f>IF(AK15=0,1,IF(MOD(AK15,12)&gt;0,1,0))</f>
        <v>1</v>
      </c>
    </row>
    <row r="16" spans="1:38" customHeight="1" ht="15.75">
      <c r="A16" s="70">
        <v>0.0833333333333333</v>
      </c>
      <c r="B16" s="71">
        <v>0.09375</v>
      </c>
      <c r="C16" s="72">
        <v>49.99</v>
      </c>
      <c r="D16" s="73">
        <f>ROUND(C16,2)</f>
        <v>49.99</v>
      </c>
      <c r="E16" s="60">
        <v>311.89</v>
      </c>
      <c r="F16" s="60">
        <v>682.43426</v>
      </c>
      <c r="G16" s="61">
        <f>ABS(F16)</f>
        <v>682.43426</v>
      </c>
      <c r="H16" s="74">
        <v>12.26224</v>
      </c>
      <c r="I16" s="63">
        <f>MAX(H16,-0.12*G16)</f>
        <v>12.26224</v>
      </c>
      <c r="J16" s="63">
        <f>IF(ABS(G16)&lt;=10,0.5,IF(ABS(G16)&lt;=25,1,IF(ABS(G16)&lt;=100,2,10)))</f>
        <v>10</v>
      </c>
      <c r="K16" s="64">
        <f>IF(H16&lt;-J16,1,0)</f>
        <v>0</v>
      </c>
      <c r="L16" s="64">
        <f>IF(K16=K15,L15+K16,0)</f>
        <v>0</v>
      </c>
      <c r="M16" s="65">
        <f>IF(OR(L16=12,L16=24,L16=36,L16=48,L16=60,L16=72,L16=84,L16=96),1,0)</f>
        <v>0</v>
      </c>
      <c r="N16" s="65">
        <f>IF(H16&gt;J16,1,0)</f>
        <v>1</v>
      </c>
      <c r="O16" s="65">
        <f>IF(N16=N15,O15+N16,0)</f>
        <v>1</v>
      </c>
      <c r="P16" s="65">
        <f>IF(OR(O16=12,O16=24,O16=36,O16=48,O16=60,O16=72,O16=84,O16=96),1,0)</f>
        <v>0</v>
      </c>
      <c r="Q16" s="66">
        <f>M16+P16</f>
        <v>0</v>
      </c>
      <c r="R16" s="66">
        <f>Q16*ABS(S16)*0.1</f>
        <v>0</v>
      </c>
      <c r="S16" s="67">
        <f>I16*E16/40000</f>
        <v>0.09561175084</v>
      </c>
      <c r="T16" s="60">
        <f>MIN($T$6/100*G16,150)</f>
        <v>81.8921112</v>
      </c>
      <c r="U16" s="60">
        <f>MIN($U$6/100*G16,200)</f>
        <v>102.365139</v>
      </c>
      <c r="V16" s="60">
        <f>MIN($V$6/100*G16,250)</f>
        <v>136.486852</v>
      </c>
      <c r="W16" s="60">
        <v>0.2</v>
      </c>
      <c r="X16" s="60">
        <v>0.2</v>
      </c>
      <c r="Y16" s="60">
        <v>0.6</v>
      </c>
      <c r="Z16" s="67">
        <f>IF(AND(D16&lt;49.85,H16&gt;0),$C$2*ABS(H16)/40000,(SUMPRODUCT(--(H16&gt;$T16:$V16),(H16-$T16:$V16),($W16:$Y16)))*E16/40000)</f>
        <v>0</v>
      </c>
      <c r="AA16" s="67">
        <f>IF(AND(C16&gt;=50.1,H16&lt;0),($A$2)*ABS(H16)/40000,0)</f>
        <v>0</v>
      </c>
      <c r="AB16" s="67">
        <f>S16+Z16+AA16</f>
        <v>0.09561175084</v>
      </c>
      <c r="AC16" s="75">
        <f>IF(AB16&gt;=0,AB16,"")</f>
        <v>0.09561175084</v>
      </c>
      <c r="AD16" s="76" t="str">
        <f>IF(AB16&lt;0,AB16,"")</f>
        <v/>
      </c>
      <c r="AE16" s="77"/>
      <c r="AF16" s="16"/>
      <c r="AG16" s="49">
        <f>ROUND((AG15-0.01),2)</f>
        <v>51.4</v>
      </c>
      <c r="AH16" s="50">
        <v>0</v>
      </c>
      <c r="AI16" s="51">
        <v>0</v>
      </c>
    </row>
    <row r="17" spans="1:38" customHeight="1" ht="15.75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223.48</v>
      </c>
      <c r="F17" s="60">
        <v>683.93826</v>
      </c>
      <c r="G17" s="61">
        <f>ABS(F17)</f>
        <v>683.93826</v>
      </c>
      <c r="H17" s="74">
        <v>11.01172</v>
      </c>
      <c r="I17" s="63">
        <f>MAX(H17,-0.12*G17)</f>
        <v>11.01172</v>
      </c>
      <c r="J17" s="63">
        <f>IF(ABS(G17)&lt;=10,0.5,IF(ABS(G17)&lt;=25,1,IF(ABS(G17)&lt;=100,2,10)))</f>
        <v>10</v>
      </c>
      <c r="K17" s="64">
        <f>IF(H17&lt;-J17,1,0)</f>
        <v>0</v>
      </c>
      <c r="L17" s="64">
        <f>IF(K17=K16,L16+K17,0)</f>
        <v>0</v>
      </c>
      <c r="M17" s="65">
        <f>IF(OR(L17=12,L17=24,L17=36,L17=48,L17=60,L17=72,L17=84,L17=96),1,0)</f>
        <v>0</v>
      </c>
      <c r="N17" s="65">
        <f>IF(H17&gt;J17,1,0)</f>
        <v>1</v>
      </c>
      <c r="O17" s="65">
        <f>IF(N17=N16,O16+N17,0)</f>
        <v>2</v>
      </c>
      <c r="P17" s="65">
        <f>IF(OR(O17=12,O17=24,O17=36,O17=48,O17=60,O17=72,O17=84,O17=96),1,0)</f>
        <v>0</v>
      </c>
      <c r="Q17" s="66">
        <f>M17+P17</f>
        <v>0</v>
      </c>
      <c r="R17" s="66">
        <f>Q17*ABS(S17)*0.1</f>
        <v>0</v>
      </c>
      <c r="S17" s="67">
        <f>I17*E17/40000</f>
        <v>0.06152247964</v>
      </c>
      <c r="T17" s="60">
        <f>MIN($T$6/100*G17,150)</f>
        <v>82.07259120000001</v>
      </c>
      <c r="U17" s="60">
        <f>MIN($U$6/100*G17,200)</f>
        <v>102.590739</v>
      </c>
      <c r="V17" s="60">
        <f>MIN($V$6/100*G17,250)</f>
        <v>136.787652</v>
      </c>
      <c r="W17" s="60">
        <v>0.2</v>
      </c>
      <c r="X17" s="60">
        <v>0.2</v>
      </c>
      <c r="Y17" s="60">
        <v>0.6</v>
      </c>
      <c r="Z17" s="67">
        <f>IF(AND(D17&lt;49.85,H17&gt;0),$C$2*ABS(H17)/40000,(SUMPRODUCT(--(H17&gt;$T17:$V17),(H17-$T17:$V17),($W17:$Y17)))*E17/40000)</f>
        <v>0</v>
      </c>
      <c r="AA17" s="67">
        <f>IF(AND(C17&gt;=50.1,H17&lt;0),($A$2)*ABS(H17)/40000,0)</f>
        <v>0</v>
      </c>
      <c r="AB17" s="67">
        <f>S17+Z17+AA17</f>
        <v>0.06152247964</v>
      </c>
      <c r="AC17" s="75">
        <f>IF(AB17&gt;=0,AB17,"")</f>
        <v>0.06152247964</v>
      </c>
      <c r="AD17" s="76" t="str">
        <f>IF(AB17&lt;0,AB17,"")</f>
        <v/>
      </c>
      <c r="AE17" s="77"/>
      <c r="AF17" s="83"/>
      <c r="AG17" s="49">
        <f>ROUND((AG16-0.01),2)</f>
        <v>51.39</v>
      </c>
      <c r="AH17" s="50">
        <v>0</v>
      </c>
      <c r="AI17" s="51">
        <v>0</v>
      </c>
    </row>
    <row r="18" spans="1:38" customHeight="1" ht="15.75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223.48</v>
      </c>
      <c r="F18" s="60">
        <v>685.60946</v>
      </c>
      <c r="G18" s="61">
        <f>ABS(F18)</f>
        <v>685.60946</v>
      </c>
      <c r="H18" s="74">
        <v>11.62156</v>
      </c>
      <c r="I18" s="63">
        <f>MAX(H18,-0.12*G18)</f>
        <v>11.62156</v>
      </c>
      <c r="J18" s="63">
        <f>IF(ABS(G18)&lt;=10,0.5,IF(ABS(G18)&lt;=25,1,IF(ABS(G18)&lt;=100,2,10)))</f>
        <v>10</v>
      </c>
      <c r="K18" s="64">
        <f>IF(H18&lt;-J18,1,0)</f>
        <v>0</v>
      </c>
      <c r="L18" s="64">
        <f>IF(K18=K17,L17+K18,0)</f>
        <v>0</v>
      </c>
      <c r="M18" s="65">
        <f>IF(OR(L18=12,L18=24,L18=36,L18=48,L18=60,L18=72,L18=84,L18=96),1,0)</f>
        <v>0</v>
      </c>
      <c r="N18" s="65">
        <f>IF(H18&gt;J18,1,0)</f>
        <v>1</v>
      </c>
      <c r="O18" s="65">
        <f>IF(N18=N17,O17+N18,0)</f>
        <v>3</v>
      </c>
      <c r="P18" s="65">
        <f>IF(OR(O18=12,O18=24,O18=36,O18=48,O18=60,O18=72,O18=84,O18=96),1,0)</f>
        <v>0</v>
      </c>
      <c r="Q18" s="66">
        <f>M18+P18</f>
        <v>0</v>
      </c>
      <c r="R18" s="66">
        <f>Q18*ABS(S18)*0.1</f>
        <v>0</v>
      </c>
      <c r="S18" s="67">
        <f>I18*E18/40000</f>
        <v>0.06492965572000001</v>
      </c>
      <c r="T18" s="60">
        <f>MIN($T$6/100*G18,150)</f>
        <v>82.2731352</v>
      </c>
      <c r="U18" s="60">
        <f>MIN($U$6/100*G18,200)</f>
        <v>102.841419</v>
      </c>
      <c r="V18" s="60">
        <f>MIN($V$6/100*G18,250)</f>
        <v>137.121892</v>
      </c>
      <c r="W18" s="60">
        <v>0.2</v>
      </c>
      <c r="X18" s="60">
        <v>0.2</v>
      </c>
      <c r="Y18" s="60">
        <v>0.6</v>
      </c>
      <c r="Z18" s="67">
        <f>IF(AND(D18&lt;49.85,H18&gt;0),$C$2*ABS(H18)/40000,(SUMPRODUCT(--(H18&gt;$T18:$V18),(H18-$T18:$V18),($W18:$Y18)))*E18/40000)</f>
        <v>0</v>
      </c>
      <c r="AA18" s="67">
        <f>IF(AND(C18&gt;=50.1,H18&lt;0),($A$2)*ABS(H18)/40000,0)</f>
        <v>0</v>
      </c>
      <c r="AB18" s="67">
        <f>S18+Z18+AA18</f>
        <v>0.06492965572000001</v>
      </c>
      <c r="AC18" s="75">
        <f>IF(AB18&gt;=0,AB18,"")</f>
        <v>0.06492965572000001</v>
      </c>
      <c r="AD18" s="76" t="str">
        <f>IF(AB18&lt;0,AB18,"")</f>
        <v/>
      </c>
      <c r="AE18" s="77"/>
      <c r="AF18" s="84"/>
      <c r="AG18" s="49">
        <f>ROUND((AG17-0.01),2)</f>
        <v>51.38</v>
      </c>
      <c r="AH18" s="50">
        <v>0</v>
      </c>
      <c r="AI18" s="51">
        <v>0</v>
      </c>
    </row>
    <row r="19" spans="1:38" customHeight="1" ht="15.75">
      <c r="A19" s="70">
        <v>0.114583333333333</v>
      </c>
      <c r="B19" s="71">
        <v>0.125</v>
      </c>
      <c r="C19" s="72">
        <v>50.02</v>
      </c>
      <c r="D19" s="73">
        <f>ROUND(C19,2)</f>
        <v>50.02</v>
      </c>
      <c r="E19" s="60">
        <v>167.61</v>
      </c>
      <c r="F19" s="60">
        <v>685.75746</v>
      </c>
      <c r="G19" s="61">
        <f>ABS(F19)</f>
        <v>685.75746</v>
      </c>
      <c r="H19" s="74">
        <v>9.9862</v>
      </c>
      <c r="I19" s="63">
        <f>MAX(H19,-0.12*G19)</f>
        <v>9.9862</v>
      </c>
      <c r="J19" s="63">
        <f>IF(ABS(G19)&lt;=10,0.5,IF(ABS(G19)&lt;=25,1,IF(ABS(G19)&lt;=100,2,10)))</f>
        <v>10</v>
      </c>
      <c r="K19" s="64">
        <f>IF(H19&lt;-J19,1,0)</f>
        <v>0</v>
      </c>
      <c r="L19" s="64">
        <f>IF(K19=K18,L18+K19,0)</f>
        <v>0</v>
      </c>
      <c r="M19" s="65">
        <f>IF(OR(L19=12,L19=24,L19=36,L19=48,L19=60,L19=72,L19=84,L19=96),1,0)</f>
        <v>0</v>
      </c>
      <c r="N19" s="65">
        <f>IF(H19&gt;J19,1,0)</f>
        <v>0</v>
      </c>
      <c r="O19" s="65">
        <f>IF(N19=N18,O18+N19,0)</f>
        <v>0</v>
      </c>
      <c r="P19" s="65">
        <f>IF(OR(O19=12,O19=24,O19=36,O19=48,O19=60,O19=72,O19=84,O19=96),1,0)</f>
        <v>0</v>
      </c>
      <c r="Q19" s="66">
        <f>M19+P19</f>
        <v>0</v>
      </c>
      <c r="R19" s="66">
        <f>Q19*ABS(S19)*0.1</f>
        <v>0</v>
      </c>
      <c r="S19" s="67">
        <f>I19*E19/40000</f>
        <v>0.04184467455</v>
      </c>
      <c r="T19" s="60">
        <f>MIN($T$6/100*G19,150)</f>
        <v>82.29089520000001</v>
      </c>
      <c r="U19" s="60">
        <f>MIN($U$6/100*G19,200)</f>
        <v>102.863619</v>
      </c>
      <c r="V19" s="60">
        <f>MIN($V$6/100*G19,250)</f>
        <v>137.151492</v>
      </c>
      <c r="W19" s="60">
        <v>0.2</v>
      </c>
      <c r="X19" s="60">
        <v>0.2</v>
      </c>
      <c r="Y19" s="60">
        <v>0.6</v>
      </c>
      <c r="Z19" s="67">
        <f>IF(AND(D19&lt;49.85,H19&gt;0),$C$2*ABS(H19)/40000,(SUMPRODUCT(--(H19&gt;$T19:$V19),(H19-$T19:$V19),($W19:$Y19)))*E19/40000)</f>
        <v>0</v>
      </c>
      <c r="AA19" s="67">
        <f>IF(AND(C19&gt;=50.1,H19&lt;0),($A$2)*ABS(H19)/40000,0)</f>
        <v>0</v>
      </c>
      <c r="AB19" s="67">
        <f>S19+Z19+AA19</f>
        <v>0.04184467455</v>
      </c>
      <c r="AC19" s="75">
        <f>IF(AB19&gt;=0,AB19,"")</f>
        <v>0.04184467455</v>
      </c>
      <c r="AD19" s="76" t="str">
        <f>IF(AB19&lt;0,AB19,"")</f>
        <v/>
      </c>
      <c r="AE19" s="77"/>
      <c r="AF19" s="84"/>
      <c r="AG19" s="49">
        <f>ROUND((AG18-0.01),2)</f>
        <v>51.37</v>
      </c>
      <c r="AH19" s="50">
        <v>0</v>
      </c>
      <c r="AI19" s="51">
        <v>0</v>
      </c>
    </row>
    <row r="20" spans="1:38" customHeight="1" ht="15.75">
      <c r="A20" s="70">
        <v>0.125</v>
      </c>
      <c r="B20" s="71">
        <v>0.135416666666667</v>
      </c>
      <c r="C20" s="72">
        <v>49.98</v>
      </c>
      <c r="D20" s="73">
        <f>ROUND(C20,2)</f>
        <v>49.98</v>
      </c>
      <c r="E20" s="60">
        <v>344.43</v>
      </c>
      <c r="F20" s="60">
        <v>685.44746</v>
      </c>
      <c r="G20" s="61">
        <f>ABS(F20)</f>
        <v>685.44746</v>
      </c>
      <c r="H20" s="74">
        <v>16.56504</v>
      </c>
      <c r="I20" s="63">
        <f>MAX(H20,-0.12*G20)</f>
        <v>16.56504</v>
      </c>
      <c r="J20" s="63">
        <f>IF(ABS(G20)&lt;=10,0.5,IF(ABS(G20)&lt;=25,1,IF(ABS(G20)&lt;=100,2,10)))</f>
        <v>10</v>
      </c>
      <c r="K20" s="64">
        <f>IF(H20&lt;-J20,1,0)</f>
        <v>0</v>
      </c>
      <c r="L20" s="64">
        <f>IF(K20=K19,L19+K20,0)</f>
        <v>0</v>
      </c>
      <c r="M20" s="65">
        <f>IF(OR(L20=12,L20=24,L20=36,L20=48,L20=60,L20=72,L20=84,L20=96),1,0)</f>
        <v>0</v>
      </c>
      <c r="N20" s="65">
        <f>IF(H20&gt;J20,1,0)</f>
        <v>1</v>
      </c>
      <c r="O20" s="65">
        <f>IF(N20=N19,O19+N20,0)</f>
        <v>0</v>
      </c>
      <c r="P20" s="65">
        <f>IF(OR(O20=12,O20=24,O20=36,O20=48,O20=60,O20=72,O20=84,O20=96),1,0)</f>
        <v>0</v>
      </c>
      <c r="Q20" s="66">
        <f>M20+P20</f>
        <v>0</v>
      </c>
      <c r="R20" s="66">
        <f>Q20*ABS(S20)*0.1</f>
        <v>0</v>
      </c>
      <c r="S20" s="67">
        <f>I20*E20/40000</f>
        <v>0.14263741818</v>
      </c>
      <c r="T20" s="60">
        <f>MIN($T$6/100*G20,150)</f>
        <v>82.2536952</v>
      </c>
      <c r="U20" s="60">
        <f>MIN($U$6/100*G20,200)</f>
        <v>102.817119</v>
      </c>
      <c r="V20" s="60">
        <f>MIN($V$6/100*G20,250)</f>
        <v>137.089492</v>
      </c>
      <c r="W20" s="60">
        <v>0.2</v>
      </c>
      <c r="X20" s="60">
        <v>0.2</v>
      </c>
      <c r="Y20" s="60">
        <v>0.6</v>
      </c>
      <c r="Z20" s="67">
        <f>IF(AND(D20&lt;49.85,H20&gt;0),$C$2*ABS(H20)/40000,(SUMPRODUCT(--(H20&gt;$T20:$V20),(H20-$T20:$V20),($W20:$Y20)))*E20/40000)</f>
        <v>0</v>
      </c>
      <c r="AA20" s="67">
        <f>IF(AND(C20&gt;=50.1,H20&lt;0),($A$2)*ABS(H20)/40000,0)</f>
        <v>0</v>
      </c>
      <c r="AB20" s="67">
        <f>S20+Z20+AA20</f>
        <v>0.14263741818</v>
      </c>
      <c r="AC20" s="75">
        <f>IF(AB20&gt;=0,AB20,"")</f>
        <v>0.14263741818</v>
      </c>
      <c r="AD20" s="76" t="str">
        <f>IF(AB20&lt;0,AB20,"")</f>
        <v/>
      </c>
      <c r="AE20" s="77"/>
      <c r="AF20" s="84"/>
      <c r="AG20" s="49">
        <f>ROUND((AG19-0.01),2)</f>
        <v>51.36</v>
      </c>
      <c r="AH20" s="50">
        <v>0</v>
      </c>
      <c r="AI20" s="51">
        <v>0</v>
      </c>
    </row>
    <row r="21" spans="1:38" customHeight="1" ht="15.75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279.35</v>
      </c>
      <c r="F21" s="60">
        <v>579.05146</v>
      </c>
      <c r="G21" s="61">
        <f>ABS(F21)</f>
        <v>579.05146</v>
      </c>
      <c r="H21" s="74">
        <v>128.3726</v>
      </c>
      <c r="I21" s="63">
        <f>MAX(H21,-0.12*G21)</f>
        <v>128.3726</v>
      </c>
      <c r="J21" s="63">
        <f>IF(ABS(G21)&lt;=10,0.5,IF(ABS(G21)&lt;=25,1,IF(ABS(G21)&lt;=100,2,10)))</f>
        <v>10</v>
      </c>
      <c r="K21" s="64">
        <f>IF(H21&lt;-J21,1,0)</f>
        <v>0</v>
      </c>
      <c r="L21" s="64">
        <f>IF(K21=K20,L20+K21,0)</f>
        <v>0</v>
      </c>
      <c r="M21" s="65">
        <f>IF(OR(L21=12,L21=24,L21=36,L21=48,L21=60,L21=72,L21=84,L21=96),1,0)</f>
        <v>0</v>
      </c>
      <c r="N21" s="65">
        <f>IF(H21&gt;J21,1,0)</f>
        <v>1</v>
      </c>
      <c r="O21" s="65">
        <f>IF(N21=N20,O20+N21,0)</f>
        <v>1</v>
      </c>
      <c r="P21" s="65">
        <f>IF(OR(O21=12,O21=24,O21=36,O21=48,O21=60,O21=72,O21=84,O21=96),1,0)</f>
        <v>0</v>
      </c>
      <c r="Q21" s="66">
        <f>M21+P21</f>
        <v>0</v>
      </c>
      <c r="R21" s="66">
        <f>Q21*ABS(S21)*0.1</f>
        <v>0</v>
      </c>
      <c r="S21" s="67">
        <f>I21*E21/40000</f>
        <v>0.8965221452500002</v>
      </c>
      <c r="T21" s="60">
        <f>MIN($T$6/100*G21,150)</f>
        <v>69.48617520000001</v>
      </c>
      <c r="U21" s="60">
        <f>MIN($U$6/100*G21,200)</f>
        <v>86.857719</v>
      </c>
      <c r="V21" s="60">
        <f>MIN($V$6/100*G21,250)</f>
        <v>115.810292</v>
      </c>
      <c r="W21" s="60">
        <v>0.2</v>
      </c>
      <c r="X21" s="60">
        <v>0.2</v>
      </c>
      <c r="Y21" s="60">
        <v>0.6</v>
      </c>
      <c r="Z21" s="67">
        <f>IF(AND(D21&lt;49.85,H21&gt;0),$C$2*ABS(H21)/40000,(SUMPRODUCT(--(H21&gt;$T21:$V21),(H21-$T21:$V21),($W21:$Y21)))*E21/40000)</f>
        <v>0.1928747349731501</v>
      </c>
      <c r="AA21" s="67">
        <f>IF(AND(C21&gt;=50.1,H21&lt;0),($A$2)*ABS(H21)/40000,0)</f>
        <v>0</v>
      </c>
      <c r="AB21" s="67">
        <f>S21+Z21+AA21</f>
        <v>1.08939688022315</v>
      </c>
      <c r="AC21" s="75">
        <f>IF(AB21&gt;=0,AB21,"")</f>
        <v>1.08939688022315</v>
      </c>
      <c r="AD21" s="76" t="str">
        <f>IF(AB21&lt;0,AB21,"")</f>
        <v/>
      </c>
      <c r="AE21" s="77"/>
      <c r="AF21" s="84"/>
      <c r="AG21" s="49">
        <f>ROUND((AG20-0.01),2)</f>
        <v>51.35</v>
      </c>
      <c r="AH21" s="50">
        <v>0</v>
      </c>
      <c r="AI21" s="51">
        <v>0</v>
      </c>
    </row>
    <row r="22" spans="1:38" customHeight="1" ht="15.75">
      <c r="A22" s="70">
        <v>0.145833333333333</v>
      </c>
      <c r="B22" s="71">
        <v>0.15625</v>
      </c>
      <c r="C22" s="72">
        <v>50.01</v>
      </c>
      <c r="D22" s="73">
        <f>ROUND(C22,2)</f>
        <v>50.01</v>
      </c>
      <c r="E22" s="60">
        <v>223.48</v>
      </c>
      <c r="F22" s="60">
        <v>689.61386</v>
      </c>
      <c r="G22" s="61">
        <f>ABS(F22)</f>
        <v>689.61386</v>
      </c>
      <c r="H22" s="74">
        <v>6.02788</v>
      </c>
      <c r="I22" s="63">
        <f>MAX(H22,-0.12*G22)</f>
        <v>6.02788</v>
      </c>
      <c r="J22" s="63">
        <f>IF(ABS(G22)&lt;=10,0.5,IF(ABS(G22)&lt;=25,1,IF(ABS(G22)&lt;=100,2,10)))</f>
        <v>10</v>
      </c>
      <c r="K22" s="64">
        <f>IF(H22&lt;-J22,1,0)</f>
        <v>0</v>
      </c>
      <c r="L22" s="64">
        <f>IF(K22=K21,L21+K22,0)</f>
        <v>0</v>
      </c>
      <c r="M22" s="65">
        <f>IF(OR(L22=12,L22=24,L22=36,L22=48,L22=60,L22=72,L22=84,L22=96),1,0)</f>
        <v>0</v>
      </c>
      <c r="N22" s="65">
        <f>IF(H22&gt;J22,1,0)</f>
        <v>0</v>
      </c>
      <c r="O22" s="65">
        <f>IF(N22=N21,O21+N22,0)</f>
        <v>0</v>
      </c>
      <c r="P22" s="65">
        <f>IF(OR(O22=12,O22=24,O22=36,O22=48,O22=60,O22=72,O22=84,O22=96),1,0)</f>
        <v>0</v>
      </c>
      <c r="Q22" s="66">
        <f>M22+P22</f>
        <v>0</v>
      </c>
      <c r="R22" s="66">
        <f>Q22*ABS(S22)*0.1</f>
        <v>0</v>
      </c>
      <c r="S22" s="67">
        <f>I22*E22/40000</f>
        <v>0.03367776556</v>
      </c>
      <c r="T22" s="60">
        <f>MIN($T$6/100*G22,150)</f>
        <v>82.75366320000001</v>
      </c>
      <c r="U22" s="60">
        <f>MIN($U$6/100*G22,200)</f>
        <v>103.442079</v>
      </c>
      <c r="V22" s="60">
        <f>MIN($V$6/100*G22,250)</f>
        <v>137.922772</v>
      </c>
      <c r="W22" s="60">
        <v>0.2</v>
      </c>
      <c r="X22" s="60">
        <v>0.2</v>
      </c>
      <c r="Y22" s="60">
        <v>0.6</v>
      </c>
      <c r="Z22" s="67">
        <f>IF(AND(D22&lt;49.85,H22&gt;0),$C$2*ABS(H22)/40000,(SUMPRODUCT(--(H22&gt;$T22:$V22),(H22-$T22:$V22),($W22:$Y22)))*E22/40000)</f>
        <v>0</v>
      </c>
      <c r="AA22" s="67">
        <f>IF(AND(C22&gt;=50.1,H22&lt;0),($A$2)*ABS(H22)/40000,0)</f>
        <v>0</v>
      </c>
      <c r="AB22" s="67">
        <f>S22+Z22+AA22</f>
        <v>0.03367776556</v>
      </c>
      <c r="AC22" s="75">
        <f>IF(AB22&gt;=0,AB22,"")</f>
        <v>0.03367776556</v>
      </c>
      <c r="AD22" s="76" t="str">
        <f>IF(AB22&lt;0,AB22,"")</f>
        <v/>
      </c>
      <c r="AE22" s="77"/>
      <c r="AF22" s="84"/>
      <c r="AG22" s="49">
        <f>ROUND((AG21-0.01),2)</f>
        <v>51.34</v>
      </c>
      <c r="AH22" s="50">
        <v>0</v>
      </c>
      <c r="AI22" s="51">
        <v>0</v>
      </c>
    </row>
    <row r="23" spans="1:38" customHeight="1" ht="15.75">
      <c r="A23" s="70">
        <v>0.15625</v>
      </c>
      <c r="B23" s="71">
        <v>0.166666666666667</v>
      </c>
      <c r="C23" s="72">
        <v>50.03</v>
      </c>
      <c r="D23" s="73">
        <f>ROUND(C23,2)</f>
        <v>50.03</v>
      </c>
      <c r="E23" s="60">
        <v>111.74</v>
      </c>
      <c r="F23" s="60">
        <v>698.47091</v>
      </c>
      <c r="G23" s="61">
        <f>ABS(F23)</f>
        <v>698.47091</v>
      </c>
      <c r="H23" s="74">
        <v>0.62992</v>
      </c>
      <c r="I23" s="63">
        <f>MAX(H23,-0.12*G23)</f>
        <v>0.62992</v>
      </c>
      <c r="J23" s="63">
        <f>IF(ABS(G23)&lt;=10,0.5,IF(ABS(G23)&lt;=25,1,IF(ABS(G23)&lt;=100,2,10)))</f>
        <v>10</v>
      </c>
      <c r="K23" s="64">
        <f>IF(H23&lt;-J23,1,0)</f>
        <v>0</v>
      </c>
      <c r="L23" s="64">
        <f>IF(K23=K22,L22+K23,0)</f>
        <v>0</v>
      </c>
      <c r="M23" s="65">
        <f>IF(OR(L23=12,L23=24,L23=36,L23=48,L23=60,L23=72,L23=84,L23=96),1,0)</f>
        <v>0</v>
      </c>
      <c r="N23" s="65">
        <f>IF(H23&gt;J23,1,0)</f>
        <v>0</v>
      </c>
      <c r="O23" s="65">
        <f>IF(N23=N22,O22+N23,0)</f>
        <v>0</v>
      </c>
      <c r="P23" s="65">
        <f>IF(OR(O23=12,O23=24,O23=36,O23=48,O23=60,O23=72,O23=84,O23=96),1,0)</f>
        <v>0</v>
      </c>
      <c r="Q23" s="66">
        <f>M23+P23</f>
        <v>0</v>
      </c>
      <c r="R23" s="66">
        <f>Q23*ABS(S23)*0.1</f>
        <v>0</v>
      </c>
      <c r="S23" s="67">
        <f>I23*E23/40000</f>
        <v>0.00175968152</v>
      </c>
      <c r="T23" s="60">
        <f>MIN($T$6/100*G23,150)</f>
        <v>83.8165092</v>
      </c>
      <c r="U23" s="60">
        <f>MIN($U$6/100*G23,200)</f>
        <v>104.7706365</v>
      </c>
      <c r="V23" s="60">
        <f>MIN($V$6/100*G23,250)</f>
        <v>139.694182</v>
      </c>
      <c r="W23" s="60">
        <v>0.2</v>
      </c>
      <c r="X23" s="60">
        <v>0.2</v>
      </c>
      <c r="Y23" s="60">
        <v>0.6</v>
      </c>
      <c r="Z23" s="67">
        <f>IF(AND(D23&lt;49.85,H23&gt;0),$C$2*ABS(H23)/40000,(SUMPRODUCT(--(H23&gt;$T23:$V23),(H23-$T23:$V23),($W23:$Y23)))*E23/40000)</f>
        <v>0</v>
      </c>
      <c r="AA23" s="67">
        <f>IF(AND(C23&gt;=50.1,H23&lt;0),($A$2)*ABS(H23)/40000,0)</f>
        <v>0</v>
      </c>
      <c r="AB23" s="67">
        <f>S23+Z23+AA23</f>
        <v>0.00175968152</v>
      </c>
      <c r="AC23" s="75">
        <f>IF(AB23&gt;=0,AB23,"")</f>
        <v>0.00175968152</v>
      </c>
      <c r="AD23" s="76" t="str">
        <f>IF(AB23&lt;0,AB23,"")</f>
        <v/>
      </c>
      <c r="AE23" s="77"/>
      <c r="AF23" s="84"/>
      <c r="AG23" s="49">
        <f>ROUND((AG22-0.01),2)</f>
        <v>51.33</v>
      </c>
      <c r="AH23" s="50">
        <v>0</v>
      </c>
      <c r="AI23" s="51">
        <v>0</v>
      </c>
    </row>
    <row r="24" spans="1:38" customHeight="1" ht="15.75">
      <c r="A24" s="70">
        <v>0.166666666666667</v>
      </c>
      <c r="B24" s="71">
        <v>0.177083333333334</v>
      </c>
      <c r="C24" s="72">
        <v>49.95</v>
      </c>
      <c r="D24" s="73">
        <f>ROUND(C24,2)</f>
        <v>49.95</v>
      </c>
      <c r="E24" s="60">
        <v>442.05</v>
      </c>
      <c r="F24" s="60">
        <v>705.14931</v>
      </c>
      <c r="G24" s="61">
        <f>ABS(F24)</f>
        <v>705.14931</v>
      </c>
      <c r="H24" s="74">
        <v>-3.53779</v>
      </c>
      <c r="I24" s="63">
        <f>MAX(H24,-0.12*G24)</f>
        <v>-3.53779</v>
      </c>
      <c r="J24" s="63">
        <f>IF(ABS(G24)&lt;=10,0.5,IF(ABS(G24)&lt;=25,1,IF(ABS(G24)&lt;=100,2,10)))</f>
        <v>10</v>
      </c>
      <c r="K24" s="64">
        <f>IF(H24&lt;-J24,1,0)</f>
        <v>0</v>
      </c>
      <c r="L24" s="64">
        <f>IF(K24=K23,L23+K24,0)</f>
        <v>0</v>
      </c>
      <c r="M24" s="65">
        <f>IF(OR(L24=12,L24=24,L24=36,L24=48,L24=60,L24=72,L24=84,L24=96),1,0)</f>
        <v>0</v>
      </c>
      <c r="N24" s="65">
        <f>IF(H24&gt;J24,1,0)</f>
        <v>0</v>
      </c>
      <c r="O24" s="65">
        <f>IF(N24=N23,O23+N24,0)</f>
        <v>0</v>
      </c>
      <c r="P24" s="65">
        <f>IF(OR(O24=12,O24=24,O24=36,O24=48,O24=60,O24=72,O24=84,O24=96),1,0)</f>
        <v>0</v>
      </c>
      <c r="Q24" s="66">
        <f>M24+P24</f>
        <v>0</v>
      </c>
      <c r="R24" s="66">
        <f>Q24*ABS(S24)*0.1</f>
        <v>0</v>
      </c>
      <c r="S24" s="67">
        <f>I24*E24/40000</f>
        <v>-0.0390970017375</v>
      </c>
      <c r="T24" s="60">
        <f>MIN($T$6/100*G24,150)</f>
        <v>84.61791719999999</v>
      </c>
      <c r="U24" s="60">
        <f>MIN($U$6/100*G24,200)</f>
        <v>105.7723965</v>
      </c>
      <c r="V24" s="60">
        <f>MIN($V$6/100*G24,250)</f>
        <v>141.029862</v>
      </c>
      <c r="W24" s="60">
        <v>0.2</v>
      </c>
      <c r="X24" s="60">
        <v>0.2</v>
      </c>
      <c r="Y24" s="60">
        <v>0.6</v>
      </c>
      <c r="Z24" s="67">
        <f>IF(AND(D24&lt;49.85,H24&gt;0),$C$2*ABS(H24)/40000,(SUMPRODUCT(--(H24&gt;$T24:$V24),(H24-$T24:$V24),($W24:$Y24)))*E24/40000)</f>
        <v>0</v>
      </c>
      <c r="AA24" s="67">
        <f>IF(AND(C24&gt;=50.1,H24&lt;0),($A$2)*ABS(H24)/40000,0)</f>
        <v>0</v>
      </c>
      <c r="AB24" s="67">
        <f>S24+Z24+AA24</f>
        <v>-0.0390970017375</v>
      </c>
      <c r="AC24" s="75" t="str">
        <f>IF(AB24&gt;=0,AB24,"")</f>
        <v/>
      </c>
      <c r="AD24" s="76">
        <f>IF(AB24&lt;0,AB24,"")</f>
        <v>-0.0390970017375</v>
      </c>
      <c r="AE24" s="77"/>
      <c r="AF24" s="84"/>
      <c r="AG24" s="49">
        <f>ROUND((AG23-0.01),2)</f>
        <v>51.32</v>
      </c>
      <c r="AH24" s="50">
        <v>0</v>
      </c>
      <c r="AI24" s="51">
        <v>0</v>
      </c>
    </row>
    <row r="25" spans="1:38" customHeight="1" ht="15.75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55.87</v>
      </c>
      <c r="F25" s="60">
        <v>710.17648</v>
      </c>
      <c r="G25" s="61">
        <f>ABS(F25)</f>
        <v>710.17648</v>
      </c>
      <c r="H25" s="74">
        <v>-3.93386</v>
      </c>
      <c r="I25" s="63">
        <f>MAX(H25,-0.12*G25)</f>
        <v>-3.93386</v>
      </c>
      <c r="J25" s="63">
        <f>IF(ABS(G25)&lt;=10,0.5,IF(ABS(G25)&lt;=25,1,IF(ABS(G25)&lt;=100,2,10)))</f>
        <v>10</v>
      </c>
      <c r="K25" s="64">
        <f>IF(H25&lt;-J25,1,0)</f>
        <v>0</v>
      </c>
      <c r="L25" s="64">
        <f>IF(K25=K24,L24+K25,0)</f>
        <v>0</v>
      </c>
      <c r="M25" s="65">
        <f>IF(OR(L25=12,L25=24,L25=36,L25=48,L25=60,L25=72,L25=84,L25=96),1,0)</f>
        <v>0</v>
      </c>
      <c r="N25" s="65">
        <f>IF(H25&gt;J25,1,0)</f>
        <v>0</v>
      </c>
      <c r="O25" s="65">
        <f>IF(N25=N24,O24+N25,0)</f>
        <v>0</v>
      </c>
      <c r="P25" s="65">
        <f>IF(OR(O25=12,O25=24,O25=36,O25=48,O25=60,O25=72,O25=84,O25=96),1,0)</f>
        <v>0</v>
      </c>
      <c r="Q25" s="66">
        <f>M25+P25</f>
        <v>0</v>
      </c>
      <c r="R25" s="66">
        <f>Q25*ABS(S25)*0.1</f>
        <v>0</v>
      </c>
      <c r="S25" s="67">
        <f>I25*E25/40000</f>
        <v>-0.005494618955</v>
      </c>
      <c r="T25" s="60">
        <f>MIN($T$6/100*G25,150)</f>
        <v>85.22117759999999</v>
      </c>
      <c r="U25" s="60">
        <f>MIN($U$6/100*G25,200)</f>
        <v>106.526472</v>
      </c>
      <c r="V25" s="60">
        <f>MIN($V$6/100*G25,250)</f>
        <v>142.035296</v>
      </c>
      <c r="W25" s="60">
        <v>0.2</v>
      </c>
      <c r="X25" s="60">
        <v>0.2</v>
      </c>
      <c r="Y25" s="60">
        <v>0.6</v>
      </c>
      <c r="Z25" s="67">
        <f>IF(AND(D25&lt;49.85,H25&gt;0),$C$2*ABS(H25)/40000,(SUMPRODUCT(--(H25&gt;$T25:$V25),(H25-$T25:$V25),($W25:$Y25)))*E25/40000)</f>
        <v>0</v>
      </c>
      <c r="AA25" s="67">
        <f>IF(AND(C25&gt;=50.1,H25&lt;0),($A$2)*ABS(H25)/40000,0)</f>
        <v>0</v>
      </c>
      <c r="AB25" s="67">
        <f>S25+Z25+AA25</f>
        <v>-0.005494618955</v>
      </c>
      <c r="AC25" s="75" t="str">
        <f>IF(AB25&gt;=0,AB25,"")</f>
        <v/>
      </c>
      <c r="AD25" s="76">
        <f>IF(AB25&lt;0,AB25,"")</f>
        <v>-0.005494618955</v>
      </c>
      <c r="AE25" s="77"/>
      <c r="AF25" s="84"/>
      <c r="AG25" s="49">
        <f>ROUND((AG24-0.01),2)</f>
        <v>51.31</v>
      </c>
      <c r="AH25" s="50">
        <v>0</v>
      </c>
      <c r="AI25" s="51">
        <v>0</v>
      </c>
    </row>
    <row r="26" spans="1:38" customHeight="1" ht="15.75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55.87</v>
      </c>
      <c r="F26" s="60">
        <v>712.16239</v>
      </c>
      <c r="G26" s="61">
        <f>ABS(F26)</f>
        <v>712.16239</v>
      </c>
      <c r="H26" s="74">
        <v>6.12016</v>
      </c>
      <c r="I26" s="63">
        <f>MAX(H26,-0.12*G26)</f>
        <v>6.12016</v>
      </c>
      <c r="J26" s="63">
        <f>IF(ABS(G26)&lt;=10,0.5,IF(ABS(G26)&lt;=25,1,IF(ABS(G26)&lt;=100,2,10)))</f>
        <v>10</v>
      </c>
      <c r="K26" s="64">
        <f>IF(H26&lt;-J26,1,0)</f>
        <v>0</v>
      </c>
      <c r="L26" s="64">
        <f>IF(K26=K25,L25+K26,0)</f>
        <v>0</v>
      </c>
      <c r="M26" s="65">
        <f>IF(OR(L26=12,L26=24,L26=36,L26=48,L26=60,L26=72,L26=84,L26=96),1,0)</f>
        <v>0</v>
      </c>
      <c r="N26" s="65">
        <f>IF(H26&gt;J26,1,0)</f>
        <v>0</v>
      </c>
      <c r="O26" s="65">
        <f>IF(N26=N25,O25+N26,0)</f>
        <v>0</v>
      </c>
      <c r="P26" s="65">
        <f>IF(OR(O26=12,O26=24,O26=36,O26=48,O26=60,O26=72,O26=84,O26=96),1,0)</f>
        <v>0</v>
      </c>
      <c r="Q26" s="66">
        <f>M26+P26</f>
        <v>0</v>
      </c>
      <c r="R26" s="66">
        <f>Q26*ABS(S26)*0.1</f>
        <v>0</v>
      </c>
      <c r="S26" s="67">
        <f>I26*E26/40000</f>
        <v>0.00854833348</v>
      </c>
      <c r="T26" s="60">
        <f>MIN($T$6/100*G26,150)</f>
        <v>85.45948679999999</v>
      </c>
      <c r="U26" s="60">
        <f>MIN($U$6/100*G26,200)</f>
        <v>106.8243585</v>
      </c>
      <c r="V26" s="60">
        <f>MIN($V$6/100*G26,250)</f>
        <v>142.432478</v>
      </c>
      <c r="W26" s="60">
        <v>0.2</v>
      </c>
      <c r="X26" s="60">
        <v>0.2</v>
      </c>
      <c r="Y26" s="60">
        <v>0.6</v>
      </c>
      <c r="Z26" s="67">
        <f>IF(AND(D26&lt;49.85,H26&gt;0),$C$2*ABS(H26)/40000,(SUMPRODUCT(--(H26&gt;$T26:$V26),(H26-$T26:$V26),($W26:$Y26)))*E26/40000)</f>
        <v>0</v>
      </c>
      <c r="AA26" s="67">
        <f>IF(AND(C26&gt;=50.1,H26&lt;0),($A$2)*ABS(H26)/40000,0)</f>
        <v>0</v>
      </c>
      <c r="AB26" s="67">
        <f>S26+Z26+AA26</f>
        <v>0.00854833348</v>
      </c>
      <c r="AC26" s="75">
        <f>IF(AB26&gt;=0,AB26,"")</f>
        <v>0.00854833348</v>
      </c>
      <c r="AD26" s="76" t="str">
        <f>IF(AB26&lt;0,AB26,"")</f>
        <v/>
      </c>
      <c r="AE26" s="77"/>
      <c r="AF26" s="84"/>
      <c r="AG26" s="49">
        <f>ROUND((AG25-0.01),2)</f>
        <v>51.3</v>
      </c>
      <c r="AH26" s="50">
        <v>0</v>
      </c>
      <c r="AI26" s="51">
        <v>0</v>
      </c>
    </row>
    <row r="27" spans="1:38" customHeight="1" ht="15.75">
      <c r="A27" s="70">
        <v>0.197916666666667</v>
      </c>
      <c r="B27" s="71">
        <v>0.208333333333334</v>
      </c>
      <c r="C27" s="72">
        <v>50.05</v>
      </c>
      <c r="D27" s="73">
        <f>ROUND(C27,2)</f>
        <v>50.05</v>
      </c>
      <c r="E27" s="60">
        <v>0</v>
      </c>
      <c r="F27" s="60">
        <v>728.9005</v>
      </c>
      <c r="G27" s="61">
        <f>ABS(F27)</f>
        <v>728.9005</v>
      </c>
      <c r="H27" s="74">
        <v>5.38725</v>
      </c>
      <c r="I27" s="63">
        <f>MAX(H27,-0.12*G27)</f>
        <v>5.38725</v>
      </c>
      <c r="J27" s="63">
        <f>IF(ABS(G27)&lt;=10,0.5,IF(ABS(G27)&lt;=25,1,IF(ABS(G27)&lt;=100,2,10)))</f>
        <v>10</v>
      </c>
      <c r="K27" s="64">
        <f>IF(H27&lt;-J27,1,0)</f>
        <v>0</v>
      </c>
      <c r="L27" s="64">
        <f>IF(K27=K26,L26+K27,0)</f>
        <v>0</v>
      </c>
      <c r="M27" s="65">
        <f>IF(OR(L27=12,L27=24,L27=36,L27=48,L27=60,L27=72,L27=84,L27=96),1,0)</f>
        <v>0</v>
      </c>
      <c r="N27" s="65">
        <f>IF(H27&gt;J27,1,0)</f>
        <v>0</v>
      </c>
      <c r="O27" s="65">
        <f>IF(N27=N26,O26+N27,0)</f>
        <v>0</v>
      </c>
      <c r="P27" s="65">
        <f>IF(OR(O27=12,O27=24,O27=36,O27=48,O27=60,O27=72,O27=84,O27=96),1,0)</f>
        <v>0</v>
      </c>
      <c r="Q27" s="66">
        <f>M27+P27</f>
        <v>0</v>
      </c>
      <c r="R27" s="66">
        <f>Q27*ABS(S27)*0.1</f>
        <v>0</v>
      </c>
      <c r="S27" s="67">
        <f>I27*E27/40000</f>
        <v>0</v>
      </c>
      <c r="T27" s="60">
        <f>MIN($T$6/100*G27,150)</f>
        <v>87.46805999999999</v>
      </c>
      <c r="U27" s="60">
        <f>MIN($U$6/100*G27,200)</f>
        <v>109.335075</v>
      </c>
      <c r="V27" s="60">
        <f>MIN($V$6/100*G27,250)</f>
        <v>145.7801</v>
      </c>
      <c r="W27" s="60">
        <v>0.2</v>
      </c>
      <c r="X27" s="60">
        <v>0.2</v>
      </c>
      <c r="Y27" s="60">
        <v>0.6</v>
      </c>
      <c r="Z27" s="67">
        <f>IF(AND(D27&lt;49.85,H27&gt;0),$C$2*ABS(H27)/40000,(SUMPRODUCT(--(H27&gt;$T27:$V27),(H27-$T27:$V27),($W27:$Y27)))*E27/40000)</f>
        <v>0</v>
      </c>
      <c r="AA27" s="67">
        <f>IF(AND(C27&gt;=50.1,H27&lt;0),($A$2)*ABS(H27)/40000,0)</f>
        <v>0</v>
      </c>
      <c r="AB27" s="67">
        <f>S27+Z27+AA27</f>
        <v>0</v>
      </c>
      <c r="AC27" s="75">
        <f>IF(AB27&gt;=0,AB27,"")</f>
        <v>0</v>
      </c>
      <c r="AD27" s="76" t="str">
        <f>IF(AB27&lt;0,AB27,"")</f>
        <v/>
      </c>
      <c r="AE27" s="77"/>
      <c r="AF27" s="84"/>
      <c r="AG27" s="49">
        <f>ROUND((AG26-0.01),2)</f>
        <v>51.29</v>
      </c>
      <c r="AH27" s="50">
        <v>0</v>
      </c>
      <c r="AI27" s="51">
        <v>0</v>
      </c>
    </row>
    <row r="28" spans="1:38" customHeight="1" ht="15.75">
      <c r="A28" s="70">
        <v>0.208333333333333</v>
      </c>
      <c r="B28" s="71">
        <v>0.21875</v>
      </c>
      <c r="C28" s="72">
        <v>49.95</v>
      </c>
      <c r="D28" s="73">
        <f>ROUND(C28,2)</f>
        <v>49.95</v>
      </c>
      <c r="E28" s="60">
        <v>442.05</v>
      </c>
      <c r="F28" s="60">
        <v>767.80484</v>
      </c>
      <c r="G28" s="61">
        <f>ABS(F28)</f>
        <v>767.80484</v>
      </c>
      <c r="H28" s="74">
        <v>-23.28653</v>
      </c>
      <c r="I28" s="63">
        <f>MAX(H28,-0.12*G28)</f>
        <v>-23.28653</v>
      </c>
      <c r="J28" s="63">
        <f>IF(ABS(G28)&lt;=10,0.5,IF(ABS(G28)&lt;=25,1,IF(ABS(G28)&lt;=100,2,10)))</f>
        <v>10</v>
      </c>
      <c r="K28" s="64">
        <f>IF(H28&lt;-J28,1,0)</f>
        <v>1</v>
      </c>
      <c r="L28" s="64">
        <f>IF(K28=K27,L27+K28,0)</f>
        <v>0</v>
      </c>
      <c r="M28" s="65">
        <f>IF(OR(L28=12,L28=24,L28=36,L28=48,L28=60,L28=72,L28=84,L28=96),1,0)</f>
        <v>0</v>
      </c>
      <c r="N28" s="65">
        <f>IF(H28&gt;J28,1,0)</f>
        <v>0</v>
      </c>
      <c r="O28" s="65">
        <f>IF(N28=N27,O27+N28,0)</f>
        <v>0</v>
      </c>
      <c r="P28" s="65">
        <f>IF(OR(O28=12,O28=24,O28=36,O28=48,O28=60,O28=72,O28=84,O28=96),1,0)</f>
        <v>0</v>
      </c>
      <c r="Q28" s="66">
        <f>M28+P28</f>
        <v>0</v>
      </c>
      <c r="R28" s="66">
        <f>Q28*ABS(S28)*0.1</f>
        <v>0</v>
      </c>
      <c r="S28" s="67">
        <f>I28*E28/40000</f>
        <v>-0.2573452646625</v>
      </c>
      <c r="T28" s="60">
        <f>MIN($T$6/100*G28,150)</f>
        <v>92.1365808</v>
      </c>
      <c r="U28" s="60">
        <f>MIN($U$6/100*G28,200)</f>
        <v>115.170726</v>
      </c>
      <c r="V28" s="60">
        <f>MIN($V$6/100*G28,250)</f>
        <v>153.560968</v>
      </c>
      <c r="W28" s="60">
        <v>0.2</v>
      </c>
      <c r="X28" s="60">
        <v>0.2</v>
      </c>
      <c r="Y28" s="60">
        <v>0.6</v>
      </c>
      <c r="Z28" s="67">
        <f>IF(AND(D28&lt;49.85,H28&gt;0),$C$2*ABS(H28)/40000,(SUMPRODUCT(--(H28&gt;$T28:$V28),(H28-$T28:$V28),($W28:$Y28)))*E28/40000)</f>
        <v>0</v>
      </c>
      <c r="AA28" s="67">
        <f>IF(AND(C28&gt;=50.1,H28&lt;0),($A$2)*ABS(H28)/40000,0)</f>
        <v>0</v>
      </c>
      <c r="AB28" s="67">
        <f>S28+Z28+AA28</f>
        <v>-0.2573452646625</v>
      </c>
      <c r="AC28" s="75" t="str">
        <f>IF(AB28&gt;=0,AB28,"")</f>
        <v/>
      </c>
      <c r="AD28" s="76">
        <f>IF(AB28&lt;0,AB28,"")</f>
        <v>-0.2573452646625</v>
      </c>
      <c r="AE28" s="77"/>
      <c r="AF28" s="84"/>
      <c r="AG28" s="85">
        <f>ROUND((AG27-0.01),2)</f>
        <v>51.28</v>
      </c>
      <c r="AH28" s="50">
        <v>0</v>
      </c>
      <c r="AI28" s="86">
        <v>0</v>
      </c>
    </row>
    <row r="29" spans="1:38" customHeight="1" ht="15.75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442.05</v>
      </c>
      <c r="F29" s="60">
        <v>813.78968</v>
      </c>
      <c r="G29" s="61">
        <f>ABS(F29)</f>
        <v>813.78968</v>
      </c>
      <c r="H29" s="74">
        <v>-63.06388</v>
      </c>
      <c r="I29" s="63">
        <f>MAX(H29,-0.12*G29)</f>
        <v>-63.06388</v>
      </c>
      <c r="J29" s="63">
        <f>IF(ABS(G29)&lt;=10,0.5,IF(ABS(G29)&lt;=25,1,IF(ABS(G29)&lt;=100,2,10)))</f>
        <v>10</v>
      </c>
      <c r="K29" s="64">
        <f>IF(H29&lt;-J29,1,0)</f>
        <v>1</v>
      </c>
      <c r="L29" s="64">
        <f>IF(K29=K28,L28+K29,0)</f>
        <v>1</v>
      </c>
      <c r="M29" s="65">
        <f>IF(OR(L29=12,L29=24,L29=36,L29=48,L29=60,L29=72,L29=84,L29=96),1,0)</f>
        <v>0</v>
      </c>
      <c r="N29" s="65">
        <f>IF(H29&gt;J29,1,0)</f>
        <v>0</v>
      </c>
      <c r="O29" s="65">
        <f>IF(N29=N28,O28+N29,0)</f>
        <v>0</v>
      </c>
      <c r="P29" s="65">
        <f>IF(OR(O29=12,O29=24,O29=36,O29=48,O29=60,O29=72,O29=84,O29=96),1,0)</f>
        <v>0</v>
      </c>
      <c r="Q29" s="66">
        <f>M29+P29</f>
        <v>0</v>
      </c>
      <c r="R29" s="66">
        <f>Q29*ABS(S29)*0.1</f>
        <v>0</v>
      </c>
      <c r="S29" s="67">
        <f>I29*E29/40000</f>
        <v>-0.69693470385</v>
      </c>
      <c r="T29" s="60">
        <f>MIN($T$6/100*G29,150)</f>
        <v>97.6547616</v>
      </c>
      <c r="U29" s="60">
        <f>MIN($U$6/100*G29,200)</f>
        <v>122.068452</v>
      </c>
      <c r="V29" s="60">
        <f>MIN($V$6/100*G29,250)</f>
        <v>162.757936</v>
      </c>
      <c r="W29" s="60">
        <v>0.2</v>
      </c>
      <c r="X29" s="60">
        <v>0.2</v>
      </c>
      <c r="Y29" s="60">
        <v>0.6</v>
      </c>
      <c r="Z29" s="67">
        <f>IF(AND(D29&lt;49.85,H29&gt;0),$C$2*ABS(H29)/40000,(SUMPRODUCT(--(H29&gt;$T29:$V29),(H29-$T29:$V29),($W29:$Y29)))*E29/40000)</f>
        <v>0</v>
      </c>
      <c r="AA29" s="67">
        <f>IF(AND(C29&gt;=50.1,H29&lt;0),($A$2)*ABS(H29)/40000,0)</f>
        <v>0</v>
      </c>
      <c r="AB29" s="67">
        <f>S29+Z29+AA29</f>
        <v>-0.69693470385</v>
      </c>
      <c r="AC29" s="75" t="str">
        <f>IF(AB29&gt;=0,AB29,"")</f>
        <v/>
      </c>
      <c r="AD29" s="76">
        <f>IF(AB29&lt;0,AB29,"")</f>
        <v>-0.69693470385</v>
      </c>
      <c r="AE29" s="77"/>
      <c r="AF29" s="84"/>
      <c r="AG29" s="85">
        <f>ROUND((AG28-0.01),2)</f>
        <v>51.27</v>
      </c>
      <c r="AH29" s="87">
        <v>0</v>
      </c>
      <c r="AI29" s="86">
        <v>0</v>
      </c>
    </row>
    <row r="30" spans="1:38" customHeight="1" ht="15.75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376.97</v>
      </c>
      <c r="F30" s="60">
        <v>877.38437</v>
      </c>
      <c r="G30" s="61">
        <f>ABS(F30)</f>
        <v>877.38437</v>
      </c>
      <c r="H30" s="74">
        <v>-80.11886</v>
      </c>
      <c r="I30" s="63">
        <f>MAX(H30,-0.12*G30)</f>
        <v>-80.11886</v>
      </c>
      <c r="J30" s="63">
        <f>IF(ABS(G30)&lt;=10,0.5,IF(ABS(G30)&lt;=25,1,IF(ABS(G30)&lt;=100,2,10)))</f>
        <v>10</v>
      </c>
      <c r="K30" s="64">
        <f>IF(H30&lt;-J30,1,0)</f>
        <v>1</v>
      </c>
      <c r="L30" s="64">
        <f>IF(K30=K29,L29+K30,0)</f>
        <v>2</v>
      </c>
      <c r="M30" s="65">
        <f>IF(OR(L30=12,L30=24,L30=36,L30=48,L30=60,L30=72,L30=84,L30=96),1,0)</f>
        <v>0</v>
      </c>
      <c r="N30" s="65">
        <f>IF(H30&gt;J30,1,0)</f>
        <v>0</v>
      </c>
      <c r="O30" s="65">
        <f>IF(N30=N29,O29+N30,0)</f>
        <v>0</v>
      </c>
      <c r="P30" s="65">
        <f>IF(OR(O30=12,O30=24,O30=36,O30=48,O30=60,O30=72,O30=84,O30=96),1,0)</f>
        <v>0</v>
      </c>
      <c r="Q30" s="66">
        <f>M30+P30</f>
        <v>0</v>
      </c>
      <c r="R30" s="66">
        <f>Q30*ABS(S30)*0.1</f>
        <v>0</v>
      </c>
      <c r="S30" s="67">
        <f>I30*E30/40000</f>
        <v>-0.755060166355</v>
      </c>
      <c r="T30" s="60">
        <f>MIN($T$6/100*G30,150)</f>
        <v>105.2861244</v>
      </c>
      <c r="U30" s="60">
        <f>MIN($U$6/100*G30,200)</f>
        <v>131.6076555</v>
      </c>
      <c r="V30" s="60">
        <f>MIN($V$6/100*G30,250)</f>
        <v>175.476874</v>
      </c>
      <c r="W30" s="60">
        <v>0.2</v>
      </c>
      <c r="X30" s="60">
        <v>0.2</v>
      </c>
      <c r="Y30" s="60">
        <v>0.6</v>
      </c>
      <c r="Z30" s="67">
        <f>IF(AND(D30&lt;49.85,H30&gt;0),$C$2*ABS(H30)/40000,(SUMPRODUCT(--(H30&gt;$T30:$V30),(H30-$T30:$V30),($W30:$Y30)))*E30/40000)</f>
        <v>0</v>
      </c>
      <c r="AA30" s="67">
        <f>IF(AND(C30&gt;=50.1,H30&lt;0),($A$2)*ABS(H30)/40000,0)</f>
        <v>0</v>
      </c>
      <c r="AB30" s="67">
        <f>S30+Z30+AA30</f>
        <v>-0.755060166355</v>
      </c>
      <c r="AC30" s="75" t="str">
        <f>IF(AB30&gt;=0,AB30,"")</f>
        <v/>
      </c>
      <c r="AD30" s="76">
        <f>IF(AB30&lt;0,AB30,"")</f>
        <v>-0.755060166355</v>
      </c>
      <c r="AE30" s="77"/>
      <c r="AF30" s="84"/>
      <c r="AG30" s="85">
        <f>ROUND((AG29-0.01),2)</f>
        <v>51.26</v>
      </c>
      <c r="AH30" s="87">
        <v>0</v>
      </c>
      <c r="AI30" s="86">
        <v>0</v>
      </c>
    </row>
    <row r="31" spans="1:38" customHeight="1" ht="15.75">
      <c r="A31" s="70">
        <v>0.239583333333333</v>
      </c>
      <c r="B31" s="71">
        <v>0.25</v>
      </c>
      <c r="C31" s="72">
        <v>50</v>
      </c>
      <c r="D31" s="73">
        <f>ROUND(C31,2)</f>
        <v>50</v>
      </c>
      <c r="E31" s="60">
        <v>279.35</v>
      </c>
      <c r="F31" s="60">
        <v>979.10295</v>
      </c>
      <c r="G31" s="61">
        <f>ABS(F31)</f>
        <v>979.10295</v>
      </c>
      <c r="H31" s="74">
        <v>-115.30023</v>
      </c>
      <c r="I31" s="63">
        <f>MAX(H31,-0.12*G31)</f>
        <v>-115.30023</v>
      </c>
      <c r="J31" s="63">
        <f>IF(ABS(G31)&lt;=10,0.5,IF(ABS(G31)&lt;=25,1,IF(ABS(G31)&lt;=100,2,10)))</f>
        <v>10</v>
      </c>
      <c r="K31" s="64">
        <f>IF(H31&lt;-J31,1,0)</f>
        <v>1</v>
      </c>
      <c r="L31" s="64">
        <f>IF(K31=K30,L30+K31,0)</f>
        <v>3</v>
      </c>
      <c r="M31" s="65">
        <f>IF(OR(L31=12,L31=24,L31=36,L31=48,L31=60,L31=72,L31=84,L31=96),1,0)</f>
        <v>0</v>
      </c>
      <c r="N31" s="65">
        <f>IF(H31&gt;J31,1,0)</f>
        <v>0</v>
      </c>
      <c r="O31" s="65">
        <f>IF(N31=N30,O30+N31,0)</f>
        <v>0</v>
      </c>
      <c r="P31" s="65">
        <f>IF(OR(O31=12,O31=24,O31=36,O31=48,O31=60,O31=72,O31=84,O31=96),1,0)</f>
        <v>0</v>
      </c>
      <c r="Q31" s="66">
        <f>M31+P31</f>
        <v>0</v>
      </c>
      <c r="R31" s="66">
        <f>Q31*ABS(S31)*0.1</f>
        <v>0</v>
      </c>
      <c r="S31" s="67">
        <f>I31*E31/40000</f>
        <v>-0.8052279812625001</v>
      </c>
      <c r="T31" s="60">
        <f>MIN($T$6/100*G31,150)</f>
        <v>117.492354</v>
      </c>
      <c r="U31" s="60">
        <f>MIN($U$6/100*G31,200)</f>
        <v>146.8654425</v>
      </c>
      <c r="V31" s="60">
        <f>MIN($V$6/100*G31,250)</f>
        <v>195.82059</v>
      </c>
      <c r="W31" s="60">
        <v>0.2</v>
      </c>
      <c r="X31" s="60">
        <v>0.2</v>
      </c>
      <c r="Y31" s="60">
        <v>0.6</v>
      </c>
      <c r="Z31" s="67">
        <f>IF(AND(D31&lt;49.85,H31&gt;0),$C$2*ABS(H31)/40000,(SUMPRODUCT(--(H31&gt;$T31:$V31),(H31-$T31:$V31),($W31:$Y31)))*E31/40000)</f>
        <v>0</v>
      </c>
      <c r="AA31" s="67">
        <f>IF(AND(C31&gt;=50.1,H31&lt;0),($A$2)*ABS(H31)/40000,0)</f>
        <v>0</v>
      </c>
      <c r="AB31" s="67">
        <f>S31+Z31+AA31</f>
        <v>-0.8052279812625001</v>
      </c>
      <c r="AC31" s="75" t="str">
        <f>IF(AB31&gt;=0,AB31,"")</f>
        <v/>
      </c>
      <c r="AD31" s="76">
        <f>IF(AB31&lt;0,AB31,"")</f>
        <v>-0.8052279812625001</v>
      </c>
      <c r="AE31" s="77"/>
      <c r="AF31" s="84"/>
      <c r="AG31" s="85">
        <f>ROUND((AG30-0.01),2)</f>
        <v>51.25</v>
      </c>
      <c r="AH31" s="87">
        <v>0</v>
      </c>
      <c r="AI31" s="86">
        <v>0</v>
      </c>
    </row>
    <row r="32" spans="1:38" customHeight="1" ht="15.75">
      <c r="A32" s="70">
        <v>0.25</v>
      </c>
      <c r="B32" s="71">
        <v>0.260416666666667</v>
      </c>
      <c r="C32" s="72">
        <v>49.95</v>
      </c>
      <c r="D32" s="73">
        <f>ROUND(C32,2)</f>
        <v>49.95</v>
      </c>
      <c r="E32" s="60">
        <v>442.05</v>
      </c>
      <c r="F32" s="60">
        <v>962.86051</v>
      </c>
      <c r="G32" s="61">
        <f>ABS(F32)</f>
        <v>962.86051</v>
      </c>
      <c r="H32" s="74">
        <v>-36.47202</v>
      </c>
      <c r="I32" s="63">
        <f>MAX(H32,-0.12*G32)</f>
        <v>-36.47202</v>
      </c>
      <c r="J32" s="63">
        <f>IF(ABS(G32)&lt;=10,0.5,IF(ABS(G32)&lt;=25,1,IF(ABS(G32)&lt;=100,2,10)))</f>
        <v>10</v>
      </c>
      <c r="K32" s="64">
        <f>IF(H32&lt;-J32,1,0)</f>
        <v>1</v>
      </c>
      <c r="L32" s="64">
        <f>IF(K32=K31,L31+K32,0)</f>
        <v>4</v>
      </c>
      <c r="M32" s="65">
        <f>IF(OR(L32=12,L32=24,L32=36,L32=48,L32=60,L32=72,L32=84,L32=96),1,0)</f>
        <v>0</v>
      </c>
      <c r="N32" s="65">
        <f>IF(H32&gt;J32,1,0)</f>
        <v>0</v>
      </c>
      <c r="O32" s="65">
        <f>IF(N32=N31,O31+N32,0)</f>
        <v>0</v>
      </c>
      <c r="P32" s="65">
        <f>IF(OR(O32=12,O32=24,O32=36,O32=48,O32=60,O32=72,O32=84,O32=96),1,0)</f>
        <v>0</v>
      </c>
      <c r="Q32" s="66">
        <f>M32+P32</f>
        <v>0</v>
      </c>
      <c r="R32" s="66">
        <f>Q32*ABS(S32)*0.1</f>
        <v>0</v>
      </c>
      <c r="S32" s="67">
        <f>I32*E32/40000</f>
        <v>-0.403061411025</v>
      </c>
      <c r="T32" s="60">
        <f>MIN($T$6/100*G32,150)</f>
        <v>115.5432612</v>
      </c>
      <c r="U32" s="60">
        <f>MIN($U$6/100*G32,200)</f>
        <v>144.4290765</v>
      </c>
      <c r="V32" s="60">
        <f>MIN($V$6/100*G32,250)</f>
        <v>192.572102</v>
      </c>
      <c r="W32" s="60">
        <v>0.2</v>
      </c>
      <c r="X32" s="60">
        <v>0.2</v>
      </c>
      <c r="Y32" s="60">
        <v>0.6</v>
      </c>
      <c r="Z32" s="67">
        <f>IF(AND(D32&lt;49.85,H32&gt;0),$C$2*ABS(H32)/40000,(SUMPRODUCT(--(H32&gt;$T32:$V32),(H32-$T32:$V32),($W32:$Y32)))*E32/40000)</f>
        <v>0</v>
      </c>
      <c r="AA32" s="67">
        <f>IF(AND(C32&gt;=50.1,H32&lt;0),($A$2)*ABS(H32)/40000,0)</f>
        <v>0</v>
      </c>
      <c r="AB32" s="67">
        <f>S32+Z32+AA32</f>
        <v>-0.403061411025</v>
      </c>
      <c r="AC32" s="75" t="str">
        <f>IF(AB32&gt;=0,AB32,"")</f>
        <v/>
      </c>
      <c r="AD32" s="76">
        <f>IF(AB32&lt;0,AB32,"")</f>
        <v>-0.403061411025</v>
      </c>
      <c r="AE32" s="77"/>
      <c r="AF32" s="84"/>
      <c r="AG32" s="85">
        <f>ROUND((AG31-0.01),2)</f>
        <v>51.24</v>
      </c>
      <c r="AH32" s="87">
        <v>0</v>
      </c>
      <c r="AI32" s="86">
        <v>0</v>
      </c>
    </row>
    <row r="33" spans="1:38" customHeight="1" ht="15.75">
      <c r="A33" s="70">
        <v>0.260416666666667</v>
      </c>
      <c r="B33" s="71">
        <v>0.270833333333334</v>
      </c>
      <c r="C33" s="72">
        <v>49.94</v>
      </c>
      <c r="D33" s="73">
        <f>ROUND(C33,2)</f>
        <v>49.94</v>
      </c>
      <c r="E33" s="60">
        <v>474.59</v>
      </c>
      <c r="F33" s="60">
        <v>1089.3111</v>
      </c>
      <c r="G33" s="61">
        <f>ABS(F33)</f>
        <v>1089.3111</v>
      </c>
      <c r="H33" s="74">
        <v>-70.81704999999999</v>
      </c>
      <c r="I33" s="63">
        <f>MAX(H33,-0.12*G33)</f>
        <v>-70.81704999999999</v>
      </c>
      <c r="J33" s="63">
        <f>IF(ABS(G33)&lt;=10,0.5,IF(ABS(G33)&lt;=25,1,IF(ABS(G33)&lt;=100,2,10)))</f>
        <v>10</v>
      </c>
      <c r="K33" s="64">
        <f>IF(H33&lt;-J33,1,0)</f>
        <v>1</v>
      </c>
      <c r="L33" s="64">
        <f>IF(K33=K32,L32+K33,0)</f>
        <v>5</v>
      </c>
      <c r="M33" s="65">
        <f>IF(OR(L33=12,L33=24,L33=36,L33=48,L33=60,L33=72,L33=84,L33=96),1,0)</f>
        <v>0</v>
      </c>
      <c r="N33" s="65">
        <f>IF(H33&gt;J33,1,0)</f>
        <v>0</v>
      </c>
      <c r="O33" s="65">
        <f>IF(N33=N32,O32+N33,0)</f>
        <v>0</v>
      </c>
      <c r="P33" s="65">
        <f>IF(OR(O33=12,O33=24,O33=36,O33=48,O33=60,O33=72,O33=84,O33=96),1,0)</f>
        <v>0</v>
      </c>
      <c r="Q33" s="66">
        <f>M33+P33</f>
        <v>0</v>
      </c>
      <c r="R33" s="66">
        <f>Q33*ABS(S33)*0.1</f>
        <v>0</v>
      </c>
      <c r="S33" s="67">
        <f>I33*E33/40000</f>
        <v>-0.8402265939874999</v>
      </c>
      <c r="T33" s="60">
        <f>MIN($T$6/100*G33,150)</f>
        <v>130.717332</v>
      </c>
      <c r="U33" s="60">
        <f>MIN($U$6/100*G33,200)</f>
        <v>163.396665</v>
      </c>
      <c r="V33" s="60">
        <f>MIN($V$6/100*G33,250)</f>
        <v>217.86222</v>
      </c>
      <c r="W33" s="60">
        <v>0.2</v>
      </c>
      <c r="X33" s="60">
        <v>0.2</v>
      </c>
      <c r="Y33" s="60">
        <v>0.6</v>
      </c>
      <c r="Z33" s="67">
        <f>IF(AND(D33&lt;49.85,H33&gt;0),$C$2*ABS(H33)/40000,(SUMPRODUCT(--(H33&gt;$T33:$V33),(H33-$T33:$V33),($W33:$Y33)))*E33/40000)</f>
        <v>0</v>
      </c>
      <c r="AA33" s="67">
        <f>IF(AND(C33&gt;=50.1,H33&lt;0),($A$2)*ABS(H33)/40000,0)</f>
        <v>0</v>
      </c>
      <c r="AB33" s="67">
        <f>S33+Z33+AA33</f>
        <v>-0.8402265939874999</v>
      </c>
      <c r="AC33" s="75" t="str">
        <f>IF(AB33&gt;=0,AB33,"")</f>
        <v/>
      </c>
      <c r="AD33" s="76">
        <f>IF(AB33&lt;0,AB33,"")</f>
        <v>-0.8402265939874999</v>
      </c>
      <c r="AE33" s="77"/>
      <c r="AF33" s="84"/>
      <c r="AG33" s="85">
        <f>ROUND((AG32-0.01),2)</f>
        <v>51.23</v>
      </c>
      <c r="AH33" s="87">
        <v>0</v>
      </c>
      <c r="AI33" s="86">
        <v>0</v>
      </c>
    </row>
    <row r="34" spans="1:38" customHeight="1" ht="15.75">
      <c r="A34" s="70">
        <v>0.270833333333333</v>
      </c>
      <c r="B34" s="71">
        <v>0.28125</v>
      </c>
      <c r="C34" s="72">
        <v>50</v>
      </c>
      <c r="D34" s="73">
        <f>ROUND(C34,2)</f>
        <v>50</v>
      </c>
      <c r="E34" s="60">
        <v>279.35</v>
      </c>
      <c r="F34" s="60">
        <v>1003.74599</v>
      </c>
      <c r="G34" s="61">
        <f>ABS(F34)</f>
        <v>1003.74599</v>
      </c>
      <c r="H34" s="74">
        <v>52.14883</v>
      </c>
      <c r="I34" s="63">
        <f>MAX(H34,-0.12*G34)</f>
        <v>52.14883</v>
      </c>
      <c r="J34" s="63">
        <f>IF(ABS(G34)&lt;=10,0.5,IF(ABS(G34)&lt;=25,1,IF(ABS(G34)&lt;=100,2,10)))</f>
        <v>10</v>
      </c>
      <c r="K34" s="64">
        <f>IF(H34&lt;-J34,1,0)</f>
        <v>0</v>
      </c>
      <c r="L34" s="64">
        <f>IF(K34=K33,L33+K34,0)</f>
        <v>0</v>
      </c>
      <c r="M34" s="65">
        <f>IF(OR(L34=12,L34=24,L34=36,L34=48,L34=60,L34=72,L34=84,L34=96),1,0)</f>
        <v>0</v>
      </c>
      <c r="N34" s="65">
        <f>IF(H34&gt;J34,1,0)</f>
        <v>1</v>
      </c>
      <c r="O34" s="65">
        <f>IF(N34=N33,O33+N34,0)</f>
        <v>0</v>
      </c>
      <c r="P34" s="65">
        <f>IF(OR(O34=12,O34=24,O34=36,O34=48,O34=60,O34=72,O34=84,O34=96),1,0)</f>
        <v>0</v>
      </c>
      <c r="Q34" s="66">
        <f>M34+P34</f>
        <v>0</v>
      </c>
      <c r="R34" s="66">
        <f>Q34*ABS(S34)*0.1</f>
        <v>0</v>
      </c>
      <c r="S34" s="67">
        <f>I34*E34/40000</f>
        <v>0.3641943915125</v>
      </c>
      <c r="T34" s="60">
        <f>MIN($T$6/100*G34,150)</f>
        <v>120.4495188</v>
      </c>
      <c r="U34" s="60">
        <f>MIN($U$6/100*G34,200)</f>
        <v>150.5618985</v>
      </c>
      <c r="V34" s="60">
        <f>MIN($V$6/100*G34,250)</f>
        <v>200.749198</v>
      </c>
      <c r="W34" s="60">
        <v>0.2</v>
      </c>
      <c r="X34" s="60">
        <v>0.2</v>
      </c>
      <c r="Y34" s="60">
        <v>0.6</v>
      </c>
      <c r="Z34" s="67">
        <f>IF(AND(D34&lt;49.85,H34&gt;0),$C$2*ABS(H34)/40000,(SUMPRODUCT(--(H34&gt;$T34:$V34),(H34-$T34:$V34),($W34:$Y34)))*E34/40000)</f>
        <v>0</v>
      </c>
      <c r="AA34" s="67">
        <f>IF(AND(C34&gt;=50.1,H34&lt;0),($A$2)*ABS(H34)/40000,0)</f>
        <v>0</v>
      </c>
      <c r="AB34" s="67">
        <f>S34+Z34+AA34</f>
        <v>0.3641943915125</v>
      </c>
      <c r="AC34" s="75">
        <f>IF(AB34&gt;=0,AB34,"")</f>
        <v>0.3641943915125</v>
      </c>
      <c r="AD34" s="76" t="str">
        <f>IF(AB34&lt;0,AB34,"")</f>
        <v/>
      </c>
      <c r="AE34" s="77"/>
      <c r="AF34" s="84"/>
      <c r="AG34" s="85">
        <f>ROUND((AG33-0.01),2)</f>
        <v>51.22</v>
      </c>
      <c r="AH34" s="87">
        <v>0</v>
      </c>
      <c r="AI34" s="86">
        <v>0</v>
      </c>
    </row>
    <row r="35" spans="1:38" customHeight="1" ht="15.75">
      <c r="A35" s="70">
        <v>0.28125</v>
      </c>
      <c r="B35" s="71">
        <v>0.291666666666667</v>
      </c>
      <c r="C35" s="72">
        <v>49.98</v>
      </c>
      <c r="D35" s="73">
        <f>ROUND(C35,2)</f>
        <v>49.98</v>
      </c>
      <c r="E35" s="60">
        <v>344.43</v>
      </c>
      <c r="F35" s="60">
        <v>1267.43959</v>
      </c>
      <c r="G35" s="61">
        <f>ABS(F35)</f>
        <v>1267.43959</v>
      </c>
      <c r="H35" s="74">
        <v>-128.59262</v>
      </c>
      <c r="I35" s="63">
        <f>MAX(H35,-0.12*G35)</f>
        <v>-128.59262</v>
      </c>
      <c r="J35" s="63">
        <f>IF(ABS(G35)&lt;=10,0.5,IF(ABS(G35)&lt;=25,1,IF(ABS(G35)&lt;=100,2,10)))</f>
        <v>10</v>
      </c>
      <c r="K35" s="64">
        <f>IF(H35&lt;-J35,1,0)</f>
        <v>1</v>
      </c>
      <c r="L35" s="64">
        <f>IF(K35=K34,L34+K35,0)</f>
        <v>0</v>
      </c>
      <c r="M35" s="65">
        <f>IF(OR(L35=12,L35=24,L35=36,L35=48,L35=60,L35=72,L35=84,L35=96),1,0)</f>
        <v>0</v>
      </c>
      <c r="N35" s="65">
        <f>IF(H35&gt;J35,1,0)</f>
        <v>0</v>
      </c>
      <c r="O35" s="65">
        <f>IF(N35=N34,O34+N35,0)</f>
        <v>0</v>
      </c>
      <c r="P35" s="65">
        <f>IF(OR(O35=12,O35=24,O35=36,O35=48,O35=60,O35=72,O35=84,O35=96),1,0)</f>
        <v>0</v>
      </c>
      <c r="Q35" s="66">
        <f>M35+P35</f>
        <v>0</v>
      </c>
      <c r="R35" s="66">
        <f>Q35*ABS(S35)*0.1</f>
        <v>0</v>
      </c>
      <c r="S35" s="67">
        <f>I35*E35/40000</f>
        <v>-1.107278902665</v>
      </c>
      <c r="T35" s="60">
        <f>MIN($T$6/100*G35,150)</f>
        <v>150</v>
      </c>
      <c r="U35" s="60">
        <f>MIN($U$6/100*G35,200)</f>
        <v>190.1159385</v>
      </c>
      <c r="V35" s="60">
        <f>MIN($V$6/100*G35,250)</f>
        <v>250</v>
      </c>
      <c r="W35" s="60">
        <v>0.2</v>
      </c>
      <c r="X35" s="60">
        <v>0.2</v>
      </c>
      <c r="Y35" s="60">
        <v>0.6</v>
      </c>
      <c r="Z35" s="67">
        <f>IF(AND(D35&lt;49.85,H35&gt;0),$C$2*ABS(H35)/40000,(SUMPRODUCT(--(H35&gt;$T35:$V35),(H35-$T35:$V35),($W35:$Y35)))*E35/40000)</f>
        <v>0</v>
      </c>
      <c r="AA35" s="67">
        <f>IF(AND(C35&gt;=50.1,H35&lt;0),($A$2)*ABS(H35)/40000,0)</f>
        <v>0</v>
      </c>
      <c r="AB35" s="67">
        <f>S35+Z35+AA35</f>
        <v>-1.107278902665</v>
      </c>
      <c r="AC35" s="75" t="str">
        <f>IF(AB35&gt;=0,AB35,"")</f>
        <v/>
      </c>
      <c r="AD35" s="76">
        <f>IF(AB35&lt;0,AB35,"")</f>
        <v>-1.107278902665</v>
      </c>
      <c r="AE35" s="77"/>
      <c r="AF35" s="84"/>
      <c r="AG35" s="85">
        <f>ROUND((AG34-0.01),2)</f>
        <v>51.21</v>
      </c>
      <c r="AH35" s="87">
        <v>0</v>
      </c>
      <c r="AI35" s="86">
        <v>0</v>
      </c>
    </row>
    <row r="36" spans="1:38" customHeight="1" ht="15.75">
      <c r="A36" s="70">
        <v>0.291666666666667</v>
      </c>
      <c r="B36" s="71">
        <v>0.302083333333334</v>
      </c>
      <c r="C36" s="72">
        <v>49.98</v>
      </c>
      <c r="D36" s="73">
        <f>ROUND(C36,2)</f>
        <v>49.98</v>
      </c>
      <c r="E36" s="60">
        <v>344.43</v>
      </c>
      <c r="F36" s="60">
        <v>1344.96719</v>
      </c>
      <c r="G36" s="61">
        <f>ABS(F36)</f>
        <v>1344.96719</v>
      </c>
      <c r="H36" s="74">
        <v>-116.1384</v>
      </c>
      <c r="I36" s="63">
        <f>MAX(H36,-0.12*G36)</f>
        <v>-116.1384</v>
      </c>
      <c r="J36" s="63">
        <f>IF(ABS(G36)&lt;=10,0.5,IF(ABS(G36)&lt;=25,1,IF(ABS(G36)&lt;=100,2,10)))</f>
        <v>10</v>
      </c>
      <c r="K36" s="64">
        <f>IF(H36&lt;-J36,1,0)</f>
        <v>1</v>
      </c>
      <c r="L36" s="64">
        <f>IF(K36=K35,L35+K36,0)</f>
        <v>1</v>
      </c>
      <c r="M36" s="65">
        <f>IF(OR(L36=12,L36=24,L36=36,L36=48,L36=60,L36=72,L36=84,L36=96),1,0)</f>
        <v>0</v>
      </c>
      <c r="N36" s="65">
        <f>IF(H36&gt;J36,1,0)</f>
        <v>0</v>
      </c>
      <c r="O36" s="65">
        <f>IF(N36=N35,O35+N36,0)</f>
        <v>0</v>
      </c>
      <c r="P36" s="65">
        <f>IF(OR(O36=12,O36=24,O36=36,O36=48,O36=60,O36=72,O36=84,O36=96),1,0)</f>
        <v>0</v>
      </c>
      <c r="Q36" s="66">
        <f>M36+P36</f>
        <v>0</v>
      </c>
      <c r="R36" s="66">
        <f>Q36*ABS(S36)*0.1</f>
        <v>0</v>
      </c>
      <c r="S36" s="67">
        <f>I36*E36/40000</f>
        <v>-1.0000387278</v>
      </c>
      <c r="T36" s="60">
        <f>MIN($T$6/100*G36,150)</f>
        <v>150</v>
      </c>
      <c r="U36" s="60">
        <f>MIN($U$6/100*G36,200)</f>
        <v>200</v>
      </c>
      <c r="V36" s="60">
        <f>MIN($V$6/100*G36,250)</f>
        <v>250</v>
      </c>
      <c r="W36" s="60">
        <v>0.2</v>
      </c>
      <c r="X36" s="60">
        <v>0.2</v>
      </c>
      <c r="Y36" s="60">
        <v>0.6</v>
      </c>
      <c r="Z36" s="67">
        <f>IF(AND(D36&lt;49.85,H36&gt;0),$C$2*ABS(H36)/40000,(SUMPRODUCT(--(H36&gt;$T36:$V36),(H36-$T36:$V36),($W36:$Y36)))*E36/40000)</f>
        <v>0</v>
      </c>
      <c r="AA36" s="67">
        <f>IF(AND(C36&gt;=50.1,H36&lt;0),($A$2)*ABS(H36)/40000,0)</f>
        <v>0</v>
      </c>
      <c r="AB36" s="67">
        <f>S36+Z36+AA36</f>
        <v>-1.0000387278</v>
      </c>
      <c r="AC36" s="75" t="str">
        <f>IF(AB36&gt;=0,AB36,"")</f>
        <v/>
      </c>
      <c r="AD36" s="76">
        <f>IF(AB36&lt;0,AB36,"")</f>
        <v>-1.0000387278</v>
      </c>
      <c r="AE36" s="77"/>
      <c r="AF36" s="84"/>
      <c r="AG36" s="85">
        <f>ROUND((AG35-0.01),2)</f>
        <v>51.2</v>
      </c>
      <c r="AH36" s="87">
        <v>0</v>
      </c>
      <c r="AI36" s="86">
        <v>0</v>
      </c>
    </row>
    <row r="37" spans="1:38" customHeight="1" ht="15.75">
      <c r="A37" s="70">
        <v>0.302083333333333</v>
      </c>
      <c r="B37" s="71">
        <v>0.3125</v>
      </c>
      <c r="C37" s="72">
        <v>49.99</v>
      </c>
      <c r="D37" s="73">
        <f>ROUND(C37,2)</f>
        <v>49.99</v>
      </c>
      <c r="E37" s="60">
        <v>311.89</v>
      </c>
      <c r="F37" s="60">
        <v>1350.85778</v>
      </c>
      <c r="G37" s="61">
        <f>ABS(F37)</f>
        <v>1350.85778</v>
      </c>
      <c r="H37" s="74">
        <v>-91.26578000000001</v>
      </c>
      <c r="I37" s="63">
        <f>MAX(H37,-0.12*G37)</f>
        <v>-91.26578000000001</v>
      </c>
      <c r="J37" s="63">
        <f>IF(ABS(G37)&lt;=10,0.5,IF(ABS(G37)&lt;=25,1,IF(ABS(G37)&lt;=100,2,10)))</f>
        <v>10</v>
      </c>
      <c r="K37" s="64">
        <f>IF(H37&lt;-J37,1,0)</f>
        <v>1</v>
      </c>
      <c r="L37" s="64">
        <f>IF(K37=K36,L36+K37,0)</f>
        <v>2</v>
      </c>
      <c r="M37" s="65">
        <f>IF(OR(L37=12,L37=24,L37=36,L37=48,L37=60,L37=72,L37=84,L37=96),1,0)</f>
        <v>0</v>
      </c>
      <c r="N37" s="65">
        <f>IF(H37&gt;J37,1,0)</f>
        <v>0</v>
      </c>
      <c r="O37" s="65">
        <f>IF(N37=N36,O36+N37,0)</f>
        <v>0</v>
      </c>
      <c r="P37" s="65">
        <f>IF(OR(O37=12,O37=24,O37=36,O37=48,O37=60,O37=72,O37=84,O37=96),1,0)</f>
        <v>0</v>
      </c>
      <c r="Q37" s="66">
        <f>M37+P37</f>
        <v>0</v>
      </c>
      <c r="R37" s="66">
        <f>Q37*ABS(S37)*0.1</f>
        <v>0</v>
      </c>
      <c r="S37" s="67">
        <f>I37*E37/40000</f>
        <v>-0.7116221031050001</v>
      </c>
      <c r="T37" s="60">
        <f>MIN($T$6/100*G37,150)</f>
        <v>150</v>
      </c>
      <c r="U37" s="60">
        <f>MIN($U$6/100*G37,200)</f>
        <v>200</v>
      </c>
      <c r="V37" s="60">
        <f>MIN($V$6/100*G37,250)</f>
        <v>250</v>
      </c>
      <c r="W37" s="60">
        <v>0.2</v>
      </c>
      <c r="X37" s="60">
        <v>0.2</v>
      </c>
      <c r="Y37" s="60">
        <v>0.6</v>
      </c>
      <c r="Z37" s="67">
        <f>IF(AND(D37&lt;49.85,H37&gt;0),$C$2*ABS(H37)/40000,(SUMPRODUCT(--(H37&gt;$T37:$V37),(H37-$T37:$V37),($W37:$Y37)))*E37/40000)</f>
        <v>0</v>
      </c>
      <c r="AA37" s="67">
        <f>IF(AND(C37&gt;=50.1,H37&lt;0),($A$2)*ABS(H37)/40000,0)</f>
        <v>0</v>
      </c>
      <c r="AB37" s="67">
        <f>S37+Z37+AA37</f>
        <v>-0.7116221031050001</v>
      </c>
      <c r="AC37" s="75" t="str">
        <f>IF(AB37&gt;=0,AB37,"")</f>
        <v/>
      </c>
      <c r="AD37" s="76">
        <f>IF(AB37&lt;0,AB37,"")</f>
        <v>-0.7116221031050001</v>
      </c>
      <c r="AE37" s="77"/>
      <c r="AF37" s="84"/>
      <c r="AG37" s="85">
        <f>ROUND((AG36-0.01),2)</f>
        <v>51.19</v>
      </c>
      <c r="AH37" s="87">
        <v>0</v>
      </c>
      <c r="AI37" s="86">
        <v>0</v>
      </c>
    </row>
    <row r="38" spans="1:38" customHeight="1" ht="15.75">
      <c r="A38" s="70">
        <v>0.3125</v>
      </c>
      <c r="B38" s="71">
        <v>0.322916666666667</v>
      </c>
      <c r="C38" s="72">
        <v>50.02</v>
      </c>
      <c r="D38" s="73">
        <f>ROUND(C38,2)</f>
        <v>50.02</v>
      </c>
      <c r="E38" s="60">
        <v>167.61</v>
      </c>
      <c r="F38" s="60">
        <v>1301.389</v>
      </c>
      <c r="G38" s="61">
        <f>ABS(F38)</f>
        <v>1301.389</v>
      </c>
      <c r="H38" s="74">
        <v>5.33809</v>
      </c>
      <c r="I38" s="63">
        <f>MAX(H38,-0.12*G38)</f>
        <v>5.33809</v>
      </c>
      <c r="J38" s="63">
        <f>IF(ABS(G38)&lt;=10,0.5,IF(ABS(G38)&lt;=25,1,IF(ABS(G38)&lt;=100,2,10)))</f>
        <v>10</v>
      </c>
      <c r="K38" s="64">
        <f>IF(H38&lt;-J38,1,0)</f>
        <v>0</v>
      </c>
      <c r="L38" s="64">
        <f>IF(K38=K37,L37+K38,0)</f>
        <v>0</v>
      </c>
      <c r="M38" s="65">
        <f>IF(OR(L38=12,L38=24,L38=36,L38=48,L38=60,L38=72,L38=84,L38=96),1,0)</f>
        <v>0</v>
      </c>
      <c r="N38" s="65">
        <f>IF(H38&gt;J38,1,0)</f>
        <v>0</v>
      </c>
      <c r="O38" s="65">
        <f>IF(N38=N37,O37+N38,0)</f>
        <v>0</v>
      </c>
      <c r="P38" s="65">
        <f>IF(OR(O38=12,O38=24,O38=36,O38=48,O38=60,O38=72,O38=84,O38=96),1,0)</f>
        <v>0</v>
      </c>
      <c r="Q38" s="66">
        <f>M38+P38</f>
        <v>0</v>
      </c>
      <c r="R38" s="66">
        <f>Q38*ABS(S38)*0.1</f>
        <v>0</v>
      </c>
      <c r="S38" s="67">
        <f>I38*E38/40000</f>
        <v>0.0223679316225</v>
      </c>
      <c r="T38" s="60">
        <f>MIN($T$6/100*G38,150)</f>
        <v>150</v>
      </c>
      <c r="U38" s="60">
        <f>MIN($U$6/100*G38,200)</f>
        <v>195.20835</v>
      </c>
      <c r="V38" s="60">
        <f>MIN($V$6/100*G38,250)</f>
        <v>250</v>
      </c>
      <c r="W38" s="60">
        <v>0.2</v>
      </c>
      <c r="X38" s="60">
        <v>0.2</v>
      </c>
      <c r="Y38" s="60">
        <v>0.6</v>
      </c>
      <c r="Z38" s="67">
        <f>IF(AND(D38&lt;49.85,H38&gt;0),$C$2*ABS(H38)/40000,(SUMPRODUCT(--(H38&gt;$T38:$V38),(H38-$T38:$V38),($W38:$Y38)))*E38/40000)</f>
        <v>0</v>
      </c>
      <c r="AA38" s="67">
        <f>IF(AND(C38&gt;=50.1,H38&lt;0),($A$2)*ABS(H38)/40000,0)</f>
        <v>0</v>
      </c>
      <c r="AB38" s="67">
        <f>S38+Z38+AA38</f>
        <v>0.0223679316225</v>
      </c>
      <c r="AC38" s="75">
        <f>IF(AB38&gt;=0,AB38,"")</f>
        <v>0.0223679316225</v>
      </c>
      <c r="AD38" s="76" t="str">
        <f>IF(AB38&lt;0,AB38,"")</f>
        <v/>
      </c>
      <c r="AE38" s="77"/>
      <c r="AF38" s="88"/>
      <c r="AG38" s="85">
        <f>ROUND((AG37-0.01),2)</f>
        <v>51.18</v>
      </c>
      <c r="AH38" s="87">
        <v>0</v>
      </c>
      <c r="AI38" s="86">
        <v>0</v>
      </c>
    </row>
    <row r="39" spans="1:38" customHeight="1" ht="15.75">
      <c r="A39" s="70">
        <v>0.322916666666667</v>
      </c>
      <c r="B39" s="71">
        <v>0.333333333333334</v>
      </c>
      <c r="C39" s="72">
        <v>50.04</v>
      </c>
      <c r="D39" s="73">
        <f>ROUND(C39,2)</f>
        <v>50.04</v>
      </c>
      <c r="E39" s="60">
        <v>55.87</v>
      </c>
      <c r="F39" s="60">
        <v>1278.52842</v>
      </c>
      <c r="G39" s="61">
        <f>ABS(F39)</f>
        <v>1278.52842</v>
      </c>
      <c r="H39" s="74">
        <v>13.22355</v>
      </c>
      <c r="I39" s="63">
        <f>MAX(H39,-0.12*G39)</f>
        <v>13.22355</v>
      </c>
      <c r="J39" s="63">
        <f>IF(ABS(G39)&lt;=10,0.5,IF(ABS(G39)&lt;=25,1,IF(ABS(G39)&lt;=100,2,10)))</f>
        <v>10</v>
      </c>
      <c r="K39" s="64">
        <f>IF(H39&lt;-J39,1,0)</f>
        <v>0</v>
      </c>
      <c r="L39" s="64">
        <f>IF(K39=K38,L38+K39,0)</f>
        <v>0</v>
      </c>
      <c r="M39" s="65">
        <f>IF(OR(L39=12,L39=24,L39=36,L39=48,L39=60,L39=72,L39=84,L39=96),1,0)</f>
        <v>0</v>
      </c>
      <c r="N39" s="65">
        <f>IF(H39&gt;J39,1,0)</f>
        <v>1</v>
      </c>
      <c r="O39" s="65">
        <f>IF(N39=N38,O38+N39,0)</f>
        <v>0</v>
      </c>
      <c r="P39" s="65">
        <f>IF(OR(O39=12,O39=24,O39=36,O39=48,O39=60,O39=72,O39=84,O39=96),1,0)</f>
        <v>0</v>
      </c>
      <c r="Q39" s="66">
        <f>M39+P39</f>
        <v>0</v>
      </c>
      <c r="R39" s="66">
        <f>Q39*ABS(S39)*0.1</f>
        <v>0</v>
      </c>
      <c r="S39" s="67">
        <f>I39*E39/40000</f>
        <v>0.0184699934625</v>
      </c>
      <c r="T39" s="60">
        <f>MIN($T$6/100*G39,150)</f>
        <v>150</v>
      </c>
      <c r="U39" s="60">
        <f>MIN($U$6/100*G39,200)</f>
        <v>191.779263</v>
      </c>
      <c r="V39" s="60">
        <f>MIN($V$6/100*G39,250)</f>
        <v>250</v>
      </c>
      <c r="W39" s="60">
        <v>0.2</v>
      </c>
      <c r="X39" s="60">
        <v>0.2</v>
      </c>
      <c r="Y39" s="60">
        <v>0.6</v>
      </c>
      <c r="Z39" s="67">
        <f>IF(AND(D39&lt;49.85,H39&gt;0),$C$2*ABS(H39)/40000,(SUMPRODUCT(--(H39&gt;$T39:$V39),(H39-$T39:$V39),($W39:$Y39)))*E39/40000)</f>
        <v>0</v>
      </c>
      <c r="AA39" s="67">
        <f>IF(AND(C39&gt;=50.1,H39&lt;0),($A$2)*ABS(H39)/40000,0)</f>
        <v>0</v>
      </c>
      <c r="AB39" s="67">
        <f>S39+Z39+AA39</f>
        <v>0.0184699934625</v>
      </c>
      <c r="AC39" s="75">
        <f>IF(AB39&gt;=0,AB39,"")</f>
        <v>0.0184699934625</v>
      </c>
      <c r="AD39" s="76" t="str">
        <f>IF(AB39&lt;0,AB39,"")</f>
        <v/>
      </c>
      <c r="AE39" s="77"/>
      <c r="AF39" s="89"/>
      <c r="AG39" s="85">
        <f>ROUND((AG38-0.01),2)</f>
        <v>51.17</v>
      </c>
      <c r="AH39" s="87">
        <v>0</v>
      </c>
      <c r="AI39" s="86">
        <v>0</v>
      </c>
    </row>
    <row r="40" spans="1:38" customHeight="1" ht="15.75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279.35</v>
      </c>
      <c r="F40" s="60">
        <v>1200.72481</v>
      </c>
      <c r="G40" s="61">
        <f>ABS(F40)</f>
        <v>1200.72481</v>
      </c>
      <c r="H40" s="74">
        <v>35.42538</v>
      </c>
      <c r="I40" s="63">
        <f>MAX(H40,-0.12*G40)</f>
        <v>35.42538</v>
      </c>
      <c r="J40" s="63">
        <f>IF(ABS(G40)&lt;=10,0.5,IF(ABS(G40)&lt;=25,1,IF(ABS(G40)&lt;=100,2,10)))</f>
        <v>10</v>
      </c>
      <c r="K40" s="64">
        <f>IF(H40&lt;-J40,1,0)</f>
        <v>0</v>
      </c>
      <c r="L40" s="64">
        <f>IF(K40=K39,L39+K40,0)</f>
        <v>0</v>
      </c>
      <c r="M40" s="65">
        <f>IF(OR(L40=12,L40=24,L40=36,L40=48,L40=60,L40=72,L40=84,L40=96),1,0)</f>
        <v>0</v>
      </c>
      <c r="N40" s="65">
        <f>IF(H40&gt;J40,1,0)</f>
        <v>1</v>
      </c>
      <c r="O40" s="65">
        <f>IF(N40=N39,O39+N40,0)</f>
        <v>1</v>
      </c>
      <c r="P40" s="65">
        <f>IF(OR(O40=12,O40=24,O40=36,O40=48,O40=60,O40=72,O40=84,O40=96),1,0)</f>
        <v>0</v>
      </c>
      <c r="Q40" s="66">
        <f>M40+P40</f>
        <v>0</v>
      </c>
      <c r="R40" s="66">
        <f>Q40*ABS(S40)*0.1</f>
        <v>0</v>
      </c>
      <c r="S40" s="67">
        <f>I40*E40/40000</f>
        <v>0.247401997575</v>
      </c>
      <c r="T40" s="60">
        <f>MIN($T$6/100*G40,150)</f>
        <v>144.0869772</v>
      </c>
      <c r="U40" s="60">
        <f>MIN($U$6/100*G40,200)</f>
        <v>180.1087215</v>
      </c>
      <c r="V40" s="60">
        <f>MIN($V$6/100*G40,250)</f>
        <v>240.144962</v>
      </c>
      <c r="W40" s="60">
        <v>0.2</v>
      </c>
      <c r="X40" s="60">
        <v>0.2</v>
      </c>
      <c r="Y40" s="60">
        <v>0.6</v>
      </c>
      <c r="Z40" s="67">
        <f>IF(AND(D40&lt;49.85,H40&gt;0),$C$2*ABS(H40)/40000,(SUMPRODUCT(--(H40&gt;$T40:$V40),(H40-$T40:$V40),($W40:$Y40)))*E40/40000)</f>
        <v>0</v>
      </c>
      <c r="AA40" s="67">
        <f>IF(AND(C40&gt;=50.1,H40&lt;0),($A$2)*ABS(H40)/40000,0)</f>
        <v>0</v>
      </c>
      <c r="AB40" s="67">
        <f>S40+Z40+AA40</f>
        <v>0.247401997575</v>
      </c>
      <c r="AC40" s="75">
        <f>IF(AB40&gt;=0,AB40,"")</f>
        <v>0.247401997575</v>
      </c>
      <c r="AD40" s="76" t="str">
        <f>IF(AB40&lt;0,AB40,"")</f>
        <v/>
      </c>
      <c r="AE40" s="77"/>
      <c r="AF40" s="89"/>
      <c r="AG40" s="85">
        <f>ROUND((AG39-0.01),2)</f>
        <v>51.16</v>
      </c>
      <c r="AH40" s="87">
        <v>0</v>
      </c>
      <c r="AI40" s="86">
        <v>0</v>
      </c>
    </row>
    <row r="41" spans="1:38" customHeight="1" ht="15.75">
      <c r="A41" s="70">
        <v>0.34375</v>
      </c>
      <c r="B41" s="71">
        <v>0.354166666666667</v>
      </c>
      <c r="C41" s="72">
        <v>49.96</v>
      </c>
      <c r="D41" s="73">
        <f>ROUND(C41,2)</f>
        <v>49.96</v>
      </c>
      <c r="E41" s="60">
        <v>409.51</v>
      </c>
      <c r="F41" s="60">
        <v>1100.36328</v>
      </c>
      <c r="G41" s="61">
        <f>ABS(F41)</f>
        <v>1100.36328</v>
      </c>
      <c r="H41" s="74">
        <v>110.93749</v>
      </c>
      <c r="I41" s="63">
        <f>MAX(H41,-0.12*G41)</f>
        <v>110.93749</v>
      </c>
      <c r="J41" s="63">
        <f>IF(ABS(G41)&lt;=10,0.5,IF(ABS(G41)&lt;=25,1,IF(ABS(G41)&lt;=100,2,10)))</f>
        <v>10</v>
      </c>
      <c r="K41" s="64">
        <f>IF(H41&lt;-J41,1,0)</f>
        <v>0</v>
      </c>
      <c r="L41" s="64">
        <f>IF(K41=K40,L40+K41,0)</f>
        <v>0</v>
      </c>
      <c r="M41" s="65">
        <f>IF(OR(L41=12,L41=24,L41=36,L41=48,L41=60,L41=72,L41=84,L41=96),1,0)</f>
        <v>0</v>
      </c>
      <c r="N41" s="65">
        <f>IF(H41&gt;J41,1,0)</f>
        <v>1</v>
      </c>
      <c r="O41" s="65">
        <f>IF(N41=N40,O40+N41,0)</f>
        <v>2</v>
      </c>
      <c r="P41" s="65">
        <f>IF(OR(O41=12,O41=24,O41=36,O41=48,O41=60,O41=72,O41=84,O41=96),1,0)</f>
        <v>0</v>
      </c>
      <c r="Q41" s="66">
        <f>M41+P41</f>
        <v>0</v>
      </c>
      <c r="R41" s="66">
        <f>Q41*ABS(S41)*0.1</f>
        <v>0</v>
      </c>
      <c r="S41" s="67">
        <f>I41*E41/40000</f>
        <v>1.1357502882475</v>
      </c>
      <c r="T41" s="60">
        <f>MIN($T$6/100*G41,150)</f>
        <v>132.0435936</v>
      </c>
      <c r="U41" s="60">
        <f>MIN($U$6/100*G41,200)</f>
        <v>165.054492</v>
      </c>
      <c r="V41" s="60">
        <f>MIN($V$6/100*G41,250)</f>
        <v>220.072656</v>
      </c>
      <c r="W41" s="60">
        <v>0.2</v>
      </c>
      <c r="X41" s="60">
        <v>0.2</v>
      </c>
      <c r="Y41" s="60">
        <v>0.6</v>
      </c>
      <c r="Z41" s="67">
        <f>IF(AND(D41&lt;49.85,H41&gt;0),$C$2*ABS(H41)/40000,(SUMPRODUCT(--(H41&gt;$T41:$V41),(H41-$T41:$V41),($W41:$Y41)))*E41/40000)</f>
        <v>0</v>
      </c>
      <c r="AA41" s="67">
        <f>IF(AND(C41&gt;=50.1,H41&lt;0),($A$2)*ABS(H41)/40000,0)</f>
        <v>0</v>
      </c>
      <c r="AB41" s="67">
        <f>S41+Z41+AA41</f>
        <v>1.1357502882475</v>
      </c>
      <c r="AC41" s="75">
        <f>IF(AB41&gt;=0,AB41,"")</f>
        <v>1.1357502882475</v>
      </c>
      <c r="AD41" s="76" t="str">
        <f>IF(AB41&lt;0,AB41,"")</f>
        <v/>
      </c>
      <c r="AE41" s="77"/>
      <c r="AF41" s="89"/>
      <c r="AG41" s="85">
        <f>ROUND((AG40-0.01),2)</f>
        <v>51.15</v>
      </c>
      <c r="AH41" s="87">
        <v>0</v>
      </c>
      <c r="AI41" s="86">
        <v>0</v>
      </c>
    </row>
    <row r="42" spans="1:38" customHeight="1" ht="15.75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167.61</v>
      </c>
      <c r="F42" s="60">
        <v>1097.33832</v>
      </c>
      <c r="G42" s="61">
        <f>ABS(F42)</f>
        <v>1097.33832</v>
      </c>
      <c r="H42" s="74">
        <v>94.12860999999999</v>
      </c>
      <c r="I42" s="63">
        <f>MAX(H42,-0.12*G42)</f>
        <v>94.12860999999999</v>
      </c>
      <c r="J42" s="63">
        <f>IF(ABS(G42)&lt;=10,0.5,IF(ABS(G42)&lt;=25,1,IF(ABS(G42)&lt;=100,2,10)))</f>
        <v>10</v>
      </c>
      <c r="K42" s="64">
        <f>IF(H42&lt;-J42,1,0)</f>
        <v>0</v>
      </c>
      <c r="L42" s="64">
        <f>IF(K42=K41,L41+K42,0)</f>
        <v>0</v>
      </c>
      <c r="M42" s="65">
        <f>IF(OR(L42=12,L42=24,L42=36,L42=48,L42=60,L42=72,L42=84,L42=96),1,0)</f>
        <v>0</v>
      </c>
      <c r="N42" s="65">
        <f>IF(H42&gt;J42,1,0)</f>
        <v>1</v>
      </c>
      <c r="O42" s="65">
        <f>IF(N42=N41,O41+N42,0)</f>
        <v>3</v>
      </c>
      <c r="P42" s="65">
        <f>IF(OR(O42=12,O42=24,O42=36,O42=48,O42=60,O42=72,O42=84,O42=96),1,0)</f>
        <v>0</v>
      </c>
      <c r="Q42" s="66">
        <f>M42+P42</f>
        <v>0</v>
      </c>
      <c r="R42" s="66">
        <f>Q42*ABS(S42)*0.1</f>
        <v>0</v>
      </c>
      <c r="S42" s="67">
        <f>I42*E42/40000</f>
        <v>0.3944224080525</v>
      </c>
      <c r="T42" s="60">
        <f>MIN($T$6/100*G42,150)</f>
        <v>131.6805984</v>
      </c>
      <c r="U42" s="60">
        <f>MIN($U$6/100*G42,200)</f>
        <v>164.600748</v>
      </c>
      <c r="V42" s="60">
        <f>MIN($V$6/100*G42,250)</f>
        <v>219.467664</v>
      </c>
      <c r="W42" s="60">
        <v>0.2</v>
      </c>
      <c r="X42" s="60">
        <v>0.2</v>
      </c>
      <c r="Y42" s="60">
        <v>0.6</v>
      </c>
      <c r="Z42" s="67">
        <f>IF(AND(D42&lt;49.85,H42&gt;0),$C$2*ABS(H42)/40000,(SUMPRODUCT(--(H42&gt;$T42:$V42),(H42-$T42:$V42),($W42:$Y42)))*E42/40000)</f>
        <v>0</v>
      </c>
      <c r="AA42" s="67">
        <f>IF(AND(C42&gt;=50.1,H42&lt;0),($A$2)*ABS(H42)/40000,0)</f>
        <v>0</v>
      </c>
      <c r="AB42" s="67">
        <f>S42+Z42+AA42</f>
        <v>0.3944224080525</v>
      </c>
      <c r="AC42" s="75">
        <f>IF(AB42&gt;=0,AB42,"")</f>
        <v>0.3944224080525</v>
      </c>
      <c r="AD42" s="76" t="str">
        <f>IF(AB42&lt;0,AB42,"")</f>
        <v/>
      </c>
      <c r="AE42" s="77"/>
      <c r="AF42" s="89"/>
      <c r="AG42" s="85">
        <f>ROUND((AG41-0.01),2)</f>
        <v>51.14</v>
      </c>
      <c r="AH42" s="87">
        <v>0</v>
      </c>
      <c r="AI42" s="86">
        <v>0</v>
      </c>
    </row>
    <row r="43" spans="1:38" customHeight="1" ht="15.75">
      <c r="A43" s="70">
        <v>0.364583333333333</v>
      </c>
      <c r="B43" s="71">
        <v>0.375</v>
      </c>
      <c r="C43" s="72">
        <v>49.99</v>
      </c>
      <c r="D43" s="73">
        <f>ROUND(C43,2)</f>
        <v>49.99</v>
      </c>
      <c r="E43" s="60">
        <v>311.89</v>
      </c>
      <c r="F43" s="60">
        <v>1084.86421</v>
      </c>
      <c r="G43" s="61">
        <f>ABS(F43)</f>
        <v>1084.86421</v>
      </c>
      <c r="H43" s="74">
        <v>78.54889</v>
      </c>
      <c r="I43" s="63">
        <f>MAX(H43,-0.12*G43)</f>
        <v>78.54889</v>
      </c>
      <c r="J43" s="63">
        <f>IF(ABS(G43)&lt;=10,0.5,IF(ABS(G43)&lt;=25,1,IF(ABS(G43)&lt;=100,2,10)))</f>
        <v>10</v>
      </c>
      <c r="K43" s="64">
        <f>IF(H43&lt;-J43,1,0)</f>
        <v>0</v>
      </c>
      <c r="L43" s="64">
        <f>IF(K43=K42,L42+K43,0)</f>
        <v>0</v>
      </c>
      <c r="M43" s="65">
        <f>IF(OR(L43=12,L43=24,L43=36,L43=48,L43=60,L43=72,L43=84,L43=96),1,0)</f>
        <v>0</v>
      </c>
      <c r="N43" s="65">
        <f>IF(H43&gt;J43,1,0)</f>
        <v>1</v>
      </c>
      <c r="O43" s="65">
        <f>IF(N43=N42,O42+N43,0)</f>
        <v>4</v>
      </c>
      <c r="P43" s="65">
        <f>IF(OR(O43=12,O43=24,O43=36,O43=48,O43=60,O43=72,O43=84,O43=96),1,0)</f>
        <v>0</v>
      </c>
      <c r="Q43" s="66">
        <f>M43+P43</f>
        <v>0</v>
      </c>
      <c r="R43" s="66">
        <f>Q43*ABS(S43)*0.1</f>
        <v>0</v>
      </c>
      <c r="S43" s="67">
        <f>I43*E43/40000</f>
        <v>0.6124653325525</v>
      </c>
      <c r="T43" s="60">
        <f>MIN($T$6/100*G43,150)</f>
        <v>130.1837052</v>
      </c>
      <c r="U43" s="60">
        <f>MIN($U$6/100*G43,200)</f>
        <v>162.7296315</v>
      </c>
      <c r="V43" s="60">
        <f>MIN($V$6/100*G43,250)</f>
        <v>216.972842</v>
      </c>
      <c r="W43" s="60">
        <v>0.2</v>
      </c>
      <c r="X43" s="60">
        <v>0.2</v>
      </c>
      <c r="Y43" s="60">
        <v>0.6</v>
      </c>
      <c r="Z43" s="67">
        <f>IF(AND(D43&lt;49.85,H43&gt;0),$C$2*ABS(H43)/40000,(SUMPRODUCT(--(H43&gt;$T43:$V43),(H43-$T43:$V43),($W43:$Y43)))*E43/40000)</f>
        <v>0</v>
      </c>
      <c r="AA43" s="67">
        <f>IF(AND(C43&gt;=50.1,H43&lt;0),($A$2)*ABS(H43)/40000,0)</f>
        <v>0</v>
      </c>
      <c r="AB43" s="67">
        <f>S43+Z43+AA43</f>
        <v>0.6124653325525</v>
      </c>
      <c r="AC43" s="75">
        <f>IF(AB43&gt;=0,AB43,"")</f>
        <v>0.6124653325525</v>
      </c>
      <c r="AD43" s="76" t="str">
        <f>IF(AB43&lt;0,AB43,"")</f>
        <v/>
      </c>
      <c r="AE43" s="77"/>
      <c r="AF43" s="89"/>
      <c r="AG43" s="85">
        <f>ROUND((AG42-0.01),2)</f>
        <v>51.13</v>
      </c>
      <c r="AH43" s="87">
        <v>0</v>
      </c>
      <c r="AI43" s="86">
        <v>0</v>
      </c>
      <c r="AK43" s="90"/>
    </row>
    <row r="44" spans="1:38" customHeight="1" ht="15.75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507.13</v>
      </c>
      <c r="F44" s="60">
        <v>1167.03527</v>
      </c>
      <c r="G44" s="61">
        <f>ABS(F44)</f>
        <v>1167.03527</v>
      </c>
      <c r="H44" s="74">
        <v>-11.76961</v>
      </c>
      <c r="I44" s="63">
        <f>MAX(H44,-0.12*G44)</f>
        <v>-11.76961</v>
      </c>
      <c r="J44" s="63">
        <f>IF(ABS(G44)&lt;=10,0.5,IF(ABS(G44)&lt;=25,1,IF(ABS(G44)&lt;=100,2,10)))</f>
        <v>10</v>
      </c>
      <c r="K44" s="64">
        <f>IF(H44&lt;-J44,1,0)</f>
        <v>1</v>
      </c>
      <c r="L44" s="64">
        <f>IF(K44=K43,L43+K44,0)</f>
        <v>0</v>
      </c>
      <c r="M44" s="65">
        <f>IF(OR(L44=12,L44=24,L44=36,L44=48,L44=60,L44=72,L44=84,L44=96),1,0)</f>
        <v>0</v>
      </c>
      <c r="N44" s="65">
        <f>IF(H44&gt;J44,1,0)</f>
        <v>0</v>
      </c>
      <c r="O44" s="65">
        <f>IF(N44=N43,O43+N44,0)</f>
        <v>0</v>
      </c>
      <c r="P44" s="65">
        <f>IF(OR(O44=12,O44=24,O44=36,O44=48,O44=60,O44=72,O44=84,O44=96),1,0)</f>
        <v>0</v>
      </c>
      <c r="Q44" s="66">
        <f>M44+P44</f>
        <v>0</v>
      </c>
      <c r="R44" s="66">
        <f>Q44*ABS(S44)*0.1</f>
        <v>0</v>
      </c>
      <c r="S44" s="67">
        <f>I44*E44/40000</f>
        <v>-0.1492180579825</v>
      </c>
      <c r="T44" s="60">
        <f>MIN($T$6/100*G44,150)</f>
        <v>140.0442324</v>
      </c>
      <c r="U44" s="60">
        <f>MIN($U$6/100*G44,200)</f>
        <v>175.0552905</v>
      </c>
      <c r="V44" s="60">
        <f>MIN($V$6/100*G44,250)</f>
        <v>233.407054</v>
      </c>
      <c r="W44" s="60">
        <v>0.2</v>
      </c>
      <c r="X44" s="60">
        <v>0.2</v>
      </c>
      <c r="Y44" s="60">
        <v>0.6</v>
      </c>
      <c r="Z44" s="67">
        <f>IF(AND(D44&lt;49.85,H44&gt;0),$C$2*ABS(H44)/40000,(SUMPRODUCT(--(H44&gt;$T44:$V44),(H44-$T44:$V44),($W44:$Y44)))*E44/40000)</f>
        <v>0</v>
      </c>
      <c r="AA44" s="67">
        <f>IF(AND(C44&gt;=50.1,H44&lt;0),($A$2)*ABS(H44)/40000,0)</f>
        <v>0</v>
      </c>
      <c r="AB44" s="67">
        <f>S44+Z44+AA44</f>
        <v>-0.1492180579825</v>
      </c>
      <c r="AC44" s="75" t="str">
        <f>IF(AB44&gt;=0,AB44,"")</f>
        <v/>
      </c>
      <c r="AD44" s="76">
        <f>IF(AB44&lt;0,AB44,"")</f>
        <v>-0.1492180579825</v>
      </c>
      <c r="AE44" s="77"/>
      <c r="AF44" s="89"/>
      <c r="AG44" s="85">
        <f>ROUND((AG43-0.01),2)</f>
        <v>51.12</v>
      </c>
      <c r="AH44" s="87">
        <v>0</v>
      </c>
      <c r="AI44" s="86">
        <v>0</v>
      </c>
    </row>
    <row r="45" spans="1:38" customHeight="1" ht="15.75">
      <c r="A45" s="70">
        <v>0.385416666666667</v>
      </c>
      <c r="B45" s="71">
        <v>0.395833333333334</v>
      </c>
      <c r="C45" s="72">
        <v>49.98</v>
      </c>
      <c r="D45" s="73">
        <f>ROUND(C45,2)</f>
        <v>49.98</v>
      </c>
      <c r="E45" s="60">
        <v>344.43</v>
      </c>
      <c r="F45" s="60">
        <v>1205.49903</v>
      </c>
      <c r="G45" s="61">
        <f>ABS(F45)</f>
        <v>1205.49903</v>
      </c>
      <c r="H45" s="74">
        <v>-41.7628</v>
      </c>
      <c r="I45" s="63">
        <f>MAX(H45,-0.12*G45)</f>
        <v>-41.7628</v>
      </c>
      <c r="J45" s="63">
        <f>IF(ABS(G45)&lt;=10,0.5,IF(ABS(G45)&lt;=25,1,IF(ABS(G45)&lt;=100,2,10)))</f>
        <v>10</v>
      </c>
      <c r="K45" s="64">
        <f>IF(H45&lt;-J45,1,0)</f>
        <v>1</v>
      </c>
      <c r="L45" s="64">
        <f>IF(K45=K44,L44+K45,0)</f>
        <v>1</v>
      </c>
      <c r="M45" s="65">
        <f>IF(OR(L45=12,L45=24,L45=36,L45=48,L45=60,L45=72,L45=84,L45=96),1,0)</f>
        <v>0</v>
      </c>
      <c r="N45" s="65">
        <f>IF(H45&gt;J45,1,0)</f>
        <v>0</v>
      </c>
      <c r="O45" s="65">
        <f>IF(N45=N44,O44+N45,0)</f>
        <v>0</v>
      </c>
      <c r="P45" s="65">
        <f>IF(OR(O45=12,O45=24,O45=36,O45=48,O45=60,O45=72,O45=84,O45=96),1,0)</f>
        <v>0</v>
      </c>
      <c r="Q45" s="66">
        <f>M45+P45</f>
        <v>0</v>
      </c>
      <c r="R45" s="66">
        <f>Q45*ABS(S45)*0.1</f>
        <v>0</v>
      </c>
      <c r="S45" s="67">
        <f>I45*E45/40000</f>
        <v>-0.3596090300999999</v>
      </c>
      <c r="T45" s="60">
        <f>MIN($T$6/100*G45,150)</f>
        <v>144.6598836</v>
      </c>
      <c r="U45" s="60">
        <f>MIN($U$6/100*G45,200)</f>
        <v>180.8248545</v>
      </c>
      <c r="V45" s="60">
        <f>MIN($V$6/100*G45,250)</f>
        <v>241.099806</v>
      </c>
      <c r="W45" s="60">
        <v>0.2</v>
      </c>
      <c r="X45" s="60">
        <v>0.2</v>
      </c>
      <c r="Y45" s="60">
        <v>0.6</v>
      </c>
      <c r="Z45" s="67">
        <f>IF(AND(D45&lt;49.85,H45&gt;0),$C$2*ABS(H45)/40000,(SUMPRODUCT(--(H45&gt;$T45:$V45),(H45-$T45:$V45),($W45:$Y45)))*E45/40000)</f>
        <v>0</v>
      </c>
      <c r="AA45" s="67">
        <f>IF(AND(C45&gt;=50.1,H45&lt;0),($A$2)*ABS(H45)/40000,0)</f>
        <v>0</v>
      </c>
      <c r="AB45" s="67">
        <f>S45+Z45+AA45</f>
        <v>-0.3596090300999999</v>
      </c>
      <c r="AC45" s="75" t="str">
        <f>IF(AB45&gt;=0,AB45,"")</f>
        <v/>
      </c>
      <c r="AD45" s="76">
        <f>IF(AB45&lt;0,AB45,"")</f>
        <v>-0.3596090300999999</v>
      </c>
      <c r="AE45" s="77"/>
      <c r="AF45" s="89"/>
      <c r="AG45" s="85">
        <f>ROUND((AG44-0.01),2)</f>
        <v>51.11</v>
      </c>
      <c r="AH45" s="87">
        <v>0</v>
      </c>
      <c r="AI45" s="86">
        <v>0</v>
      </c>
    </row>
    <row r="46" spans="1:38" customHeight="1" ht="15.75">
      <c r="A46" s="70">
        <v>0.395833333333333</v>
      </c>
      <c r="B46" s="71">
        <v>0.40625</v>
      </c>
      <c r="C46" s="72">
        <v>49.89</v>
      </c>
      <c r="D46" s="73">
        <f>ROUND(C46,2)</f>
        <v>49.89</v>
      </c>
      <c r="E46" s="60">
        <v>637.3</v>
      </c>
      <c r="F46" s="60">
        <v>1152.55167</v>
      </c>
      <c r="G46" s="61">
        <f>ABS(F46)</f>
        <v>1152.55167</v>
      </c>
      <c r="H46" s="74">
        <v>1.91669</v>
      </c>
      <c r="I46" s="63">
        <f>MAX(H46,-0.12*G46)</f>
        <v>1.91669</v>
      </c>
      <c r="J46" s="63">
        <f>IF(ABS(G46)&lt;=10,0.5,IF(ABS(G46)&lt;=25,1,IF(ABS(G46)&lt;=100,2,10)))</f>
        <v>10</v>
      </c>
      <c r="K46" s="64">
        <f>IF(H46&lt;-J46,1,0)</f>
        <v>0</v>
      </c>
      <c r="L46" s="64">
        <f>IF(K46=K45,L45+K46,0)</f>
        <v>0</v>
      </c>
      <c r="M46" s="65">
        <f>IF(OR(L46=12,L46=24,L46=36,L46=48,L46=60,L46=72,L46=84,L46=96),1,0)</f>
        <v>0</v>
      </c>
      <c r="N46" s="65">
        <f>IF(H46&gt;J46,1,0)</f>
        <v>0</v>
      </c>
      <c r="O46" s="65">
        <f>IF(N46=N45,O45+N46,0)</f>
        <v>0</v>
      </c>
      <c r="P46" s="65">
        <f>IF(OR(O46=12,O46=24,O46=36,O46=48,O46=60,O46=72,O46=84,O46=96),1,0)</f>
        <v>0</v>
      </c>
      <c r="Q46" s="66">
        <f>M46+P46</f>
        <v>0</v>
      </c>
      <c r="R46" s="66">
        <f>Q46*ABS(S46)*0.1</f>
        <v>0</v>
      </c>
      <c r="S46" s="67">
        <f>I46*E46/40000</f>
        <v>0.030537663425</v>
      </c>
      <c r="T46" s="60">
        <f>MIN($T$6/100*G46,150)</f>
        <v>138.3062004</v>
      </c>
      <c r="U46" s="60">
        <f>MIN($U$6/100*G46,200)</f>
        <v>172.8827505</v>
      </c>
      <c r="V46" s="60">
        <f>MIN($V$6/100*G46,250)</f>
        <v>230.510334</v>
      </c>
      <c r="W46" s="60">
        <v>0.2</v>
      </c>
      <c r="X46" s="60">
        <v>0.2</v>
      </c>
      <c r="Y46" s="60">
        <v>0.6</v>
      </c>
      <c r="Z46" s="67">
        <f>IF(AND(D46&lt;49.85,H46&gt;0),$C$2*ABS(H46)/40000,(SUMPRODUCT(--(H46&gt;$T46:$V46),(H46-$T46:$V46),($W46:$Y46)))*E46/40000)</f>
        <v>0</v>
      </c>
      <c r="AA46" s="67">
        <f>IF(AND(C46&gt;=50.1,H46&lt;0),($A$2)*ABS(H46)/40000,0)</f>
        <v>0</v>
      </c>
      <c r="AB46" s="67">
        <f>S46+Z46+AA46</f>
        <v>0.030537663425</v>
      </c>
      <c r="AC46" s="75">
        <f>IF(AB46&gt;=0,AB46,"")</f>
        <v>0.030537663425</v>
      </c>
      <c r="AD46" s="76" t="str">
        <f>IF(AB46&lt;0,AB46,"")</f>
        <v/>
      </c>
      <c r="AE46" s="77"/>
      <c r="AF46" s="89"/>
      <c r="AG46" s="85">
        <f>ROUND((AG45-0.01),2)</f>
        <v>51.1</v>
      </c>
      <c r="AH46" s="87">
        <v>0</v>
      </c>
      <c r="AI46" s="86">
        <v>0</v>
      </c>
    </row>
    <row r="47" spans="1:38" customHeight="1" ht="15.75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167.61</v>
      </c>
      <c r="F47" s="60">
        <v>1095.51576</v>
      </c>
      <c r="G47" s="61">
        <f>ABS(F47)</f>
        <v>1095.51576</v>
      </c>
      <c r="H47" s="74">
        <v>74.17028999999999</v>
      </c>
      <c r="I47" s="63">
        <f>MAX(H47,-0.12*G47)</f>
        <v>74.17028999999999</v>
      </c>
      <c r="J47" s="63">
        <f>IF(ABS(G47)&lt;=10,0.5,IF(ABS(G47)&lt;=25,1,IF(ABS(G47)&lt;=100,2,10)))</f>
        <v>10</v>
      </c>
      <c r="K47" s="64">
        <f>IF(H47&lt;-J47,1,0)</f>
        <v>0</v>
      </c>
      <c r="L47" s="64">
        <f>IF(K47=K46,L46+K47,0)</f>
        <v>0</v>
      </c>
      <c r="M47" s="65">
        <f>IF(OR(L47=12,L47=24,L47=36,L47=48,L47=60,L47=72,L47=84,L47=96),1,0)</f>
        <v>0</v>
      </c>
      <c r="N47" s="65">
        <f>IF(H47&gt;J47,1,0)</f>
        <v>1</v>
      </c>
      <c r="O47" s="65">
        <f>IF(N47=N46,O46+N47,0)</f>
        <v>0</v>
      </c>
      <c r="P47" s="65">
        <f>IF(OR(O47=12,O47=24,O47=36,O47=48,O47=60,O47=72,O47=84,O47=96),1,0)</f>
        <v>0</v>
      </c>
      <c r="Q47" s="66">
        <f>M47+P47</f>
        <v>0</v>
      </c>
      <c r="R47" s="66">
        <f>Q47*ABS(S47)*0.1</f>
        <v>0</v>
      </c>
      <c r="S47" s="67">
        <f>I47*E47/40000</f>
        <v>0.3107920576725</v>
      </c>
      <c r="T47" s="60">
        <f>MIN($T$6/100*G47,150)</f>
        <v>131.4618912</v>
      </c>
      <c r="U47" s="60">
        <f>MIN($U$6/100*G47,200)</f>
        <v>164.327364</v>
      </c>
      <c r="V47" s="60">
        <f>MIN($V$6/100*G47,250)</f>
        <v>219.103152</v>
      </c>
      <c r="W47" s="60">
        <v>0.2</v>
      </c>
      <c r="X47" s="60">
        <v>0.2</v>
      </c>
      <c r="Y47" s="60">
        <v>0.6</v>
      </c>
      <c r="Z47" s="67">
        <f>IF(AND(D47&lt;49.85,H47&gt;0),$C$2*ABS(H47)/40000,(SUMPRODUCT(--(H47&gt;$T47:$V47),(H47-$T47:$V47),($W47:$Y47)))*E47/40000)</f>
        <v>0</v>
      </c>
      <c r="AA47" s="67">
        <f>IF(AND(C47&gt;=50.1,H47&lt;0),($A$2)*ABS(H47)/40000,0)</f>
        <v>0</v>
      </c>
      <c r="AB47" s="67">
        <f>S47+Z47+AA47</f>
        <v>0.3107920576725</v>
      </c>
      <c r="AC47" s="75">
        <f>IF(AB47&gt;=0,AB47,"")</f>
        <v>0.3107920576725</v>
      </c>
      <c r="AD47" s="76" t="str">
        <f>IF(AB47&lt;0,AB47,"")</f>
        <v/>
      </c>
      <c r="AE47" s="77"/>
      <c r="AF47" s="89"/>
      <c r="AG47" s="85">
        <f>ROUND((AG46-0.01),2)</f>
        <v>51.09</v>
      </c>
      <c r="AH47" s="87">
        <v>0</v>
      </c>
      <c r="AI47" s="86">
        <v>0</v>
      </c>
    </row>
    <row r="48" spans="1:38" customHeight="1" ht="15.75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311.89</v>
      </c>
      <c r="F48" s="60">
        <v>1099.9096</v>
      </c>
      <c r="G48" s="61">
        <f>ABS(F48)</f>
        <v>1099.9096</v>
      </c>
      <c r="H48" s="74">
        <v>76.04737</v>
      </c>
      <c r="I48" s="63">
        <f>MAX(H48,-0.12*G48)</f>
        <v>76.04737</v>
      </c>
      <c r="J48" s="63">
        <f>IF(ABS(G48)&lt;=10,0.5,IF(ABS(G48)&lt;=25,1,IF(ABS(G48)&lt;=100,2,10)))</f>
        <v>10</v>
      </c>
      <c r="K48" s="64">
        <f>IF(H48&lt;-J48,1,0)</f>
        <v>0</v>
      </c>
      <c r="L48" s="64">
        <f>IF(K48=K47,L47+K48,0)</f>
        <v>0</v>
      </c>
      <c r="M48" s="65">
        <f>IF(OR(L48=12,L48=24,L48=36,L48=48,L48=60,L48=72,L48=84,L48=96),1,0)</f>
        <v>0</v>
      </c>
      <c r="N48" s="65">
        <f>IF(H48&gt;J48,1,0)</f>
        <v>1</v>
      </c>
      <c r="O48" s="65">
        <f>IF(N48=N47,O47+N48,0)</f>
        <v>1</v>
      </c>
      <c r="P48" s="65">
        <f>IF(OR(O48=12,O48=24,O48=36,O48=48,O48=60,O48=72,O48=84,O48=96),1,0)</f>
        <v>0</v>
      </c>
      <c r="Q48" s="66">
        <f>M48+P48</f>
        <v>0</v>
      </c>
      <c r="R48" s="66">
        <f>Q48*ABS(S48)*0.1</f>
        <v>0</v>
      </c>
      <c r="S48" s="67">
        <f>I48*E48/40000</f>
        <v>0.5929603557325001</v>
      </c>
      <c r="T48" s="60">
        <f>MIN($T$6/100*G48,150)</f>
        <v>131.989152</v>
      </c>
      <c r="U48" s="60">
        <f>MIN($U$6/100*G48,200)</f>
        <v>164.98644</v>
      </c>
      <c r="V48" s="60">
        <f>MIN($V$6/100*G48,250)</f>
        <v>219.98192</v>
      </c>
      <c r="W48" s="60">
        <v>0.2</v>
      </c>
      <c r="X48" s="60">
        <v>0.2</v>
      </c>
      <c r="Y48" s="60">
        <v>0.6</v>
      </c>
      <c r="Z48" s="67">
        <f>IF(AND(D48&lt;49.85,H48&gt;0),$C$2*ABS(H48)/40000,(SUMPRODUCT(--(H48&gt;$T48:$V48),(H48-$T48:$V48),($W48:$Y48)))*E48/40000)</f>
        <v>0</v>
      </c>
      <c r="AA48" s="67">
        <f>IF(AND(C48&gt;=50.1,H48&lt;0),($A$2)*ABS(H48)/40000,0)</f>
        <v>0</v>
      </c>
      <c r="AB48" s="67">
        <f>S48+Z48+AA48</f>
        <v>0.5929603557325001</v>
      </c>
      <c r="AC48" s="75">
        <f>IF(AB48&gt;=0,AB48,"")</f>
        <v>0.5929603557325001</v>
      </c>
      <c r="AD48" s="76" t="str">
        <f>IF(AB48&lt;0,AB48,"")</f>
        <v/>
      </c>
      <c r="AE48" s="77"/>
      <c r="AF48" s="89"/>
      <c r="AG48" s="85">
        <f>ROUND((AG47-0.01),2)</f>
        <v>51.08</v>
      </c>
      <c r="AH48" s="87">
        <v>0</v>
      </c>
      <c r="AI48" s="86">
        <v>0</v>
      </c>
    </row>
    <row r="49" spans="1:38" customHeight="1" ht="15.75">
      <c r="A49" s="70">
        <v>0.427083333333333</v>
      </c>
      <c r="B49" s="71">
        <v>0.4375</v>
      </c>
      <c r="C49" s="72">
        <v>49.99</v>
      </c>
      <c r="D49" s="73">
        <f>ROUND(C49,2)</f>
        <v>49.99</v>
      </c>
      <c r="E49" s="60">
        <v>311.89</v>
      </c>
      <c r="F49" s="60">
        <v>1115.96727</v>
      </c>
      <c r="G49" s="61">
        <f>ABS(F49)</f>
        <v>1115.96727</v>
      </c>
      <c r="H49" s="74">
        <v>61.39838</v>
      </c>
      <c r="I49" s="63">
        <f>MAX(H49,-0.12*G49)</f>
        <v>61.39838</v>
      </c>
      <c r="J49" s="63">
        <f>IF(ABS(G49)&lt;=10,0.5,IF(ABS(G49)&lt;=25,1,IF(ABS(G49)&lt;=100,2,10)))</f>
        <v>10</v>
      </c>
      <c r="K49" s="64">
        <f>IF(H49&lt;-J49,1,0)</f>
        <v>0</v>
      </c>
      <c r="L49" s="64">
        <f>IF(K49=K48,L48+K49,0)</f>
        <v>0</v>
      </c>
      <c r="M49" s="65">
        <f>IF(OR(L49=12,L49=24,L49=36,L49=48,L49=60,L49=72,L49=84,L49=96),1,0)</f>
        <v>0</v>
      </c>
      <c r="N49" s="65">
        <f>IF(H49&gt;J49,1,0)</f>
        <v>1</v>
      </c>
      <c r="O49" s="65">
        <f>IF(N49=N48,O48+N49,0)</f>
        <v>2</v>
      </c>
      <c r="P49" s="65">
        <f>IF(OR(O49=12,O49=24,O49=36,O49=48,O49=60,O49=72,O49=84,O49=96),1,0)</f>
        <v>0</v>
      </c>
      <c r="Q49" s="66">
        <f>M49+P49</f>
        <v>0</v>
      </c>
      <c r="R49" s="66">
        <f>Q49*ABS(S49)*0.1</f>
        <v>0</v>
      </c>
      <c r="S49" s="67">
        <f>I49*E49/40000</f>
        <v>0.478738518455</v>
      </c>
      <c r="T49" s="60">
        <f>MIN($T$6/100*G49,150)</f>
        <v>133.9160724</v>
      </c>
      <c r="U49" s="60">
        <f>MIN($U$6/100*G49,200)</f>
        <v>167.3950905</v>
      </c>
      <c r="V49" s="60">
        <f>MIN($V$6/100*G49,250)</f>
        <v>223.193454</v>
      </c>
      <c r="W49" s="60">
        <v>0.2</v>
      </c>
      <c r="X49" s="60">
        <v>0.2</v>
      </c>
      <c r="Y49" s="60">
        <v>0.6</v>
      </c>
      <c r="Z49" s="67">
        <f>IF(AND(D49&lt;49.85,H49&gt;0),$C$2*ABS(H49)/40000,(SUMPRODUCT(--(H49&gt;$T49:$V49),(H49-$T49:$V49),($W49:$Y49)))*E49/40000)</f>
        <v>0</v>
      </c>
      <c r="AA49" s="67">
        <f>IF(AND(C49&gt;=50.1,H49&lt;0),($A$2)*ABS(H49)/40000,0)</f>
        <v>0</v>
      </c>
      <c r="AB49" s="67">
        <f>S49+Z49+AA49</f>
        <v>0.478738518455</v>
      </c>
      <c r="AC49" s="75">
        <f>IF(AB49&gt;=0,AB49,"")</f>
        <v>0.478738518455</v>
      </c>
      <c r="AD49" s="76" t="str">
        <f>IF(AB49&lt;0,AB49,"")</f>
        <v/>
      </c>
      <c r="AE49" s="77"/>
      <c r="AF49" s="89"/>
      <c r="AG49" s="91">
        <f>ROUND((AG48-0.01),2)</f>
        <v>51.07</v>
      </c>
      <c r="AH49" s="87">
        <v>0</v>
      </c>
      <c r="AI49" s="86">
        <v>0</v>
      </c>
    </row>
    <row r="50" spans="1:38" customHeight="1" ht="15.75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279.35</v>
      </c>
      <c r="F50" s="60">
        <v>1116.09495</v>
      </c>
      <c r="G50" s="61">
        <f>ABS(F50)</f>
        <v>1116.09495</v>
      </c>
      <c r="H50" s="74">
        <v>61.95208</v>
      </c>
      <c r="I50" s="63">
        <f>MAX(H50,-0.12*G50)</f>
        <v>61.95208</v>
      </c>
      <c r="J50" s="63">
        <f>IF(ABS(G50)&lt;=10,0.5,IF(ABS(G50)&lt;=25,1,IF(ABS(G50)&lt;=100,2,10)))</f>
        <v>10</v>
      </c>
      <c r="K50" s="64">
        <f>IF(H50&lt;-J50,1,0)</f>
        <v>0</v>
      </c>
      <c r="L50" s="64">
        <f>IF(K50=K49,L49+K50,0)</f>
        <v>0</v>
      </c>
      <c r="M50" s="65">
        <f>IF(OR(L50=12,L50=24,L50=36,L50=48,L50=60,L50=72,L50=84,L50=96),1,0)</f>
        <v>0</v>
      </c>
      <c r="N50" s="65">
        <f>IF(H50&gt;J50,1,0)</f>
        <v>1</v>
      </c>
      <c r="O50" s="65">
        <f>IF(N50=N49,O49+N50,0)</f>
        <v>3</v>
      </c>
      <c r="P50" s="65">
        <f>IF(OR(O50=12,O50=24,O50=36,O50=48,O50=60,O50=72,O50=84,O50=96),1,0)</f>
        <v>0</v>
      </c>
      <c r="Q50" s="66">
        <f>M50+P50</f>
        <v>0</v>
      </c>
      <c r="R50" s="66">
        <f>Q50*ABS(S50)*0.1</f>
        <v>0</v>
      </c>
      <c r="S50" s="67">
        <f>I50*E50/40000</f>
        <v>0.4326578387000001</v>
      </c>
      <c r="T50" s="60">
        <f>MIN($T$6/100*G50,150)</f>
        <v>133.931394</v>
      </c>
      <c r="U50" s="60">
        <f>MIN($U$6/100*G50,200)</f>
        <v>167.4142425</v>
      </c>
      <c r="V50" s="60">
        <f>MIN($V$6/100*G50,250)</f>
        <v>223.21899</v>
      </c>
      <c r="W50" s="60">
        <v>0.2</v>
      </c>
      <c r="X50" s="60">
        <v>0.2</v>
      </c>
      <c r="Y50" s="60">
        <v>0.6</v>
      </c>
      <c r="Z50" s="67">
        <f>IF(AND(D50&lt;49.85,H50&gt;0),$C$2*ABS(H50)/40000,(SUMPRODUCT(--(H50&gt;$T50:$V50),(H50-$T50:$V50),($W50:$Y50)))*E50/40000)</f>
        <v>0</v>
      </c>
      <c r="AA50" s="67">
        <f>IF(AND(C50&gt;=50.1,H50&lt;0),($A$2)*ABS(H50)/40000,0)</f>
        <v>0</v>
      </c>
      <c r="AB50" s="67">
        <f>S50+Z50+AA50</f>
        <v>0.4326578387000001</v>
      </c>
      <c r="AC50" s="75">
        <f>IF(AB50&gt;=0,AB50,"")</f>
        <v>0.4326578387000001</v>
      </c>
      <c r="AD50" s="76" t="str">
        <f>IF(AB50&lt;0,AB50,"")</f>
        <v/>
      </c>
      <c r="AE50" s="77"/>
      <c r="AF50" s="89"/>
      <c r="AG50" s="92">
        <f>ROUND((AG49-0.01),2)</f>
        <v>51.06</v>
      </c>
      <c r="AH50" s="93">
        <v>0</v>
      </c>
      <c r="AI50" s="86">
        <v>0</v>
      </c>
    </row>
    <row r="51" spans="1:38" customHeight="1" ht="15.75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223.48</v>
      </c>
      <c r="F51" s="60">
        <v>1099.92399</v>
      </c>
      <c r="G51" s="61">
        <f>ABS(F51)</f>
        <v>1099.92399</v>
      </c>
      <c r="H51" s="74">
        <v>83.00834</v>
      </c>
      <c r="I51" s="63">
        <f>MAX(H51,-0.12*G51)</f>
        <v>83.00834</v>
      </c>
      <c r="J51" s="63">
        <f>IF(ABS(G51)&lt;=10,0.5,IF(ABS(G51)&lt;=25,1,IF(ABS(G51)&lt;=100,2,10)))</f>
        <v>10</v>
      </c>
      <c r="K51" s="64">
        <f>IF(H51&lt;-J51,1,0)</f>
        <v>0</v>
      </c>
      <c r="L51" s="64">
        <f>IF(K51=K50,L50+K51,0)</f>
        <v>0</v>
      </c>
      <c r="M51" s="65">
        <f>IF(OR(L51=12,L51=24,L51=36,L51=48,L51=60,L51=72,L51=84,L51=96),1,0)</f>
        <v>0</v>
      </c>
      <c r="N51" s="65">
        <f>IF(H51&gt;J51,1,0)</f>
        <v>1</v>
      </c>
      <c r="O51" s="65">
        <f>IF(N51=N50,O50+N51,0)</f>
        <v>4</v>
      </c>
      <c r="P51" s="65">
        <f>IF(OR(O51=12,O51=24,O51=36,O51=48,O51=60,O51=72,O51=84,O51=96),1,0)</f>
        <v>0</v>
      </c>
      <c r="Q51" s="66">
        <f>M51+P51</f>
        <v>0</v>
      </c>
      <c r="R51" s="66">
        <f>Q51*ABS(S51)*0.1</f>
        <v>0</v>
      </c>
      <c r="S51" s="67">
        <f>I51*E51/40000</f>
        <v>0.46376759558</v>
      </c>
      <c r="T51" s="60">
        <f>MIN($T$6/100*G51,150)</f>
        <v>131.9908788</v>
      </c>
      <c r="U51" s="60">
        <f>MIN($U$6/100*G51,200)</f>
        <v>164.9885985</v>
      </c>
      <c r="V51" s="60">
        <f>MIN($V$6/100*G51,250)</f>
        <v>219.984798</v>
      </c>
      <c r="W51" s="60">
        <v>0.2</v>
      </c>
      <c r="X51" s="60">
        <v>0.2</v>
      </c>
      <c r="Y51" s="60">
        <v>0.6</v>
      </c>
      <c r="Z51" s="67">
        <f>IF(AND(D51&lt;49.85,H51&gt;0),$C$2*ABS(H51)/40000,(SUMPRODUCT(--(H51&gt;$T51:$V51),(H51-$T51:$V51),($W51:$Y51)))*E51/40000)</f>
        <v>0</v>
      </c>
      <c r="AA51" s="67">
        <f>IF(AND(C51&gt;=50.1,H51&lt;0),($A$2)*ABS(H51)/40000,0)</f>
        <v>0</v>
      </c>
      <c r="AB51" s="67">
        <f>S51+Z51+AA51</f>
        <v>0.46376759558</v>
      </c>
      <c r="AC51" s="75">
        <f>IF(AB51&gt;=0,AB51,"")</f>
        <v>0.46376759558</v>
      </c>
      <c r="AD51" s="76" t="str">
        <f>IF(AB51&lt;0,AB51,"")</f>
        <v/>
      </c>
      <c r="AE51" s="77"/>
      <c r="AF51" s="89"/>
      <c r="AG51" s="92">
        <f>ROUND((AG50-0.01),2)</f>
        <v>51.05</v>
      </c>
      <c r="AH51" s="93">
        <v>0</v>
      </c>
      <c r="AI51" s="86">
        <v>0</v>
      </c>
    </row>
    <row r="52" spans="1:38" customHeight="1" ht="15.75">
      <c r="A52" s="70">
        <v>0.458333333333333</v>
      </c>
      <c r="B52" s="71">
        <v>0.46875</v>
      </c>
      <c r="C52" s="72">
        <v>49.98</v>
      </c>
      <c r="D52" s="73">
        <f>ROUND(C52,2)</f>
        <v>49.98</v>
      </c>
      <c r="E52" s="60">
        <v>344.43</v>
      </c>
      <c r="F52" s="60">
        <v>1100.23959</v>
      </c>
      <c r="G52" s="61">
        <f>ABS(F52)</f>
        <v>1100.23959</v>
      </c>
      <c r="H52" s="74">
        <v>15.40808</v>
      </c>
      <c r="I52" s="63">
        <f>MAX(H52,-0.12*G52)</f>
        <v>15.40808</v>
      </c>
      <c r="J52" s="63">
        <f>IF(ABS(G52)&lt;=10,0.5,IF(ABS(G52)&lt;=25,1,IF(ABS(G52)&lt;=100,2,10)))</f>
        <v>10</v>
      </c>
      <c r="K52" s="64">
        <f>IF(H52&lt;-J52,1,0)</f>
        <v>0</v>
      </c>
      <c r="L52" s="64">
        <f>IF(K52=K51,L51+K52,0)</f>
        <v>0</v>
      </c>
      <c r="M52" s="65">
        <f>IF(OR(L52=12,L52=24,L52=36,L52=48,L52=60,L52=72,L52=84,L52=96),1,0)</f>
        <v>0</v>
      </c>
      <c r="N52" s="65">
        <f>IF(H52&gt;J52,1,0)</f>
        <v>1</v>
      </c>
      <c r="O52" s="65">
        <f>IF(N52=N51,O51+N52,0)</f>
        <v>5</v>
      </c>
      <c r="P52" s="65">
        <f>IF(OR(O52=12,O52=24,O52=36,O52=48,O52=60,O52=72,O52=84,O52=96),1,0)</f>
        <v>0</v>
      </c>
      <c r="Q52" s="66">
        <f>M52+P52</f>
        <v>0</v>
      </c>
      <c r="R52" s="66">
        <f>Q52*ABS(S52)*0.1</f>
        <v>0</v>
      </c>
      <c r="S52" s="67">
        <f>I52*E52/40000</f>
        <v>0.13267512486</v>
      </c>
      <c r="T52" s="60">
        <f>MIN($T$6/100*G52,150)</f>
        <v>132.0287508</v>
      </c>
      <c r="U52" s="60">
        <f>MIN($U$6/100*G52,200)</f>
        <v>165.0359385</v>
      </c>
      <c r="V52" s="60">
        <f>MIN($V$6/100*G52,250)</f>
        <v>220.047918</v>
      </c>
      <c r="W52" s="60">
        <v>0.2</v>
      </c>
      <c r="X52" s="60">
        <v>0.2</v>
      </c>
      <c r="Y52" s="60">
        <v>0.6</v>
      </c>
      <c r="Z52" s="67">
        <f>IF(AND(D52&lt;49.85,H52&gt;0),$C$2*ABS(H52)/40000,(SUMPRODUCT(--(H52&gt;$T52:$V52),(H52-$T52:$V52),($W52:$Y52)))*E52/40000)</f>
        <v>0</v>
      </c>
      <c r="AA52" s="67">
        <f>IF(AND(C52&gt;=50.1,H52&lt;0),($A$2)*ABS(H52)/40000,0)</f>
        <v>0</v>
      </c>
      <c r="AB52" s="67">
        <f>S52+Z52+AA52</f>
        <v>0.13267512486</v>
      </c>
      <c r="AC52" s="75">
        <f>IF(AB52&gt;=0,AB52,"")</f>
        <v>0.13267512486</v>
      </c>
      <c r="AD52" s="76" t="str">
        <f>IF(AB52&lt;0,AB52,"")</f>
        <v/>
      </c>
      <c r="AE52" s="77"/>
      <c r="AF52" s="89"/>
      <c r="AG52" s="92">
        <f>ROUND((AG51-0.01),2)</f>
        <v>51.04</v>
      </c>
      <c r="AH52" s="93">
        <v>0</v>
      </c>
      <c r="AI52" s="86">
        <v>0</v>
      </c>
    </row>
    <row r="53" spans="1:38" customHeight="1" ht="15.75">
      <c r="A53" s="70">
        <v>0.46875</v>
      </c>
      <c r="B53" s="71">
        <v>0.479166666666667</v>
      </c>
      <c r="C53" s="72">
        <v>50.05</v>
      </c>
      <c r="D53" s="73">
        <f>ROUND(C53,2)</f>
        <v>50.05</v>
      </c>
      <c r="E53" s="60">
        <v>0</v>
      </c>
      <c r="F53" s="60">
        <v>1110.42159</v>
      </c>
      <c r="G53" s="61">
        <f>ABS(F53)</f>
        <v>1110.42159</v>
      </c>
      <c r="H53" s="74">
        <v>10.86836</v>
      </c>
      <c r="I53" s="63">
        <f>MAX(H53,-0.12*G53)</f>
        <v>10.86836</v>
      </c>
      <c r="J53" s="63">
        <f>IF(ABS(G53)&lt;=10,0.5,IF(ABS(G53)&lt;=25,1,IF(ABS(G53)&lt;=100,2,10)))</f>
        <v>10</v>
      </c>
      <c r="K53" s="64">
        <f>IF(H53&lt;-J53,1,0)</f>
        <v>0</v>
      </c>
      <c r="L53" s="64">
        <f>IF(K53=K52,L52+K53,0)</f>
        <v>0</v>
      </c>
      <c r="M53" s="65">
        <f>IF(OR(L53=12,L53=24,L53=36,L53=48,L53=60,L53=72,L53=84,L53=96),1,0)</f>
        <v>0</v>
      </c>
      <c r="N53" s="65">
        <f>IF(H53&gt;J53,1,0)</f>
        <v>1</v>
      </c>
      <c r="O53" s="65">
        <f>IF(N53=N52,O52+N53,0)</f>
        <v>6</v>
      </c>
      <c r="P53" s="65">
        <f>IF(OR(O53=12,O53=24,O53=36,O53=48,O53=60,O53=72,O53=84,O53=96),1,0)</f>
        <v>0</v>
      </c>
      <c r="Q53" s="66">
        <f>M53+P53</f>
        <v>0</v>
      </c>
      <c r="R53" s="66">
        <f>Q53*ABS(S53)*0.1</f>
        <v>0</v>
      </c>
      <c r="S53" s="67">
        <f>I53*E53/40000</f>
        <v>0</v>
      </c>
      <c r="T53" s="60">
        <f>MIN($T$6/100*G53,150)</f>
        <v>133.2505908</v>
      </c>
      <c r="U53" s="60">
        <f>MIN($U$6/100*G53,200)</f>
        <v>166.5632385</v>
      </c>
      <c r="V53" s="60">
        <f>MIN($V$6/100*G53,250)</f>
        <v>222.084318</v>
      </c>
      <c r="W53" s="60">
        <v>0.2</v>
      </c>
      <c r="X53" s="60">
        <v>0.2</v>
      </c>
      <c r="Y53" s="60">
        <v>0.6</v>
      </c>
      <c r="Z53" s="67">
        <f>IF(AND(D53&lt;49.85,H53&gt;0),$C$2*ABS(H53)/40000,(SUMPRODUCT(--(H53&gt;$T53:$V53),(H53-$T53:$V53),($W53:$Y53)))*E53/40000)</f>
        <v>0</v>
      </c>
      <c r="AA53" s="67">
        <f>IF(AND(C53&gt;=50.1,H53&lt;0),($A$2)*ABS(H53)/40000,0)</f>
        <v>0</v>
      </c>
      <c r="AB53" s="67">
        <f>S53+Z53+AA53</f>
        <v>0</v>
      </c>
      <c r="AC53" s="75">
        <f>IF(AB53&gt;=0,AB53,"")</f>
        <v>0</v>
      </c>
      <c r="AD53" s="76" t="str">
        <f>IF(AB53&lt;0,AB53,"")</f>
        <v/>
      </c>
      <c r="AE53" s="77"/>
      <c r="AF53" s="89"/>
      <c r="AG53" s="92">
        <f>ROUND((AG52-0.01),2)</f>
        <v>51.03</v>
      </c>
      <c r="AH53" s="93">
        <v>0</v>
      </c>
      <c r="AI53" s="86">
        <v>0</v>
      </c>
    </row>
    <row r="54" spans="1:38" customHeight="1" ht="15.75">
      <c r="A54" s="70">
        <v>0.479166666666667</v>
      </c>
      <c r="B54" s="71">
        <v>0.489583333333334</v>
      </c>
      <c r="C54" s="72">
        <v>50.05</v>
      </c>
      <c r="D54" s="73">
        <f>ROUND(C54,2)</f>
        <v>50.05</v>
      </c>
      <c r="E54" s="60">
        <v>0</v>
      </c>
      <c r="F54" s="60">
        <v>1087.93959</v>
      </c>
      <c r="G54" s="61">
        <f>ABS(F54)</f>
        <v>1087.93959</v>
      </c>
      <c r="H54" s="74">
        <v>17.30269</v>
      </c>
      <c r="I54" s="63">
        <f>MAX(H54,-0.12*G54)</f>
        <v>17.30269</v>
      </c>
      <c r="J54" s="63">
        <f>IF(ABS(G54)&lt;=10,0.5,IF(ABS(G54)&lt;=25,1,IF(ABS(G54)&lt;=100,2,10)))</f>
        <v>10</v>
      </c>
      <c r="K54" s="64">
        <f>IF(H54&lt;-J54,1,0)</f>
        <v>0</v>
      </c>
      <c r="L54" s="64">
        <f>IF(K54=K53,L53+K54,0)</f>
        <v>0</v>
      </c>
      <c r="M54" s="65">
        <f>IF(OR(L54=12,L54=24,L54=36,L54=48,L54=60,L54=72,L54=84,L54=96),1,0)</f>
        <v>0</v>
      </c>
      <c r="N54" s="65">
        <f>IF(H54&gt;J54,1,0)</f>
        <v>1</v>
      </c>
      <c r="O54" s="65">
        <f>IF(N54=N53,O53+N54,0)</f>
        <v>7</v>
      </c>
      <c r="P54" s="65">
        <f>IF(OR(O54=12,O54=24,O54=36,O54=48,O54=60,O54=72,O54=84,O54=96),1,0)</f>
        <v>0</v>
      </c>
      <c r="Q54" s="66">
        <f>M54+P54</f>
        <v>0</v>
      </c>
      <c r="R54" s="66">
        <f>Q54*ABS(S54)*0.1</f>
        <v>0</v>
      </c>
      <c r="S54" s="67">
        <f>I54*E54/40000</f>
        <v>0</v>
      </c>
      <c r="T54" s="60">
        <f>MIN($T$6/100*G54,150)</f>
        <v>130.5527508</v>
      </c>
      <c r="U54" s="60">
        <f>MIN($U$6/100*G54,200)</f>
        <v>163.1909385</v>
      </c>
      <c r="V54" s="60">
        <f>MIN($V$6/100*G54,250)</f>
        <v>217.587918</v>
      </c>
      <c r="W54" s="60">
        <v>0.2</v>
      </c>
      <c r="X54" s="60">
        <v>0.2</v>
      </c>
      <c r="Y54" s="60">
        <v>0.6</v>
      </c>
      <c r="Z54" s="67">
        <f>IF(AND(D54&lt;49.85,H54&gt;0),$C$2*ABS(H54)/40000,(SUMPRODUCT(--(H54&gt;$T54:$V54),(H54-$T54:$V54),($W54:$Y54)))*E54/40000)</f>
        <v>0</v>
      </c>
      <c r="AA54" s="67">
        <f>IF(AND(C54&gt;=50.1,H54&lt;0),($A$2)*ABS(H54)/40000,0)</f>
        <v>0</v>
      </c>
      <c r="AB54" s="67">
        <f>S54+Z54+AA54</f>
        <v>0</v>
      </c>
      <c r="AC54" s="75">
        <f>IF(AB54&gt;=0,AB54,"")</f>
        <v>0</v>
      </c>
      <c r="AD54" s="76" t="str">
        <f>IF(AB54&lt;0,AB54,"")</f>
        <v/>
      </c>
      <c r="AE54" s="77"/>
      <c r="AF54" s="89"/>
      <c r="AG54" s="92">
        <f>ROUND((AG53-0.01),2)</f>
        <v>51.02</v>
      </c>
      <c r="AH54" s="93">
        <v>0</v>
      </c>
      <c r="AI54" s="86">
        <v>0</v>
      </c>
    </row>
    <row r="55" spans="1:38" customHeight="1" ht="15.75">
      <c r="A55" s="70">
        <v>0.489583333333333</v>
      </c>
      <c r="B55" s="71">
        <v>0.5</v>
      </c>
      <c r="C55" s="72">
        <v>50.06</v>
      </c>
      <c r="D55" s="73">
        <f>ROUND(C55,2)</f>
        <v>50.06</v>
      </c>
      <c r="E55" s="60">
        <v>0</v>
      </c>
      <c r="F55" s="60">
        <v>1072.72159</v>
      </c>
      <c r="G55" s="61">
        <f>ABS(F55)</f>
        <v>1072.72159</v>
      </c>
      <c r="H55" s="74">
        <v>35.52468</v>
      </c>
      <c r="I55" s="63">
        <f>MAX(H55,-0.12*G55)</f>
        <v>35.52468</v>
      </c>
      <c r="J55" s="63">
        <f>IF(ABS(G55)&lt;=10,0.5,IF(ABS(G55)&lt;=25,1,IF(ABS(G55)&lt;=100,2,10)))</f>
        <v>10</v>
      </c>
      <c r="K55" s="64">
        <f>IF(H55&lt;-J55,1,0)</f>
        <v>0</v>
      </c>
      <c r="L55" s="64">
        <f>IF(K55=K54,L54+K55,0)</f>
        <v>0</v>
      </c>
      <c r="M55" s="65">
        <f>IF(OR(L55=12,L55=24,L55=36,L55=48,L55=60,L55=72,L55=84,L55=96),1,0)</f>
        <v>0</v>
      </c>
      <c r="N55" s="65">
        <f>IF(H55&gt;J55,1,0)</f>
        <v>1</v>
      </c>
      <c r="O55" s="65">
        <f>IF(N55=N54,O54+N55,0)</f>
        <v>8</v>
      </c>
      <c r="P55" s="65">
        <f>IF(OR(O55=12,O55=24,O55=36,O55=48,O55=60,O55=72,O55=84,O55=96),1,0)</f>
        <v>0</v>
      </c>
      <c r="Q55" s="66">
        <f>M55+P55</f>
        <v>0</v>
      </c>
      <c r="R55" s="66">
        <f>Q55*ABS(S55)*0.1</f>
        <v>0</v>
      </c>
      <c r="S55" s="67">
        <f>I55*E55/40000</f>
        <v>0</v>
      </c>
      <c r="T55" s="60">
        <f>MIN($T$6/100*G55,150)</f>
        <v>128.7265908</v>
      </c>
      <c r="U55" s="60">
        <f>MIN($U$6/100*G55,200)</f>
        <v>160.9082385</v>
      </c>
      <c r="V55" s="60">
        <f>MIN($V$6/100*G55,250)</f>
        <v>214.544318</v>
      </c>
      <c r="W55" s="60">
        <v>0.2</v>
      </c>
      <c r="X55" s="60">
        <v>0.2</v>
      </c>
      <c r="Y55" s="60">
        <v>0.6</v>
      </c>
      <c r="Z55" s="67">
        <f>IF(AND(D55&lt;49.85,H55&gt;0),$C$2*ABS(H55)/40000,(SUMPRODUCT(--(H55&gt;$T55:$V55),(H55-$T55:$V55),($W55:$Y55)))*E55/40000)</f>
        <v>0</v>
      </c>
      <c r="AA55" s="67">
        <f>IF(AND(C55&gt;=50.1,H55&lt;0),($A$2)*ABS(H55)/40000,0)</f>
        <v>0</v>
      </c>
      <c r="AB55" s="67">
        <f>S55+Z55+AA55</f>
        <v>0</v>
      </c>
      <c r="AC55" s="75">
        <f>IF(AB55&gt;=0,AB55,"")</f>
        <v>0</v>
      </c>
      <c r="AD55" s="76" t="str">
        <f>IF(AB55&lt;0,AB55,"")</f>
        <v/>
      </c>
      <c r="AE55" s="77"/>
      <c r="AF55" s="89"/>
      <c r="AG55" s="92">
        <f>ROUND((AG54-0.01),2)</f>
        <v>51.01</v>
      </c>
      <c r="AH55" s="93">
        <v>0</v>
      </c>
      <c r="AI55" s="86">
        <v>0</v>
      </c>
    </row>
    <row r="56" spans="1:38" customHeight="1" ht="15.75">
      <c r="A56" s="70">
        <v>0.5</v>
      </c>
      <c r="B56" s="71">
        <v>0.510416666666667</v>
      </c>
      <c r="C56" s="72">
        <v>50</v>
      </c>
      <c r="D56" s="73">
        <f>ROUND(C56,2)</f>
        <v>50</v>
      </c>
      <c r="E56" s="60">
        <v>279.35</v>
      </c>
      <c r="F56" s="60">
        <v>1051.10119</v>
      </c>
      <c r="G56" s="61">
        <f>ABS(F56)</f>
        <v>1051.10119</v>
      </c>
      <c r="H56" s="74">
        <v>33.68648</v>
      </c>
      <c r="I56" s="63">
        <f>MAX(H56,-0.12*G56)</f>
        <v>33.68648</v>
      </c>
      <c r="J56" s="63">
        <f>IF(ABS(G56)&lt;=10,0.5,IF(ABS(G56)&lt;=25,1,IF(ABS(G56)&lt;=100,2,10)))</f>
        <v>10</v>
      </c>
      <c r="K56" s="64">
        <f>IF(H56&lt;-J56,1,0)</f>
        <v>0</v>
      </c>
      <c r="L56" s="64">
        <f>IF(K56=K55,L55+K56,0)</f>
        <v>0</v>
      </c>
      <c r="M56" s="65">
        <f>IF(OR(L56=12,L56=24,L56=36,L56=48,L56=60,L56=72,L56=84,L56=96),1,0)</f>
        <v>0</v>
      </c>
      <c r="N56" s="65">
        <f>IF(H56&gt;J56,1,0)</f>
        <v>1</v>
      </c>
      <c r="O56" s="65">
        <f>IF(N56=N55,O55+N56,0)</f>
        <v>9</v>
      </c>
      <c r="P56" s="65">
        <f>IF(OR(O56=12,O56=24,O56=36,O56=48,O56=60,O56=72,O56=84,O56=96),1,0)</f>
        <v>0</v>
      </c>
      <c r="Q56" s="66">
        <f>M56+P56</f>
        <v>0</v>
      </c>
      <c r="R56" s="66">
        <f>Q56*ABS(S56)*0.1</f>
        <v>0</v>
      </c>
      <c r="S56" s="67">
        <f>I56*E56/40000</f>
        <v>0.2352579547</v>
      </c>
      <c r="T56" s="60">
        <f>MIN($T$6/100*G56,150)</f>
        <v>126.1321428</v>
      </c>
      <c r="U56" s="60">
        <f>MIN($U$6/100*G56,200)</f>
        <v>157.6651785</v>
      </c>
      <c r="V56" s="60">
        <f>MIN($V$6/100*G56,250)</f>
        <v>210.220238</v>
      </c>
      <c r="W56" s="60">
        <v>0.2</v>
      </c>
      <c r="X56" s="60">
        <v>0.2</v>
      </c>
      <c r="Y56" s="60">
        <v>0.6</v>
      </c>
      <c r="Z56" s="67">
        <f>IF(AND(D56&lt;49.85,H56&gt;0),$C$2*ABS(H56)/40000,(SUMPRODUCT(--(H56&gt;$T56:$V56),(H56-$T56:$V56),($W56:$Y56)))*E56/40000)</f>
        <v>0</v>
      </c>
      <c r="AA56" s="67">
        <f>IF(AND(C56&gt;=50.1,H56&lt;0),($A$2)*ABS(H56)/40000,0)</f>
        <v>0</v>
      </c>
      <c r="AB56" s="67">
        <f>S56+Z56+AA56</f>
        <v>0.2352579547</v>
      </c>
      <c r="AC56" s="75">
        <f>IF(AB56&gt;=0,AB56,"")</f>
        <v>0.2352579547</v>
      </c>
      <c r="AD56" s="76" t="str">
        <f>IF(AB56&lt;0,AB56,"")</f>
        <v/>
      </c>
      <c r="AE56" s="77"/>
      <c r="AF56" s="89"/>
      <c r="AG56" s="92">
        <f>ROUND((AG55-0.01),2)</f>
        <v>51</v>
      </c>
      <c r="AH56" s="93">
        <v>0</v>
      </c>
      <c r="AI56" s="86">
        <v>0</v>
      </c>
    </row>
    <row r="57" spans="1:38" customHeight="1" ht="15.75">
      <c r="A57" s="70">
        <v>0.510416666666667</v>
      </c>
      <c r="B57" s="71">
        <v>0.520833333333334</v>
      </c>
      <c r="C57" s="72">
        <v>49.99</v>
      </c>
      <c r="D57" s="73">
        <f>ROUND(C57,2)</f>
        <v>49.99</v>
      </c>
      <c r="E57" s="60">
        <v>311.89</v>
      </c>
      <c r="F57" s="60">
        <v>1028.87639</v>
      </c>
      <c r="G57" s="61">
        <f>ABS(F57)</f>
        <v>1028.87639</v>
      </c>
      <c r="H57" s="74">
        <v>52.82808</v>
      </c>
      <c r="I57" s="63">
        <f>MAX(H57,-0.12*G57)</f>
        <v>52.82808</v>
      </c>
      <c r="J57" s="63">
        <f>IF(ABS(G57)&lt;=10,0.5,IF(ABS(G57)&lt;=25,1,IF(ABS(G57)&lt;=100,2,10)))</f>
        <v>10</v>
      </c>
      <c r="K57" s="64">
        <f>IF(H57&lt;-J57,1,0)</f>
        <v>0</v>
      </c>
      <c r="L57" s="64">
        <f>IF(K57=K56,L56+K57,0)</f>
        <v>0</v>
      </c>
      <c r="M57" s="65">
        <f>IF(OR(L57=12,L57=24,L57=36,L57=48,L57=60,L57=72,L57=84,L57=96),1,0)</f>
        <v>0</v>
      </c>
      <c r="N57" s="65">
        <f>IF(H57&gt;J57,1,0)</f>
        <v>1</v>
      </c>
      <c r="O57" s="65">
        <f>IF(N57=N56,O56+N57,0)</f>
        <v>10</v>
      </c>
      <c r="P57" s="65">
        <f>IF(OR(O57=12,O57=24,O57=36,O57=48,O57=60,O57=72,O57=84,O57=96),1,0)</f>
        <v>0</v>
      </c>
      <c r="Q57" s="66">
        <f>M57+P57</f>
        <v>0</v>
      </c>
      <c r="R57" s="66">
        <f>Q57*ABS(S57)*0.1</f>
        <v>0</v>
      </c>
      <c r="S57" s="67">
        <f>I57*E57/40000</f>
        <v>0.41191374678</v>
      </c>
      <c r="T57" s="60">
        <f>MIN($T$6/100*G57,150)</f>
        <v>123.4651668</v>
      </c>
      <c r="U57" s="60">
        <f>MIN($U$6/100*G57,200)</f>
        <v>154.3314585</v>
      </c>
      <c r="V57" s="60">
        <f>MIN($V$6/100*G57,250)</f>
        <v>205.775278</v>
      </c>
      <c r="W57" s="60">
        <v>0.2</v>
      </c>
      <c r="X57" s="60">
        <v>0.2</v>
      </c>
      <c r="Y57" s="60">
        <v>0.6</v>
      </c>
      <c r="Z57" s="67">
        <f>IF(AND(D57&lt;49.85,H57&gt;0),$C$2*ABS(H57)/40000,(SUMPRODUCT(--(H57&gt;$T57:$V57),(H57-$T57:$V57),($W57:$Y57)))*E57/40000)</f>
        <v>0</v>
      </c>
      <c r="AA57" s="67">
        <f>IF(AND(C57&gt;=50.1,H57&lt;0),($A$2)*ABS(H57)/40000,0)</f>
        <v>0</v>
      </c>
      <c r="AB57" s="67">
        <f>S57+Z57+AA57</f>
        <v>0.41191374678</v>
      </c>
      <c r="AC57" s="75">
        <f>IF(AB57&gt;=0,AB57,"")</f>
        <v>0.41191374678</v>
      </c>
      <c r="AD57" s="76" t="str">
        <f>IF(AB57&lt;0,AB57,"")</f>
        <v/>
      </c>
      <c r="AE57" s="77"/>
      <c r="AF57" s="89"/>
      <c r="AG57" s="92">
        <f>ROUND((AG56-0.01),2)</f>
        <v>50.99</v>
      </c>
      <c r="AH57" s="93">
        <v>0</v>
      </c>
      <c r="AI57" s="86">
        <v>0</v>
      </c>
    </row>
    <row r="58" spans="1:38" customHeight="1" ht="15.75">
      <c r="A58" s="70">
        <v>0.520833333333333</v>
      </c>
      <c r="B58" s="71">
        <v>0.53125</v>
      </c>
      <c r="C58" s="72">
        <v>49.99</v>
      </c>
      <c r="D58" s="73">
        <f>ROUND(C58,2)</f>
        <v>49.99</v>
      </c>
      <c r="E58" s="60">
        <v>311.89</v>
      </c>
      <c r="F58" s="60">
        <v>1001.496</v>
      </c>
      <c r="G58" s="61">
        <f>ABS(F58)</f>
        <v>1001.496</v>
      </c>
      <c r="H58" s="74">
        <v>70.55573</v>
      </c>
      <c r="I58" s="63">
        <f>MAX(H58,-0.12*G58)</f>
        <v>70.55573</v>
      </c>
      <c r="J58" s="63">
        <f>IF(ABS(G58)&lt;=10,0.5,IF(ABS(G58)&lt;=25,1,IF(ABS(G58)&lt;=100,2,10)))</f>
        <v>10</v>
      </c>
      <c r="K58" s="64">
        <f>IF(H58&lt;-J58,1,0)</f>
        <v>0</v>
      </c>
      <c r="L58" s="64">
        <f>IF(K58=K57,L57+K58,0)</f>
        <v>0</v>
      </c>
      <c r="M58" s="65">
        <f>IF(OR(L58=12,L58=24,L58=36,L58=48,L58=60,L58=72,L58=84,L58=96),1,0)</f>
        <v>0</v>
      </c>
      <c r="N58" s="65">
        <f>IF(H58&gt;J58,1,0)</f>
        <v>1</v>
      </c>
      <c r="O58" s="65">
        <f>IF(N58=N57,O57+N58,0)</f>
        <v>11</v>
      </c>
      <c r="P58" s="65">
        <f>IF(OR(O58=12,O58=24,O58=36,O58=48,O58=60,O58=72,O58=84,O58=96),1,0)</f>
        <v>0</v>
      </c>
      <c r="Q58" s="66">
        <f>M58+P58</f>
        <v>0</v>
      </c>
      <c r="R58" s="66">
        <f>Q58*ABS(S58)*0.1</f>
        <v>0</v>
      </c>
      <c r="S58" s="67">
        <f>I58*E58/40000</f>
        <v>0.5501406657424999</v>
      </c>
      <c r="T58" s="60">
        <f>MIN($T$6/100*G58,150)</f>
        <v>120.17952</v>
      </c>
      <c r="U58" s="60">
        <f>MIN($U$6/100*G58,200)</f>
        <v>150.2244</v>
      </c>
      <c r="V58" s="60">
        <f>MIN($V$6/100*G58,250)</f>
        <v>200.2992</v>
      </c>
      <c r="W58" s="60">
        <v>0.2</v>
      </c>
      <c r="X58" s="60">
        <v>0.2</v>
      </c>
      <c r="Y58" s="60">
        <v>0.6</v>
      </c>
      <c r="Z58" s="67">
        <f>IF(AND(D58&lt;49.85,H58&gt;0),$C$2*ABS(H58)/40000,(SUMPRODUCT(--(H58&gt;$T58:$V58),(H58-$T58:$V58),($W58:$Y58)))*E58/40000)</f>
        <v>0</v>
      </c>
      <c r="AA58" s="67">
        <f>IF(AND(C58&gt;=50.1,H58&lt;0),($A$2)*ABS(H58)/40000,0)</f>
        <v>0</v>
      </c>
      <c r="AB58" s="67">
        <f>S58+Z58+AA58</f>
        <v>0.5501406657424999</v>
      </c>
      <c r="AC58" s="75">
        <f>IF(AB58&gt;=0,AB58,"")</f>
        <v>0.5501406657424999</v>
      </c>
      <c r="AD58" s="76" t="str">
        <f>IF(AB58&lt;0,AB58,"")</f>
        <v/>
      </c>
      <c r="AE58" s="77"/>
      <c r="AF58" s="89"/>
      <c r="AG58" s="92">
        <f>ROUND((AG57-0.01),2)</f>
        <v>50.98</v>
      </c>
      <c r="AH58" s="93">
        <v>0</v>
      </c>
      <c r="AI58" s="86">
        <v>0</v>
      </c>
    </row>
    <row r="59" spans="1:38" customHeight="1" ht="15.75">
      <c r="A59" s="70">
        <v>0.53125</v>
      </c>
      <c r="B59" s="71">
        <v>0.541666666666667</v>
      </c>
      <c r="C59" s="72">
        <v>50.01</v>
      </c>
      <c r="D59" s="73">
        <f>ROUND(C59,2)</f>
        <v>50.01</v>
      </c>
      <c r="E59" s="60">
        <v>223.48</v>
      </c>
      <c r="F59" s="60">
        <v>970.9464</v>
      </c>
      <c r="G59" s="61">
        <f>ABS(F59)</f>
        <v>970.9464</v>
      </c>
      <c r="H59" s="74">
        <v>90.53382999999999</v>
      </c>
      <c r="I59" s="63">
        <f>MAX(H59,-0.12*G59)</f>
        <v>90.53382999999999</v>
      </c>
      <c r="J59" s="63">
        <f>IF(ABS(G59)&lt;=10,0.5,IF(ABS(G59)&lt;=25,1,IF(ABS(G59)&lt;=100,2,10)))</f>
        <v>10</v>
      </c>
      <c r="K59" s="64">
        <f>IF(H59&lt;-J59,1,0)</f>
        <v>0</v>
      </c>
      <c r="L59" s="64">
        <f>IF(K59=K58,L58+K59,0)</f>
        <v>0</v>
      </c>
      <c r="M59" s="65">
        <f>IF(OR(L59=12,L59=24,L59=36,L59=48,L59=60,L59=72,L59=84,L59=96),1,0)</f>
        <v>0</v>
      </c>
      <c r="N59" s="65">
        <f>IF(H59&gt;J59,1,0)</f>
        <v>1</v>
      </c>
      <c r="O59" s="65">
        <f>IF(N59=N58,O58+N59,0)</f>
        <v>12</v>
      </c>
      <c r="P59" s="65">
        <f>IF(OR(O59=12,O59=24,O59=36,O59=48,O59=60,O59=72,O59=84,O59=96),1,0)</f>
        <v>1</v>
      </c>
      <c r="Q59" s="66">
        <f>M59+P59</f>
        <v>1</v>
      </c>
      <c r="R59" s="66">
        <f>Q59*ABS(S59)*0.1</f>
        <v>0.05058125082099999</v>
      </c>
      <c r="S59" s="67">
        <f>I59*E59/40000</f>
        <v>0.5058125082099999</v>
      </c>
      <c r="T59" s="60">
        <f>MIN($T$6/100*G59,150)</f>
        <v>116.513568</v>
      </c>
      <c r="U59" s="60">
        <f>MIN($U$6/100*G59,200)</f>
        <v>145.64196</v>
      </c>
      <c r="V59" s="60">
        <f>MIN($V$6/100*G59,250)</f>
        <v>194.18928</v>
      </c>
      <c r="W59" s="60">
        <v>0.2</v>
      </c>
      <c r="X59" s="60">
        <v>0.2</v>
      </c>
      <c r="Y59" s="60">
        <v>0.6</v>
      </c>
      <c r="Z59" s="67">
        <f>IF(AND(D59&lt;49.85,H59&gt;0),$C$2*ABS(H59)/40000,(SUMPRODUCT(--(H59&gt;$T59:$V59),(H59-$T59:$V59),($W59:$Y59)))*E59/40000)</f>
        <v>0</v>
      </c>
      <c r="AA59" s="67">
        <f>IF(AND(C59&gt;=50.1,H59&lt;0),($A$2)*ABS(H59)/40000,0)</f>
        <v>0</v>
      </c>
      <c r="AB59" s="67">
        <f>S59+Z59+AA59</f>
        <v>0.5058125082099999</v>
      </c>
      <c r="AC59" s="75">
        <f>IF(AB59&gt;=0,AB59,"")</f>
        <v>0.5058125082099999</v>
      </c>
      <c r="AD59" s="76" t="str">
        <f>IF(AB59&lt;0,AB59,"")</f>
        <v/>
      </c>
      <c r="AE59" s="77"/>
      <c r="AF59" s="89"/>
      <c r="AG59" s="92">
        <f>ROUND((AG58-0.01),2)</f>
        <v>50.97</v>
      </c>
      <c r="AH59" s="93">
        <v>0</v>
      </c>
      <c r="AI59" s="86">
        <v>0</v>
      </c>
    </row>
    <row r="60" spans="1:38" customHeight="1" ht="15.75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111.74</v>
      </c>
      <c r="F60" s="60">
        <v>937.364</v>
      </c>
      <c r="G60" s="61">
        <f>ABS(F60)</f>
        <v>937.364</v>
      </c>
      <c r="H60" s="74">
        <v>59.38327</v>
      </c>
      <c r="I60" s="63">
        <f>MAX(H60,-0.12*G60)</f>
        <v>59.38327</v>
      </c>
      <c r="J60" s="63">
        <f>IF(ABS(G60)&lt;=10,0.5,IF(ABS(G60)&lt;=25,1,IF(ABS(G60)&lt;=100,2,10)))</f>
        <v>10</v>
      </c>
      <c r="K60" s="64">
        <f>IF(H60&lt;-J60,1,0)</f>
        <v>0</v>
      </c>
      <c r="L60" s="64">
        <f>IF(K60=K59,L59+K60,0)</f>
        <v>0</v>
      </c>
      <c r="M60" s="65">
        <f>IF(OR(L60=12,L60=24,L60=36,L60=48,L60=60,L60=72,L60=84,L60=96),1,0)</f>
        <v>0</v>
      </c>
      <c r="N60" s="65">
        <f>IF(H60&gt;J60,1,0)</f>
        <v>1</v>
      </c>
      <c r="O60" s="65">
        <f>IF(N60=N59,O59+N60,0)</f>
        <v>13</v>
      </c>
      <c r="P60" s="65">
        <f>IF(OR(O60=12,O60=24,O60=36,O60=48,O60=60,O60=72,O60=84,O60=96),1,0)</f>
        <v>0</v>
      </c>
      <c r="Q60" s="66">
        <f>M60+P60</f>
        <v>0</v>
      </c>
      <c r="R60" s="66">
        <f>Q60*ABS(S60)*0.1</f>
        <v>0</v>
      </c>
      <c r="S60" s="67">
        <f>I60*E60/40000</f>
        <v>0.165887164745</v>
      </c>
      <c r="T60" s="60">
        <f>MIN($T$6/100*G60,150)</f>
        <v>112.48368</v>
      </c>
      <c r="U60" s="60">
        <f>MIN($U$6/100*G60,200)</f>
        <v>140.6046</v>
      </c>
      <c r="V60" s="60">
        <f>MIN($V$6/100*G60,250)</f>
        <v>187.4728</v>
      </c>
      <c r="W60" s="60">
        <v>0.2</v>
      </c>
      <c r="X60" s="60">
        <v>0.2</v>
      </c>
      <c r="Y60" s="60">
        <v>0.6</v>
      </c>
      <c r="Z60" s="67">
        <f>IF(AND(D60&lt;49.85,H60&gt;0),$C$2*ABS(H60)/40000,(SUMPRODUCT(--(H60&gt;$T60:$V60),(H60-$T60:$V60),($W60:$Y60)))*E60/40000)</f>
        <v>0</v>
      </c>
      <c r="AA60" s="67">
        <f>IF(AND(C60&gt;=50.1,H60&lt;0),($A$2)*ABS(H60)/40000,0)</f>
        <v>0</v>
      </c>
      <c r="AB60" s="67">
        <f>S60+Z60+AA60</f>
        <v>0.165887164745</v>
      </c>
      <c r="AC60" s="75">
        <f>IF(AB60&gt;=0,AB60,"")</f>
        <v>0.165887164745</v>
      </c>
      <c r="AD60" s="76" t="str">
        <f>IF(AB60&lt;0,AB60,"")</f>
        <v/>
      </c>
      <c r="AE60" s="77"/>
      <c r="AF60" s="89"/>
      <c r="AG60" s="92">
        <f>ROUND((AG59-0.01),2)</f>
        <v>50.96</v>
      </c>
      <c r="AH60" s="93">
        <v>0</v>
      </c>
      <c r="AI60" s="86">
        <v>0</v>
      </c>
    </row>
    <row r="61" spans="1:38" customHeight="1" ht="15.75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111.74</v>
      </c>
      <c r="F61" s="60">
        <v>1017.564</v>
      </c>
      <c r="G61" s="61">
        <f>ABS(F61)</f>
        <v>1017.564</v>
      </c>
      <c r="H61" s="74">
        <v>-30.91239</v>
      </c>
      <c r="I61" s="63">
        <f>MAX(H61,-0.12*G61)</f>
        <v>-30.91239</v>
      </c>
      <c r="J61" s="63">
        <f>IF(ABS(G61)&lt;=10,0.5,IF(ABS(G61)&lt;=25,1,IF(ABS(G61)&lt;=100,2,10)))</f>
        <v>10</v>
      </c>
      <c r="K61" s="64">
        <f>IF(H61&lt;-J61,1,0)</f>
        <v>1</v>
      </c>
      <c r="L61" s="64">
        <f>IF(K61=K60,L60+K61,0)</f>
        <v>0</v>
      </c>
      <c r="M61" s="65">
        <f>IF(OR(L61=12,L61=24,L61=36,L61=48,L61=60,L61=72,L61=84,L61=96),1,0)</f>
        <v>0</v>
      </c>
      <c r="N61" s="65">
        <f>IF(H61&gt;J61,1,0)</f>
        <v>0</v>
      </c>
      <c r="O61" s="65">
        <f>IF(N61=N60,O60+N61,0)</f>
        <v>0</v>
      </c>
      <c r="P61" s="65">
        <f>IF(OR(O61=12,O61=24,O61=36,O61=48,O61=60,O61=72,O61=84,O61=96),1,0)</f>
        <v>0</v>
      </c>
      <c r="Q61" s="66">
        <f>M61+P61</f>
        <v>0</v>
      </c>
      <c r="R61" s="66">
        <f>Q61*ABS(S61)*0.1</f>
        <v>0</v>
      </c>
      <c r="S61" s="67">
        <f>I61*E61/40000</f>
        <v>-0.08635376146499998</v>
      </c>
      <c r="T61" s="60">
        <f>MIN($T$6/100*G61,150)</f>
        <v>122.10768</v>
      </c>
      <c r="U61" s="60">
        <f>MIN($U$6/100*G61,200)</f>
        <v>152.6346</v>
      </c>
      <c r="V61" s="60">
        <f>MIN($V$6/100*G61,250)</f>
        <v>203.5128</v>
      </c>
      <c r="W61" s="60">
        <v>0.2</v>
      </c>
      <c r="X61" s="60">
        <v>0.2</v>
      </c>
      <c r="Y61" s="60">
        <v>0.6</v>
      </c>
      <c r="Z61" s="67">
        <f>IF(AND(D61&lt;49.85,H61&gt;0),$C$2*ABS(H61)/40000,(SUMPRODUCT(--(H61&gt;$T61:$V61),(H61-$T61:$V61),($W61:$Y61)))*E61/40000)</f>
        <v>0</v>
      </c>
      <c r="AA61" s="67">
        <f>IF(AND(C61&gt;=50.1,H61&lt;0),($A$2)*ABS(H61)/40000,0)</f>
        <v>0</v>
      </c>
      <c r="AB61" s="67">
        <f>S61+Z61+AA61</f>
        <v>-0.08635376146499998</v>
      </c>
      <c r="AC61" s="75" t="str">
        <f>IF(AB61&gt;=0,AB61,"")</f>
        <v/>
      </c>
      <c r="AD61" s="76">
        <f>IF(AB61&lt;0,AB61,"")</f>
        <v>-0.08635376146499998</v>
      </c>
      <c r="AE61" s="77"/>
      <c r="AF61" s="89"/>
      <c r="AG61" s="92">
        <f>ROUND((AG60-0.01),2)</f>
        <v>50.95</v>
      </c>
      <c r="AH61" s="93">
        <v>0</v>
      </c>
      <c r="AI61" s="86">
        <v>0</v>
      </c>
    </row>
    <row r="62" spans="1:38" customHeight="1" ht="15.75">
      <c r="A62" s="70">
        <v>0.5625</v>
      </c>
      <c r="B62" s="71">
        <v>0.572916666666667</v>
      </c>
      <c r="C62" s="72">
        <v>50.05</v>
      </c>
      <c r="D62" s="73">
        <f>ROUND(C62,2)</f>
        <v>50.05</v>
      </c>
      <c r="E62" s="60">
        <v>0</v>
      </c>
      <c r="F62" s="60">
        <v>933.776</v>
      </c>
      <c r="G62" s="61">
        <f>ABS(F62)</f>
        <v>933.776</v>
      </c>
      <c r="H62" s="74">
        <v>56.7549</v>
      </c>
      <c r="I62" s="63">
        <f>MAX(H62,-0.12*G62)</f>
        <v>56.7549</v>
      </c>
      <c r="J62" s="63">
        <f>IF(ABS(G62)&lt;=10,0.5,IF(ABS(G62)&lt;=25,1,IF(ABS(G62)&lt;=100,2,10)))</f>
        <v>10</v>
      </c>
      <c r="K62" s="64">
        <f>IF(H62&lt;-J62,1,0)</f>
        <v>0</v>
      </c>
      <c r="L62" s="64">
        <f>IF(K62=K61,L61+K62,0)</f>
        <v>0</v>
      </c>
      <c r="M62" s="65">
        <f>IF(OR(L62=12,L62=24,L62=36,L62=48,L62=60,L62=72,L62=84,L62=96),1,0)</f>
        <v>0</v>
      </c>
      <c r="N62" s="65">
        <f>IF(H62&gt;J62,1,0)</f>
        <v>1</v>
      </c>
      <c r="O62" s="65">
        <f>IF(N62=N61,O61+N62,0)</f>
        <v>0</v>
      </c>
      <c r="P62" s="65">
        <f>IF(OR(O62=12,O62=24,O62=36,O62=48,O62=60,O62=72,O62=84,O62=96),1,0)</f>
        <v>0</v>
      </c>
      <c r="Q62" s="66">
        <f>M62+P62</f>
        <v>0</v>
      </c>
      <c r="R62" s="66">
        <f>Q62*ABS(S62)*0.1</f>
        <v>0</v>
      </c>
      <c r="S62" s="67">
        <f>I62*E62/40000</f>
        <v>0</v>
      </c>
      <c r="T62" s="60">
        <f>MIN($T$6/100*G62,150)</f>
        <v>112.05312</v>
      </c>
      <c r="U62" s="60">
        <f>MIN($U$6/100*G62,200)</f>
        <v>140.0664</v>
      </c>
      <c r="V62" s="60">
        <f>MIN($V$6/100*G62,250)</f>
        <v>186.7552</v>
      </c>
      <c r="W62" s="60">
        <v>0.2</v>
      </c>
      <c r="X62" s="60">
        <v>0.2</v>
      </c>
      <c r="Y62" s="60">
        <v>0.6</v>
      </c>
      <c r="Z62" s="67">
        <f>IF(AND(D62&lt;49.85,H62&gt;0),$C$2*ABS(H62)/40000,(SUMPRODUCT(--(H62&gt;$T62:$V62),(H62-$T62:$V62),($W62:$Y62)))*E62/40000)</f>
        <v>0</v>
      </c>
      <c r="AA62" s="67">
        <f>IF(AND(C62&gt;=50.1,H62&lt;0),($A$2)*ABS(H62)/40000,0)</f>
        <v>0</v>
      </c>
      <c r="AB62" s="67">
        <f>S62+Z62+AA62</f>
        <v>0</v>
      </c>
      <c r="AC62" s="75">
        <f>IF(AB62&gt;=0,AB62,"")</f>
        <v>0</v>
      </c>
      <c r="AD62" s="76" t="str">
        <f>IF(AB62&lt;0,AB62,"")</f>
        <v/>
      </c>
      <c r="AE62" s="77"/>
      <c r="AF62" s="89"/>
      <c r="AG62" s="92">
        <f>ROUND((AG61-0.01),2)</f>
        <v>50.94</v>
      </c>
      <c r="AH62" s="93">
        <v>0</v>
      </c>
      <c r="AI62" s="86">
        <v>0</v>
      </c>
    </row>
    <row r="63" spans="1:38" customHeight="1" ht="15.75">
      <c r="A63" s="70">
        <v>0.572916666666667</v>
      </c>
      <c r="B63" s="71">
        <v>0.583333333333334</v>
      </c>
      <c r="C63" s="72">
        <v>50.01</v>
      </c>
      <c r="D63" s="73">
        <f>ROUND(C63,2)</f>
        <v>50.01</v>
      </c>
      <c r="E63" s="60">
        <v>223.48</v>
      </c>
      <c r="F63" s="60">
        <v>933.8252</v>
      </c>
      <c r="G63" s="61">
        <f>ABS(F63)</f>
        <v>933.8252</v>
      </c>
      <c r="H63" s="74">
        <v>31.34255</v>
      </c>
      <c r="I63" s="63">
        <f>MAX(H63,-0.12*G63)</f>
        <v>31.34255</v>
      </c>
      <c r="J63" s="63">
        <f>IF(ABS(G63)&lt;=10,0.5,IF(ABS(G63)&lt;=25,1,IF(ABS(G63)&lt;=100,2,10)))</f>
        <v>10</v>
      </c>
      <c r="K63" s="64">
        <f>IF(H63&lt;-J63,1,0)</f>
        <v>0</v>
      </c>
      <c r="L63" s="64">
        <f>IF(K63=K62,L62+K63,0)</f>
        <v>0</v>
      </c>
      <c r="M63" s="65">
        <f>IF(OR(L63=12,L63=24,L63=36,L63=48,L63=60,L63=72,L63=84,L63=96),1,0)</f>
        <v>0</v>
      </c>
      <c r="N63" s="65">
        <f>IF(H63&gt;J63,1,0)</f>
        <v>1</v>
      </c>
      <c r="O63" s="65">
        <f>IF(N63=N62,O62+N63,0)</f>
        <v>1</v>
      </c>
      <c r="P63" s="65">
        <f>IF(OR(O63=12,O63=24,O63=36,O63=48,O63=60,O63=72,O63=84,O63=96),1,0)</f>
        <v>0</v>
      </c>
      <c r="Q63" s="66">
        <f>M63+P63</f>
        <v>0</v>
      </c>
      <c r="R63" s="66">
        <f>Q63*ABS(S63)*0.1</f>
        <v>0</v>
      </c>
      <c r="S63" s="67">
        <f>I63*E63/40000</f>
        <v>0.17511082685</v>
      </c>
      <c r="T63" s="60">
        <f>MIN($T$6/100*G63,150)</f>
        <v>112.059024</v>
      </c>
      <c r="U63" s="60">
        <f>MIN($U$6/100*G63,200)</f>
        <v>140.07378</v>
      </c>
      <c r="V63" s="60">
        <f>MIN($V$6/100*G63,250)</f>
        <v>186.76504</v>
      </c>
      <c r="W63" s="60">
        <v>0.2</v>
      </c>
      <c r="X63" s="60">
        <v>0.2</v>
      </c>
      <c r="Y63" s="60">
        <v>0.6</v>
      </c>
      <c r="Z63" s="67">
        <f>IF(AND(D63&lt;49.85,H63&gt;0),$C$2*ABS(H63)/40000,(SUMPRODUCT(--(H63&gt;$T63:$V63),(H63-$T63:$V63),($W63:$Y63)))*E63/40000)</f>
        <v>0</v>
      </c>
      <c r="AA63" s="67">
        <f>IF(AND(C63&gt;=50.1,H63&lt;0),($A$2)*ABS(H63)/40000,0)</f>
        <v>0</v>
      </c>
      <c r="AB63" s="67">
        <f>S63+Z63+AA63</f>
        <v>0.17511082685</v>
      </c>
      <c r="AC63" s="75">
        <f>IF(AB63&gt;=0,AB63,"")</f>
        <v>0.17511082685</v>
      </c>
      <c r="AD63" s="76" t="str">
        <f>IF(AB63&lt;0,AB63,"")</f>
        <v/>
      </c>
      <c r="AE63" s="77"/>
      <c r="AF63" s="89"/>
      <c r="AG63" s="92">
        <f>ROUND((AG62-0.01),2)</f>
        <v>50.93</v>
      </c>
      <c r="AH63" s="93">
        <v>0</v>
      </c>
      <c r="AI63" s="86">
        <v>0</v>
      </c>
    </row>
    <row r="64" spans="1:38" customHeight="1" ht="15.75">
      <c r="A64" s="70">
        <v>0.583333333333333</v>
      </c>
      <c r="B64" s="71">
        <v>0.59375</v>
      </c>
      <c r="C64" s="72">
        <v>49.94</v>
      </c>
      <c r="D64" s="73">
        <f>ROUND(C64,2)</f>
        <v>49.94</v>
      </c>
      <c r="E64" s="60">
        <v>474.59</v>
      </c>
      <c r="F64" s="60">
        <v>932.3088</v>
      </c>
      <c r="G64" s="61">
        <f>ABS(F64)</f>
        <v>932.3088</v>
      </c>
      <c r="H64" s="74">
        <v>12.41989</v>
      </c>
      <c r="I64" s="63">
        <f>MAX(H64,-0.12*G64)</f>
        <v>12.41989</v>
      </c>
      <c r="J64" s="63">
        <f>IF(ABS(G64)&lt;=10,0.5,IF(ABS(G64)&lt;=25,1,IF(ABS(G64)&lt;=100,2,10)))</f>
        <v>10</v>
      </c>
      <c r="K64" s="64">
        <f>IF(H64&lt;-J64,1,0)</f>
        <v>0</v>
      </c>
      <c r="L64" s="64">
        <f>IF(K64=K63,L63+K64,0)</f>
        <v>0</v>
      </c>
      <c r="M64" s="65">
        <f>IF(OR(L64=12,L64=24,L64=36,L64=48,L64=60,L64=72,L64=84,L64=96),1,0)</f>
        <v>0</v>
      </c>
      <c r="N64" s="65">
        <f>IF(H64&gt;J64,1,0)</f>
        <v>1</v>
      </c>
      <c r="O64" s="65">
        <f>IF(N64=N63,O63+N64,0)</f>
        <v>2</v>
      </c>
      <c r="P64" s="65">
        <f>IF(OR(O64=12,O64=24,O64=36,O64=48,O64=60,O64=72,O64=84,O64=96),1,0)</f>
        <v>0</v>
      </c>
      <c r="Q64" s="66">
        <f>M64+P64</f>
        <v>0</v>
      </c>
      <c r="R64" s="66">
        <f>Q64*ABS(S64)*0.1</f>
        <v>0</v>
      </c>
      <c r="S64" s="67">
        <f>I64*E64/40000</f>
        <v>0.1473588898775</v>
      </c>
      <c r="T64" s="60">
        <f>MIN($T$6/100*G64,150)</f>
        <v>111.877056</v>
      </c>
      <c r="U64" s="60">
        <f>MIN($U$6/100*G64,200)</f>
        <v>139.84632</v>
      </c>
      <c r="V64" s="60">
        <f>MIN($V$6/100*G64,250)</f>
        <v>186.46176</v>
      </c>
      <c r="W64" s="60">
        <v>0.2</v>
      </c>
      <c r="X64" s="60">
        <v>0.2</v>
      </c>
      <c r="Y64" s="60">
        <v>0.6</v>
      </c>
      <c r="Z64" s="67">
        <f>IF(AND(D64&lt;49.85,H64&gt;0),$C$2*ABS(H64)/40000,(SUMPRODUCT(--(H64&gt;$T64:$V64),(H64-$T64:$V64),($W64:$Y64)))*E64/40000)</f>
        <v>0</v>
      </c>
      <c r="AA64" s="67">
        <f>IF(AND(C64&gt;=50.1,H64&lt;0),($A$2)*ABS(H64)/40000,0)</f>
        <v>0</v>
      </c>
      <c r="AB64" s="67">
        <f>S64+Z64+AA64</f>
        <v>0.1473588898775</v>
      </c>
      <c r="AC64" s="75">
        <f>IF(AB64&gt;=0,AB64,"")</f>
        <v>0.1473588898775</v>
      </c>
      <c r="AD64" s="76" t="str">
        <f>IF(AB64&lt;0,AB64,"")</f>
        <v/>
      </c>
      <c r="AE64" s="77"/>
      <c r="AF64" s="89"/>
      <c r="AG64" s="92">
        <f>ROUND((AG63-0.01),2)</f>
        <v>50.92</v>
      </c>
      <c r="AH64" s="93">
        <v>0</v>
      </c>
      <c r="AI64" s="86">
        <v>0</v>
      </c>
    </row>
    <row r="65" spans="1:38" customHeight="1" ht="15.75">
      <c r="A65" s="70">
        <v>0.59375</v>
      </c>
      <c r="B65" s="71">
        <v>0.604166666666667</v>
      </c>
      <c r="C65" s="72">
        <v>49.9</v>
      </c>
      <c r="D65" s="73">
        <f>ROUND(C65,2)</f>
        <v>49.9</v>
      </c>
      <c r="E65" s="60">
        <v>604.76</v>
      </c>
      <c r="F65" s="60">
        <v>935.5796</v>
      </c>
      <c r="G65" s="61">
        <f>ABS(F65)</f>
        <v>935.5796</v>
      </c>
      <c r="H65" s="74">
        <v>11.60886</v>
      </c>
      <c r="I65" s="63">
        <f>MAX(H65,-0.12*G65)</f>
        <v>11.60886</v>
      </c>
      <c r="J65" s="63">
        <f>IF(ABS(G65)&lt;=10,0.5,IF(ABS(G65)&lt;=25,1,IF(ABS(G65)&lt;=100,2,10)))</f>
        <v>10</v>
      </c>
      <c r="K65" s="64">
        <f>IF(H65&lt;-J65,1,0)</f>
        <v>0</v>
      </c>
      <c r="L65" s="64">
        <f>IF(K65=K64,L64+K65,0)</f>
        <v>0</v>
      </c>
      <c r="M65" s="65">
        <f>IF(OR(L65=12,L65=24,L65=36,L65=48,L65=60,L65=72,L65=84,L65=96),1,0)</f>
        <v>0</v>
      </c>
      <c r="N65" s="65">
        <f>IF(H65&gt;J65,1,0)</f>
        <v>1</v>
      </c>
      <c r="O65" s="65">
        <f>IF(N65=N64,O64+N65,0)</f>
        <v>3</v>
      </c>
      <c r="P65" s="65">
        <f>IF(OR(O65=12,O65=24,O65=36,O65=48,O65=60,O65=72,O65=84,O65=96),1,0)</f>
        <v>0</v>
      </c>
      <c r="Q65" s="66">
        <f>M65+P65</f>
        <v>0</v>
      </c>
      <c r="R65" s="66">
        <f>Q65*ABS(S65)*0.1</f>
        <v>0</v>
      </c>
      <c r="S65" s="67">
        <f>I65*E65/40000</f>
        <v>0.17551435434</v>
      </c>
      <c r="T65" s="60">
        <f>MIN($T$6/100*G65,150)</f>
        <v>112.269552</v>
      </c>
      <c r="U65" s="60">
        <f>MIN($U$6/100*G65,200)</f>
        <v>140.33694</v>
      </c>
      <c r="V65" s="60">
        <f>MIN($V$6/100*G65,250)</f>
        <v>187.11592</v>
      </c>
      <c r="W65" s="60">
        <v>0.2</v>
      </c>
      <c r="X65" s="60">
        <v>0.2</v>
      </c>
      <c r="Y65" s="60">
        <v>0.6</v>
      </c>
      <c r="Z65" s="67">
        <f>IF(AND(D65&lt;49.85,H65&gt;0),$C$2*ABS(H65)/40000,(SUMPRODUCT(--(H65&gt;$T65:$V65),(H65-$T65:$V65),($W65:$Y65)))*E65/40000)</f>
        <v>0</v>
      </c>
      <c r="AA65" s="67">
        <f>IF(AND(C65&gt;=50.1,H65&lt;0),($A$2)*ABS(H65)/40000,0)</f>
        <v>0</v>
      </c>
      <c r="AB65" s="67">
        <f>S65+Z65+AA65</f>
        <v>0.17551435434</v>
      </c>
      <c r="AC65" s="75">
        <f>IF(AB65&gt;=0,AB65,"")</f>
        <v>0.17551435434</v>
      </c>
      <c r="AD65" s="76" t="str">
        <f>IF(AB65&lt;0,AB65,"")</f>
        <v/>
      </c>
      <c r="AE65" s="77"/>
      <c r="AF65" s="89"/>
      <c r="AG65" s="92">
        <f>ROUND((AG64-0.01),2)</f>
        <v>50.91</v>
      </c>
      <c r="AH65" s="93">
        <v>0</v>
      </c>
      <c r="AI65" s="86">
        <v>0</v>
      </c>
    </row>
    <row r="66" spans="1:38" customHeight="1" ht="15.75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223.48</v>
      </c>
      <c r="F66" s="60">
        <v>912.5928</v>
      </c>
      <c r="G66" s="61">
        <f>ABS(F66)</f>
        <v>912.5928</v>
      </c>
      <c r="H66" s="74">
        <v>38.64782</v>
      </c>
      <c r="I66" s="63">
        <f>MAX(H66,-0.12*G66)</f>
        <v>38.64782</v>
      </c>
      <c r="J66" s="63">
        <f>IF(ABS(G66)&lt;=10,0.5,IF(ABS(G66)&lt;=25,1,IF(ABS(G66)&lt;=100,2,10)))</f>
        <v>10</v>
      </c>
      <c r="K66" s="64">
        <f>IF(H66&lt;-J66,1,0)</f>
        <v>0</v>
      </c>
      <c r="L66" s="64">
        <f>IF(K66=K65,L65+K66,0)</f>
        <v>0</v>
      </c>
      <c r="M66" s="65">
        <f>IF(OR(L66=12,L66=24,L66=36,L66=48,L66=60,L66=72,L66=84,L66=96),1,0)</f>
        <v>0</v>
      </c>
      <c r="N66" s="65">
        <f>IF(H66&gt;J66,1,0)</f>
        <v>1</v>
      </c>
      <c r="O66" s="65">
        <f>IF(N66=N65,O65+N66,0)</f>
        <v>4</v>
      </c>
      <c r="P66" s="65">
        <f>IF(OR(O66=12,O66=24,O66=36,O66=48,O66=60,O66=72,O66=84,O66=96),1,0)</f>
        <v>0</v>
      </c>
      <c r="Q66" s="66">
        <f>M66+P66</f>
        <v>0</v>
      </c>
      <c r="R66" s="66">
        <f>Q66*ABS(S66)*0.1</f>
        <v>0</v>
      </c>
      <c r="S66" s="67">
        <f>I66*E66/40000</f>
        <v>0.21592537034</v>
      </c>
      <c r="T66" s="60">
        <f>MIN($T$6/100*G66,150)</f>
        <v>109.511136</v>
      </c>
      <c r="U66" s="60">
        <f>MIN($U$6/100*G66,200)</f>
        <v>136.88892</v>
      </c>
      <c r="V66" s="60">
        <f>MIN($V$6/100*G66,250)</f>
        <v>182.51856</v>
      </c>
      <c r="W66" s="60">
        <v>0.2</v>
      </c>
      <c r="X66" s="60">
        <v>0.2</v>
      </c>
      <c r="Y66" s="60">
        <v>0.6</v>
      </c>
      <c r="Z66" s="67">
        <f>IF(AND(D66&lt;49.85,H66&gt;0),$C$2*ABS(H66)/40000,(SUMPRODUCT(--(H66&gt;$T66:$V66),(H66-$T66:$V66),($W66:$Y66)))*E66/40000)</f>
        <v>0</v>
      </c>
      <c r="AA66" s="67">
        <f>IF(AND(C66&gt;=50.1,H66&lt;0),($A$2)*ABS(H66)/40000,0)</f>
        <v>0</v>
      </c>
      <c r="AB66" s="67">
        <f>S66+Z66+AA66</f>
        <v>0.21592537034</v>
      </c>
      <c r="AC66" s="75">
        <f>IF(AB66&gt;=0,AB66,"")</f>
        <v>0.21592537034</v>
      </c>
      <c r="AD66" s="76" t="str">
        <f>IF(AB66&lt;0,AB66,"")</f>
        <v/>
      </c>
      <c r="AE66" s="77"/>
      <c r="AF66" s="89"/>
      <c r="AG66" s="92">
        <f>ROUND((AG65-0.01),2)</f>
        <v>50.9</v>
      </c>
      <c r="AH66" s="93">
        <v>0</v>
      </c>
      <c r="AI66" s="86">
        <v>0</v>
      </c>
    </row>
    <row r="67" spans="1:38" customHeight="1" ht="15.75">
      <c r="A67" s="70">
        <v>0.614583333333333</v>
      </c>
      <c r="B67" s="71">
        <v>0.625</v>
      </c>
      <c r="C67" s="72">
        <v>49.99</v>
      </c>
      <c r="D67" s="73">
        <f>ROUND(C67,2)</f>
        <v>49.99</v>
      </c>
      <c r="E67" s="60">
        <v>311.89</v>
      </c>
      <c r="F67" s="60">
        <v>926.0716</v>
      </c>
      <c r="G67" s="61">
        <f>ABS(F67)</f>
        <v>926.0716</v>
      </c>
      <c r="H67" s="74">
        <v>-2.44706</v>
      </c>
      <c r="I67" s="63">
        <f>MAX(H67,-0.12*G67)</f>
        <v>-2.44706</v>
      </c>
      <c r="J67" s="63">
        <f>IF(ABS(G67)&lt;=10,0.5,IF(ABS(G67)&lt;=25,1,IF(ABS(G67)&lt;=100,2,10)))</f>
        <v>10</v>
      </c>
      <c r="K67" s="64">
        <f>IF(H67&lt;-J67,1,0)</f>
        <v>0</v>
      </c>
      <c r="L67" s="64">
        <f>IF(K67=K66,L66+K67,0)</f>
        <v>0</v>
      </c>
      <c r="M67" s="65">
        <f>IF(OR(L67=12,L67=24,L67=36,L67=48,L67=60,L67=72,L67=84,L67=96),1,0)</f>
        <v>0</v>
      </c>
      <c r="N67" s="65">
        <f>IF(H67&gt;J67,1,0)</f>
        <v>0</v>
      </c>
      <c r="O67" s="65">
        <f>IF(N67=N66,O66+N67,0)</f>
        <v>0</v>
      </c>
      <c r="P67" s="65">
        <f>IF(OR(O67=12,O67=24,O67=36,O67=48,O67=60,O67=72,O67=84,O67=96),1,0)</f>
        <v>0</v>
      </c>
      <c r="Q67" s="66">
        <f>M67+P67</f>
        <v>0</v>
      </c>
      <c r="R67" s="66">
        <f>Q67*ABS(S67)*0.1</f>
        <v>0</v>
      </c>
      <c r="S67" s="67">
        <f>I67*E67/40000</f>
        <v>-0.019080338585</v>
      </c>
      <c r="T67" s="60">
        <f>MIN($T$6/100*G67,150)</f>
        <v>111.128592</v>
      </c>
      <c r="U67" s="60">
        <f>MIN($U$6/100*G67,200)</f>
        <v>138.91074</v>
      </c>
      <c r="V67" s="60">
        <f>MIN($V$6/100*G67,250)</f>
        <v>185.21432</v>
      </c>
      <c r="W67" s="60">
        <v>0.2</v>
      </c>
      <c r="X67" s="60">
        <v>0.2</v>
      </c>
      <c r="Y67" s="60">
        <v>0.6</v>
      </c>
      <c r="Z67" s="67">
        <f>IF(AND(D67&lt;49.85,H67&gt;0),$C$2*ABS(H67)/40000,(SUMPRODUCT(--(H67&gt;$T67:$V67),(H67-$T67:$V67),($W67:$Y67)))*E67/40000)</f>
        <v>0</v>
      </c>
      <c r="AA67" s="67">
        <f>IF(AND(C67&gt;=50.1,H67&lt;0),($A$2)*ABS(H67)/40000,0)</f>
        <v>0</v>
      </c>
      <c r="AB67" s="67">
        <f>S67+Z67+AA67</f>
        <v>-0.019080338585</v>
      </c>
      <c r="AC67" s="75" t="str">
        <f>IF(AB67&gt;=0,AB67,"")</f>
        <v/>
      </c>
      <c r="AD67" s="76">
        <f>IF(AB67&lt;0,AB67,"")</f>
        <v>-0.019080338585</v>
      </c>
      <c r="AE67" s="77"/>
      <c r="AF67" s="89"/>
      <c r="AG67" s="92">
        <f>ROUND((AG66-0.01),2)</f>
        <v>50.89</v>
      </c>
      <c r="AH67" s="93">
        <v>0</v>
      </c>
      <c r="AI67" s="86">
        <v>0</v>
      </c>
    </row>
    <row r="68" spans="1:38" customHeight="1" ht="15.75">
      <c r="A68" s="70">
        <v>0.625</v>
      </c>
      <c r="B68" s="71">
        <v>0.635416666666667</v>
      </c>
      <c r="C68" s="72">
        <v>50.01</v>
      </c>
      <c r="D68" s="73">
        <f>ROUND(C68,2)</f>
        <v>50.01</v>
      </c>
      <c r="E68" s="60">
        <v>223.48</v>
      </c>
      <c r="F68" s="60">
        <v>919.8456</v>
      </c>
      <c r="G68" s="61">
        <f>ABS(F68)</f>
        <v>919.8456</v>
      </c>
      <c r="H68" s="74">
        <v>0.58916</v>
      </c>
      <c r="I68" s="63">
        <f>MAX(H68,-0.12*G68)</f>
        <v>0.58916</v>
      </c>
      <c r="J68" s="63">
        <f>IF(ABS(G68)&lt;=10,0.5,IF(ABS(G68)&lt;=25,1,IF(ABS(G68)&lt;=100,2,10)))</f>
        <v>10</v>
      </c>
      <c r="K68" s="64">
        <f>IF(H68&lt;-J68,1,0)</f>
        <v>0</v>
      </c>
      <c r="L68" s="64">
        <f>IF(K68=K67,L67+K68,0)</f>
        <v>0</v>
      </c>
      <c r="M68" s="65">
        <f>IF(OR(L68=12,L68=24,L68=36,L68=48,L68=60,L68=72,L68=84,L68=96),1,0)</f>
        <v>0</v>
      </c>
      <c r="N68" s="65">
        <f>IF(H68&gt;J68,1,0)</f>
        <v>0</v>
      </c>
      <c r="O68" s="65">
        <f>IF(N68=N67,O67+N68,0)</f>
        <v>0</v>
      </c>
      <c r="P68" s="65">
        <f>IF(OR(O68=12,O68=24,O68=36,O68=48,O68=60,O68=72,O68=84,O68=96),1,0)</f>
        <v>0</v>
      </c>
      <c r="Q68" s="66">
        <f>M68+P68</f>
        <v>0</v>
      </c>
      <c r="R68" s="66">
        <f>Q68*ABS(S68)*0.1</f>
        <v>0</v>
      </c>
      <c r="S68" s="67">
        <f>I68*E68/40000</f>
        <v>0.00329163692</v>
      </c>
      <c r="T68" s="60">
        <f>MIN($T$6/100*G68,150)</f>
        <v>110.381472</v>
      </c>
      <c r="U68" s="60">
        <f>MIN($U$6/100*G68,200)</f>
        <v>137.97684</v>
      </c>
      <c r="V68" s="60">
        <f>MIN($V$6/100*G68,250)</f>
        <v>183.96912</v>
      </c>
      <c r="W68" s="60">
        <v>0.2</v>
      </c>
      <c r="X68" s="60">
        <v>0.2</v>
      </c>
      <c r="Y68" s="60">
        <v>0.6</v>
      </c>
      <c r="Z68" s="67">
        <f>IF(AND(D68&lt;49.85,H68&gt;0),$C$2*ABS(H68)/40000,(SUMPRODUCT(--(H68&gt;$T68:$V68),(H68-$T68:$V68),($W68:$Y68)))*E68/40000)</f>
        <v>0</v>
      </c>
      <c r="AA68" s="67">
        <f>IF(AND(C68&gt;=50.1,H68&lt;0),($A$2)*ABS(H68)/40000,0)</f>
        <v>0</v>
      </c>
      <c r="AB68" s="67">
        <f>S68+Z68+AA68</f>
        <v>0.00329163692</v>
      </c>
      <c r="AC68" s="75">
        <f>IF(AB68&gt;=0,AB68,"")</f>
        <v>0.00329163692</v>
      </c>
      <c r="AD68" s="76" t="str">
        <f>IF(AB68&lt;0,AB68,"")</f>
        <v/>
      </c>
      <c r="AE68" s="77"/>
      <c r="AF68" s="89"/>
      <c r="AG68" s="92">
        <f>ROUND((AG67-0.01),2)</f>
        <v>50.88</v>
      </c>
      <c r="AH68" s="93">
        <v>0</v>
      </c>
      <c r="AI68" s="86">
        <v>0</v>
      </c>
    </row>
    <row r="69" spans="1:38" customHeight="1" ht="15.75">
      <c r="A69" s="70">
        <v>0.635416666666667</v>
      </c>
      <c r="B69" s="71">
        <v>0.645833333333334</v>
      </c>
      <c r="C69" s="72">
        <v>49.89</v>
      </c>
      <c r="D69" s="73">
        <f>ROUND(C69,2)</f>
        <v>49.89</v>
      </c>
      <c r="E69" s="60">
        <v>637.3</v>
      </c>
      <c r="F69" s="60">
        <v>914.076</v>
      </c>
      <c r="G69" s="61">
        <f>ABS(F69)</f>
        <v>914.076</v>
      </c>
      <c r="H69" s="74">
        <v>7.41047</v>
      </c>
      <c r="I69" s="63">
        <f>MAX(H69,-0.12*G69)</f>
        <v>7.41047</v>
      </c>
      <c r="J69" s="63">
        <f>IF(ABS(G69)&lt;=10,0.5,IF(ABS(G69)&lt;=25,1,IF(ABS(G69)&lt;=100,2,10)))</f>
        <v>10</v>
      </c>
      <c r="K69" s="64">
        <f>IF(H69&lt;-J69,1,0)</f>
        <v>0</v>
      </c>
      <c r="L69" s="64">
        <f>IF(K69=K68,L68+K69,0)</f>
        <v>0</v>
      </c>
      <c r="M69" s="65">
        <f>IF(OR(L69=12,L69=24,L69=36,L69=48,L69=60,L69=72,L69=84,L69=96),1,0)</f>
        <v>0</v>
      </c>
      <c r="N69" s="65">
        <f>IF(H69&gt;J69,1,0)</f>
        <v>0</v>
      </c>
      <c r="O69" s="65">
        <f>IF(N69=N68,O68+N69,0)</f>
        <v>0</v>
      </c>
      <c r="P69" s="65">
        <f>IF(OR(O69=12,O69=24,O69=36,O69=48,O69=60,O69=72,O69=84,O69=96),1,0)</f>
        <v>0</v>
      </c>
      <c r="Q69" s="66">
        <f>M69+P69</f>
        <v>0</v>
      </c>
      <c r="R69" s="66">
        <f>Q69*ABS(S69)*0.1</f>
        <v>0</v>
      </c>
      <c r="S69" s="67">
        <f>I69*E69/40000</f>
        <v>0.118067313275</v>
      </c>
      <c r="T69" s="60">
        <f>MIN($T$6/100*G69,150)</f>
        <v>109.68912</v>
      </c>
      <c r="U69" s="60">
        <f>MIN($U$6/100*G69,200)</f>
        <v>137.1114</v>
      </c>
      <c r="V69" s="60">
        <f>MIN($V$6/100*G69,250)</f>
        <v>182.8152</v>
      </c>
      <c r="W69" s="60">
        <v>0.2</v>
      </c>
      <c r="X69" s="60">
        <v>0.2</v>
      </c>
      <c r="Y69" s="60">
        <v>0.6</v>
      </c>
      <c r="Z69" s="67">
        <f>IF(AND(D69&lt;49.85,H69&gt;0),$C$2*ABS(H69)/40000,(SUMPRODUCT(--(H69&gt;$T69:$V69),(H69-$T69:$V69),($W69:$Y69)))*E69/40000)</f>
        <v>0</v>
      </c>
      <c r="AA69" s="67">
        <f>IF(AND(C69&gt;=50.1,H69&lt;0),($A$2)*ABS(H69)/40000,0)</f>
        <v>0</v>
      </c>
      <c r="AB69" s="67">
        <f>S69+Z69+AA69</f>
        <v>0.118067313275</v>
      </c>
      <c r="AC69" s="75">
        <f>IF(AB69&gt;=0,AB69,"")</f>
        <v>0.118067313275</v>
      </c>
      <c r="AD69" s="76" t="str">
        <f>IF(AB69&lt;0,AB69,"")</f>
        <v/>
      </c>
      <c r="AE69" s="77"/>
      <c r="AF69" s="89"/>
      <c r="AG69" s="92">
        <f>ROUND((AG68-0.01),2)</f>
        <v>50.87</v>
      </c>
      <c r="AH69" s="93">
        <v>0</v>
      </c>
      <c r="AI69" s="86">
        <v>0</v>
      </c>
    </row>
    <row r="70" spans="1:38" customHeight="1" ht="15.75">
      <c r="A70" s="70">
        <v>0.645833333333333</v>
      </c>
      <c r="B70" s="71">
        <v>0.65625</v>
      </c>
      <c r="C70" s="72">
        <v>49.96</v>
      </c>
      <c r="D70" s="73">
        <f>ROUND(C70,2)</f>
        <v>49.96</v>
      </c>
      <c r="E70" s="60">
        <v>409.51</v>
      </c>
      <c r="F70" s="60">
        <v>917.046</v>
      </c>
      <c r="G70" s="61">
        <f>ABS(F70)</f>
        <v>917.046</v>
      </c>
      <c r="H70" s="74">
        <v>10.7358</v>
      </c>
      <c r="I70" s="63">
        <f>MAX(H70,-0.12*G70)</f>
        <v>10.7358</v>
      </c>
      <c r="J70" s="63">
        <f>IF(ABS(G70)&lt;=10,0.5,IF(ABS(G70)&lt;=25,1,IF(ABS(G70)&lt;=100,2,10)))</f>
        <v>10</v>
      </c>
      <c r="K70" s="64">
        <f>IF(H70&lt;-J70,1,0)</f>
        <v>0</v>
      </c>
      <c r="L70" s="64">
        <f>IF(K70=K69,L69+K70,0)</f>
        <v>0</v>
      </c>
      <c r="M70" s="65">
        <f>IF(OR(L70=12,L70=24,L70=36,L70=48,L70=60,L70=72,L70=84,L70=96),1,0)</f>
        <v>0</v>
      </c>
      <c r="N70" s="65">
        <f>IF(H70&gt;J70,1,0)</f>
        <v>1</v>
      </c>
      <c r="O70" s="65">
        <f>IF(N70=N69,O69+N70,0)</f>
        <v>0</v>
      </c>
      <c r="P70" s="65">
        <f>IF(OR(O70=12,O70=24,O70=36,O70=48,O70=60,O70=72,O70=84,O70=96),1,0)</f>
        <v>0</v>
      </c>
      <c r="Q70" s="66">
        <f>M70+P70</f>
        <v>0</v>
      </c>
      <c r="R70" s="66">
        <f>Q70*ABS(S70)*0.1</f>
        <v>0</v>
      </c>
      <c r="S70" s="67">
        <f>I70*E70/40000</f>
        <v>0.10991043645</v>
      </c>
      <c r="T70" s="60">
        <f>MIN($T$6/100*G70,150)</f>
        <v>110.04552</v>
      </c>
      <c r="U70" s="60">
        <f>MIN($U$6/100*G70,200)</f>
        <v>137.5569</v>
      </c>
      <c r="V70" s="60">
        <f>MIN($V$6/100*G70,250)</f>
        <v>183.4092</v>
      </c>
      <c r="W70" s="60">
        <v>0.2</v>
      </c>
      <c r="X70" s="60">
        <v>0.2</v>
      </c>
      <c r="Y70" s="60">
        <v>0.6</v>
      </c>
      <c r="Z70" s="67">
        <f>IF(AND(D70&lt;49.85,H70&gt;0),$C$2*ABS(H70)/40000,(SUMPRODUCT(--(H70&gt;$T70:$V70),(H70-$T70:$V70),($W70:$Y70)))*E70/40000)</f>
        <v>0</v>
      </c>
      <c r="AA70" s="67">
        <f>IF(AND(C70&gt;=50.1,H70&lt;0),($A$2)*ABS(H70)/40000,0)</f>
        <v>0</v>
      </c>
      <c r="AB70" s="67">
        <f>S70+Z70+AA70</f>
        <v>0.10991043645</v>
      </c>
      <c r="AC70" s="75">
        <f>IF(AB70&gt;=0,AB70,"")</f>
        <v>0.10991043645</v>
      </c>
      <c r="AD70" s="76" t="str">
        <f>IF(AB70&lt;0,AB70,"")</f>
        <v/>
      </c>
      <c r="AE70" s="77"/>
      <c r="AF70" s="89"/>
      <c r="AG70" s="92">
        <f>ROUND((AG69-0.01),2)</f>
        <v>50.86</v>
      </c>
      <c r="AH70" s="93">
        <v>0</v>
      </c>
      <c r="AI70" s="86">
        <v>0</v>
      </c>
    </row>
    <row r="71" spans="1:38" customHeight="1" ht="15.75">
      <c r="A71" s="70">
        <v>0.65625</v>
      </c>
      <c r="B71" s="71">
        <v>0.666666666666667</v>
      </c>
      <c r="C71" s="72">
        <v>50.01</v>
      </c>
      <c r="D71" s="73">
        <f>ROUND(C71,2)</f>
        <v>50.01</v>
      </c>
      <c r="E71" s="60">
        <v>223.48</v>
      </c>
      <c r="F71" s="60">
        <v>917.8348</v>
      </c>
      <c r="G71" s="61">
        <f>ABS(F71)</f>
        <v>917.8348</v>
      </c>
      <c r="H71" s="74">
        <v>6.26703</v>
      </c>
      <c r="I71" s="63">
        <f>MAX(H71,-0.12*G71)</f>
        <v>6.26703</v>
      </c>
      <c r="J71" s="63">
        <f>IF(ABS(G71)&lt;=10,0.5,IF(ABS(G71)&lt;=25,1,IF(ABS(G71)&lt;=100,2,10)))</f>
        <v>10</v>
      </c>
      <c r="K71" s="64">
        <f>IF(H71&lt;-J71,1,0)</f>
        <v>0</v>
      </c>
      <c r="L71" s="64">
        <f>IF(K71=K70,L70+K71,0)</f>
        <v>0</v>
      </c>
      <c r="M71" s="65">
        <f>IF(OR(L71=12,L71=24,L71=36,L71=48,L71=60,L71=72,L71=84,L71=96),1,0)</f>
        <v>0</v>
      </c>
      <c r="N71" s="65">
        <f>IF(H71&gt;J71,1,0)</f>
        <v>0</v>
      </c>
      <c r="O71" s="65">
        <f>IF(N71=N70,O70+N71,0)</f>
        <v>0</v>
      </c>
      <c r="P71" s="65">
        <f>IF(OR(O71=12,O71=24,O71=36,O71=48,O71=60,O71=72,O71=84,O71=96),1,0)</f>
        <v>0</v>
      </c>
      <c r="Q71" s="66">
        <f>M71+P71</f>
        <v>0</v>
      </c>
      <c r="R71" s="66">
        <f>Q71*ABS(S71)*0.1</f>
        <v>0</v>
      </c>
      <c r="S71" s="67">
        <f>I71*E71/40000</f>
        <v>0.03501389661</v>
      </c>
      <c r="T71" s="60">
        <f>MIN($T$6/100*G71,150)</f>
        <v>110.140176</v>
      </c>
      <c r="U71" s="60">
        <f>MIN($U$6/100*G71,200)</f>
        <v>137.67522</v>
      </c>
      <c r="V71" s="60">
        <f>MIN($V$6/100*G71,250)</f>
        <v>183.56696</v>
      </c>
      <c r="W71" s="60">
        <v>0.2</v>
      </c>
      <c r="X71" s="60">
        <v>0.2</v>
      </c>
      <c r="Y71" s="60">
        <v>0.6</v>
      </c>
      <c r="Z71" s="67">
        <f>IF(AND(D71&lt;49.85,H71&gt;0),$C$2*ABS(H71)/40000,(SUMPRODUCT(--(H71&gt;$T71:$V71),(H71-$T71:$V71),($W71:$Y71)))*E71/40000)</f>
        <v>0</v>
      </c>
      <c r="AA71" s="67">
        <f>IF(AND(C71&gt;=50.1,H71&lt;0),($A$2)*ABS(H71)/40000,0)</f>
        <v>0</v>
      </c>
      <c r="AB71" s="67">
        <f>S71+Z71+AA71</f>
        <v>0.03501389661</v>
      </c>
      <c r="AC71" s="75">
        <f>IF(AB71&gt;=0,AB71,"")</f>
        <v>0.03501389661</v>
      </c>
      <c r="AD71" s="76" t="str">
        <f>IF(AB71&lt;0,AB71,"")</f>
        <v/>
      </c>
      <c r="AE71" s="77"/>
      <c r="AF71" s="89"/>
      <c r="AG71" s="92">
        <f>ROUND((AG70-0.01),2)</f>
        <v>50.85</v>
      </c>
      <c r="AH71" s="93">
        <v>0</v>
      </c>
      <c r="AI71" s="86">
        <v>0</v>
      </c>
    </row>
    <row r="72" spans="1:38" customHeight="1" ht="15.75">
      <c r="A72" s="70">
        <v>0.666666666666667</v>
      </c>
      <c r="B72" s="71">
        <v>0.677083333333334</v>
      </c>
      <c r="C72" s="72">
        <v>50</v>
      </c>
      <c r="D72" s="73">
        <f>ROUND(C72,2)</f>
        <v>50</v>
      </c>
      <c r="E72" s="60">
        <v>279.35</v>
      </c>
      <c r="F72" s="60">
        <v>878.7655999999999</v>
      </c>
      <c r="G72" s="61">
        <f>ABS(F72)</f>
        <v>878.7655999999999</v>
      </c>
      <c r="H72" s="74">
        <v>43.53491</v>
      </c>
      <c r="I72" s="63">
        <f>MAX(H72,-0.12*G72)</f>
        <v>43.53491</v>
      </c>
      <c r="J72" s="63">
        <f>IF(ABS(G72)&lt;=10,0.5,IF(ABS(G72)&lt;=25,1,IF(ABS(G72)&lt;=100,2,10)))</f>
        <v>10</v>
      </c>
      <c r="K72" s="64">
        <f>IF(H72&lt;-J72,1,0)</f>
        <v>0</v>
      </c>
      <c r="L72" s="64">
        <f>IF(K72=K71,L71+K72,0)</f>
        <v>0</v>
      </c>
      <c r="M72" s="65">
        <f>IF(OR(L72=12,L72=24,L72=36,L72=48,L72=60,L72=72,L72=84,L72=96),1,0)</f>
        <v>0</v>
      </c>
      <c r="N72" s="65">
        <f>IF(H72&gt;J72,1,0)</f>
        <v>1</v>
      </c>
      <c r="O72" s="65">
        <f>IF(N72=N71,O71+N72,0)</f>
        <v>0</v>
      </c>
      <c r="P72" s="65">
        <f>IF(OR(O72=12,O72=24,O72=36,O72=48,O72=60,O72=72,O72=84,O72=96),1,0)</f>
        <v>0</v>
      </c>
      <c r="Q72" s="66">
        <f>M72+P72</f>
        <v>0</v>
      </c>
      <c r="R72" s="66">
        <f>Q72*ABS(S72)*0.1</f>
        <v>0</v>
      </c>
      <c r="S72" s="67">
        <f>I72*E72/40000</f>
        <v>0.3040369277125</v>
      </c>
      <c r="T72" s="60">
        <f>MIN($T$6/100*G72,150)</f>
        <v>105.451872</v>
      </c>
      <c r="U72" s="60">
        <f>MIN($U$6/100*G72,200)</f>
        <v>131.81484</v>
      </c>
      <c r="V72" s="60">
        <f>MIN($V$6/100*G72,250)</f>
        <v>175.75312</v>
      </c>
      <c r="W72" s="60">
        <v>0.2</v>
      </c>
      <c r="X72" s="60">
        <v>0.2</v>
      </c>
      <c r="Y72" s="60">
        <v>0.6</v>
      </c>
      <c r="Z72" s="67">
        <f>IF(AND(D72&lt;49.85,H72&gt;0),$C$2*ABS(H72)/40000,(SUMPRODUCT(--(H72&gt;$T72:$V72),(H72-$T72:$V72),($W72:$Y72)))*E72/40000)</f>
        <v>0</v>
      </c>
      <c r="AA72" s="67">
        <f>IF(AND(C72&gt;=50.1,H72&lt;0),($A$2)*ABS(H72)/40000,0)</f>
        <v>0</v>
      </c>
      <c r="AB72" s="67">
        <f>S72+Z72+AA72</f>
        <v>0.3040369277125</v>
      </c>
      <c r="AC72" s="75">
        <f>IF(AB72&gt;=0,AB72,"")</f>
        <v>0.3040369277125</v>
      </c>
      <c r="AD72" s="76" t="str">
        <f>IF(AB72&lt;0,AB72,"")</f>
        <v/>
      </c>
      <c r="AE72" s="77"/>
      <c r="AF72" s="89"/>
      <c r="AG72" s="92">
        <f>ROUND((AG71-0.01),2)</f>
        <v>50.84</v>
      </c>
      <c r="AH72" s="93">
        <v>0</v>
      </c>
      <c r="AI72" s="86">
        <v>0</v>
      </c>
    </row>
    <row r="73" spans="1:38" customHeight="1" ht="15.75">
      <c r="A73" s="70">
        <v>0.677083333333333</v>
      </c>
      <c r="B73" s="71">
        <v>0.6875</v>
      </c>
      <c r="C73" s="72">
        <v>50</v>
      </c>
      <c r="D73" s="73">
        <f>ROUND(C73,2)</f>
        <v>50</v>
      </c>
      <c r="E73" s="60">
        <v>279.35</v>
      </c>
      <c r="F73" s="60">
        <v>922.6296</v>
      </c>
      <c r="G73" s="61">
        <f>ABS(F73)</f>
        <v>922.6296</v>
      </c>
      <c r="H73" s="74">
        <v>1.98914</v>
      </c>
      <c r="I73" s="63">
        <f>MAX(H73,-0.12*G73)</f>
        <v>1.98914</v>
      </c>
      <c r="J73" s="63">
        <f>IF(ABS(G73)&lt;=10,0.5,IF(ABS(G73)&lt;=25,1,IF(ABS(G73)&lt;=100,2,10)))</f>
        <v>10</v>
      </c>
      <c r="K73" s="64">
        <f>IF(H73&lt;-J73,1,0)</f>
        <v>0</v>
      </c>
      <c r="L73" s="64">
        <f>IF(K73=K72,L72+K73,0)</f>
        <v>0</v>
      </c>
      <c r="M73" s="65">
        <f>IF(OR(L73=12,L73=24,L73=36,L73=48,L73=60,L73=72,L73=84,L73=96),1,0)</f>
        <v>0</v>
      </c>
      <c r="N73" s="65">
        <f>IF(H73&gt;J73,1,0)</f>
        <v>0</v>
      </c>
      <c r="O73" s="65">
        <f>IF(N73=N72,O72+N73,0)</f>
        <v>0</v>
      </c>
      <c r="P73" s="65">
        <f>IF(OR(O73=12,O73=24,O73=36,O73=48,O73=60,O73=72,O73=84,O73=96),1,0)</f>
        <v>0</v>
      </c>
      <c r="Q73" s="66">
        <f>M73+P73</f>
        <v>0</v>
      </c>
      <c r="R73" s="66">
        <f>Q73*ABS(S73)*0.1</f>
        <v>0</v>
      </c>
      <c r="S73" s="67">
        <f>I73*E73/40000</f>
        <v>0.013891656475</v>
      </c>
      <c r="T73" s="60">
        <f>MIN($T$6/100*G73,150)</f>
        <v>110.715552</v>
      </c>
      <c r="U73" s="60">
        <f>MIN($U$6/100*G73,200)</f>
        <v>138.39444</v>
      </c>
      <c r="V73" s="60">
        <f>MIN($V$6/100*G73,250)</f>
        <v>184.52592</v>
      </c>
      <c r="W73" s="60">
        <v>0.2</v>
      </c>
      <c r="X73" s="60">
        <v>0.2</v>
      </c>
      <c r="Y73" s="60">
        <v>0.6</v>
      </c>
      <c r="Z73" s="67">
        <f>IF(AND(D73&lt;49.85,H73&gt;0),$C$2*ABS(H73)/40000,(SUMPRODUCT(--(H73&gt;$T73:$V73),(H73-$T73:$V73),($W73:$Y73)))*E73/40000)</f>
        <v>0</v>
      </c>
      <c r="AA73" s="67">
        <f>IF(AND(C73&gt;=50.1,H73&lt;0),($A$2)*ABS(H73)/40000,0)</f>
        <v>0</v>
      </c>
      <c r="AB73" s="67">
        <f>S73+Z73+AA73</f>
        <v>0.013891656475</v>
      </c>
      <c r="AC73" s="75">
        <f>IF(AB73&gt;=0,AB73,"")</f>
        <v>0.013891656475</v>
      </c>
      <c r="AD73" s="76" t="str">
        <f>IF(AB73&lt;0,AB73,"")</f>
        <v/>
      </c>
      <c r="AE73" s="77"/>
      <c r="AF73" s="89"/>
      <c r="AG73" s="92">
        <f>ROUND((AG72-0.01),2)</f>
        <v>50.83</v>
      </c>
      <c r="AH73" s="93">
        <v>0</v>
      </c>
      <c r="AI73" s="86">
        <v>0</v>
      </c>
    </row>
    <row r="74" spans="1:38" customHeight="1" ht="15.75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223.48</v>
      </c>
      <c r="F74" s="60">
        <v>920.2779</v>
      </c>
      <c r="G74" s="61">
        <f>ABS(F74)</f>
        <v>920.2779</v>
      </c>
      <c r="H74" s="74">
        <v>19.36666</v>
      </c>
      <c r="I74" s="63">
        <f>MAX(H74,-0.12*G74)</f>
        <v>19.36666</v>
      </c>
      <c r="J74" s="63">
        <f>IF(ABS(G74)&lt;=10,0.5,IF(ABS(G74)&lt;=25,1,IF(ABS(G74)&lt;=100,2,10)))</f>
        <v>10</v>
      </c>
      <c r="K74" s="64">
        <f>IF(H74&lt;-J74,1,0)</f>
        <v>0</v>
      </c>
      <c r="L74" s="64">
        <f>IF(K74=K73,L73+K74,0)</f>
        <v>0</v>
      </c>
      <c r="M74" s="65">
        <f>IF(OR(L74=12,L74=24,L74=36,L74=48,L74=60,L74=72,L74=84,L74=96),1,0)</f>
        <v>0</v>
      </c>
      <c r="N74" s="65">
        <f>IF(H74&gt;J74,1,0)</f>
        <v>1</v>
      </c>
      <c r="O74" s="65">
        <f>IF(N74=N73,O73+N74,0)</f>
        <v>0</v>
      </c>
      <c r="P74" s="65">
        <f>IF(OR(O74=12,O74=24,O74=36,O74=48,O74=60,O74=72,O74=84,O74=96),1,0)</f>
        <v>0</v>
      </c>
      <c r="Q74" s="66">
        <f>M74+P74</f>
        <v>0</v>
      </c>
      <c r="R74" s="66">
        <f>Q74*ABS(S74)*0.1</f>
        <v>0</v>
      </c>
      <c r="S74" s="67">
        <f>I74*E74/40000</f>
        <v>0.10820152942</v>
      </c>
      <c r="T74" s="60">
        <f>MIN($T$6/100*G74,150)</f>
        <v>110.433348</v>
      </c>
      <c r="U74" s="60">
        <f>MIN($U$6/100*G74,200)</f>
        <v>138.041685</v>
      </c>
      <c r="V74" s="60">
        <f>MIN($V$6/100*G74,250)</f>
        <v>184.05558</v>
      </c>
      <c r="W74" s="60">
        <v>0.2</v>
      </c>
      <c r="X74" s="60">
        <v>0.2</v>
      </c>
      <c r="Y74" s="60">
        <v>0.6</v>
      </c>
      <c r="Z74" s="67">
        <f>IF(AND(D74&lt;49.85,H74&gt;0),$C$2*ABS(H74)/40000,(SUMPRODUCT(--(H74&gt;$T74:$V74),(H74-$T74:$V74),($W74:$Y74)))*E74/40000)</f>
        <v>0</v>
      </c>
      <c r="AA74" s="67">
        <f>IF(AND(C74&gt;=50.1,H74&lt;0),($A$2)*ABS(H74)/40000,0)</f>
        <v>0</v>
      </c>
      <c r="AB74" s="67">
        <f>S74+Z74+AA74</f>
        <v>0.10820152942</v>
      </c>
      <c r="AC74" s="75">
        <f>IF(AB74&gt;=0,AB74,"")</f>
        <v>0.10820152942</v>
      </c>
      <c r="AD74" s="76" t="str">
        <f>IF(AB74&lt;0,AB74,"")</f>
        <v/>
      </c>
      <c r="AE74" s="77"/>
      <c r="AF74" s="89"/>
      <c r="AG74" s="92">
        <f>ROUND((AG73-0.01),2)</f>
        <v>50.82</v>
      </c>
      <c r="AH74" s="93">
        <v>0</v>
      </c>
      <c r="AI74" s="86">
        <v>0</v>
      </c>
    </row>
    <row r="75" spans="1:38" customHeight="1" ht="15.75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442.05</v>
      </c>
      <c r="F75" s="60">
        <v>962.4479700000001</v>
      </c>
      <c r="G75" s="61">
        <f>ABS(F75)</f>
        <v>962.4479700000001</v>
      </c>
      <c r="H75" s="74">
        <v>-31.71316</v>
      </c>
      <c r="I75" s="63">
        <f>MAX(H75,-0.12*G75)</f>
        <v>-31.71316</v>
      </c>
      <c r="J75" s="63">
        <f>IF(ABS(G75)&lt;=10,0.5,IF(ABS(G75)&lt;=25,1,IF(ABS(G75)&lt;=100,2,10)))</f>
        <v>10</v>
      </c>
      <c r="K75" s="64">
        <f>IF(H75&lt;-J75,1,0)</f>
        <v>1</v>
      </c>
      <c r="L75" s="64">
        <f>IF(K75=K74,L74+K75,0)</f>
        <v>0</v>
      </c>
      <c r="M75" s="65">
        <f>IF(OR(L75=12,L75=24,L75=36,L75=48,L75=60,L75=72,L75=84,L75=96),1,0)</f>
        <v>0</v>
      </c>
      <c r="N75" s="65">
        <f>IF(H75&gt;J75,1,0)</f>
        <v>0</v>
      </c>
      <c r="O75" s="65">
        <f>IF(N75=N74,O74+N75,0)</f>
        <v>0</v>
      </c>
      <c r="P75" s="65">
        <f>IF(OR(O75=12,O75=24,O75=36,O75=48,O75=60,O75=72,O75=84,O75=96),1,0)</f>
        <v>0</v>
      </c>
      <c r="Q75" s="66">
        <f>M75+P75</f>
        <v>0</v>
      </c>
      <c r="R75" s="66">
        <f>Q75*ABS(S75)*0.1</f>
        <v>0</v>
      </c>
      <c r="S75" s="67">
        <f>I75*E75/40000</f>
        <v>-0.35047005945</v>
      </c>
      <c r="T75" s="60">
        <f>MIN($T$6/100*G75,150)</f>
        <v>115.4937564</v>
      </c>
      <c r="U75" s="60">
        <f>MIN($U$6/100*G75,200)</f>
        <v>144.3671955</v>
      </c>
      <c r="V75" s="60">
        <f>MIN($V$6/100*G75,250)</f>
        <v>192.489594</v>
      </c>
      <c r="W75" s="60">
        <v>0.2</v>
      </c>
      <c r="X75" s="60">
        <v>0.2</v>
      </c>
      <c r="Y75" s="60">
        <v>0.6</v>
      </c>
      <c r="Z75" s="67">
        <f>IF(AND(D75&lt;49.85,H75&gt;0),$C$2*ABS(H75)/40000,(SUMPRODUCT(--(H75&gt;$T75:$V75),(H75-$T75:$V75),($W75:$Y75)))*E75/40000)</f>
        <v>0</v>
      </c>
      <c r="AA75" s="67">
        <f>IF(AND(C75&gt;=50.1,H75&lt;0),($A$2)*ABS(H75)/40000,0)</f>
        <v>0</v>
      </c>
      <c r="AB75" s="67">
        <f>S75+Z75+AA75</f>
        <v>-0.35047005945</v>
      </c>
      <c r="AC75" s="75" t="str">
        <f>IF(AB75&gt;=0,AB75,"")</f>
        <v/>
      </c>
      <c r="AD75" s="76">
        <f>IF(AB75&lt;0,AB75,"")</f>
        <v>-0.35047005945</v>
      </c>
      <c r="AE75" s="77"/>
      <c r="AF75" s="89"/>
      <c r="AG75" s="92">
        <f>ROUND((AG74-0.01),2)</f>
        <v>50.81</v>
      </c>
      <c r="AH75" s="93">
        <v>0</v>
      </c>
      <c r="AI75" s="86">
        <v>0</v>
      </c>
    </row>
    <row r="76" spans="1:38" customHeight="1" ht="15.75">
      <c r="A76" s="70">
        <v>0.708333333333333</v>
      </c>
      <c r="B76" s="71">
        <v>0.71875</v>
      </c>
      <c r="C76" s="72">
        <v>50.01</v>
      </c>
      <c r="D76" s="73">
        <f>ROUND(C76,2)</f>
        <v>50.01</v>
      </c>
      <c r="E76" s="60">
        <v>223.48</v>
      </c>
      <c r="F76" s="60">
        <v>960.92907</v>
      </c>
      <c r="G76" s="61">
        <f>ABS(F76)</f>
        <v>960.92907</v>
      </c>
      <c r="H76" s="74">
        <v>-33.948</v>
      </c>
      <c r="I76" s="63">
        <f>MAX(H76,-0.12*G76)</f>
        <v>-33.948</v>
      </c>
      <c r="J76" s="63">
        <f>IF(ABS(G76)&lt;=10,0.5,IF(ABS(G76)&lt;=25,1,IF(ABS(G76)&lt;=100,2,10)))</f>
        <v>10</v>
      </c>
      <c r="K76" s="64">
        <f>IF(H76&lt;-J76,1,0)</f>
        <v>1</v>
      </c>
      <c r="L76" s="64">
        <f>IF(K76=K75,L75+K76,0)</f>
        <v>1</v>
      </c>
      <c r="M76" s="65">
        <f>IF(OR(L76=12,L76=24,L76=36,L76=48,L76=60,L76=72,L76=84,L76=96),1,0)</f>
        <v>0</v>
      </c>
      <c r="N76" s="65">
        <f>IF(H76&gt;J76,1,0)</f>
        <v>0</v>
      </c>
      <c r="O76" s="65">
        <f>IF(N76=N75,O75+N76,0)</f>
        <v>0</v>
      </c>
      <c r="P76" s="65">
        <f>IF(OR(O76=12,O76=24,O76=36,O76=48,O76=60,O76=72,O76=84,O76=96),1,0)</f>
        <v>0</v>
      </c>
      <c r="Q76" s="66">
        <f>M76+P76</f>
        <v>0</v>
      </c>
      <c r="R76" s="66">
        <f>Q76*ABS(S76)*0.1</f>
        <v>0</v>
      </c>
      <c r="S76" s="67">
        <f>I76*E76/40000</f>
        <v>-0.189667476</v>
      </c>
      <c r="T76" s="60">
        <f>MIN($T$6/100*G76,150)</f>
        <v>115.3114884</v>
      </c>
      <c r="U76" s="60">
        <f>MIN($U$6/100*G76,200)</f>
        <v>144.1393605</v>
      </c>
      <c r="V76" s="60">
        <f>MIN($V$6/100*G76,250)</f>
        <v>192.185814</v>
      </c>
      <c r="W76" s="60">
        <v>0.2</v>
      </c>
      <c r="X76" s="60">
        <v>0.2</v>
      </c>
      <c r="Y76" s="60">
        <v>0.6</v>
      </c>
      <c r="Z76" s="67">
        <f>IF(AND(D76&lt;49.85,H76&gt;0),$C$2*ABS(H76)/40000,(SUMPRODUCT(--(H76&gt;$T76:$V76),(H76-$T76:$V76),($W76:$Y76)))*E76/40000)</f>
        <v>0</v>
      </c>
      <c r="AA76" s="67">
        <f>IF(AND(C76&gt;=50.1,H76&lt;0),($A$2)*ABS(H76)/40000,0)</f>
        <v>0</v>
      </c>
      <c r="AB76" s="67">
        <f>S76+Z76+AA76</f>
        <v>-0.189667476</v>
      </c>
      <c r="AC76" s="75" t="str">
        <f>IF(AB76&gt;=0,AB76,"")</f>
        <v/>
      </c>
      <c r="AD76" s="76">
        <f>IF(AB76&lt;0,AB76,"")</f>
        <v>-0.189667476</v>
      </c>
      <c r="AE76" s="77"/>
      <c r="AF76" s="89"/>
      <c r="AG76" s="92">
        <f>ROUND((AG75-0.01),2)</f>
        <v>50.8</v>
      </c>
      <c r="AH76" s="93">
        <v>0</v>
      </c>
      <c r="AI76" s="86">
        <v>0</v>
      </c>
    </row>
    <row r="77" spans="1:38" customHeight="1" ht="15.75">
      <c r="A77" s="70">
        <v>0.71875</v>
      </c>
      <c r="B77" s="71">
        <v>0.729166666666667</v>
      </c>
      <c r="C77" s="72">
        <v>50.03</v>
      </c>
      <c r="D77" s="73">
        <f>ROUND(C77,2)</f>
        <v>50.03</v>
      </c>
      <c r="E77" s="60">
        <v>111.74</v>
      </c>
      <c r="F77" s="60">
        <v>956.56855</v>
      </c>
      <c r="G77" s="61">
        <f>ABS(F77)</f>
        <v>956.56855</v>
      </c>
      <c r="H77" s="74">
        <v>-26.08886</v>
      </c>
      <c r="I77" s="63">
        <f>MAX(H77,-0.12*G77)</f>
        <v>-26.08886</v>
      </c>
      <c r="J77" s="63">
        <f>IF(ABS(G77)&lt;=10,0.5,IF(ABS(G77)&lt;=25,1,IF(ABS(G77)&lt;=100,2,10)))</f>
        <v>10</v>
      </c>
      <c r="K77" s="64">
        <f>IF(H77&lt;-J77,1,0)</f>
        <v>1</v>
      </c>
      <c r="L77" s="64">
        <f>IF(K77=K76,L76+K77,0)</f>
        <v>2</v>
      </c>
      <c r="M77" s="65">
        <f>IF(OR(L77=12,L77=24,L77=36,L77=48,L77=60,L77=72,L77=84,L77=96),1,0)</f>
        <v>0</v>
      </c>
      <c r="N77" s="65">
        <f>IF(H77&gt;J77,1,0)</f>
        <v>0</v>
      </c>
      <c r="O77" s="65">
        <f>IF(N77=N76,O76+N77,0)</f>
        <v>0</v>
      </c>
      <c r="P77" s="65">
        <f>IF(OR(O77=12,O77=24,O77=36,O77=48,O77=60,O77=72,O77=84,O77=96),1,0)</f>
        <v>0</v>
      </c>
      <c r="Q77" s="66">
        <f>M77+P77</f>
        <v>0</v>
      </c>
      <c r="R77" s="66">
        <f>Q77*ABS(S77)*0.1</f>
        <v>0</v>
      </c>
      <c r="S77" s="67">
        <f>I77*E77/40000</f>
        <v>-0.07287923041</v>
      </c>
      <c r="T77" s="60">
        <f>MIN($T$6/100*G77,150)</f>
        <v>114.788226</v>
      </c>
      <c r="U77" s="60">
        <f>MIN($U$6/100*G77,200)</f>
        <v>143.4852825</v>
      </c>
      <c r="V77" s="60">
        <f>MIN($V$6/100*G77,250)</f>
        <v>191.31371</v>
      </c>
      <c r="W77" s="60">
        <v>0.2</v>
      </c>
      <c r="X77" s="60">
        <v>0.2</v>
      </c>
      <c r="Y77" s="60">
        <v>0.6</v>
      </c>
      <c r="Z77" s="67">
        <f>IF(AND(D77&lt;49.85,H77&gt;0),$C$2*ABS(H77)/40000,(SUMPRODUCT(--(H77&gt;$T77:$V77),(H77-$T77:$V77),($W77:$Y77)))*E77/40000)</f>
        <v>0</v>
      </c>
      <c r="AA77" s="67">
        <f>IF(AND(C77&gt;=50.1,H77&lt;0),($A$2)*ABS(H77)/40000,0)</f>
        <v>0</v>
      </c>
      <c r="AB77" s="67">
        <f>S77+Z77+AA77</f>
        <v>-0.07287923041</v>
      </c>
      <c r="AC77" s="75" t="str">
        <f>IF(AB77&gt;=0,AB77,"")</f>
        <v/>
      </c>
      <c r="AD77" s="76">
        <f>IF(AB77&lt;0,AB77,"")</f>
        <v>-0.07287923041</v>
      </c>
      <c r="AE77" s="77"/>
      <c r="AF77" s="89"/>
      <c r="AG77" s="92">
        <f>ROUND((AG76-0.01),2)</f>
        <v>50.79</v>
      </c>
      <c r="AH77" s="93">
        <v>0</v>
      </c>
      <c r="AI77" s="86">
        <v>0</v>
      </c>
    </row>
    <row r="78" spans="1:38" customHeight="1" ht="15.75">
      <c r="A78" s="70">
        <v>0.729166666666667</v>
      </c>
      <c r="B78" s="71">
        <v>0.739583333333334</v>
      </c>
      <c r="C78" s="72">
        <v>50.04</v>
      </c>
      <c r="D78" s="73">
        <f>ROUND(C78,2)</f>
        <v>50.04</v>
      </c>
      <c r="E78" s="60">
        <v>55.87</v>
      </c>
      <c r="F78" s="60">
        <v>953.4574699999999</v>
      </c>
      <c r="G78" s="61">
        <f>ABS(F78)</f>
        <v>953.4574699999999</v>
      </c>
      <c r="H78" s="74">
        <v>-13.46149</v>
      </c>
      <c r="I78" s="63">
        <f>MAX(H78,-0.12*G78)</f>
        <v>-13.46149</v>
      </c>
      <c r="J78" s="63">
        <f>IF(ABS(G78)&lt;=10,0.5,IF(ABS(G78)&lt;=25,1,IF(ABS(G78)&lt;=100,2,10)))</f>
        <v>10</v>
      </c>
      <c r="K78" s="64">
        <f>IF(H78&lt;-J78,1,0)</f>
        <v>1</v>
      </c>
      <c r="L78" s="64">
        <f>IF(K78=K77,L77+K78,0)</f>
        <v>3</v>
      </c>
      <c r="M78" s="65">
        <f>IF(OR(L78=12,L78=24,L78=36,L78=48,L78=60,L78=72,L78=84,L78=96),1,0)</f>
        <v>0</v>
      </c>
      <c r="N78" s="65">
        <f>IF(H78&gt;J78,1,0)</f>
        <v>0</v>
      </c>
      <c r="O78" s="65">
        <f>IF(N78=N77,O77+N78,0)</f>
        <v>0</v>
      </c>
      <c r="P78" s="65">
        <f>IF(OR(O78=12,O78=24,O78=36,O78=48,O78=60,O78=72,O78=84,O78=96),1,0)</f>
        <v>0</v>
      </c>
      <c r="Q78" s="66">
        <f>M78+P78</f>
        <v>0</v>
      </c>
      <c r="R78" s="66">
        <f>Q78*ABS(S78)*0.1</f>
        <v>0</v>
      </c>
      <c r="S78" s="67">
        <f>I78*E78/40000</f>
        <v>-0.0188023361575</v>
      </c>
      <c r="T78" s="60">
        <f>MIN($T$6/100*G78,150)</f>
        <v>114.4148964</v>
      </c>
      <c r="U78" s="60">
        <f>MIN($U$6/100*G78,200)</f>
        <v>143.0186205</v>
      </c>
      <c r="V78" s="60">
        <f>MIN($V$6/100*G78,250)</f>
        <v>190.691494</v>
      </c>
      <c r="W78" s="60">
        <v>0.2</v>
      </c>
      <c r="X78" s="60">
        <v>0.2</v>
      </c>
      <c r="Y78" s="60">
        <v>0.6</v>
      </c>
      <c r="Z78" s="67">
        <f>IF(AND(D78&lt;49.85,H78&gt;0),$C$2*ABS(H78)/40000,(SUMPRODUCT(--(H78&gt;$T78:$V78),(H78-$T78:$V78),($W78:$Y78)))*E78/40000)</f>
        <v>0</v>
      </c>
      <c r="AA78" s="67">
        <f>IF(AND(C78&gt;=50.1,H78&lt;0),($A$2)*ABS(H78)/40000,0)</f>
        <v>0</v>
      </c>
      <c r="AB78" s="67">
        <f>S78+Z78+AA78</f>
        <v>-0.0188023361575</v>
      </c>
      <c r="AC78" s="75" t="str">
        <f>IF(AB78&gt;=0,AB78,"")</f>
        <v/>
      </c>
      <c r="AD78" s="76">
        <f>IF(AB78&lt;0,AB78,"")</f>
        <v>-0.0188023361575</v>
      </c>
      <c r="AE78" s="77"/>
      <c r="AF78" s="89"/>
      <c r="AG78" s="92">
        <f>ROUND((AG77-0.01),2)</f>
        <v>50.78</v>
      </c>
      <c r="AH78" s="93">
        <v>0</v>
      </c>
      <c r="AI78" s="86">
        <v>0</v>
      </c>
    </row>
    <row r="79" spans="1:38" customHeight="1" ht="15.75">
      <c r="A79" s="70">
        <v>0.739583333333333</v>
      </c>
      <c r="B79" s="71">
        <v>0.75</v>
      </c>
      <c r="C79" s="72">
        <v>50.01</v>
      </c>
      <c r="D79" s="73">
        <f>ROUND(C79,2)</f>
        <v>50.01</v>
      </c>
      <c r="E79" s="60">
        <v>223.48</v>
      </c>
      <c r="F79" s="60">
        <v>880.96286</v>
      </c>
      <c r="G79" s="61">
        <f>ABS(F79)</f>
        <v>880.96286</v>
      </c>
      <c r="H79" s="74">
        <v>59.62045</v>
      </c>
      <c r="I79" s="63">
        <f>MAX(H79,-0.12*G79)</f>
        <v>59.62045</v>
      </c>
      <c r="J79" s="63">
        <f>IF(ABS(G79)&lt;=10,0.5,IF(ABS(G79)&lt;=25,1,IF(ABS(G79)&lt;=100,2,10)))</f>
        <v>10</v>
      </c>
      <c r="K79" s="64">
        <f>IF(H79&lt;-J79,1,0)</f>
        <v>0</v>
      </c>
      <c r="L79" s="64">
        <f>IF(K79=K78,L78+K79,0)</f>
        <v>0</v>
      </c>
      <c r="M79" s="65">
        <f>IF(OR(L79=12,L79=24,L79=36,L79=48,L79=60,L79=72,L79=84,L79=96),1,0)</f>
        <v>0</v>
      </c>
      <c r="N79" s="65">
        <f>IF(H79&gt;J79,1,0)</f>
        <v>1</v>
      </c>
      <c r="O79" s="65">
        <f>IF(N79=N78,O78+N79,0)</f>
        <v>0</v>
      </c>
      <c r="P79" s="65">
        <f>IF(OR(O79=12,O79=24,O79=36,O79=48,O79=60,O79=72,O79=84,O79=96),1,0)</f>
        <v>0</v>
      </c>
      <c r="Q79" s="66">
        <f>M79+P79</f>
        <v>0</v>
      </c>
      <c r="R79" s="66">
        <f>Q79*ABS(S79)*0.1</f>
        <v>0</v>
      </c>
      <c r="S79" s="67">
        <f>I79*E79/40000</f>
        <v>0.33309945415</v>
      </c>
      <c r="T79" s="60">
        <f>MIN($T$6/100*G79,150)</f>
        <v>105.7155432</v>
      </c>
      <c r="U79" s="60">
        <f>MIN($U$6/100*G79,200)</f>
        <v>132.144429</v>
      </c>
      <c r="V79" s="60">
        <f>MIN($V$6/100*G79,250)</f>
        <v>176.192572</v>
      </c>
      <c r="W79" s="60">
        <v>0.2</v>
      </c>
      <c r="X79" s="60">
        <v>0.2</v>
      </c>
      <c r="Y79" s="60">
        <v>0.6</v>
      </c>
      <c r="Z79" s="67">
        <f>IF(AND(D79&lt;49.85,H79&gt;0),$C$2*ABS(H79)/40000,(SUMPRODUCT(--(H79&gt;$T79:$V79),(H79-$T79:$V79),($W79:$Y79)))*E79/40000)</f>
        <v>0</v>
      </c>
      <c r="AA79" s="67">
        <f>IF(AND(C79&gt;=50.1,H79&lt;0),($A$2)*ABS(H79)/40000,0)</f>
        <v>0</v>
      </c>
      <c r="AB79" s="67">
        <f>S79+Z79+AA79</f>
        <v>0.33309945415</v>
      </c>
      <c r="AC79" s="75">
        <f>IF(AB79&gt;=0,AB79,"")</f>
        <v>0.33309945415</v>
      </c>
      <c r="AD79" s="76" t="str">
        <f>IF(AB79&lt;0,AB79,"")</f>
        <v/>
      </c>
      <c r="AE79" s="77"/>
      <c r="AF79" s="89"/>
      <c r="AG79" s="92">
        <f>ROUND((AG78-0.01),2)</f>
        <v>50.77</v>
      </c>
      <c r="AH79" s="93">
        <v>0</v>
      </c>
      <c r="AI79" s="86">
        <v>0</v>
      </c>
    </row>
    <row r="80" spans="1:38" customHeight="1" ht="15.75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0">
        <v>933.53147</v>
      </c>
      <c r="G80" s="61">
        <f>ABS(F80)</f>
        <v>933.53147</v>
      </c>
      <c r="H80" s="74">
        <v>10.34456</v>
      </c>
      <c r="I80" s="63">
        <f>MAX(H80,-0.12*G80)</f>
        <v>10.34456</v>
      </c>
      <c r="J80" s="63">
        <f>IF(ABS(G80)&lt;=10,0.5,IF(ABS(G80)&lt;=25,1,IF(ABS(G80)&lt;=100,2,10)))</f>
        <v>10</v>
      </c>
      <c r="K80" s="64">
        <f>IF(H80&lt;-J80,1,0)</f>
        <v>0</v>
      </c>
      <c r="L80" s="64">
        <f>IF(K80=K79,L79+K80,0)</f>
        <v>0</v>
      </c>
      <c r="M80" s="65">
        <f>IF(OR(L80=12,L80=24,L80=36,L80=48,L80=60,L80=72,L80=84,L80=96),1,0)</f>
        <v>0</v>
      </c>
      <c r="N80" s="65">
        <f>IF(H80&gt;J80,1,0)</f>
        <v>1</v>
      </c>
      <c r="O80" s="65">
        <f>IF(N80=N79,O79+N80,0)</f>
        <v>1</v>
      </c>
      <c r="P80" s="65">
        <f>IF(OR(O80=12,O80=24,O80=36,O80=48,O80=60,O80=72,O80=84,O80=96),1,0)</f>
        <v>0</v>
      </c>
      <c r="Q80" s="66">
        <f>M80+P80</f>
        <v>0</v>
      </c>
      <c r="R80" s="66">
        <f>Q80*ABS(S80)*0.1</f>
        <v>0</v>
      </c>
      <c r="S80" s="67">
        <f>I80*E80/40000</f>
        <v>0</v>
      </c>
      <c r="T80" s="60">
        <f>MIN($T$6/100*G80,150)</f>
        <v>112.0237764</v>
      </c>
      <c r="U80" s="60">
        <f>MIN($U$6/100*G80,200)</f>
        <v>140.0297205</v>
      </c>
      <c r="V80" s="60">
        <f>MIN($V$6/100*G80,250)</f>
        <v>186.706294</v>
      </c>
      <c r="W80" s="60">
        <v>0.2</v>
      </c>
      <c r="X80" s="60">
        <v>0.2</v>
      </c>
      <c r="Y80" s="60">
        <v>0.6</v>
      </c>
      <c r="Z80" s="67">
        <f>IF(AND(D80&lt;49.85,H80&gt;0),$C$2*ABS(H80)/40000,(SUMPRODUCT(--(H80&gt;$T80:$V80),(H80-$T80:$V80),($W80:$Y80)))*E80/40000)</f>
        <v>0</v>
      </c>
      <c r="AA80" s="67">
        <f>IF(AND(C80&gt;=50.1,H80&lt;0),($A$2)*ABS(H80)/40000,0)</f>
        <v>0</v>
      </c>
      <c r="AB80" s="67">
        <f>S80+Z80+AA80</f>
        <v>0</v>
      </c>
      <c r="AC80" s="75">
        <f>IF(AB80&gt;=0,AB80,"")</f>
        <v>0</v>
      </c>
      <c r="AD80" s="76" t="str">
        <f>IF(AB80&lt;0,AB80,"")</f>
        <v/>
      </c>
      <c r="AE80" s="77"/>
      <c r="AF80" s="89"/>
      <c r="AG80" s="92">
        <f>ROUND((AG79-0.01),2)</f>
        <v>50.76</v>
      </c>
      <c r="AH80" s="93">
        <v>0</v>
      </c>
      <c r="AI80" s="86">
        <v>0</v>
      </c>
    </row>
    <row r="81" spans="1:38" customHeight="1" ht="15.75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442.05</v>
      </c>
      <c r="F81" s="60">
        <v>1020.96997</v>
      </c>
      <c r="G81" s="61">
        <f>ABS(F81)</f>
        <v>1020.96997</v>
      </c>
      <c r="H81" s="74">
        <v>-58.81102</v>
      </c>
      <c r="I81" s="63">
        <f>MAX(H81,-0.12*G81)</f>
        <v>-58.81102</v>
      </c>
      <c r="J81" s="63">
        <f>IF(ABS(G81)&lt;=10,0.5,IF(ABS(G81)&lt;=25,1,IF(ABS(G81)&lt;=100,2,10)))</f>
        <v>10</v>
      </c>
      <c r="K81" s="64">
        <f>IF(H81&lt;-J81,1,0)</f>
        <v>1</v>
      </c>
      <c r="L81" s="64">
        <f>IF(K81=K80,L80+K81,0)</f>
        <v>0</v>
      </c>
      <c r="M81" s="65">
        <f>IF(OR(L81=12,L81=24,L81=36,L81=48,L81=60,L81=72,L81=84,L81=96),1,0)</f>
        <v>0</v>
      </c>
      <c r="N81" s="65">
        <f>IF(H81&gt;J81,1,0)</f>
        <v>0</v>
      </c>
      <c r="O81" s="65">
        <f>IF(N81=N80,O80+N81,0)</f>
        <v>0</v>
      </c>
      <c r="P81" s="65">
        <f>IF(OR(O81=12,O81=24,O81=36,O81=48,O81=60,O81=72,O81=84,O81=96),1,0)</f>
        <v>0</v>
      </c>
      <c r="Q81" s="66">
        <f>M81+P81</f>
        <v>0</v>
      </c>
      <c r="R81" s="66">
        <f>Q81*ABS(S81)*0.1</f>
        <v>0</v>
      </c>
      <c r="S81" s="67">
        <f>I81*E81/40000</f>
        <v>-0.6499352847750001</v>
      </c>
      <c r="T81" s="60">
        <f>MIN($T$6/100*G81,150)</f>
        <v>122.5163964</v>
      </c>
      <c r="U81" s="60">
        <f>MIN($U$6/100*G81,200)</f>
        <v>153.1454955</v>
      </c>
      <c r="V81" s="60">
        <f>MIN($V$6/100*G81,250)</f>
        <v>204.193994</v>
      </c>
      <c r="W81" s="60">
        <v>0.2</v>
      </c>
      <c r="X81" s="60">
        <v>0.2</v>
      </c>
      <c r="Y81" s="60">
        <v>0.6</v>
      </c>
      <c r="Z81" s="67">
        <f>IF(AND(D81&lt;49.85,H81&gt;0),$C$2*ABS(H81)/40000,(SUMPRODUCT(--(H81&gt;$T81:$V81),(H81-$T81:$V81),($W81:$Y81)))*E81/40000)</f>
        <v>0</v>
      </c>
      <c r="AA81" s="67">
        <f>IF(AND(C81&gt;=50.1,H81&lt;0),($A$2)*ABS(H81)/40000,0)</f>
        <v>0</v>
      </c>
      <c r="AB81" s="67">
        <f>S81+Z81+AA81</f>
        <v>-0.6499352847750001</v>
      </c>
      <c r="AC81" s="75" t="str">
        <f>IF(AB81&gt;=0,AB81,"")</f>
        <v/>
      </c>
      <c r="AD81" s="76">
        <f>IF(AB81&lt;0,AB81,"")</f>
        <v>-0.6499352847750001</v>
      </c>
      <c r="AE81" s="77"/>
      <c r="AF81" s="89"/>
      <c r="AG81" s="92">
        <f>ROUND((AG80-0.01),2)</f>
        <v>50.75</v>
      </c>
      <c r="AH81" s="93">
        <v>0</v>
      </c>
      <c r="AI81" s="86">
        <v>0</v>
      </c>
    </row>
    <row r="82" spans="1:38" customHeight="1" ht="15.75">
      <c r="A82" s="70">
        <v>0.770833333333333</v>
      </c>
      <c r="B82" s="71">
        <v>0.78125</v>
      </c>
      <c r="C82" s="72">
        <v>49.99</v>
      </c>
      <c r="D82" s="73">
        <f>ROUND(C82,2)</f>
        <v>49.99</v>
      </c>
      <c r="E82" s="60">
        <v>311.89</v>
      </c>
      <c r="F82" s="60">
        <v>1069.41838</v>
      </c>
      <c r="G82" s="61">
        <f>ABS(F82)</f>
        <v>1069.41838</v>
      </c>
      <c r="H82" s="74">
        <v>-81.76125999999999</v>
      </c>
      <c r="I82" s="63">
        <f>MAX(H82,-0.12*G82)</f>
        <v>-81.76125999999999</v>
      </c>
      <c r="J82" s="63">
        <f>IF(ABS(G82)&lt;=10,0.5,IF(ABS(G82)&lt;=25,1,IF(ABS(G82)&lt;=100,2,10)))</f>
        <v>10</v>
      </c>
      <c r="K82" s="64">
        <f>IF(H82&lt;-J82,1,0)</f>
        <v>1</v>
      </c>
      <c r="L82" s="64">
        <f>IF(K82=K81,L81+K82,0)</f>
        <v>1</v>
      </c>
      <c r="M82" s="65">
        <f>IF(OR(L82=12,L82=24,L82=36,L82=48,L82=60,L82=72,L82=84,L82=96),1,0)</f>
        <v>0</v>
      </c>
      <c r="N82" s="65">
        <f>IF(H82&gt;J82,1,0)</f>
        <v>0</v>
      </c>
      <c r="O82" s="65">
        <f>IF(N82=N81,O81+N82,0)</f>
        <v>0</v>
      </c>
      <c r="P82" s="65">
        <f>IF(OR(O82=12,O82=24,O82=36,O82=48,O82=60,O82=72,O82=84,O82=96),1,0)</f>
        <v>0</v>
      </c>
      <c r="Q82" s="66">
        <f>M82+P82</f>
        <v>0</v>
      </c>
      <c r="R82" s="66">
        <f>Q82*ABS(S82)*0.1</f>
        <v>0</v>
      </c>
      <c r="S82" s="67">
        <f>I82*E82/40000</f>
        <v>-0.6375129845349999</v>
      </c>
      <c r="T82" s="60">
        <f>MIN($T$6/100*G82,150)</f>
        <v>128.3302056</v>
      </c>
      <c r="U82" s="60">
        <f>MIN($U$6/100*G82,200)</f>
        <v>160.412757</v>
      </c>
      <c r="V82" s="60">
        <f>MIN($V$6/100*G82,250)</f>
        <v>213.883676</v>
      </c>
      <c r="W82" s="60">
        <v>0.2</v>
      </c>
      <c r="X82" s="60">
        <v>0.2</v>
      </c>
      <c r="Y82" s="60">
        <v>0.6</v>
      </c>
      <c r="Z82" s="67">
        <f>IF(AND(D82&lt;49.85,H82&gt;0),$C$2*ABS(H82)/40000,(SUMPRODUCT(--(H82&gt;$T82:$V82),(H82-$T82:$V82),($W82:$Y82)))*E82/40000)</f>
        <v>0</v>
      </c>
      <c r="AA82" s="67">
        <f>IF(AND(C82&gt;=50.1,H82&lt;0),($A$2)*ABS(H82)/40000,0)</f>
        <v>0</v>
      </c>
      <c r="AB82" s="67">
        <f>S82+Z82+AA82</f>
        <v>-0.6375129845349999</v>
      </c>
      <c r="AC82" s="75" t="str">
        <f>IF(AB82&gt;=0,AB82,"")</f>
        <v/>
      </c>
      <c r="AD82" s="76">
        <f>IF(AB82&lt;0,AB82,"")</f>
        <v>-0.6375129845349999</v>
      </c>
      <c r="AE82" s="77"/>
      <c r="AF82" s="89"/>
      <c r="AG82" s="92">
        <f>ROUND((AG81-0.01),2)</f>
        <v>50.74</v>
      </c>
      <c r="AH82" s="93">
        <v>0</v>
      </c>
      <c r="AI82" s="86">
        <v>0</v>
      </c>
    </row>
    <row r="83" spans="1:38" customHeight="1" ht="15.75">
      <c r="A83" s="70">
        <v>0.78125</v>
      </c>
      <c r="B83" s="71">
        <v>0.791666666666667</v>
      </c>
      <c r="C83" s="72">
        <v>49.94</v>
      </c>
      <c r="D83" s="73">
        <f>ROUND(C83,2)</f>
        <v>49.94</v>
      </c>
      <c r="E83" s="60">
        <v>474.59</v>
      </c>
      <c r="F83" s="60">
        <v>1073.37438</v>
      </c>
      <c r="G83" s="61">
        <f>ABS(F83)</f>
        <v>1073.37438</v>
      </c>
      <c r="H83" s="74">
        <v>-37.84415</v>
      </c>
      <c r="I83" s="63">
        <f>MAX(H83,-0.12*G83)</f>
        <v>-37.84415</v>
      </c>
      <c r="J83" s="63">
        <f>IF(ABS(G83)&lt;=10,0.5,IF(ABS(G83)&lt;=25,1,IF(ABS(G83)&lt;=100,2,10)))</f>
        <v>10</v>
      </c>
      <c r="K83" s="64">
        <f>IF(H83&lt;-J83,1,0)</f>
        <v>1</v>
      </c>
      <c r="L83" s="64">
        <f>IF(K83=K82,L82+K83,0)</f>
        <v>2</v>
      </c>
      <c r="M83" s="65">
        <f>IF(OR(L83=12,L83=24,L83=36,L83=48,L83=60,L83=72,L83=84,L83=96),1,0)</f>
        <v>0</v>
      </c>
      <c r="N83" s="65">
        <f>IF(H83&gt;J83,1,0)</f>
        <v>0</v>
      </c>
      <c r="O83" s="65">
        <f>IF(N83=N82,O82+N83,0)</f>
        <v>0</v>
      </c>
      <c r="P83" s="65">
        <f>IF(OR(O83=12,O83=24,O83=36,O83=48,O83=60,O83=72,O83=84,O83=96),1,0)</f>
        <v>0</v>
      </c>
      <c r="Q83" s="66">
        <f>M83+P83</f>
        <v>0</v>
      </c>
      <c r="R83" s="66">
        <f>Q83*ABS(S83)*0.1</f>
        <v>0</v>
      </c>
      <c r="S83" s="67">
        <f>I83*E83/40000</f>
        <v>-0.4490113787124999</v>
      </c>
      <c r="T83" s="60">
        <f>MIN($T$6/100*G83,150)</f>
        <v>128.8049256</v>
      </c>
      <c r="U83" s="60">
        <f>MIN($U$6/100*G83,200)</f>
        <v>161.006157</v>
      </c>
      <c r="V83" s="60">
        <f>MIN($V$6/100*G83,250)</f>
        <v>214.674876</v>
      </c>
      <c r="W83" s="60">
        <v>0.2</v>
      </c>
      <c r="X83" s="60">
        <v>0.2</v>
      </c>
      <c r="Y83" s="60">
        <v>0.6</v>
      </c>
      <c r="Z83" s="67">
        <f>IF(AND(D83&lt;49.85,H83&gt;0),$C$2*ABS(H83)/40000,(SUMPRODUCT(--(H83&gt;$T83:$V83),(H83-$T83:$V83),($W83:$Y83)))*E83/40000)</f>
        <v>0</v>
      </c>
      <c r="AA83" s="67">
        <f>IF(AND(C83&gt;=50.1,H83&lt;0),($A$2)*ABS(H83)/40000,0)</f>
        <v>0</v>
      </c>
      <c r="AB83" s="67">
        <f>S83+Z83+AA83</f>
        <v>-0.4490113787124999</v>
      </c>
      <c r="AC83" s="75" t="str">
        <f>IF(AB83&gt;=0,AB83,"")</f>
        <v/>
      </c>
      <c r="AD83" s="76">
        <f>IF(AB83&lt;0,AB83,"")</f>
        <v>-0.4490113787124999</v>
      </c>
      <c r="AE83" s="77"/>
      <c r="AF83" s="89"/>
      <c r="AG83" s="92">
        <f>ROUND((AG82-0.01),2)</f>
        <v>50.73</v>
      </c>
      <c r="AH83" s="93">
        <v>0</v>
      </c>
      <c r="AI83" s="86">
        <v>0</v>
      </c>
    </row>
    <row r="84" spans="1:38" customHeight="1" ht="15.75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376.97</v>
      </c>
      <c r="F84" s="60">
        <v>1058.84898</v>
      </c>
      <c r="G84" s="61">
        <f>ABS(F84)</f>
        <v>1058.84898</v>
      </c>
      <c r="H84" s="74">
        <v>-32.5832</v>
      </c>
      <c r="I84" s="63">
        <f>MAX(H84,-0.12*G84)</f>
        <v>-32.5832</v>
      </c>
      <c r="J84" s="63">
        <f>IF(ABS(G84)&lt;=10,0.5,IF(ABS(G84)&lt;=25,1,IF(ABS(G84)&lt;=100,2,10)))</f>
        <v>10</v>
      </c>
      <c r="K84" s="64">
        <f>IF(H84&lt;-J84,1,0)</f>
        <v>1</v>
      </c>
      <c r="L84" s="64">
        <f>IF(K84=K83,L83+K84,0)</f>
        <v>3</v>
      </c>
      <c r="M84" s="65">
        <f>IF(OR(L84=12,L84=24,L84=36,L84=48,L84=60,L84=72,L84=84,L84=96),1,0)</f>
        <v>0</v>
      </c>
      <c r="N84" s="65">
        <f>IF(H84&gt;J84,1,0)</f>
        <v>0</v>
      </c>
      <c r="O84" s="65">
        <f>IF(N84=N83,O83+N84,0)</f>
        <v>0</v>
      </c>
      <c r="P84" s="65">
        <f>IF(OR(O84=12,O84=24,O84=36,O84=48,O84=60,O84=72,O84=84,O84=96),1,0)</f>
        <v>0</v>
      </c>
      <c r="Q84" s="66">
        <f>M84+P84</f>
        <v>0</v>
      </c>
      <c r="R84" s="66">
        <f>Q84*ABS(S84)*0.1</f>
        <v>0</v>
      </c>
      <c r="S84" s="67">
        <f>I84*E84/40000</f>
        <v>-0.3070722226</v>
      </c>
      <c r="T84" s="60">
        <f>MIN($T$6/100*G84,150)</f>
        <v>127.0618776</v>
      </c>
      <c r="U84" s="60">
        <f>MIN($U$6/100*G84,200)</f>
        <v>158.827347</v>
      </c>
      <c r="V84" s="60">
        <f>MIN($V$6/100*G84,250)</f>
        <v>211.769796</v>
      </c>
      <c r="W84" s="60">
        <v>0.2</v>
      </c>
      <c r="X84" s="60">
        <v>0.2</v>
      </c>
      <c r="Y84" s="60">
        <v>0.6</v>
      </c>
      <c r="Z84" s="67">
        <f>IF(AND(D84&lt;49.85,H84&gt;0),$C$2*ABS(H84)/40000,(SUMPRODUCT(--(H84&gt;$T84:$V84),(H84-$T84:$V84),($W84:$Y84)))*E84/40000)</f>
        <v>0</v>
      </c>
      <c r="AA84" s="67">
        <f>IF(AND(C84&gt;=50.1,H84&lt;0),($A$2)*ABS(H84)/40000,0)</f>
        <v>0</v>
      </c>
      <c r="AB84" s="67">
        <f>S84+Z84+AA84</f>
        <v>-0.3070722226</v>
      </c>
      <c r="AC84" s="75" t="str">
        <f>IF(AB84&gt;=0,AB84,"")</f>
        <v/>
      </c>
      <c r="AD84" s="76">
        <f>IF(AB84&lt;0,AB84,"")</f>
        <v>-0.3070722226</v>
      </c>
      <c r="AE84" s="77"/>
      <c r="AF84" s="89"/>
      <c r="AG84" s="92">
        <f>ROUND((AG83-0.01),2)</f>
        <v>50.72</v>
      </c>
      <c r="AH84" s="93">
        <v>0</v>
      </c>
      <c r="AI84" s="86">
        <v>0</v>
      </c>
    </row>
    <row r="85" spans="1:38" customHeight="1" ht="15.75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279.35</v>
      </c>
      <c r="F85" s="60">
        <v>1022.12324</v>
      </c>
      <c r="G85" s="61">
        <f>ABS(F85)</f>
        <v>1022.12324</v>
      </c>
      <c r="H85" s="74">
        <v>5.82633</v>
      </c>
      <c r="I85" s="63">
        <f>MAX(H85,-0.12*G85)</f>
        <v>5.82633</v>
      </c>
      <c r="J85" s="63">
        <f>IF(ABS(G85)&lt;=10,0.5,IF(ABS(G85)&lt;=25,1,IF(ABS(G85)&lt;=100,2,10)))</f>
        <v>10</v>
      </c>
      <c r="K85" s="64">
        <f>IF(H85&lt;-J85,1,0)</f>
        <v>0</v>
      </c>
      <c r="L85" s="64">
        <f>IF(K85=K84,L84+K85,0)</f>
        <v>0</v>
      </c>
      <c r="M85" s="65">
        <f>IF(OR(L85=12,L85=24,L85=36,L85=48,L85=60,L85=72,L85=84,L85=96),1,0)</f>
        <v>0</v>
      </c>
      <c r="N85" s="65">
        <f>IF(H85&gt;J85,1,0)</f>
        <v>0</v>
      </c>
      <c r="O85" s="65">
        <f>IF(N85=N84,O84+N85,0)</f>
        <v>0</v>
      </c>
      <c r="P85" s="65">
        <f>IF(OR(O85=12,O85=24,O85=36,O85=48,O85=60,O85=72,O85=84,O85=96),1,0)</f>
        <v>0</v>
      </c>
      <c r="Q85" s="66">
        <f>M85+P85</f>
        <v>0</v>
      </c>
      <c r="R85" s="66">
        <f>Q85*ABS(S85)*0.1</f>
        <v>0</v>
      </c>
      <c r="S85" s="67">
        <f>I85*E85/40000</f>
        <v>0.0406896321375</v>
      </c>
      <c r="T85" s="60">
        <f>MIN($T$6/100*G85,150)</f>
        <v>122.6547888</v>
      </c>
      <c r="U85" s="60">
        <f>MIN($U$6/100*G85,200)</f>
        <v>153.318486</v>
      </c>
      <c r="V85" s="60">
        <f>MIN($V$6/100*G85,250)</f>
        <v>204.424648</v>
      </c>
      <c r="W85" s="60">
        <v>0.2</v>
      </c>
      <c r="X85" s="60">
        <v>0.2</v>
      </c>
      <c r="Y85" s="60">
        <v>0.6</v>
      </c>
      <c r="Z85" s="67">
        <f>IF(AND(D85&lt;49.85,H85&gt;0),$C$2*ABS(H85)/40000,(SUMPRODUCT(--(H85&gt;$T85:$V85),(H85-$T85:$V85),($W85:$Y85)))*E85/40000)</f>
        <v>0</v>
      </c>
      <c r="AA85" s="67">
        <f>IF(AND(C85&gt;=50.1,H85&lt;0),($A$2)*ABS(H85)/40000,0)</f>
        <v>0</v>
      </c>
      <c r="AB85" s="67">
        <f>S85+Z85+AA85</f>
        <v>0.0406896321375</v>
      </c>
      <c r="AC85" s="75">
        <f>IF(AB85&gt;=0,AB85,"")</f>
        <v>0.0406896321375</v>
      </c>
      <c r="AD85" s="76" t="str">
        <f>IF(AB85&lt;0,AB85,"")</f>
        <v/>
      </c>
      <c r="AE85" s="77"/>
      <c r="AF85" s="89"/>
      <c r="AG85" s="92">
        <f>ROUND((AG84-0.01),2)</f>
        <v>50.71</v>
      </c>
      <c r="AH85" s="93">
        <v>0</v>
      </c>
      <c r="AI85" s="86">
        <v>0</v>
      </c>
    </row>
    <row r="86" spans="1:38" customHeight="1" ht="15.75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279.35</v>
      </c>
      <c r="F86" s="60">
        <v>1030.78578</v>
      </c>
      <c r="G86" s="61">
        <f>ABS(F86)</f>
        <v>1030.78578</v>
      </c>
      <c r="H86" s="74">
        <v>-25.57324</v>
      </c>
      <c r="I86" s="63">
        <f>MAX(H86,-0.12*G86)</f>
        <v>-25.57324</v>
      </c>
      <c r="J86" s="63">
        <f>IF(ABS(G86)&lt;=10,0.5,IF(ABS(G86)&lt;=25,1,IF(ABS(G86)&lt;=100,2,10)))</f>
        <v>10</v>
      </c>
      <c r="K86" s="64">
        <f>IF(H86&lt;-J86,1,0)</f>
        <v>1</v>
      </c>
      <c r="L86" s="64">
        <f>IF(K86=K85,L85+K86,0)</f>
        <v>0</v>
      </c>
      <c r="M86" s="65">
        <f>IF(OR(L86=12,L86=24,L86=36,L86=48,L86=60,L86=72,L86=84,L86=96),1,0)</f>
        <v>0</v>
      </c>
      <c r="N86" s="65">
        <f>IF(H86&gt;J86,1,0)</f>
        <v>0</v>
      </c>
      <c r="O86" s="65">
        <f>IF(N86=N85,O85+N86,0)</f>
        <v>0</v>
      </c>
      <c r="P86" s="65">
        <f>IF(OR(O86=12,O86=24,O86=36,O86=48,O86=60,O86=72,O86=84,O86=96),1,0)</f>
        <v>0</v>
      </c>
      <c r="Q86" s="66">
        <f>M86+P86</f>
        <v>0</v>
      </c>
      <c r="R86" s="66">
        <f>Q86*ABS(S86)*0.1</f>
        <v>0</v>
      </c>
      <c r="S86" s="67">
        <f>I86*E86/40000</f>
        <v>-0.17859711485</v>
      </c>
      <c r="T86" s="60">
        <f>MIN($T$6/100*G86,150)</f>
        <v>123.6942936</v>
      </c>
      <c r="U86" s="60">
        <f>MIN($U$6/100*G86,200)</f>
        <v>154.617867</v>
      </c>
      <c r="V86" s="60">
        <f>MIN($V$6/100*G86,250)</f>
        <v>206.157156</v>
      </c>
      <c r="W86" s="60">
        <v>0.2</v>
      </c>
      <c r="X86" s="60">
        <v>0.2</v>
      </c>
      <c r="Y86" s="60">
        <v>0.6</v>
      </c>
      <c r="Z86" s="67">
        <f>IF(AND(D86&lt;49.85,H86&gt;0),$C$2*ABS(H86)/40000,(SUMPRODUCT(--(H86&gt;$T86:$V86),(H86-$T86:$V86),($W86:$Y86)))*E86/40000)</f>
        <v>0</v>
      </c>
      <c r="AA86" s="67">
        <f>IF(AND(C86&gt;=50.1,H86&lt;0),($A$2)*ABS(H86)/40000,0)</f>
        <v>0</v>
      </c>
      <c r="AB86" s="67">
        <f>S86+Z86+AA86</f>
        <v>-0.17859711485</v>
      </c>
      <c r="AC86" s="75" t="str">
        <f>IF(AB86&gt;=0,AB86,"")</f>
        <v/>
      </c>
      <c r="AD86" s="76">
        <f>IF(AB86&lt;0,AB86,"")</f>
        <v>-0.17859711485</v>
      </c>
      <c r="AE86" s="77"/>
      <c r="AF86" s="89"/>
      <c r="AG86" s="92">
        <f>ROUND((AG85-0.01),2)</f>
        <v>50.7</v>
      </c>
      <c r="AH86" s="93">
        <v>0</v>
      </c>
      <c r="AI86" s="86">
        <v>0</v>
      </c>
    </row>
    <row r="87" spans="1:38" customHeight="1" ht="15.75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223.48</v>
      </c>
      <c r="F87" s="60">
        <v>924.89576</v>
      </c>
      <c r="G87" s="61">
        <f>ABS(F87)</f>
        <v>924.89576</v>
      </c>
      <c r="H87" s="74">
        <v>53.96123</v>
      </c>
      <c r="I87" s="63">
        <f>MAX(H87,-0.12*G87)</f>
        <v>53.96123</v>
      </c>
      <c r="J87" s="63">
        <f>IF(ABS(G87)&lt;=10,0.5,IF(ABS(G87)&lt;=25,1,IF(ABS(G87)&lt;=100,2,10)))</f>
        <v>10</v>
      </c>
      <c r="K87" s="64">
        <f>IF(H87&lt;-J87,1,0)</f>
        <v>0</v>
      </c>
      <c r="L87" s="64">
        <f>IF(K87=K86,L86+K87,0)</f>
        <v>0</v>
      </c>
      <c r="M87" s="65">
        <f>IF(OR(L87=12,L87=24,L87=36,L87=48,L87=60,L87=72,L87=84,L87=96),1,0)</f>
        <v>0</v>
      </c>
      <c r="N87" s="65">
        <f>IF(H87&gt;J87,1,0)</f>
        <v>1</v>
      </c>
      <c r="O87" s="65">
        <f>IF(N87=N86,O86+N87,0)</f>
        <v>0</v>
      </c>
      <c r="P87" s="65">
        <f>IF(OR(O87=12,O87=24,O87=36,O87=48,O87=60,O87=72,O87=84,O87=96),1,0)</f>
        <v>0</v>
      </c>
      <c r="Q87" s="66">
        <f>M87+P87</f>
        <v>0</v>
      </c>
      <c r="R87" s="66">
        <f>Q87*ABS(S87)*0.1</f>
        <v>0</v>
      </c>
      <c r="S87" s="67">
        <f>I87*E87/40000</f>
        <v>0.30148139201</v>
      </c>
      <c r="T87" s="60">
        <f>MIN($T$6/100*G87,150)</f>
        <v>110.9874912</v>
      </c>
      <c r="U87" s="60">
        <f>MIN($U$6/100*G87,200)</f>
        <v>138.734364</v>
      </c>
      <c r="V87" s="60">
        <f>MIN($V$6/100*G87,250)</f>
        <v>184.979152</v>
      </c>
      <c r="W87" s="60">
        <v>0.2</v>
      </c>
      <c r="X87" s="60">
        <v>0.2</v>
      </c>
      <c r="Y87" s="60">
        <v>0.6</v>
      </c>
      <c r="Z87" s="67">
        <f>IF(AND(D87&lt;49.85,H87&gt;0),$C$2*ABS(H87)/40000,(SUMPRODUCT(--(H87&gt;$T87:$V87),(H87-$T87:$V87),($W87:$Y87)))*E87/40000)</f>
        <v>0</v>
      </c>
      <c r="AA87" s="67">
        <f>IF(AND(C87&gt;=50.1,H87&lt;0),($A$2)*ABS(H87)/40000,0)</f>
        <v>0</v>
      </c>
      <c r="AB87" s="67">
        <f>S87+Z87+AA87</f>
        <v>0.30148139201</v>
      </c>
      <c r="AC87" s="75">
        <f>IF(AB87&gt;=0,AB87,"")</f>
        <v>0.30148139201</v>
      </c>
      <c r="AD87" s="76" t="str">
        <f>IF(AB87&lt;0,AB87,"")</f>
        <v/>
      </c>
      <c r="AE87" s="77"/>
      <c r="AF87" s="89"/>
      <c r="AG87" s="92">
        <f>ROUND((AG86-0.01),2)</f>
        <v>50.69</v>
      </c>
      <c r="AH87" s="93">
        <v>0</v>
      </c>
      <c r="AI87" s="86">
        <v>0</v>
      </c>
    </row>
    <row r="88" spans="1:38" customHeight="1" ht="15.75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55.87</v>
      </c>
      <c r="F88" s="60">
        <v>909.64931</v>
      </c>
      <c r="G88" s="61">
        <f>ABS(F88)</f>
        <v>909.64931</v>
      </c>
      <c r="H88" s="74">
        <v>12.30987</v>
      </c>
      <c r="I88" s="63">
        <f>MAX(H88,-0.12*G88)</f>
        <v>12.30987</v>
      </c>
      <c r="J88" s="63">
        <f>IF(ABS(G88)&lt;=10,0.5,IF(ABS(G88)&lt;=25,1,IF(ABS(G88)&lt;=100,2,10)))</f>
        <v>10</v>
      </c>
      <c r="K88" s="64">
        <f>IF(H88&lt;-J88,1,0)</f>
        <v>0</v>
      </c>
      <c r="L88" s="64">
        <f>IF(K88=K87,L87+K88,0)</f>
        <v>0</v>
      </c>
      <c r="M88" s="65">
        <f>IF(OR(L88=12,L88=24,L88=36,L88=48,L88=60,L88=72,L88=84,L88=96),1,0)</f>
        <v>0</v>
      </c>
      <c r="N88" s="65">
        <f>IF(H88&gt;J88,1,0)</f>
        <v>1</v>
      </c>
      <c r="O88" s="65">
        <f>IF(N88=N87,O87+N88,0)</f>
        <v>1</v>
      </c>
      <c r="P88" s="65">
        <f>IF(OR(O88=12,O88=24,O88=36,O88=48,O88=60,O88=72,O88=84,O88=96),1,0)</f>
        <v>0</v>
      </c>
      <c r="Q88" s="66">
        <f>M88+P88</f>
        <v>0</v>
      </c>
      <c r="R88" s="66">
        <f>Q88*ABS(S88)*0.1</f>
        <v>0</v>
      </c>
      <c r="S88" s="67">
        <f>I88*E88/40000</f>
        <v>0.0171938109225</v>
      </c>
      <c r="T88" s="60">
        <f>MIN($T$6/100*G88,150)</f>
        <v>109.1579172</v>
      </c>
      <c r="U88" s="60">
        <f>MIN($U$6/100*G88,200)</f>
        <v>136.4473965</v>
      </c>
      <c r="V88" s="60">
        <f>MIN($V$6/100*G88,250)</f>
        <v>181.929862</v>
      </c>
      <c r="W88" s="60">
        <v>0.2</v>
      </c>
      <c r="X88" s="60">
        <v>0.2</v>
      </c>
      <c r="Y88" s="60">
        <v>0.6</v>
      </c>
      <c r="Z88" s="67">
        <f>IF(AND(D88&lt;49.85,H88&gt;0),$C$2*ABS(H88)/40000,(SUMPRODUCT(--(H88&gt;$T88:$V88),(H88-$T88:$V88),($W88:$Y88)))*E88/40000)</f>
        <v>0</v>
      </c>
      <c r="AA88" s="67">
        <f>IF(AND(C88&gt;=50.1,H88&lt;0),($A$2)*ABS(H88)/40000,0)</f>
        <v>0</v>
      </c>
      <c r="AB88" s="67">
        <f>S88+Z88+AA88</f>
        <v>0.0171938109225</v>
      </c>
      <c r="AC88" s="75">
        <f>IF(AB88&gt;=0,AB88,"")</f>
        <v>0.0171938109225</v>
      </c>
      <c r="AD88" s="76" t="str">
        <f>IF(AB88&lt;0,AB88,"")</f>
        <v/>
      </c>
      <c r="AE88" s="77"/>
      <c r="AF88" s="89"/>
      <c r="AG88" s="92">
        <f>ROUND((AG87-0.01),2)</f>
        <v>50.68</v>
      </c>
      <c r="AH88" s="93">
        <v>0</v>
      </c>
      <c r="AI88" s="86">
        <v>0</v>
      </c>
    </row>
    <row r="89" spans="1:38" customHeight="1" ht="15.75">
      <c r="A89" s="70">
        <v>0.84375</v>
      </c>
      <c r="B89" s="71">
        <v>0.854166666666667</v>
      </c>
      <c r="C89" s="72">
        <v>50</v>
      </c>
      <c r="D89" s="73">
        <f>ROUND(C89,2)</f>
        <v>50</v>
      </c>
      <c r="E89" s="60">
        <v>279.35</v>
      </c>
      <c r="F89" s="60">
        <v>902.20778</v>
      </c>
      <c r="G89" s="61">
        <f>ABS(F89)</f>
        <v>902.20778</v>
      </c>
      <c r="H89" s="74">
        <v>-7.31289</v>
      </c>
      <c r="I89" s="63">
        <f>MAX(H89,-0.12*G89)</f>
        <v>-7.31289</v>
      </c>
      <c r="J89" s="63">
        <f>IF(ABS(G89)&lt;=10,0.5,IF(ABS(G89)&lt;=25,1,IF(ABS(G89)&lt;=100,2,10)))</f>
        <v>10</v>
      </c>
      <c r="K89" s="64">
        <f>IF(H89&lt;-J89,1,0)</f>
        <v>0</v>
      </c>
      <c r="L89" s="64">
        <f>IF(K89=K88,L88+K89,0)</f>
        <v>0</v>
      </c>
      <c r="M89" s="65">
        <f>IF(OR(L89=12,L89=24,L89=36,L89=48,L89=60,L89=72,L89=84,L89=96),1,0)</f>
        <v>0</v>
      </c>
      <c r="N89" s="65">
        <f>IF(H89&gt;J89,1,0)</f>
        <v>0</v>
      </c>
      <c r="O89" s="65">
        <f>IF(N89=N88,O88+N89,0)</f>
        <v>0</v>
      </c>
      <c r="P89" s="65">
        <f>IF(OR(O89=12,O89=24,O89=36,O89=48,O89=60,O89=72,O89=84,O89=96),1,0)</f>
        <v>0</v>
      </c>
      <c r="Q89" s="66">
        <f>M89+P89</f>
        <v>0</v>
      </c>
      <c r="R89" s="66">
        <f>Q89*ABS(S89)*0.1</f>
        <v>0</v>
      </c>
      <c r="S89" s="67">
        <f>I89*E89/40000</f>
        <v>-0.05107139553750001</v>
      </c>
      <c r="T89" s="60">
        <f>MIN($T$6/100*G89,150)</f>
        <v>108.2649336</v>
      </c>
      <c r="U89" s="60">
        <f>MIN($U$6/100*G89,200)</f>
        <v>135.331167</v>
      </c>
      <c r="V89" s="60">
        <f>MIN($V$6/100*G89,250)</f>
        <v>180.441556</v>
      </c>
      <c r="W89" s="60">
        <v>0.2</v>
      </c>
      <c r="X89" s="60">
        <v>0.2</v>
      </c>
      <c r="Y89" s="60">
        <v>0.6</v>
      </c>
      <c r="Z89" s="67">
        <f>IF(AND(D89&lt;49.85,H89&gt;0),$C$2*ABS(H89)/40000,(SUMPRODUCT(--(H89&gt;$T89:$V89),(H89-$T89:$V89),($W89:$Y89)))*E89/40000)</f>
        <v>0</v>
      </c>
      <c r="AA89" s="67">
        <f>IF(AND(C89&gt;=50.1,H89&lt;0),($A$2)*ABS(H89)/40000,0)</f>
        <v>0</v>
      </c>
      <c r="AB89" s="67">
        <f>S89+Z89+AA89</f>
        <v>-0.05107139553750001</v>
      </c>
      <c r="AC89" s="75" t="str">
        <f>IF(AB89&gt;=0,AB89,"")</f>
        <v/>
      </c>
      <c r="AD89" s="76">
        <f>IF(AB89&lt;0,AB89,"")</f>
        <v>-0.05107139553750001</v>
      </c>
      <c r="AE89" s="77"/>
      <c r="AF89" s="89"/>
      <c r="AG89" s="92">
        <f>ROUND((AG88-0.01),2)</f>
        <v>50.67</v>
      </c>
      <c r="AH89" s="93">
        <v>0</v>
      </c>
      <c r="AI89" s="86">
        <v>0</v>
      </c>
    </row>
    <row r="90" spans="1:38" customHeight="1" ht="15.75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311.89</v>
      </c>
      <c r="F90" s="60">
        <v>879.04362</v>
      </c>
      <c r="G90" s="61">
        <f>ABS(F90)</f>
        <v>879.04362</v>
      </c>
      <c r="H90" s="74">
        <v>-5.79783</v>
      </c>
      <c r="I90" s="63">
        <f>MAX(H90,-0.12*G90)</f>
        <v>-5.79783</v>
      </c>
      <c r="J90" s="63">
        <f>IF(ABS(G90)&lt;=10,0.5,IF(ABS(G90)&lt;=25,1,IF(ABS(G90)&lt;=100,2,10)))</f>
        <v>10</v>
      </c>
      <c r="K90" s="64">
        <f>IF(H90&lt;-J90,1,0)</f>
        <v>0</v>
      </c>
      <c r="L90" s="64">
        <f>IF(K90=K89,L89+K90,0)</f>
        <v>0</v>
      </c>
      <c r="M90" s="65">
        <f>IF(OR(L90=12,L90=24,L90=36,L90=48,L90=60,L90=72,L90=84,L90=96),1,0)</f>
        <v>0</v>
      </c>
      <c r="N90" s="65">
        <f>IF(H90&gt;J90,1,0)</f>
        <v>0</v>
      </c>
      <c r="O90" s="65">
        <f>IF(N90=N89,O89+N90,0)</f>
        <v>0</v>
      </c>
      <c r="P90" s="65">
        <f>IF(OR(O90=12,O90=24,O90=36,O90=48,O90=60,O90=72,O90=84,O90=96),1,0)</f>
        <v>0</v>
      </c>
      <c r="Q90" s="66">
        <f>M90+P90</f>
        <v>0</v>
      </c>
      <c r="R90" s="66">
        <f>Q90*ABS(S90)*0.1</f>
        <v>0</v>
      </c>
      <c r="S90" s="67">
        <f>I90*E90/40000</f>
        <v>-0.0452071299675</v>
      </c>
      <c r="T90" s="60">
        <f>MIN($T$6/100*G90,150)</f>
        <v>105.4852344</v>
      </c>
      <c r="U90" s="60">
        <f>MIN($U$6/100*G90,200)</f>
        <v>131.856543</v>
      </c>
      <c r="V90" s="60">
        <f>MIN($V$6/100*G90,250)</f>
        <v>175.808724</v>
      </c>
      <c r="W90" s="60">
        <v>0.2</v>
      </c>
      <c r="X90" s="60">
        <v>0.2</v>
      </c>
      <c r="Y90" s="60">
        <v>0.6</v>
      </c>
      <c r="Z90" s="67">
        <f>IF(AND(D90&lt;49.85,H90&gt;0),$C$2*ABS(H90)/40000,(SUMPRODUCT(--(H90&gt;$T90:$V90),(H90-$T90:$V90),($W90:$Y90)))*E90/40000)</f>
        <v>0</v>
      </c>
      <c r="AA90" s="67">
        <f>IF(AND(C90&gt;=50.1,H90&lt;0),($A$2)*ABS(H90)/40000,0)</f>
        <v>0</v>
      </c>
      <c r="AB90" s="67">
        <f>S90+Z90+AA90</f>
        <v>-0.0452071299675</v>
      </c>
      <c r="AC90" s="75" t="str">
        <f>IF(AB90&gt;=0,AB90,"")</f>
        <v/>
      </c>
      <c r="AD90" s="76">
        <f>IF(AB90&lt;0,AB90,"")</f>
        <v>-0.0452071299675</v>
      </c>
      <c r="AE90" s="77"/>
      <c r="AF90" s="89"/>
      <c r="AG90" s="92">
        <f>ROUND((AG89-0.01),2)</f>
        <v>50.66</v>
      </c>
      <c r="AH90" s="93">
        <v>0</v>
      </c>
      <c r="AI90" s="86">
        <v>0</v>
      </c>
    </row>
    <row r="91" spans="1:38" customHeight="1" ht="15.75">
      <c r="A91" s="70">
        <v>0.864583333333333</v>
      </c>
      <c r="B91" s="71">
        <v>0.875</v>
      </c>
      <c r="C91" s="72">
        <v>50.01</v>
      </c>
      <c r="D91" s="73">
        <f>ROUND(C91,2)</f>
        <v>50.01</v>
      </c>
      <c r="E91" s="60">
        <v>223.48</v>
      </c>
      <c r="F91" s="60">
        <v>873.13746</v>
      </c>
      <c r="G91" s="61">
        <f>ABS(F91)</f>
        <v>873.13746</v>
      </c>
      <c r="H91" s="74">
        <v>-23.86303</v>
      </c>
      <c r="I91" s="63">
        <f>MAX(H91,-0.12*G91)</f>
        <v>-23.86303</v>
      </c>
      <c r="J91" s="63">
        <f>IF(ABS(G91)&lt;=10,0.5,IF(ABS(G91)&lt;=25,1,IF(ABS(G91)&lt;=100,2,10)))</f>
        <v>10</v>
      </c>
      <c r="K91" s="64">
        <f>IF(H91&lt;-J91,1,0)</f>
        <v>1</v>
      </c>
      <c r="L91" s="64">
        <f>IF(K91=K90,L90+K91,0)</f>
        <v>0</v>
      </c>
      <c r="M91" s="65">
        <f>IF(OR(L91=12,L91=24,L91=36,L91=48,L91=60,L91=72,L91=84,L91=96),1,0)</f>
        <v>0</v>
      </c>
      <c r="N91" s="65">
        <f>IF(H91&gt;J91,1,0)</f>
        <v>0</v>
      </c>
      <c r="O91" s="65">
        <f>IF(N91=N90,O90+N91,0)</f>
        <v>0</v>
      </c>
      <c r="P91" s="65">
        <f>IF(OR(O91=12,O91=24,O91=36,O91=48,O91=60,O91=72,O91=84,O91=96),1,0)</f>
        <v>0</v>
      </c>
      <c r="Q91" s="66">
        <f>M91+P91</f>
        <v>0</v>
      </c>
      <c r="R91" s="66">
        <f>Q91*ABS(S91)*0.1</f>
        <v>0</v>
      </c>
      <c r="S91" s="67">
        <f>I91*E91/40000</f>
        <v>-0.13332274861</v>
      </c>
      <c r="T91" s="60">
        <f>MIN($T$6/100*G91,150)</f>
        <v>104.7764952</v>
      </c>
      <c r="U91" s="60">
        <f>MIN($U$6/100*G91,200)</f>
        <v>130.970619</v>
      </c>
      <c r="V91" s="60">
        <f>MIN($V$6/100*G91,250)</f>
        <v>174.627492</v>
      </c>
      <c r="W91" s="60">
        <v>0.2</v>
      </c>
      <c r="X91" s="60">
        <v>0.2</v>
      </c>
      <c r="Y91" s="60">
        <v>0.6</v>
      </c>
      <c r="Z91" s="67">
        <f>IF(AND(D91&lt;49.85,H91&gt;0),$C$2*ABS(H91)/40000,(SUMPRODUCT(--(H91&gt;$T91:$V91),(H91-$T91:$V91),($W91:$Y91)))*E91/40000)</f>
        <v>0</v>
      </c>
      <c r="AA91" s="67">
        <f>IF(AND(C91&gt;=50.1,H91&lt;0),($A$2)*ABS(H91)/40000,0)</f>
        <v>0</v>
      </c>
      <c r="AB91" s="67">
        <f>S91+Z91+AA91</f>
        <v>-0.13332274861</v>
      </c>
      <c r="AC91" s="75" t="str">
        <f>IF(AB91&gt;=0,AB91,"")</f>
        <v/>
      </c>
      <c r="AD91" s="76">
        <f>IF(AB91&lt;0,AB91,"")</f>
        <v>-0.13332274861</v>
      </c>
      <c r="AE91" s="77"/>
      <c r="AF91" s="89"/>
      <c r="AG91" s="92">
        <f>ROUND((AG90-0.01),2)</f>
        <v>50.65</v>
      </c>
      <c r="AH91" s="93">
        <v>0</v>
      </c>
      <c r="AI91" s="86">
        <v>0</v>
      </c>
    </row>
    <row r="92" spans="1:38" customHeight="1" ht="15.75">
      <c r="A92" s="70">
        <v>0.875</v>
      </c>
      <c r="B92" s="71">
        <v>0.885416666666667</v>
      </c>
      <c r="C92" s="72">
        <v>49.98</v>
      </c>
      <c r="D92" s="73">
        <f>ROUND(C92,2)</f>
        <v>49.98</v>
      </c>
      <c r="E92" s="60">
        <v>344.43</v>
      </c>
      <c r="F92" s="60">
        <v>907.58087</v>
      </c>
      <c r="G92" s="61">
        <f>ABS(F92)</f>
        <v>907.58087</v>
      </c>
      <c r="H92" s="74">
        <v>-59.16091</v>
      </c>
      <c r="I92" s="63">
        <f>MAX(H92,-0.12*G92)</f>
        <v>-59.16091</v>
      </c>
      <c r="J92" s="63">
        <f>IF(ABS(G92)&lt;=10,0.5,IF(ABS(G92)&lt;=25,1,IF(ABS(G92)&lt;=100,2,10)))</f>
        <v>10</v>
      </c>
      <c r="K92" s="64">
        <f>IF(H92&lt;-J92,1,0)</f>
        <v>1</v>
      </c>
      <c r="L92" s="64">
        <f>IF(K92=K91,L91+K92,0)</f>
        <v>1</v>
      </c>
      <c r="M92" s="65">
        <f>IF(OR(L92=12,L92=24,L92=36,L92=48,L92=60,L92=72,L92=84,L92=96),1,0)</f>
        <v>0</v>
      </c>
      <c r="N92" s="65">
        <f>IF(H92&gt;J92,1,0)</f>
        <v>0</v>
      </c>
      <c r="O92" s="65">
        <f>IF(N92=N91,O91+N92,0)</f>
        <v>0</v>
      </c>
      <c r="P92" s="65">
        <f>IF(OR(O92=12,O92=24,O92=36,O92=48,O92=60,O92=72,O92=84,O92=96),1,0)</f>
        <v>0</v>
      </c>
      <c r="Q92" s="66">
        <f>M92+P92</f>
        <v>0</v>
      </c>
      <c r="R92" s="66">
        <f>Q92*ABS(S92)*0.1</f>
        <v>0</v>
      </c>
      <c r="S92" s="67">
        <f>I92*E92/40000</f>
        <v>-0.5094198057825</v>
      </c>
      <c r="T92" s="60">
        <f>MIN($T$6/100*G92,150)</f>
        <v>108.9097044</v>
      </c>
      <c r="U92" s="60">
        <f>MIN($U$6/100*G92,200)</f>
        <v>136.1371305</v>
      </c>
      <c r="V92" s="60">
        <f>MIN($V$6/100*G92,250)</f>
        <v>181.516174</v>
      </c>
      <c r="W92" s="60">
        <v>0.2</v>
      </c>
      <c r="X92" s="60">
        <v>0.2</v>
      </c>
      <c r="Y92" s="60">
        <v>0.6</v>
      </c>
      <c r="Z92" s="67">
        <f>IF(AND(D92&lt;49.85,H92&gt;0),$C$2*ABS(H92)/40000,(SUMPRODUCT(--(H92&gt;$T92:$V92),(H92-$T92:$V92),($W92:$Y92)))*E92/40000)</f>
        <v>0</v>
      </c>
      <c r="AA92" s="67">
        <f>IF(AND(C92&gt;=50.1,H92&lt;0),($A$2)*ABS(H92)/40000,0)</f>
        <v>0</v>
      </c>
      <c r="AB92" s="67">
        <f>S92+Z92+AA92</f>
        <v>-0.5094198057825</v>
      </c>
      <c r="AC92" s="75" t="str">
        <f>IF(AB92&gt;=0,AB92,"")</f>
        <v/>
      </c>
      <c r="AD92" s="76">
        <f>IF(AB92&lt;0,AB92,"")</f>
        <v>-0.5094198057825</v>
      </c>
      <c r="AE92" s="77"/>
      <c r="AF92" s="89"/>
      <c r="AG92" s="92">
        <f>ROUND((AG91-0.01),2)</f>
        <v>50.64</v>
      </c>
      <c r="AH92" s="93">
        <v>0</v>
      </c>
      <c r="AI92" s="86">
        <v>0</v>
      </c>
    </row>
    <row r="93" spans="1:38" customHeight="1" ht="15.75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279.35</v>
      </c>
      <c r="F93" s="60">
        <v>868.06287</v>
      </c>
      <c r="G93" s="61">
        <f>ABS(F93)</f>
        <v>868.06287</v>
      </c>
      <c r="H93" s="74">
        <v>-50.97591</v>
      </c>
      <c r="I93" s="63">
        <f>MAX(H93,-0.12*G93)</f>
        <v>-50.97591</v>
      </c>
      <c r="J93" s="63">
        <f>IF(ABS(G93)&lt;=10,0.5,IF(ABS(G93)&lt;=25,1,IF(ABS(G93)&lt;=100,2,10)))</f>
        <v>10</v>
      </c>
      <c r="K93" s="64">
        <f>IF(H93&lt;-J93,1,0)</f>
        <v>1</v>
      </c>
      <c r="L93" s="64">
        <f>IF(K93=K92,L92+K93,0)</f>
        <v>2</v>
      </c>
      <c r="M93" s="65">
        <f>IF(OR(L93=12,L93=24,L93=36,L93=48,L93=60,L93=72,L93=84,L93=96),1,0)</f>
        <v>0</v>
      </c>
      <c r="N93" s="65">
        <f>IF(H93&gt;J93,1,0)</f>
        <v>0</v>
      </c>
      <c r="O93" s="65">
        <f>IF(N93=N92,O92+N93,0)</f>
        <v>0</v>
      </c>
      <c r="P93" s="65">
        <f>IF(OR(O93=12,O93=24,O93=36,O93=48,O93=60,O93=72,O93=84,O93=96),1,0)</f>
        <v>0</v>
      </c>
      <c r="Q93" s="66">
        <f>M93+P93</f>
        <v>0</v>
      </c>
      <c r="R93" s="66">
        <f>Q93*ABS(S93)*0.1</f>
        <v>0</v>
      </c>
      <c r="S93" s="67">
        <f>I93*E93/40000</f>
        <v>-0.3560030114625</v>
      </c>
      <c r="T93" s="60">
        <f>MIN($T$6/100*G93,150)</f>
        <v>104.1675444</v>
      </c>
      <c r="U93" s="60">
        <f>MIN($U$6/100*G93,200)</f>
        <v>130.2094305</v>
      </c>
      <c r="V93" s="60">
        <f>MIN($V$6/100*G93,250)</f>
        <v>173.612574</v>
      </c>
      <c r="W93" s="60">
        <v>0.2</v>
      </c>
      <c r="X93" s="60">
        <v>0.2</v>
      </c>
      <c r="Y93" s="60">
        <v>0.6</v>
      </c>
      <c r="Z93" s="67">
        <f>IF(AND(D93&lt;49.85,H93&gt;0),$C$2*ABS(H93)/40000,(SUMPRODUCT(--(H93&gt;$T93:$V93),(H93-$T93:$V93),($W93:$Y93)))*E93/40000)</f>
        <v>0</v>
      </c>
      <c r="AA93" s="67">
        <f>IF(AND(C93&gt;=50.1,H93&lt;0),($A$2)*ABS(H93)/40000,0)</f>
        <v>0</v>
      </c>
      <c r="AB93" s="67">
        <f>S93+Z93+AA93</f>
        <v>-0.3560030114625</v>
      </c>
      <c r="AC93" s="75" t="str">
        <f>IF(AB93&gt;=0,AB93,"")</f>
        <v/>
      </c>
      <c r="AD93" s="76">
        <f>IF(AB93&lt;0,AB93,"")</f>
        <v>-0.3560030114625</v>
      </c>
      <c r="AE93" s="77"/>
      <c r="AF93" s="89"/>
      <c r="AG93" s="92">
        <f>ROUND((AG92-0.01),2)</f>
        <v>50.63</v>
      </c>
      <c r="AH93" s="93">
        <v>0</v>
      </c>
      <c r="AI93" s="86">
        <v>0</v>
      </c>
    </row>
    <row r="94" spans="1:38" customHeight="1" ht="15.75">
      <c r="A94" s="70">
        <v>0.895833333333333</v>
      </c>
      <c r="B94" s="71">
        <v>0.90625</v>
      </c>
      <c r="C94" s="72">
        <v>50</v>
      </c>
      <c r="D94" s="73">
        <f>ROUND(C94,2)</f>
        <v>50</v>
      </c>
      <c r="E94" s="60">
        <v>279.35</v>
      </c>
      <c r="F94" s="60">
        <v>829.19222</v>
      </c>
      <c r="G94" s="61">
        <f>ABS(F94)</f>
        <v>829.19222</v>
      </c>
      <c r="H94" s="74">
        <v>-76.91061999999999</v>
      </c>
      <c r="I94" s="63">
        <f>MAX(H94,-0.12*G94)</f>
        <v>-76.91061999999999</v>
      </c>
      <c r="J94" s="63">
        <f>IF(ABS(G94)&lt;=10,0.5,IF(ABS(G94)&lt;=25,1,IF(ABS(G94)&lt;=100,2,10)))</f>
        <v>10</v>
      </c>
      <c r="K94" s="64">
        <f>IF(H94&lt;-J94,1,0)</f>
        <v>1</v>
      </c>
      <c r="L94" s="64">
        <f>IF(K94=K93,L93+K94,0)</f>
        <v>3</v>
      </c>
      <c r="M94" s="65">
        <f>IF(OR(L94=12,L94=24,L94=36,L94=48,L94=60,L94=72,L94=84,L94=96),1,0)</f>
        <v>0</v>
      </c>
      <c r="N94" s="65">
        <f>IF(H94&gt;J94,1,0)</f>
        <v>0</v>
      </c>
      <c r="O94" s="65">
        <f>IF(N94=N93,O93+N94,0)</f>
        <v>0</v>
      </c>
      <c r="P94" s="65">
        <f>IF(OR(O94=12,O94=24,O94=36,O94=48,O94=60,O94=72,O94=84,O94=96),1,0)</f>
        <v>0</v>
      </c>
      <c r="Q94" s="66">
        <f>M94+P94</f>
        <v>0</v>
      </c>
      <c r="R94" s="66">
        <f>Q94*ABS(S94)*0.1</f>
        <v>0</v>
      </c>
      <c r="S94" s="67">
        <f>I94*E94/40000</f>
        <v>-0.537124542425</v>
      </c>
      <c r="T94" s="60">
        <f>MIN($T$6/100*G94,150)</f>
        <v>99.50306639999999</v>
      </c>
      <c r="U94" s="60">
        <f>MIN($U$6/100*G94,200)</f>
        <v>124.378833</v>
      </c>
      <c r="V94" s="60">
        <f>MIN($V$6/100*G94,250)</f>
        <v>165.838444</v>
      </c>
      <c r="W94" s="60">
        <v>0.2</v>
      </c>
      <c r="X94" s="60">
        <v>0.2</v>
      </c>
      <c r="Y94" s="60">
        <v>0.6</v>
      </c>
      <c r="Z94" s="67">
        <f>IF(AND(D94&lt;49.85,H94&gt;0),$C$2*ABS(H94)/40000,(SUMPRODUCT(--(H94&gt;$T94:$V94),(H94-$T94:$V94),($W94:$Y94)))*E94/40000)</f>
        <v>0</v>
      </c>
      <c r="AA94" s="67">
        <f>IF(AND(C94&gt;=50.1,H94&lt;0),($A$2)*ABS(H94)/40000,0)</f>
        <v>0</v>
      </c>
      <c r="AB94" s="67">
        <f>S94+Z94+AA94</f>
        <v>-0.537124542425</v>
      </c>
      <c r="AC94" s="75" t="str">
        <f>IF(AB94&gt;=0,AB94,"")</f>
        <v/>
      </c>
      <c r="AD94" s="76">
        <f>IF(AB94&lt;0,AB94,"")</f>
        <v>-0.537124542425</v>
      </c>
      <c r="AE94" s="77"/>
      <c r="AF94" s="89"/>
      <c r="AG94" s="92">
        <f>ROUND((AG93-0.01),2)</f>
        <v>50.62</v>
      </c>
      <c r="AH94" s="93">
        <v>0</v>
      </c>
      <c r="AI94" s="86">
        <v>0</v>
      </c>
    </row>
    <row r="95" spans="1:38" customHeight="1" ht="15.75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111.74</v>
      </c>
      <c r="F95" s="60">
        <v>771.37982</v>
      </c>
      <c r="G95" s="61">
        <f>ABS(F95)</f>
        <v>771.37982</v>
      </c>
      <c r="H95" s="74">
        <v>10.16847</v>
      </c>
      <c r="I95" s="63">
        <f>MAX(H95,-0.12*G95)</f>
        <v>10.16847</v>
      </c>
      <c r="J95" s="63">
        <f>IF(ABS(G95)&lt;=10,0.5,IF(ABS(G95)&lt;=25,1,IF(ABS(G95)&lt;=100,2,10)))</f>
        <v>10</v>
      </c>
      <c r="K95" s="64">
        <f>IF(H95&lt;-J95,1,0)</f>
        <v>0</v>
      </c>
      <c r="L95" s="64">
        <f>IF(K95=K94,L94+K95,0)</f>
        <v>0</v>
      </c>
      <c r="M95" s="65">
        <f>IF(OR(L95=12,L95=24,L95=36,L95=48,L95=60,L95=72,L95=84,L95=96),1,0)</f>
        <v>0</v>
      </c>
      <c r="N95" s="65">
        <f>IF(H95&gt;J95,1,0)</f>
        <v>1</v>
      </c>
      <c r="O95" s="65">
        <f>IF(N95=N94,O94+N95,0)</f>
        <v>0</v>
      </c>
      <c r="P95" s="65">
        <f>IF(OR(O95=12,O95=24,O95=36,O95=48,O95=60,O95=72,O95=84,O95=96),1,0)</f>
        <v>0</v>
      </c>
      <c r="Q95" s="66">
        <f>M95+P95</f>
        <v>0</v>
      </c>
      <c r="R95" s="66">
        <f>Q95*ABS(S95)*0.1</f>
        <v>0</v>
      </c>
      <c r="S95" s="67">
        <f>I95*E95/40000</f>
        <v>0.028405620945</v>
      </c>
      <c r="T95" s="60">
        <f>MIN($T$6/100*G95,150)</f>
        <v>92.56557839999999</v>
      </c>
      <c r="U95" s="60">
        <f>MIN($U$6/100*G95,200)</f>
        <v>115.706973</v>
      </c>
      <c r="V95" s="60">
        <f>MIN($V$6/100*G95,250)</f>
        <v>154.275964</v>
      </c>
      <c r="W95" s="60">
        <v>0.2</v>
      </c>
      <c r="X95" s="60">
        <v>0.2</v>
      </c>
      <c r="Y95" s="60">
        <v>0.6</v>
      </c>
      <c r="Z95" s="67">
        <f>IF(AND(D95&lt;49.85,H95&gt;0),$C$2*ABS(H95)/40000,(SUMPRODUCT(--(H95&gt;$T95:$V95),(H95-$T95:$V95),($W95:$Y95)))*E95/40000)</f>
        <v>0</v>
      </c>
      <c r="AA95" s="67">
        <f>IF(AND(C95&gt;=50.1,H95&lt;0),($A$2)*ABS(H95)/40000,0)</f>
        <v>0</v>
      </c>
      <c r="AB95" s="67">
        <f>S95+Z95+AA95</f>
        <v>0.028405620945</v>
      </c>
      <c r="AC95" s="75">
        <f>IF(AB95&gt;=0,AB95,"")</f>
        <v>0.028405620945</v>
      </c>
      <c r="AD95" s="76" t="str">
        <f>IF(AB95&lt;0,AB95,"")</f>
        <v/>
      </c>
      <c r="AE95" s="77"/>
      <c r="AF95" s="89"/>
      <c r="AG95" s="92">
        <f>ROUND((AG94-0.01),2)</f>
        <v>50.61</v>
      </c>
      <c r="AH95" s="93">
        <v>0</v>
      </c>
      <c r="AI95" s="86">
        <v>0</v>
      </c>
    </row>
    <row r="96" spans="1:38" customHeight="1" ht="15.75">
      <c r="A96" s="70">
        <v>0.916666666666667</v>
      </c>
      <c r="B96" s="71">
        <v>0.927083333333334</v>
      </c>
      <c r="C96" s="72">
        <v>49.98</v>
      </c>
      <c r="D96" s="73">
        <f>ROUND(C96,2)</f>
        <v>49.98</v>
      </c>
      <c r="E96" s="60">
        <v>344.43</v>
      </c>
      <c r="F96" s="60">
        <v>907.71982</v>
      </c>
      <c r="G96" s="61">
        <f>ABS(F96)</f>
        <v>907.71982</v>
      </c>
      <c r="H96" s="74">
        <v>-79.36923</v>
      </c>
      <c r="I96" s="63">
        <f>MAX(H96,-0.12*G96)</f>
        <v>-79.36923</v>
      </c>
      <c r="J96" s="63">
        <f>IF(ABS(G96)&lt;=10,0.5,IF(ABS(G96)&lt;=25,1,IF(ABS(G96)&lt;=100,2,10)))</f>
        <v>10</v>
      </c>
      <c r="K96" s="64">
        <f>IF(H96&lt;-J96,1,0)</f>
        <v>1</v>
      </c>
      <c r="L96" s="64">
        <f>IF(K96=K95,L95+K96,0)</f>
        <v>0</v>
      </c>
      <c r="M96" s="65">
        <f>IF(OR(L96=12,L96=24,L96=36,L96=48,L96=60,L96=72,L96=84,L96=96),1,0)</f>
        <v>0</v>
      </c>
      <c r="N96" s="65">
        <f>IF(H96&gt;J96,1,0)</f>
        <v>0</v>
      </c>
      <c r="O96" s="65">
        <f>IF(N96=N95,O95+N96,0)</f>
        <v>0</v>
      </c>
      <c r="P96" s="65">
        <f>IF(OR(O96=12,O96=24,O96=36,O96=48,O96=60,O96=72,O96=84,O96=96),1,0)</f>
        <v>0</v>
      </c>
      <c r="Q96" s="66">
        <f>M96+P96</f>
        <v>0</v>
      </c>
      <c r="R96" s="66">
        <f>Q96*ABS(S96)*0.1</f>
        <v>0</v>
      </c>
      <c r="S96" s="67">
        <f>I96*E96/40000</f>
        <v>-0.6834285972225</v>
      </c>
      <c r="T96" s="60">
        <f>MIN($T$6/100*G96,150)</f>
        <v>108.9263784</v>
      </c>
      <c r="U96" s="60">
        <f>MIN($U$6/100*G96,200)</f>
        <v>136.157973</v>
      </c>
      <c r="V96" s="60">
        <f>MIN($V$6/100*G96,250)</f>
        <v>181.543964</v>
      </c>
      <c r="W96" s="60">
        <v>0.2</v>
      </c>
      <c r="X96" s="60">
        <v>0.2</v>
      </c>
      <c r="Y96" s="60">
        <v>0.6</v>
      </c>
      <c r="Z96" s="67">
        <f>IF(AND(D96&lt;49.85,H96&gt;0),$C$2*ABS(H96)/40000,(SUMPRODUCT(--(H96&gt;$T96:$V96),(H96-$T96:$V96),($W96:$Y96)))*E96/40000)</f>
        <v>0</v>
      </c>
      <c r="AA96" s="67">
        <f>IF(AND(C96&gt;=50.1,H96&lt;0),($A$2)*ABS(H96)/40000,0)</f>
        <v>0</v>
      </c>
      <c r="AB96" s="67">
        <f>S96+Z96+AA96</f>
        <v>-0.6834285972225</v>
      </c>
      <c r="AC96" s="75" t="str">
        <f>IF(AB96&gt;=0,AB96,"")</f>
        <v/>
      </c>
      <c r="AD96" s="76">
        <f>IF(AB96&lt;0,AB96,"")</f>
        <v>-0.6834285972225</v>
      </c>
      <c r="AE96" s="77"/>
      <c r="AF96" s="89"/>
      <c r="AG96" s="92">
        <f>ROUND((AG95-0.01),2)</f>
        <v>50.6</v>
      </c>
      <c r="AH96" s="93">
        <v>0</v>
      </c>
      <c r="AI96" s="86">
        <v>0</v>
      </c>
    </row>
    <row r="97" spans="1:38" customHeight="1" ht="15.75">
      <c r="A97" s="70">
        <v>0.927083333333333</v>
      </c>
      <c r="B97" s="71">
        <v>0.9375</v>
      </c>
      <c r="C97" s="72">
        <v>50.01</v>
      </c>
      <c r="D97" s="73">
        <f>ROUND(C97,2)</f>
        <v>50.01</v>
      </c>
      <c r="E97" s="60">
        <v>223.48</v>
      </c>
      <c r="F97" s="60">
        <v>786.61702</v>
      </c>
      <c r="G97" s="61">
        <f>ABS(F97)</f>
        <v>786.61702</v>
      </c>
      <c r="H97" s="74">
        <v>23.57667</v>
      </c>
      <c r="I97" s="63">
        <f>MAX(H97,-0.12*G97)</f>
        <v>23.57667</v>
      </c>
      <c r="J97" s="63">
        <f>IF(ABS(G97)&lt;=10,0.5,IF(ABS(G97)&lt;=25,1,IF(ABS(G97)&lt;=100,2,10)))</f>
        <v>10</v>
      </c>
      <c r="K97" s="64">
        <f>IF(H97&lt;-J97,1,0)</f>
        <v>0</v>
      </c>
      <c r="L97" s="64">
        <f>IF(K97=K96,L96+K97,0)</f>
        <v>0</v>
      </c>
      <c r="M97" s="65">
        <f>IF(OR(L97=12,L97=24,L97=36,L97=48,L97=60,L97=72,L97=84,L97=96),1,0)</f>
        <v>0</v>
      </c>
      <c r="N97" s="65">
        <f>IF(H97&gt;J97,1,0)</f>
        <v>1</v>
      </c>
      <c r="O97" s="65">
        <f>IF(N97=N96,O96+N97,0)</f>
        <v>0</v>
      </c>
      <c r="P97" s="65">
        <f>IF(OR(O97=12,O97=24,O97=36,O97=48,O97=60,O97=72,O97=84,O97=96),1,0)</f>
        <v>0</v>
      </c>
      <c r="Q97" s="66">
        <f>M97+P97</f>
        <v>0</v>
      </c>
      <c r="R97" s="66">
        <f>Q97*ABS(S97)*0.1</f>
        <v>0</v>
      </c>
      <c r="S97" s="67">
        <f>I97*E97/40000</f>
        <v>0.13172285529</v>
      </c>
      <c r="T97" s="60">
        <f>MIN($T$6/100*G97,150)</f>
        <v>94.3940424</v>
      </c>
      <c r="U97" s="60">
        <f>MIN($U$6/100*G97,200)</f>
        <v>117.992553</v>
      </c>
      <c r="V97" s="60">
        <f>MIN($V$6/100*G97,250)</f>
        <v>157.323404</v>
      </c>
      <c r="W97" s="60">
        <v>0.2</v>
      </c>
      <c r="X97" s="60">
        <v>0.2</v>
      </c>
      <c r="Y97" s="60">
        <v>0.6</v>
      </c>
      <c r="Z97" s="67">
        <f>IF(AND(D97&lt;49.85,H97&gt;0),$C$2*ABS(H97)/40000,(SUMPRODUCT(--(H97&gt;$T97:$V97),(H97-$T97:$V97),($W97:$Y97)))*E97/40000)</f>
        <v>0</v>
      </c>
      <c r="AA97" s="67">
        <f>IF(AND(C97&gt;=50.1,H97&lt;0),($A$2)*ABS(H97)/40000,0)</f>
        <v>0</v>
      </c>
      <c r="AB97" s="67">
        <f>S97+Z97+AA97</f>
        <v>0.13172285529</v>
      </c>
      <c r="AC97" s="75">
        <f>IF(AB97&gt;=0,AB97,"")</f>
        <v>0.13172285529</v>
      </c>
      <c r="AD97" s="76" t="str">
        <f>IF(AB97&lt;0,AB97,"")</f>
        <v/>
      </c>
      <c r="AE97" s="77"/>
      <c r="AF97" s="89"/>
      <c r="AG97" s="92">
        <f>ROUND((AG96-0.01),2)</f>
        <v>50.59</v>
      </c>
      <c r="AH97" s="93">
        <v>0</v>
      </c>
      <c r="AI97" s="86">
        <v>0</v>
      </c>
    </row>
    <row r="98" spans="1:38" customHeight="1" ht="15.75">
      <c r="A98" s="70">
        <v>0.9375</v>
      </c>
      <c r="B98" s="71">
        <v>0.947916666666667</v>
      </c>
      <c r="C98" s="72">
        <v>50.03</v>
      </c>
      <c r="D98" s="73">
        <f>ROUND(C98,2)</f>
        <v>50.03</v>
      </c>
      <c r="E98" s="60">
        <v>111.74</v>
      </c>
      <c r="F98" s="60">
        <v>769.12302</v>
      </c>
      <c r="G98" s="61">
        <f>ABS(F98)</f>
        <v>769.12302</v>
      </c>
      <c r="H98" s="74">
        <v>10.08419</v>
      </c>
      <c r="I98" s="63">
        <f>MAX(H98,-0.12*G98)</f>
        <v>10.08419</v>
      </c>
      <c r="J98" s="63">
        <f>IF(ABS(G98)&lt;=10,0.5,IF(ABS(G98)&lt;=25,1,IF(ABS(G98)&lt;=100,2,10)))</f>
        <v>10</v>
      </c>
      <c r="K98" s="64">
        <f>IF(H98&lt;-J98,1,0)</f>
        <v>0</v>
      </c>
      <c r="L98" s="64">
        <f>IF(K98=K97,L97+K98,0)</f>
        <v>0</v>
      </c>
      <c r="M98" s="65">
        <f>IF(OR(L98=12,L98=24,L98=36,L98=48,L98=60,L98=72,L98=84,L98=96),1,0)</f>
        <v>0</v>
      </c>
      <c r="N98" s="65">
        <f>IF(H98&gt;J98,1,0)</f>
        <v>1</v>
      </c>
      <c r="O98" s="65">
        <f>IF(N98=N97,O97+N98,0)</f>
        <v>1</v>
      </c>
      <c r="P98" s="65">
        <f>IF(OR(O98=12,O98=24,O98=36,O98=48,O98=60,O98=72,O98=84,O98=96),1,0)</f>
        <v>0</v>
      </c>
      <c r="Q98" s="66">
        <f>M98+P98</f>
        <v>0</v>
      </c>
      <c r="R98" s="66">
        <f>Q98*ABS(S98)*0.1</f>
        <v>0</v>
      </c>
      <c r="S98" s="67">
        <f>I98*E98/40000</f>
        <v>0.028170184765</v>
      </c>
      <c r="T98" s="60">
        <f>MIN($T$6/100*G98,150)</f>
        <v>92.2947624</v>
      </c>
      <c r="U98" s="60">
        <f>MIN($U$6/100*G98,200)</f>
        <v>115.368453</v>
      </c>
      <c r="V98" s="60">
        <f>MIN($V$6/100*G98,250)</f>
        <v>153.824604</v>
      </c>
      <c r="W98" s="60">
        <v>0.2</v>
      </c>
      <c r="X98" s="60">
        <v>0.2</v>
      </c>
      <c r="Y98" s="60">
        <v>0.6</v>
      </c>
      <c r="Z98" s="67">
        <f>IF(AND(D98&lt;49.85,H98&gt;0),$C$2*ABS(H98)/40000,(SUMPRODUCT(--(H98&gt;$T98:$V98),(H98-$T98:$V98),($W98:$Y98)))*E98/40000)</f>
        <v>0</v>
      </c>
      <c r="AA98" s="67">
        <f>IF(AND(C98&gt;=50.1,H98&lt;0),($A$2)*ABS(H98)/40000,0)</f>
        <v>0</v>
      </c>
      <c r="AB98" s="67">
        <f>S98+Z98+AA98</f>
        <v>0.028170184765</v>
      </c>
      <c r="AC98" s="75">
        <f>IF(AB98&gt;=0,AB98,"")</f>
        <v>0.028170184765</v>
      </c>
      <c r="AD98" s="76" t="str">
        <f>IF(AB98&lt;0,AB98,"")</f>
        <v/>
      </c>
      <c r="AE98" s="77"/>
      <c r="AF98" s="89"/>
      <c r="AG98" s="92">
        <f>ROUND((AG97-0.01),2)</f>
        <v>50.58</v>
      </c>
      <c r="AH98" s="93">
        <v>0</v>
      </c>
      <c r="AI98" s="86">
        <v>0</v>
      </c>
    </row>
    <row r="99" spans="1:38" customHeight="1" ht="15.75">
      <c r="A99" s="70">
        <v>0.947916666666667</v>
      </c>
      <c r="B99" s="71">
        <v>0.958333333333334</v>
      </c>
      <c r="C99" s="72">
        <v>50.02</v>
      </c>
      <c r="D99" s="73">
        <f>ROUND(C99,2)</f>
        <v>50.02</v>
      </c>
      <c r="E99" s="60">
        <v>167.61</v>
      </c>
      <c r="F99" s="60">
        <v>766.78702</v>
      </c>
      <c r="G99" s="61">
        <f>ABS(F99)</f>
        <v>766.78702</v>
      </c>
      <c r="H99" s="74">
        <v>-69.15391</v>
      </c>
      <c r="I99" s="63">
        <f>MAX(H99,-0.12*G99)</f>
        <v>-69.15391</v>
      </c>
      <c r="J99" s="63">
        <f>IF(ABS(G99)&lt;=10,0.5,IF(ABS(G99)&lt;=25,1,IF(ABS(G99)&lt;=100,2,10)))</f>
        <v>10</v>
      </c>
      <c r="K99" s="64">
        <f>IF(H99&lt;-J99,1,0)</f>
        <v>1</v>
      </c>
      <c r="L99" s="64">
        <f>IF(K99=K98,L98+K99,0)</f>
        <v>0</v>
      </c>
      <c r="M99" s="65">
        <f>IF(OR(L99=12,L99=24,L99=36,L99=48,L99=60,L99=72,L99=84,L99=96),1,0)</f>
        <v>0</v>
      </c>
      <c r="N99" s="65">
        <f>IF(H99&gt;J99,1,0)</f>
        <v>0</v>
      </c>
      <c r="O99" s="65">
        <f>IF(N99=N98,O98+N99,0)</f>
        <v>0</v>
      </c>
      <c r="P99" s="65">
        <f>IF(OR(O99=12,O99=24,O99=36,O99=48,O99=60,O99=72,O99=84,O99=96),1,0)</f>
        <v>0</v>
      </c>
      <c r="Q99" s="66">
        <f>M99+P99</f>
        <v>0</v>
      </c>
      <c r="R99" s="66">
        <f>Q99*ABS(S99)*0.1</f>
        <v>0</v>
      </c>
      <c r="S99" s="67">
        <f>I99*E99/40000</f>
        <v>-0.2897721713775</v>
      </c>
      <c r="T99" s="60">
        <f>MIN($T$6/100*G99,150)</f>
        <v>92.01444239999999</v>
      </c>
      <c r="U99" s="60">
        <f>MIN($U$6/100*G99,200)</f>
        <v>115.018053</v>
      </c>
      <c r="V99" s="60">
        <f>MIN($V$6/100*G99,250)</f>
        <v>153.357404</v>
      </c>
      <c r="W99" s="60">
        <v>0.2</v>
      </c>
      <c r="X99" s="60">
        <v>0.2</v>
      </c>
      <c r="Y99" s="60">
        <v>0.6</v>
      </c>
      <c r="Z99" s="67">
        <f>IF(AND(D99&lt;49.85,H99&gt;0),$C$2*ABS(H99)/40000,(SUMPRODUCT(--(H99&gt;$T99:$V99),(H99-$T99:$V99),($W99:$Y99)))*E99/40000)</f>
        <v>0</v>
      </c>
      <c r="AA99" s="67">
        <f>IF(AND(C99&gt;=50.1,H99&lt;0),($A$2)*ABS(H99)/40000,0)</f>
        <v>0</v>
      </c>
      <c r="AB99" s="67">
        <f>S99+Z99+AA99</f>
        <v>-0.2897721713775</v>
      </c>
      <c r="AC99" s="75" t="str">
        <f>IF(AB99&gt;=0,AB99,"")</f>
        <v/>
      </c>
      <c r="AD99" s="76">
        <f>IF(AB99&lt;0,AB99,"")</f>
        <v>-0.2897721713775</v>
      </c>
      <c r="AE99" s="77"/>
      <c r="AF99" s="89"/>
      <c r="AG99" s="92">
        <f>ROUND((AG98-0.01),2)</f>
        <v>50.57</v>
      </c>
      <c r="AH99" s="93">
        <v>0</v>
      </c>
      <c r="AI99" s="86">
        <v>0</v>
      </c>
    </row>
    <row r="100" spans="1:38" customHeight="1" ht="15.75">
      <c r="A100" s="70">
        <v>0.958333333333333</v>
      </c>
      <c r="B100" s="71">
        <v>0.96875</v>
      </c>
      <c r="C100" s="72">
        <v>49.97</v>
      </c>
      <c r="D100" s="73">
        <f>ROUND(C100,2)</f>
        <v>49.97</v>
      </c>
      <c r="E100" s="60">
        <v>376.97</v>
      </c>
      <c r="F100" s="60">
        <v>762.24784</v>
      </c>
      <c r="G100" s="61">
        <f>ABS(F100)</f>
        <v>762.24784</v>
      </c>
      <c r="H100" s="74">
        <v>-69.97242</v>
      </c>
      <c r="I100" s="63">
        <f>MAX(H100,-0.12*G100)</f>
        <v>-69.97242</v>
      </c>
      <c r="J100" s="63">
        <f>IF(ABS(G100)&lt;=10,0.5,IF(ABS(G100)&lt;=25,1,IF(ABS(G100)&lt;=100,2,10)))</f>
        <v>10</v>
      </c>
      <c r="K100" s="64">
        <f>IF(H100&lt;-J100,1,0)</f>
        <v>1</v>
      </c>
      <c r="L100" s="64">
        <f>IF(K100=K99,L99+K100,0)</f>
        <v>1</v>
      </c>
      <c r="M100" s="65">
        <f>IF(OR(L100=12,L100=24,L100=36,L100=48,L100=60,L100=72,L100=84,L100=96),1,0)</f>
        <v>0</v>
      </c>
      <c r="N100" s="65">
        <f>IF(H100&gt;J100,1,0)</f>
        <v>0</v>
      </c>
      <c r="O100" s="65">
        <f>IF(N100=N99,O99+N100,0)</f>
        <v>0</v>
      </c>
      <c r="P100" s="65">
        <f>IF(OR(O100=12,O100=24,O100=36,O100=48,O100=60,O100=72,O100=84,O100=96),1,0)</f>
        <v>0</v>
      </c>
      <c r="Q100" s="66">
        <f>M100+P100</f>
        <v>0</v>
      </c>
      <c r="R100" s="66">
        <f>Q100*ABS(S100)*0.1</f>
        <v>0</v>
      </c>
      <c r="S100" s="67">
        <f>I100*E100/40000</f>
        <v>-0.659437579185</v>
      </c>
      <c r="T100" s="60">
        <f>MIN($T$6/100*G100,150)</f>
        <v>91.4697408</v>
      </c>
      <c r="U100" s="60">
        <f>MIN($U$6/100*G100,200)</f>
        <v>114.337176</v>
      </c>
      <c r="V100" s="60">
        <f>MIN($V$6/100*G100,250)</f>
        <v>152.449568</v>
      </c>
      <c r="W100" s="60">
        <v>0.2</v>
      </c>
      <c r="X100" s="60">
        <v>0.2</v>
      </c>
      <c r="Y100" s="60">
        <v>0.6</v>
      </c>
      <c r="Z100" s="67">
        <f>IF(AND(D100&lt;49.85,H100&gt;0),$C$2*ABS(H100)/40000,(SUMPRODUCT(--(H100&gt;$T100:$V100),(H100-$T100:$V100),($W100:$Y100)))*E100/40000)</f>
        <v>0</v>
      </c>
      <c r="AA100" s="67">
        <f>IF(AND(C100&gt;=50.1,H100&lt;0),($A$2)*ABS(H100)/40000,0)</f>
        <v>0</v>
      </c>
      <c r="AB100" s="67">
        <f>S100+Z100+AA100</f>
        <v>-0.659437579185</v>
      </c>
      <c r="AC100" s="75" t="str">
        <f>IF(AB100&gt;=0,AB100,"")</f>
        <v/>
      </c>
      <c r="AD100" s="76">
        <f>IF(AB100&lt;0,AB100,"")</f>
        <v>-0.659437579185</v>
      </c>
      <c r="AE100" s="77"/>
      <c r="AF100" s="89"/>
      <c r="AG100" s="92">
        <f>ROUND((AG99-0.01),2)</f>
        <v>50.56</v>
      </c>
      <c r="AH100" s="93">
        <v>0</v>
      </c>
      <c r="AI100" s="86">
        <v>0</v>
      </c>
    </row>
    <row r="101" spans="1:38" customHeight="1" ht="15.75">
      <c r="A101" s="70">
        <v>0.96875</v>
      </c>
      <c r="B101" s="71">
        <v>0.979166666666667</v>
      </c>
      <c r="C101" s="72">
        <v>49.98</v>
      </c>
      <c r="D101" s="73">
        <f>ROUND(C101,2)</f>
        <v>49.98</v>
      </c>
      <c r="E101" s="60">
        <v>344.43</v>
      </c>
      <c r="F101" s="60">
        <v>751.76744</v>
      </c>
      <c r="G101" s="61">
        <f>ABS(F101)</f>
        <v>751.76744</v>
      </c>
      <c r="H101" s="74">
        <v>-81.70394</v>
      </c>
      <c r="I101" s="63">
        <f>MAX(H101,-0.12*G101)</f>
        <v>-81.70394</v>
      </c>
      <c r="J101" s="63">
        <f>IF(ABS(G101)&lt;=10,0.5,IF(ABS(G101)&lt;=25,1,IF(ABS(G101)&lt;=100,2,10)))</f>
        <v>10</v>
      </c>
      <c r="K101" s="64">
        <f>IF(H101&lt;-J101,1,0)</f>
        <v>1</v>
      </c>
      <c r="L101" s="64">
        <f>IF(K101=K100,L100+K101,0)</f>
        <v>2</v>
      </c>
      <c r="M101" s="65">
        <f>IF(OR(L101=12,L101=24,L101=36,L101=48,L101=60,L101=72,L101=84,L101=96),1,0)</f>
        <v>0</v>
      </c>
      <c r="N101" s="65">
        <f>IF(H101&gt;J101,1,0)</f>
        <v>0</v>
      </c>
      <c r="O101" s="65">
        <f>IF(N101=N100,O100+N101,0)</f>
        <v>0</v>
      </c>
      <c r="P101" s="65">
        <f>IF(OR(O101=12,O101=24,O101=36,O101=48,O101=60,O101=72,O101=84,O101=96),1,0)</f>
        <v>0</v>
      </c>
      <c r="Q101" s="66">
        <f>M101+P101</f>
        <v>0</v>
      </c>
      <c r="R101" s="66">
        <f>Q101*ABS(S101)*0.1</f>
        <v>0</v>
      </c>
      <c r="S101" s="67">
        <f>I101*E101/40000</f>
        <v>-0.7035322013550001</v>
      </c>
      <c r="T101" s="60">
        <f>MIN($T$6/100*G101,150)</f>
        <v>90.21209279999999</v>
      </c>
      <c r="U101" s="60">
        <f>MIN($U$6/100*G101,200)</f>
        <v>112.765116</v>
      </c>
      <c r="V101" s="60">
        <f>MIN($V$6/100*G101,250)</f>
        <v>150.353488</v>
      </c>
      <c r="W101" s="60">
        <v>0.2</v>
      </c>
      <c r="X101" s="60">
        <v>0.2</v>
      </c>
      <c r="Y101" s="60">
        <v>0.6</v>
      </c>
      <c r="Z101" s="67">
        <f>IF(AND(D101&lt;49.85,H101&gt;0),$C$2*ABS(H101)/40000,(SUMPRODUCT(--(H101&gt;$T101:$V101),(H101-$T101:$V101),($W101:$Y101)))*E101/40000)</f>
        <v>0</v>
      </c>
      <c r="AA101" s="67">
        <f>IF(AND(C101&gt;=50.1,H101&lt;0),($A$2)*ABS(H101)/40000,0)</f>
        <v>0</v>
      </c>
      <c r="AB101" s="67">
        <f>S101+Z101+AA101</f>
        <v>-0.7035322013550001</v>
      </c>
      <c r="AC101" s="75" t="str">
        <f>IF(AB101&gt;=0,AB101,"")</f>
        <v/>
      </c>
      <c r="AD101" s="76">
        <f>IF(AB101&lt;0,AB101,"")</f>
        <v>-0.7035322013550001</v>
      </c>
      <c r="AE101" s="77"/>
      <c r="AF101" s="89"/>
      <c r="AG101" s="92">
        <f>ROUND((AG100-0.01),2)</f>
        <v>50.55</v>
      </c>
      <c r="AH101" s="93">
        <v>0</v>
      </c>
      <c r="AI101" s="86">
        <v>0</v>
      </c>
    </row>
    <row r="102" spans="1:38" customHeight="1" ht="15.75">
      <c r="A102" s="70">
        <v>0.979166666666667</v>
      </c>
      <c r="B102" s="71">
        <v>0.989583333333334</v>
      </c>
      <c r="C102" s="72">
        <v>49.98</v>
      </c>
      <c r="D102" s="73">
        <f>ROUND(C102,2)</f>
        <v>49.98</v>
      </c>
      <c r="E102" s="60">
        <v>344.43</v>
      </c>
      <c r="F102" s="60">
        <v>734.91544</v>
      </c>
      <c r="G102" s="61">
        <f>ABS(F102)</f>
        <v>734.91544</v>
      </c>
      <c r="H102" s="74">
        <v>-80.19032</v>
      </c>
      <c r="I102" s="63">
        <f>MAX(H102,-0.12*G102)</f>
        <v>-80.19032</v>
      </c>
      <c r="J102" s="63">
        <f>IF(ABS(G102)&lt;=10,0.5,IF(ABS(G102)&lt;=25,1,IF(ABS(G102)&lt;=100,2,10)))</f>
        <v>10</v>
      </c>
      <c r="K102" s="64">
        <f>IF(H102&lt;-J102,1,0)</f>
        <v>1</v>
      </c>
      <c r="L102" s="64">
        <f>IF(K102=K101,L101+K102,0)</f>
        <v>3</v>
      </c>
      <c r="M102" s="65">
        <f>IF(OR(L102=12,L102=24,L102=36,L102=48,L102=60,L102=72,L102=84,L102=96),1,0)</f>
        <v>0</v>
      </c>
      <c r="N102" s="65">
        <f>IF(H102&gt;J102,1,0)</f>
        <v>0</v>
      </c>
      <c r="O102" s="65">
        <f>IF(N102=N101,O101+N102,0)</f>
        <v>0</v>
      </c>
      <c r="P102" s="65">
        <f>IF(OR(O102=12,O102=24,O102=36,O102=48,O102=60,O102=72,O102=84,O102=96),1,0)</f>
        <v>0</v>
      </c>
      <c r="Q102" s="66">
        <f>M102+P102</f>
        <v>0</v>
      </c>
      <c r="R102" s="66">
        <f>Q102*ABS(S102)*0.1</f>
        <v>0</v>
      </c>
      <c r="S102" s="67">
        <f>I102*E102/40000</f>
        <v>-0.69049879794</v>
      </c>
      <c r="T102" s="60">
        <f>MIN($T$6/100*G102,150)</f>
        <v>88.1898528</v>
      </c>
      <c r="U102" s="60">
        <f>MIN($U$6/100*G102,200)</f>
        <v>110.237316</v>
      </c>
      <c r="V102" s="60">
        <f>MIN($V$6/100*G102,250)</f>
        <v>146.983088</v>
      </c>
      <c r="W102" s="60">
        <v>0.2</v>
      </c>
      <c r="X102" s="60">
        <v>0.2</v>
      </c>
      <c r="Y102" s="60">
        <v>0.6</v>
      </c>
      <c r="Z102" s="67">
        <f>IF(AND(D102&lt;49.85,H102&gt;0),$C$2*ABS(H102)/40000,(SUMPRODUCT(--(H102&gt;$T102:$V102),(H102-$T102:$V102),($W102:$Y102)))*E102/40000)</f>
        <v>0</v>
      </c>
      <c r="AA102" s="67">
        <f>IF(AND(C102&gt;=50.1,H102&lt;0),($A$2)*ABS(H102)/40000,0)</f>
        <v>0</v>
      </c>
      <c r="AB102" s="67">
        <f>S102+Z102+AA102</f>
        <v>-0.69049879794</v>
      </c>
      <c r="AC102" s="75" t="str">
        <f>IF(AB102&gt;=0,AB102,"")</f>
        <v/>
      </c>
      <c r="AD102" s="76">
        <f>IF(AB102&lt;0,AB102,"")</f>
        <v>-0.69049879794</v>
      </c>
      <c r="AE102" s="77"/>
      <c r="AF102" s="89"/>
      <c r="AG102" s="92">
        <f>ROUND((AG101-0.01),2)</f>
        <v>50.54</v>
      </c>
      <c r="AH102" s="93">
        <v>0</v>
      </c>
      <c r="AI102" s="86">
        <v>0</v>
      </c>
      <c r="AK102" s="94"/>
    </row>
    <row r="103" spans="1:38" customHeight="1" ht="15.75">
      <c r="A103" s="95">
        <v>0.989583333333333</v>
      </c>
      <c r="B103" s="96">
        <v>1</v>
      </c>
      <c r="C103" s="97">
        <v>50.01</v>
      </c>
      <c r="D103" s="98">
        <f>ROUND(C103,2)</f>
        <v>50.01</v>
      </c>
      <c r="E103" s="99">
        <v>223.48</v>
      </c>
      <c r="F103" s="99">
        <v>723.79544</v>
      </c>
      <c r="G103" s="61">
        <f>ABS(F103)</f>
        <v>723.79544</v>
      </c>
      <c r="H103" s="100">
        <v>-66.82178</v>
      </c>
      <c r="I103" s="101">
        <f>MAX(H103,-0.12*G103)</f>
        <v>-66.82178</v>
      </c>
      <c r="J103" s="101">
        <f>IF(ABS(G103)&lt;=10,0.5,IF(ABS(G103)&lt;=25,1,IF(ABS(G103)&lt;=100,2,10)))</f>
        <v>10</v>
      </c>
      <c r="K103" s="64">
        <f>IF(H103&lt;-J103,1,0)</f>
        <v>1</v>
      </c>
      <c r="L103" s="102">
        <f>IF(K103=K102,L102+K103,0)</f>
        <v>4</v>
      </c>
      <c r="M103" s="65">
        <f>IF(OR(L103=12,L103=24,L103=36,L103=48,L103=60,L103=72,L103=84,L103=96),1,0)</f>
        <v>0</v>
      </c>
      <c r="N103" s="103">
        <f>IF(H103&gt;J103,1,0)</f>
        <v>0</v>
      </c>
      <c r="O103" s="103">
        <f>IF(N103=N102,O102+N103,0)</f>
        <v>0</v>
      </c>
      <c r="P103" s="65">
        <f>IF(OR(O103=12,O103=24,O103=36,O103=48,O103=60,O103=72,O103=84,O103=96),1,0)</f>
        <v>0</v>
      </c>
      <c r="Q103" s="104">
        <f>M103+P103</f>
        <v>0</v>
      </c>
      <c r="R103" s="104">
        <f>Q103*ABS(S103)*0.1</f>
        <v>0</v>
      </c>
      <c r="S103" s="67">
        <f>I103*E103/40000</f>
        <v>-0.37333328486</v>
      </c>
      <c r="T103" s="105">
        <f>MIN($T$6/100*G103,150)</f>
        <v>86.85545279999999</v>
      </c>
      <c r="U103" s="105">
        <f>MIN($U$6/100*G103,200)</f>
        <v>108.569316</v>
      </c>
      <c r="V103" s="105">
        <f>MIN($V$6/100*G103,250)</f>
        <v>144.759088</v>
      </c>
      <c r="W103" s="105">
        <v>0.2</v>
      </c>
      <c r="X103" s="105">
        <v>0.2</v>
      </c>
      <c r="Y103" s="105">
        <v>0.6</v>
      </c>
      <c r="Z103" s="67">
        <f>IF(AND(D103&lt;49.85,H103&gt;0),$C$2*ABS(H103)/40000,(SUMPRODUCT(--(H103&gt;$T103:$V103),(H103-$T103:$V103),($W103:$Y103)))*E103/40000)</f>
        <v>0</v>
      </c>
      <c r="AA103" s="67">
        <f>IF(AND(C103&gt;=50.1,H103&lt;0),($A$2)*ABS(H103)/40000,0)</f>
        <v>0</v>
      </c>
      <c r="AB103" s="106">
        <f>S103+Z103+AA103</f>
        <v>-0.37333328486</v>
      </c>
      <c r="AC103" s="107" t="str">
        <f>IF(AB103&gt;=0,AB103,"")</f>
        <v/>
      </c>
      <c r="AD103" s="108">
        <f>IF(AB103&lt;0,AB103,"")</f>
        <v>-0.37333328486</v>
      </c>
      <c r="AE103" s="109"/>
      <c r="AF103" s="89"/>
      <c r="AG103" s="92">
        <f>ROUND((AG102-0.01),2)</f>
        <v>50.53</v>
      </c>
      <c r="AH103" s="93">
        <v>0</v>
      </c>
      <c r="AI103" s="86">
        <v>0</v>
      </c>
    </row>
    <row r="104" spans="1:38" customHeight="1" ht="15.75">
      <c r="A104" s="138" t="s">
        <v>29</v>
      </c>
      <c r="B104" s="138"/>
      <c r="C104" s="110">
        <f>AVERAGE(C8:C103)</f>
        <v>49.99406250000001</v>
      </c>
      <c r="D104" s="110">
        <f>ROUND(C104,2)</f>
        <v>49.99</v>
      </c>
      <c r="E104" s="111">
        <f>AVERAGE(E6:E103)</f>
        <v>275.9229166666665</v>
      </c>
      <c r="F104" s="111"/>
      <c r="G104" s="61">
        <f>ABS(F104)</f>
        <v>0</v>
      </c>
      <c r="H104" s="112">
        <f>SUM(H8:H103)/4</f>
        <v>-37.15239999999994</v>
      </c>
      <c r="I104" s="112"/>
      <c r="J104" s="112"/>
      <c r="K104" s="112"/>
      <c r="L104" s="112"/>
      <c r="M104" s="112"/>
      <c r="N104" s="112"/>
      <c r="O104" s="112"/>
      <c r="P104" s="112"/>
      <c r="Q104" s="112">
        <f>SUM(Q8:Q103)</f>
        <v>1</v>
      </c>
      <c r="R104" s="112">
        <f>SUM($R$8:$R$103)</f>
        <v>0.05058125082099999</v>
      </c>
      <c r="S104" s="111">
        <f>SUM(S8:S103)</f>
        <v>-5.301369481344999</v>
      </c>
      <c r="T104" s="113"/>
      <c r="U104" s="113"/>
      <c r="V104" s="113"/>
      <c r="W104" s="113"/>
      <c r="X104" s="113"/>
      <c r="Y104" s="113"/>
      <c r="Z104" s="114">
        <f>SUM(Z8:Z103)</f>
        <v>0.1928747349731501</v>
      </c>
      <c r="AA104" s="114">
        <f>SUM(AA8:AA103)</f>
        <v>0</v>
      </c>
      <c r="AB104" s="115">
        <f>SUM(AB8:AB103)</f>
        <v>-5.10849474637185</v>
      </c>
      <c r="AC104" s="116">
        <f>SUM(AC8:AC103)</f>
        <v>11.43875998127815</v>
      </c>
      <c r="AD104" s="117">
        <f>SUM(AD8:AD103)</f>
        <v>-16.54725472765</v>
      </c>
      <c r="AE104" s="118"/>
      <c r="AF104" s="89"/>
      <c r="AG104" s="92">
        <f>ROUND((AG103-0.01),2)</f>
        <v>50.52</v>
      </c>
      <c r="AH104" s="93">
        <v>0</v>
      </c>
      <c r="AI104" s="86">
        <v>0</v>
      </c>
    </row>
    <row r="105" spans="1:38" customHeight="1" ht="15.75">
      <c r="G105" s="61">
        <f>ABS(F105)</f>
        <v>0</v>
      </c>
      <c r="H105" s="139" t="s">
        <v>54</v>
      </c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19"/>
      <c r="AB105" s="120">
        <f>$R$104</f>
        <v>0.05058125082099999</v>
      </c>
      <c r="AC105" s="121"/>
      <c r="AF105" s="89"/>
      <c r="AG105" s="92">
        <f>ROUND((AG104-0.01),2)</f>
        <v>50.51</v>
      </c>
      <c r="AH105" s="93">
        <v>0</v>
      </c>
      <c r="AI105" s="86">
        <v>0</v>
      </c>
    </row>
    <row r="106" spans="1:38" customHeight="1" ht="15.75">
      <c r="A106" s="122" t="s">
        <v>55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3"/>
      <c r="AA106" s="119"/>
      <c r="AB106" s="124">
        <f>IF($H$104&gt;(0.01*Q1),0.2*ABS(S104),0)</f>
        <v>0</v>
      </c>
      <c r="AC106" s="121"/>
      <c r="AF106" s="89"/>
      <c r="AG106" s="92">
        <f>ROUND((AG105-0.01),2)</f>
        <v>50.5</v>
      </c>
      <c r="AH106" s="93">
        <v>0</v>
      </c>
      <c r="AI106" s="86">
        <v>0</v>
      </c>
    </row>
    <row r="107" spans="1:38" customHeight="1" ht="15.75">
      <c r="S107" s="139" t="s">
        <v>56</v>
      </c>
      <c r="T107" s="139"/>
      <c r="U107" s="139"/>
      <c r="V107" s="139"/>
      <c r="W107" s="139"/>
      <c r="X107" s="139"/>
      <c r="Y107" s="139"/>
      <c r="Z107" s="139"/>
      <c r="AA107" s="119"/>
      <c r="AB107" s="125">
        <f>AB104+AB105</f>
        <v>-5.05791349555085</v>
      </c>
      <c r="AC107" s="121"/>
      <c r="AF107" s="89"/>
      <c r="AG107" s="92">
        <f>ROUND((AG106-0.01),2)</f>
        <v>50.49</v>
      </c>
      <c r="AH107" s="93">
        <v>0</v>
      </c>
      <c r="AI107" s="86">
        <v>0</v>
      </c>
    </row>
    <row r="108" spans="1:38" customHeight="1" ht="15.75">
      <c r="AA108" s="126"/>
      <c r="AB108" s="127"/>
      <c r="AC108" s="121"/>
      <c r="AF108" s="89"/>
      <c r="AG108" s="92">
        <f>ROUND((AG107-0.01),2)</f>
        <v>50.48</v>
      </c>
      <c r="AH108" s="93">
        <v>0</v>
      </c>
      <c r="AI108" s="86">
        <v>0</v>
      </c>
    </row>
    <row r="109" spans="1:38" customHeight="1" ht="15.75">
      <c r="A109" s="128" t="s">
        <v>57</v>
      </c>
      <c r="AA109" s="129"/>
      <c r="AB109" s="130"/>
      <c r="AC109" s="131"/>
      <c r="AE109" s="94"/>
      <c r="AF109" s="89"/>
      <c r="AG109" s="92">
        <f>ROUND((AG108-0.01),2)</f>
        <v>50.47</v>
      </c>
      <c r="AH109" s="93">
        <v>0</v>
      </c>
      <c r="AI109" s="86">
        <v>0</v>
      </c>
    </row>
    <row r="110" spans="1:38" customHeight="1" ht="15.75">
      <c r="AF110" s="89"/>
      <c r="AG110" s="92">
        <f>ROUND((AG109-0.01),2)</f>
        <v>50.46</v>
      </c>
      <c r="AH110" s="93">
        <v>0</v>
      </c>
      <c r="AI110" s="86">
        <v>0</v>
      </c>
    </row>
    <row r="111" spans="1:38" customHeight="1" ht="15.75">
      <c r="AF111" s="89"/>
      <c r="AG111" s="92">
        <f>ROUND((AG110-0.01),2)</f>
        <v>50.45</v>
      </c>
      <c r="AH111" s="93">
        <v>0</v>
      </c>
      <c r="AI111" s="86">
        <v>0</v>
      </c>
    </row>
    <row r="112" spans="1:38" customHeight="1" ht="15.75">
      <c r="AF112" s="89"/>
      <c r="AG112" s="92">
        <f>ROUND((AG111-0.01),2)</f>
        <v>50.44</v>
      </c>
      <c r="AH112" s="93">
        <v>0</v>
      </c>
      <c r="AI112" s="86">
        <v>0</v>
      </c>
    </row>
    <row r="113" spans="1:38" customHeight="1" ht="15.75">
      <c r="AF113" s="132"/>
      <c r="AG113" s="92">
        <f>ROUND((AG112-0.01),2)</f>
        <v>50.43</v>
      </c>
      <c r="AH113" s="93">
        <v>0</v>
      </c>
      <c r="AI113" s="86">
        <v>0</v>
      </c>
    </row>
    <row r="114" spans="1:38" customHeight="1" ht="15.75">
      <c r="AF114" s="132"/>
      <c r="AG114" s="92">
        <f>ROUND((AG113-0.01),2)</f>
        <v>50.42</v>
      </c>
      <c r="AH114" s="93">
        <v>0</v>
      </c>
      <c r="AI114" s="86">
        <v>0</v>
      </c>
    </row>
    <row r="115" spans="1:38" customHeight="1" ht="15.75">
      <c r="AF115" s="132"/>
      <c r="AG115" s="92">
        <f>ROUND((AG114-0.01),2)</f>
        <v>50.41</v>
      </c>
      <c r="AH115" s="93">
        <v>0</v>
      </c>
      <c r="AI115" s="86">
        <v>0</v>
      </c>
    </row>
    <row r="116" spans="1:38" customHeight="1" ht="15.75">
      <c r="AF116" s="132"/>
      <c r="AG116" s="92">
        <f>ROUND((AG115-0.01),2)</f>
        <v>50.4</v>
      </c>
      <c r="AH116" s="93">
        <v>0</v>
      </c>
      <c r="AI116" s="86">
        <v>0</v>
      </c>
    </row>
    <row r="117" spans="1:38" customHeight="1" ht="15.75">
      <c r="AF117" s="132"/>
      <c r="AG117" s="92">
        <f>ROUND((AG116-0.01),2)</f>
        <v>50.39</v>
      </c>
      <c r="AH117" s="93">
        <v>0</v>
      </c>
      <c r="AI117" s="86">
        <v>0</v>
      </c>
    </row>
    <row r="118" spans="1:38" customHeight="1" ht="15.75">
      <c r="AF118" s="132"/>
      <c r="AG118" s="92">
        <f>ROUND((AG117-0.01),2)</f>
        <v>50.38</v>
      </c>
      <c r="AH118" s="93">
        <v>0</v>
      </c>
      <c r="AI118" s="86">
        <v>0</v>
      </c>
    </row>
    <row r="119" spans="1:38" customHeight="1" ht="15.75">
      <c r="AF119" s="132"/>
      <c r="AG119" s="92">
        <f>ROUND((AG118-0.01),2)</f>
        <v>50.37</v>
      </c>
      <c r="AH119" s="93">
        <v>0</v>
      </c>
      <c r="AI119" s="86">
        <v>0</v>
      </c>
    </row>
    <row r="120" spans="1:38" customHeight="1" ht="15.75">
      <c r="AF120" s="16"/>
      <c r="AG120" s="92">
        <f>ROUND((AG119-0.01),2)</f>
        <v>50.36</v>
      </c>
      <c r="AH120" s="93">
        <v>0</v>
      </c>
      <c r="AI120" s="86">
        <v>0</v>
      </c>
    </row>
    <row r="121" spans="1:38" customHeight="1" ht="15.75">
      <c r="AF121" s="16"/>
      <c r="AG121" s="92">
        <f>ROUND((AG120-0.01),2)</f>
        <v>50.35</v>
      </c>
      <c r="AH121" s="93">
        <v>0</v>
      </c>
      <c r="AI121" s="86">
        <v>0</v>
      </c>
    </row>
    <row r="122" spans="1:38" customHeight="1" ht="15.75">
      <c r="AF122" s="16"/>
      <c r="AG122" s="92">
        <f>ROUND((AG121-0.01),2)</f>
        <v>50.34</v>
      </c>
      <c r="AH122" s="93">
        <v>0</v>
      </c>
      <c r="AI122" s="86">
        <v>0</v>
      </c>
    </row>
    <row r="123" spans="1:38" customHeight="1" ht="15.75">
      <c r="AF123" s="16"/>
      <c r="AG123" s="92">
        <f>ROUND((AG122-0.01),2)</f>
        <v>50.33</v>
      </c>
      <c r="AH123" s="93">
        <v>0</v>
      </c>
      <c r="AI123" s="86">
        <v>0</v>
      </c>
    </row>
    <row r="124" spans="1:38" customHeight="1" ht="15.75">
      <c r="AF124" s="16"/>
      <c r="AG124" s="49">
        <f>ROUND((AG123-0.01),2)</f>
        <v>50.32</v>
      </c>
      <c r="AH124" s="50">
        <v>0</v>
      </c>
      <c r="AI124" s="86">
        <v>0</v>
      </c>
    </row>
    <row r="125" spans="1:38" customHeight="1" ht="15.75">
      <c r="AF125" s="16"/>
      <c r="AG125" s="49">
        <f>ROUND((AG124-0.01),2)</f>
        <v>50.31</v>
      </c>
      <c r="AH125" s="50">
        <v>0</v>
      </c>
      <c r="AI125" s="86">
        <v>0</v>
      </c>
    </row>
    <row r="126" spans="1:38" customHeight="1" ht="15.75">
      <c r="AF126" s="16"/>
      <c r="AG126" s="49">
        <f>ROUND((AG125-0.01),2)</f>
        <v>50.3</v>
      </c>
      <c r="AH126" s="50">
        <v>0</v>
      </c>
      <c r="AI126" s="86">
        <v>0</v>
      </c>
    </row>
    <row r="127" spans="1:38" customHeight="1" ht="15.75">
      <c r="AF127" s="16"/>
      <c r="AG127" s="49">
        <f>ROUND((AG126-0.01),2)</f>
        <v>50.29</v>
      </c>
      <c r="AH127" s="50">
        <v>0</v>
      </c>
      <c r="AI127" s="86">
        <v>0</v>
      </c>
    </row>
    <row r="128" spans="1:38" customHeight="1" ht="15.75">
      <c r="AF128" s="16"/>
      <c r="AG128" s="49">
        <f>ROUND((AG127-0.01),2)</f>
        <v>50.28</v>
      </c>
      <c r="AH128" s="50">
        <v>0</v>
      </c>
      <c r="AI128" s="86">
        <v>0</v>
      </c>
    </row>
    <row r="129" spans="1:38" customHeight="1" ht="15.75">
      <c r="AF129" s="16"/>
      <c r="AG129" s="49">
        <f>ROUND((AG128-0.01),2)</f>
        <v>50.27</v>
      </c>
      <c r="AH129" s="50">
        <v>0</v>
      </c>
      <c r="AI129" s="86">
        <v>0</v>
      </c>
    </row>
    <row r="130" spans="1:38" customHeight="1" ht="15.75">
      <c r="AF130" s="16"/>
      <c r="AG130" s="49">
        <f>ROUND((AG129-0.01),2)</f>
        <v>50.26</v>
      </c>
      <c r="AH130" s="50">
        <v>0</v>
      </c>
      <c r="AI130" s="86">
        <v>0</v>
      </c>
    </row>
    <row r="131" spans="1:38" customHeight="1" ht="15.75">
      <c r="AF131" s="16"/>
      <c r="AG131" s="49">
        <f>ROUND((AG130-0.01),2)</f>
        <v>50.25</v>
      </c>
      <c r="AH131" s="50">
        <v>0</v>
      </c>
      <c r="AI131" s="86">
        <v>0</v>
      </c>
    </row>
    <row r="132" spans="1:38" customHeight="1" ht="15.75">
      <c r="AF132" s="16"/>
      <c r="AG132" s="49">
        <f>ROUND((AG131-0.01),2)</f>
        <v>50.24</v>
      </c>
      <c r="AH132" s="50">
        <v>0</v>
      </c>
      <c r="AI132" s="86">
        <v>0</v>
      </c>
    </row>
    <row r="133" spans="1:38" customHeight="1" ht="15.75">
      <c r="AF133" s="16"/>
      <c r="AG133" s="49">
        <f>ROUND((AG132-0.01),2)</f>
        <v>50.23</v>
      </c>
      <c r="AH133" s="50">
        <v>0</v>
      </c>
      <c r="AI133" s="86">
        <v>0</v>
      </c>
    </row>
    <row r="134" spans="1:38" customHeight="1" ht="15.75">
      <c r="AF134" s="16"/>
      <c r="AG134" s="49">
        <f>ROUND((AG133-0.01),2)</f>
        <v>50.22</v>
      </c>
      <c r="AH134" s="50">
        <v>0</v>
      </c>
      <c r="AI134" s="86">
        <v>0</v>
      </c>
    </row>
    <row r="135" spans="1:38" customHeight="1" ht="15.75">
      <c r="AF135" s="16"/>
      <c r="AG135" s="49">
        <f>ROUND((AG134-0.01),2)</f>
        <v>50.21</v>
      </c>
      <c r="AH135" s="50">
        <v>0</v>
      </c>
      <c r="AI135" s="86">
        <v>0</v>
      </c>
    </row>
    <row r="136" spans="1:38" customHeight="1" ht="15.75">
      <c r="AF136" s="16"/>
      <c r="AG136" s="49">
        <f>ROUND((AG135-0.01),2)</f>
        <v>50.2</v>
      </c>
      <c r="AH136" s="50">
        <v>0</v>
      </c>
      <c r="AI136" s="86">
        <v>0</v>
      </c>
    </row>
    <row r="137" spans="1:38" customHeight="1" ht="15.75">
      <c r="AF137" s="16"/>
      <c r="AG137" s="49">
        <f>ROUND((AG136-0.01),2)</f>
        <v>50.19</v>
      </c>
      <c r="AH137" s="50">
        <v>0</v>
      </c>
      <c r="AI137" s="86">
        <v>0</v>
      </c>
    </row>
    <row r="138" spans="1:38" customHeight="1" ht="15.75">
      <c r="AF138" s="16"/>
      <c r="AG138" s="49">
        <f>ROUND((AG137-0.01),2)</f>
        <v>50.18</v>
      </c>
      <c r="AH138" s="50">
        <v>0</v>
      </c>
      <c r="AI138" s="86">
        <v>0</v>
      </c>
    </row>
    <row r="139" spans="1:38" customHeight="1" ht="15.75">
      <c r="AF139" s="16"/>
      <c r="AG139" s="49">
        <f>ROUND((AG138-0.01),2)</f>
        <v>50.17</v>
      </c>
      <c r="AH139" s="50">
        <v>0</v>
      </c>
      <c r="AI139" s="86">
        <v>0</v>
      </c>
    </row>
    <row r="140" spans="1:38" customHeight="1" ht="15.75">
      <c r="AF140" s="16"/>
      <c r="AG140" s="49">
        <f>ROUND((AG139-0.01),2)</f>
        <v>50.16</v>
      </c>
      <c r="AH140" s="50">
        <v>0</v>
      </c>
      <c r="AI140" s="86">
        <v>0</v>
      </c>
    </row>
    <row r="141" spans="1:38" customHeight="1" ht="15.75">
      <c r="AF141" s="16"/>
      <c r="AG141" s="49">
        <f>ROUND((AG140-0.01),2)</f>
        <v>50.15</v>
      </c>
      <c r="AH141" s="50">
        <v>0</v>
      </c>
      <c r="AI141" s="86">
        <v>0</v>
      </c>
    </row>
    <row r="142" spans="1:38" customHeight="1" ht="15.75">
      <c r="AF142" s="16"/>
      <c r="AG142" s="49">
        <f>ROUND((AG141-0.01),2)</f>
        <v>50.14</v>
      </c>
      <c r="AH142" s="50">
        <v>0</v>
      </c>
      <c r="AI142" s="86">
        <v>0</v>
      </c>
    </row>
    <row r="143" spans="1:38" customHeight="1" ht="15.75">
      <c r="AF143" s="16"/>
      <c r="AG143" s="49">
        <f>ROUND((AG142-0.01),2)</f>
        <v>50.13</v>
      </c>
      <c r="AH143" s="50">
        <v>0</v>
      </c>
      <c r="AI143" s="86">
        <v>0</v>
      </c>
    </row>
    <row r="144" spans="1:38" customHeight="1" ht="15.75">
      <c r="AF144" s="16"/>
      <c r="AG144" s="133">
        <f>ROUND((AG143-0.01),2)</f>
        <v>50.12</v>
      </c>
      <c r="AH144" s="134">
        <v>0</v>
      </c>
      <c r="AI144" s="86">
        <v>0</v>
      </c>
    </row>
    <row r="145" spans="1:38" customHeight="1" ht="15.75">
      <c r="AF145" s="16"/>
      <c r="AG145" s="133">
        <f>ROUND((AG144-0.01),2)</f>
        <v>50.11</v>
      </c>
      <c r="AH145" s="134">
        <v>0</v>
      </c>
      <c r="AI145" s="86">
        <v>0</v>
      </c>
    </row>
    <row r="146" spans="1:38" customHeight="1" ht="15.75">
      <c r="AF146" s="16"/>
      <c r="AG146" s="133">
        <f>ROUND((AG145-0.01),2)</f>
        <v>50.1</v>
      </c>
      <c r="AH146" s="134">
        <v>0</v>
      </c>
      <c r="AI146" s="86">
        <v>0</v>
      </c>
    </row>
    <row r="147" spans="1:38" customHeight="1" ht="15.75">
      <c r="AF147" s="16"/>
      <c r="AG147" s="133">
        <f>ROUND((AG146-0.01),2)</f>
        <v>50.09</v>
      </c>
      <c r="AH147" s="134">
        <v>0</v>
      </c>
      <c r="AI147" s="86">
        <v>0</v>
      </c>
    </row>
    <row r="148" spans="1:38" customHeight="1" ht="15.75">
      <c r="AF148" s="16"/>
      <c r="AG148" s="133">
        <f>ROUND((AG147-0.01),2)</f>
        <v>50.08</v>
      </c>
      <c r="AH148" s="134">
        <v>0</v>
      </c>
      <c r="AI148" s="86">
        <v>0</v>
      </c>
    </row>
    <row r="149" spans="1:38" customHeight="1" ht="15.75">
      <c r="AF149" s="16"/>
      <c r="AG149" s="133">
        <f>ROUND((AG148-0.01),2)</f>
        <v>50.07</v>
      </c>
      <c r="AH149" s="134">
        <v>0</v>
      </c>
      <c r="AI149" s="86">
        <v>0</v>
      </c>
    </row>
    <row r="150" spans="1:38" customHeight="1" ht="15.75">
      <c r="AF150" s="16"/>
      <c r="AG150" s="133">
        <f>ROUND((AG149-0.01),2)</f>
        <v>50.06</v>
      </c>
      <c r="AH150" s="134">
        <v>0</v>
      </c>
      <c r="AI150" s="86">
        <v>0</v>
      </c>
    </row>
    <row r="151" spans="1:38" customHeight="1" ht="15.75">
      <c r="AF151" s="16"/>
      <c r="AG151" s="133">
        <f>ROUND((AG150-0.01),2)</f>
        <v>50.05</v>
      </c>
      <c r="AH151" s="134">
        <v>0</v>
      </c>
      <c r="AI151" s="86">
        <f>MIN(AH151,$C$2)</f>
        <v>0</v>
      </c>
    </row>
    <row r="152" spans="1:38" customHeight="1" ht="15.75">
      <c r="AF152" s="16"/>
      <c r="AG152" s="133">
        <f>ROUND((AG151-0.01),2)</f>
        <v>50.04</v>
      </c>
      <c r="AH152" s="134">
        <f>1*$A$2/5</f>
        <v>55.8702</v>
      </c>
      <c r="AI152" s="86">
        <f>MIN(AH152,$C$2)</f>
        <v>55.8702</v>
      </c>
    </row>
    <row r="153" spans="1:38" customHeight="1" ht="15.75">
      <c r="AF153" s="16"/>
      <c r="AG153" s="133">
        <f>ROUND((AG152-0.01),2)</f>
        <v>50.03</v>
      </c>
      <c r="AH153" s="134">
        <f>2*$A$2/5</f>
        <v>111.7404</v>
      </c>
      <c r="AI153" s="86">
        <f>MIN(AH153,$C$2)</f>
        <v>111.7404</v>
      </c>
    </row>
    <row r="154" spans="1:38" customHeight="1" ht="15.75">
      <c r="AF154" s="16"/>
      <c r="AG154" s="133">
        <f>ROUND((AG153-0.01),2)</f>
        <v>50.02</v>
      </c>
      <c r="AH154" s="134">
        <f>3*$A$2/5</f>
        <v>167.6106</v>
      </c>
      <c r="AI154" s="86">
        <f>MIN(AH154,$C$2)</f>
        <v>167.6106</v>
      </c>
    </row>
    <row r="155" spans="1:38" customHeight="1" ht="15.75">
      <c r="AF155" s="16"/>
      <c r="AG155" s="133">
        <f>ROUND((AG154-0.01),2)</f>
        <v>50.01</v>
      </c>
      <c r="AH155" s="134">
        <f>4*$A$2/5</f>
        <v>223.4808</v>
      </c>
      <c r="AI155" s="86">
        <f>MIN(AH155,$C$2)</f>
        <v>223.4808</v>
      </c>
    </row>
    <row r="156" spans="1:38" customHeight="1" ht="15.75">
      <c r="AF156" s="16"/>
      <c r="AG156" s="133">
        <f>ROUND((AG155-0.01),2)</f>
        <v>50</v>
      </c>
      <c r="AH156" s="134">
        <f>5*$A$2/5</f>
        <v>279.351</v>
      </c>
      <c r="AI156" s="86">
        <f>MIN(AH156,$C$2)</f>
        <v>279.351</v>
      </c>
    </row>
    <row r="157" spans="1:38" customHeight="1" ht="15.75">
      <c r="AF157" s="16"/>
      <c r="AG157" s="133">
        <f>ROUND((AG156-0.01),2)</f>
        <v>49.99</v>
      </c>
      <c r="AH157" s="134">
        <f>50+15*$A$2/16</f>
        <v>311.8915625</v>
      </c>
      <c r="AI157" s="86">
        <f>MIN(AH157,$C$2)</f>
        <v>311.8915625</v>
      </c>
    </row>
    <row r="158" spans="1:38" customHeight="1" ht="15.75">
      <c r="AF158" s="16"/>
      <c r="AG158" s="133">
        <f>ROUND((AG157-0.01),2)</f>
        <v>49.98</v>
      </c>
      <c r="AH158" s="134">
        <f>100+14*$A$2/16</f>
        <v>344.432125</v>
      </c>
      <c r="AI158" s="86">
        <f>MIN(AH158,$C$2)</f>
        <v>344.432125</v>
      </c>
    </row>
    <row r="159" spans="1:38" customHeight="1" ht="15.75">
      <c r="AF159" s="16"/>
      <c r="AG159" s="133">
        <f>ROUND((AG158-0.01),2)</f>
        <v>49.97</v>
      </c>
      <c r="AH159" s="134">
        <f>150+13*$A$2/16</f>
        <v>376.9726875</v>
      </c>
      <c r="AI159" s="86">
        <f>MIN(AH159,$C$2)</f>
        <v>376.9726875</v>
      </c>
    </row>
    <row r="160" spans="1:38" customHeight="1" ht="15.75">
      <c r="AF160" s="16"/>
      <c r="AG160" s="133">
        <f>ROUND((AG159-0.01),2)</f>
        <v>49.96</v>
      </c>
      <c r="AH160" s="134">
        <f>200+12*$A$2/16</f>
        <v>409.51325</v>
      </c>
      <c r="AI160" s="86">
        <f>MIN(AH160,$C$2)</f>
        <v>409.51325</v>
      </c>
    </row>
    <row r="161" spans="1:38" customHeight="1" ht="15.75">
      <c r="AF161" s="16"/>
      <c r="AG161" s="133">
        <f>ROUND((AG160-0.01),2)</f>
        <v>49.95</v>
      </c>
      <c r="AH161" s="134">
        <f>250+11*$A$2/16</f>
        <v>442.0538125</v>
      </c>
      <c r="AI161" s="86">
        <f>MIN(AH161,$C$2)</f>
        <v>442.0538125</v>
      </c>
    </row>
    <row r="162" spans="1:38" customHeight="1" ht="15.75">
      <c r="AF162" s="16"/>
      <c r="AG162" s="133">
        <f>ROUND((AG161-0.01),2)</f>
        <v>49.94</v>
      </c>
      <c r="AH162" s="134">
        <f>300+10*$A$2/16</f>
        <v>474.594375</v>
      </c>
      <c r="AI162" s="86">
        <f>MIN(AH162,$C$2)</f>
        <v>474.594375</v>
      </c>
    </row>
    <row r="163" spans="1:38" customHeight="1" ht="15.75">
      <c r="AF163" s="16"/>
      <c r="AG163" s="133">
        <f>ROUND((AG162-0.01),2)</f>
        <v>49.93</v>
      </c>
      <c r="AH163" s="134">
        <f>350+9*$A$2/16</f>
        <v>507.1349375</v>
      </c>
      <c r="AI163" s="86">
        <f>MIN(AH163,$C$2)</f>
        <v>507.1349375</v>
      </c>
    </row>
    <row r="164" spans="1:38" customHeight="1" ht="15">
      <c r="AF164" s="16"/>
      <c r="AG164" s="133">
        <f>ROUND((AG163-0.01),2)</f>
        <v>49.92</v>
      </c>
      <c r="AH164" s="134">
        <f>400+8*$A$2/16</f>
        <v>539.6755000000001</v>
      </c>
      <c r="AI164" s="135">
        <f>MIN(AH164,$C$2)</f>
        <v>539.6755000000001</v>
      </c>
    </row>
    <row r="165" spans="1:38" customHeight="1" ht="15">
      <c r="AF165" s="16"/>
      <c r="AG165" s="133">
        <f>ROUND((AG164-0.01),2)</f>
        <v>49.91</v>
      </c>
      <c r="AH165" s="134">
        <f>450+7*$A$2/16</f>
        <v>572.2160625</v>
      </c>
      <c r="AI165" s="135">
        <f>MIN(AH165,$C$2)</f>
        <v>572.2160625</v>
      </c>
    </row>
    <row r="166" spans="1:38" customHeight="1" ht="15">
      <c r="AF166" s="16"/>
      <c r="AG166" s="133">
        <f>ROUND((AG165-0.01),2)</f>
        <v>49.9</v>
      </c>
      <c r="AH166" s="134">
        <f>500+6*$A$2/16</f>
        <v>604.756625</v>
      </c>
      <c r="AI166" s="135">
        <f>MIN(AH166,$C$2)</f>
        <v>604.756625</v>
      </c>
    </row>
    <row r="167" spans="1:38" customHeight="1" ht="15">
      <c r="AF167" s="16"/>
      <c r="AG167" s="133">
        <f>ROUND((AG166-0.01),2)</f>
        <v>49.89</v>
      </c>
      <c r="AH167" s="134">
        <f>550+5*$A$2/16</f>
        <v>637.2971875000001</v>
      </c>
      <c r="AI167" s="135">
        <f>MIN(AH167,$C$2)</f>
        <v>637.2971875000001</v>
      </c>
    </row>
    <row r="168" spans="1:38" customHeight="1" ht="15">
      <c r="AF168" s="16"/>
      <c r="AG168" s="133">
        <f>ROUND((AG167-0.01),2)</f>
        <v>49.88</v>
      </c>
      <c r="AH168" s="134">
        <f>600+4*$A$2/16</f>
        <v>669.83775</v>
      </c>
      <c r="AI168" s="135">
        <f>MIN(AH168,$C$2)</f>
        <v>669.83775</v>
      </c>
    </row>
    <row r="169" spans="1:38" customHeight="1" ht="15">
      <c r="AF169" s="16"/>
      <c r="AG169" s="133">
        <f>ROUND((AG168-0.01),2)</f>
        <v>49.87</v>
      </c>
      <c r="AH169" s="134">
        <f>650+3*$A$2/16</f>
        <v>702.3783125</v>
      </c>
      <c r="AI169" s="135">
        <f>MIN(AH169,$C$2)</f>
        <v>702.3783125</v>
      </c>
    </row>
    <row r="170" spans="1:38" customHeight="1" ht="15">
      <c r="AF170" s="16"/>
      <c r="AG170" s="133">
        <f>ROUND((AG169-0.01),2)</f>
        <v>49.86</v>
      </c>
      <c r="AH170" s="134">
        <f>700+2*$A$2/16</f>
        <v>734.918875</v>
      </c>
      <c r="AI170" s="135">
        <f>MIN(AH170,$C$2)</f>
        <v>734.918875</v>
      </c>
    </row>
    <row r="171" spans="1:38" customHeight="1" ht="15">
      <c r="AF171" s="16"/>
      <c r="AG171" s="133">
        <f>ROUND((AG170-0.01),2)</f>
        <v>49.85</v>
      </c>
      <c r="AH171" s="134">
        <f>750+1*$A$2/16</f>
        <v>767.4594375</v>
      </c>
      <c r="AI171" s="135">
        <f>MIN(AH171,$C$2)</f>
        <v>767.4594375</v>
      </c>
    </row>
    <row r="172" spans="1:38" customHeight="1" ht="15">
      <c r="AF172" s="16"/>
      <c r="AG172" s="133">
        <f>ROUND((AG171-0.01),2)</f>
        <v>49.84</v>
      </c>
      <c r="AH172" s="134">
        <v>800</v>
      </c>
      <c r="AI172" s="51">
        <f>$C$2</f>
        <v>800</v>
      </c>
    </row>
    <row r="173" spans="1:38" customHeight="1" ht="15">
      <c r="AF173" s="16"/>
      <c r="AG173" s="133">
        <f>ROUND((AG172-0.01),2)</f>
        <v>49.83</v>
      </c>
      <c r="AH173" s="134"/>
      <c r="AI173" s="135">
        <f>$C$2</f>
        <v>800</v>
      </c>
    </row>
    <row r="174" spans="1:38" customHeight="1" ht="15">
      <c r="AF174" s="16"/>
      <c r="AG174" s="133">
        <f>ROUND((AG173-0.01),2)</f>
        <v>49.82</v>
      </c>
      <c r="AH174" s="134"/>
      <c r="AI174" s="135">
        <f>$C$2</f>
        <v>800</v>
      </c>
    </row>
    <row r="175" spans="1:38" customHeight="1" ht="15">
      <c r="AF175" s="16"/>
      <c r="AG175" s="133">
        <f>ROUND((AG174-0.01),2)</f>
        <v>49.81</v>
      </c>
      <c r="AH175" s="134"/>
      <c r="AI175" s="135">
        <f>$C$2</f>
        <v>800</v>
      </c>
    </row>
    <row r="176" spans="1:38" customHeight="1" ht="15">
      <c r="AF176" s="16"/>
      <c r="AG176" s="133">
        <f>ROUND((AG175-0.01),2)</f>
        <v>49.8</v>
      </c>
      <c r="AH176" s="134"/>
      <c r="AI176" s="135">
        <f>$C$2</f>
        <v>800</v>
      </c>
    </row>
    <row r="177" spans="1:38" customHeight="1" ht="15">
      <c r="AF177" s="16"/>
      <c r="AG177" s="133">
        <f>ROUND((AG176-0.01),2)</f>
        <v>49.79</v>
      </c>
      <c r="AH177" s="134"/>
      <c r="AI177" s="135">
        <f>$C$2</f>
        <v>800</v>
      </c>
    </row>
    <row r="178" spans="1:38" customHeight="1" ht="15">
      <c r="AF178" s="16"/>
      <c r="AG178" s="133">
        <f>ROUND((AG177-0.01),2)</f>
        <v>49.78</v>
      </c>
      <c r="AH178" s="134"/>
      <c r="AI178" s="135">
        <f>$C$2</f>
        <v>800</v>
      </c>
    </row>
    <row r="179" spans="1:38" customHeight="1" ht="15">
      <c r="AF179" s="16"/>
      <c r="AG179" s="133">
        <f>ROUND((AG178-0.01),2)</f>
        <v>49.77</v>
      </c>
      <c r="AH179" s="134"/>
      <c r="AI179" s="135">
        <f>$C$2</f>
        <v>800</v>
      </c>
    </row>
    <row r="180" spans="1:38" customHeight="1" ht="15">
      <c r="AF180" s="16"/>
      <c r="AG180" s="133">
        <f>ROUND((AG179-0.01),2)</f>
        <v>49.76</v>
      </c>
      <c r="AH180" s="134"/>
      <c r="AI180" s="135">
        <f>$C$2</f>
        <v>800</v>
      </c>
    </row>
    <row r="181" spans="1:38" customHeight="1" ht="15">
      <c r="AF181" s="16"/>
      <c r="AG181" s="133">
        <f>ROUND((AG180-0.01),2)</f>
        <v>49.75</v>
      </c>
      <c r="AH181" s="134"/>
      <c r="AI181" s="135">
        <f>$C$2</f>
        <v>800</v>
      </c>
    </row>
    <row r="182" spans="1:38" customHeight="1" ht="15">
      <c r="AF182" s="16"/>
      <c r="AG182" s="133">
        <f>ROUND((AG181-0.01),2)</f>
        <v>49.74</v>
      </c>
      <c r="AH182" s="134"/>
      <c r="AI182" s="135">
        <f>$C$2</f>
        <v>800</v>
      </c>
    </row>
    <row r="183" spans="1:38" customHeight="1" ht="15">
      <c r="AF183" s="16"/>
      <c r="AG183" s="133">
        <f>ROUND((AG182-0.01),2)</f>
        <v>49.73</v>
      </c>
      <c r="AH183" s="134"/>
      <c r="AI183" s="135">
        <f>$C$2</f>
        <v>800</v>
      </c>
    </row>
    <row r="184" spans="1:38" customHeight="1" ht="15">
      <c r="AF184" s="16"/>
      <c r="AG184" s="133">
        <f>ROUND((AG183-0.01),2)</f>
        <v>49.72</v>
      </c>
      <c r="AH184" s="134"/>
      <c r="AI184" s="135">
        <f>$C$2</f>
        <v>800</v>
      </c>
    </row>
    <row r="185" spans="1:38" customHeight="1" ht="15">
      <c r="AF185" s="16"/>
      <c r="AG185" s="133">
        <f>ROUND((AG184-0.01),2)</f>
        <v>49.71</v>
      </c>
      <c r="AH185" s="134"/>
      <c r="AI185" s="135">
        <f>$C$2</f>
        <v>800</v>
      </c>
    </row>
    <row r="186" spans="1:38" customHeight="1" ht="15">
      <c r="AF186" s="16"/>
      <c r="AG186" s="133">
        <f>ROUND((AG185-0.01),2)</f>
        <v>49.7</v>
      </c>
      <c r="AH186" s="134"/>
      <c r="AI186" s="135">
        <f>$C$2</f>
        <v>800</v>
      </c>
    </row>
    <row r="187" spans="1:38" customHeight="1" ht="15">
      <c r="AF187" s="16"/>
      <c r="AG187" s="133">
        <f>ROUND((AG186-0.01),2)</f>
        <v>49.69</v>
      </c>
      <c r="AH187" s="134"/>
      <c r="AI187" s="135">
        <f>$C$2</f>
        <v>800</v>
      </c>
    </row>
    <row r="188" spans="1:38" customHeight="1" ht="15">
      <c r="AF188" s="16"/>
      <c r="AG188" s="133">
        <f>ROUND((AG187-0.01),2)</f>
        <v>49.68</v>
      </c>
      <c r="AH188" s="134"/>
      <c r="AI188" s="135">
        <f>$C$2</f>
        <v>800</v>
      </c>
    </row>
    <row r="189" spans="1:38" customHeight="1" ht="15">
      <c r="AF189" s="16"/>
      <c r="AG189" s="133">
        <f>ROUND((AG188-0.01),2)</f>
        <v>49.67</v>
      </c>
      <c r="AH189" s="134"/>
      <c r="AI189" s="135">
        <f>$C$2</f>
        <v>800</v>
      </c>
    </row>
    <row r="190" spans="1:38" customHeight="1" ht="15">
      <c r="AF190" s="16"/>
      <c r="AG190" s="133">
        <f>ROUND((AG189-0.01),2)</f>
        <v>49.66</v>
      </c>
      <c r="AH190" s="134"/>
      <c r="AI190" s="135">
        <f>$C$2</f>
        <v>800</v>
      </c>
    </row>
    <row r="191" spans="1:38" customHeight="1" ht="15">
      <c r="AF191" s="16"/>
      <c r="AG191" s="133">
        <f>ROUND((AG190-0.01),2)</f>
        <v>49.65</v>
      </c>
      <c r="AH191" s="134"/>
      <c r="AI191" s="135">
        <f>$C$2</f>
        <v>800</v>
      </c>
    </row>
    <row r="192" spans="1:38" customHeight="1" ht="15">
      <c r="AF192" s="16"/>
      <c r="AG192" s="133">
        <f>ROUND((AG191-0.01),2)</f>
        <v>49.64</v>
      </c>
      <c r="AH192" s="134"/>
      <c r="AI192" s="135">
        <f>$C$2</f>
        <v>800</v>
      </c>
    </row>
    <row r="193" spans="1:38" customHeight="1" ht="15">
      <c r="AF193" s="16"/>
      <c r="AG193" s="133">
        <f>ROUND((AG192-0.01),2)</f>
        <v>49.63</v>
      </c>
      <c r="AH193" s="134"/>
      <c r="AI193" s="135">
        <f>$C$2</f>
        <v>800</v>
      </c>
    </row>
    <row r="194" spans="1:38" customHeight="1" ht="15">
      <c r="AF194" s="16"/>
      <c r="AG194" s="133">
        <f>ROUND((AG193-0.01),2)</f>
        <v>49.62</v>
      </c>
      <c r="AH194" s="134"/>
      <c r="AI194" s="135">
        <f>$C$2</f>
        <v>800</v>
      </c>
    </row>
    <row r="195" spans="1:38" customHeight="1" ht="15">
      <c r="AF195" s="16"/>
      <c r="AG195" s="133">
        <f>ROUND((AG194-0.01),2)</f>
        <v>49.61</v>
      </c>
      <c r="AH195" s="134"/>
      <c r="AI195" s="135">
        <f>$C$2</f>
        <v>800</v>
      </c>
    </row>
    <row r="196" spans="1:38" customHeight="1" ht="15">
      <c r="AF196" s="16"/>
      <c r="AG196" s="133">
        <f>ROUND((AG195-0.01),2)</f>
        <v>49.6</v>
      </c>
      <c r="AH196" s="134"/>
      <c r="AI196" s="135">
        <f>$C$2</f>
        <v>800</v>
      </c>
    </row>
    <row r="197" spans="1:38" customHeight="1" ht="15">
      <c r="AF197" s="16"/>
      <c r="AG197" s="133">
        <f>ROUND((AG196-0.01),2)</f>
        <v>49.59</v>
      </c>
      <c r="AH197" s="134"/>
      <c r="AI197" s="135">
        <f>$C$2</f>
        <v>800</v>
      </c>
    </row>
    <row r="198" spans="1:38" customHeight="1" ht="15">
      <c r="AF198" s="16"/>
      <c r="AG198" s="133">
        <f>ROUND((AG197-0.01),2)</f>
        <v>49.58</v>
      </c>
      <c r="AH198" s="134"/>
      <c r="AI198" s="135">
        <f>$C$2</f>
        <v>800</v>
      </c>
    </row>
    <row r="199" spans="1:38" customHeight="1" ht="15">
      <c r="AF199" s="16"/>
      <c r="AG199" s="133">
        <f>ROUND((AG198-0.01),2)</f>
        <v>49.57</v>
      </c>
      <c r="AH199" s="134"/>
      <c r="AI199" s="135">
        <f>$C$2</f>
        <v>800</v>
      </c>
    </row>
    <row r="200" spans="1:38" customHeight="1" ht="15">
      <c r="AF200" s="16"/>
      <c r="AG200" s="133">
        <f>ROUND((AG199-0.01),2)</f>
        <v>49.56</v>
      </c>
      <c r="AH200" s="134"/>
      <c r="AI200" s="135">
        <f>$C$2</f>
        <v>800</v>
      </c>
    </row>
    <row r="201" spans="1:38" customHeight="1" ht="15">
      <c r="AF201" s="16"/>
      <c r="AG201" s="133">
        <f>ROUND((AG200-0.01),2)</f>
        <v>49.55</v>
      </c>
      <c r="AH201" s="134"/>
      <c r="AI201" s="135">
        <f>$C$2</f>
        <v>800</v>
      </c>
    </row>
    <row r="202" spans="1:38" customHeight="1" ht="15">
      <c r="AF202" s="16"/>
      <c r="AG202" s="133">
        <f>ROUND((AG201-0.01),2)</f>
        <v>49.54</v>
      </c>
      <c r="AH202" s="134"/>
      <c r="AI202" s="135">
        <f>$C$2</f>
        <v>800</v>
      </c>
    </row>
    <row r="203" spans="1:38" customHeight="1" ht="15">
      <c r="AF203" s="16"/>
      <c r="AG203" s="133">
        <f>ROUND((AG202-0.01),2)</f>
        <v>49.53</v>
      </c>
      <c r="AH203" s="134"/>
      <c r="AI203" s="135">
        <f>$C$2</f>
        <v>800</v>
      </c>
    </row>
    <row r="204" spans="1:38" customHeight="1" ht="15">
      <c r="AF204" s="16"/>
      <c r="AG204" s="133">
        <f>ROUND((AG203-0.01),2)</f>
        <v>49.52</v>
      </c>
      <c r="AH204" s="134"/>
      <c r="AI204" s="135">
        <f>$C$2</f>
        <v>800</v>
      </c>
    </row>
    <row r="205" spans="1:38" customHeight="1" ht="15">
      <c r="AF205" s="16"/>
      <c r="AG205" s="133">
        <f>ROUND((AG204-0.01),2)</f>
        <v>49.51</v>
      </c>
      <c r="AH205" s="134"/>
      <c r="AI205" s="135">
        <f>$C$2</f>
        <v>800</v>
      </c>
    </row>
    <row r="206" spans="1:38" customHeight="1" ht="15">
      <c r="AF206" s="16"/>
      <c r="AG206" s="133">
        <f>ROUND((AG205-0.01),2)</f>
        <v>49.5</v>
      </c>
      <c r="AH206" s="134"/>
      <c r="AI206" s="135">
        <f>$C$2</f>
        <v>800</v>
      </c>
    </row>
    <row r="207" spans="1:38" customHeight="1" ht="15">
      <c r="AF207" s="16"/>
      <c r="AG207" s="133">
        <f>ROUND((AG206-0.01),2)</f>
        <v>49.49</v>
      </c>
      <c r="AH207" s="134"/>
      <c r="AI207" s="135">
        <f>$C$2</f>
        <v>800</v>
      </c>
    </row>
    <row r="208" spans="1:38" customHeight="1" ht="15">
      <c r="AF208" s="16"/>
      <c r="AG208" s="133">
        <f>ROUND((AG207-0.01),2)</f>
        <v>49.48</v>
      </c>
      <c r="AH208" s="134"/>
      <c r="AI208" s="135">
        <f>$C$2</f>
        <v>800</v>
      </c>
    </row>
    <row r="209" spans="1:38" customHeight="1" ht="15">
      <c r="AF209" s="16"/>
      <c r="AG209" s="133">
        <f>ROUND((AG208-0.01),2)</f>
        <v>49.47</v>
      </c>
      <c r="AH209" s="134"/>
      <c r="AI209" s="135">
        <f>$C$2</f>
        <v>800</v>
      </c>
    </row>
    <row r="210" spans="1:38" customHeight="1" ht="15">
      <c r="AF210" s="16"/>
      <c r="AG210" s="133">
        <f>ROUND((AG209-0.01),2)</f>
        <v>49.46</v>
      </c>
      <c r="AH210" s="134"/>
      <c r="AI210" s="135">
        <f>$C$2</f>
        <v>800</v>
      </c>
    </row>
    <row r="211" spans="1:38" customHeight="1" ht="15">
      <c r="AF211" s="16"/>
      <c r="AG211" s="133">
        <f>ROUND((AG210-0.01),2)</f>
        <v>49.45</v>
      </c>
      <c r="AH211" s="134"/>
      <c r="AI211" s="135">
        <f>$C$2</f>
        <v>800</v>
      </c>
    </row>
    <row r="212" spans="1:38" customHeight="1" ht="15">
      <c r="AF212" s="16"/>
      <c r="AG212" s="133">
        <f>ROUND((AG211-0.01),2)</f>
        <v>49.44</v>
      </c>
      <c r="AH212" s="134"/>
      <c r="AI212" s="135">
        <f>$C$2</f>
        <v>800</v>
      </c>
    </row>
    <row r="213" spans="1:38" customHeight="1" ht="15">
      <c r="AF213" s="16"/>
      <c r="AG213" s="133">
        <f>ROUND((AG212-0.01),2)</f>
        <v>49.43</v>
      </c>
      <c r="AH213" s="134"/>
      <c r="AI213" s="135">
        <f>$C$2</f>
        <v>800</v>
      </c>
    </row>
    <row r="214" spans="1:38" customHeight="1" ht="15">
      <c r="AF214" s="16"/>
      <c r="AG214" s="133">
        <f>ROUND((AG213-0.01),2)</f>
        <v>49.42</v>
      </c>
      <c r="AH214" s="134"/>
      <c r="AI214" s="135">
        <f>$C$2</f>
        <v>800</v>
      </c>
    </row>
    <row r="215" spans="1:38" customHeight="1" ht="15">
      <c r="AF215" s="16"/>
      <c r="AG215" s="133">
        <f>ROUND((AG214-0.01),2)</f>
        <v>49.41</v>
      </c>
      <c r="AH215" s="134"/>
      <c r="AI215" s="135">
        <f>$C$2</f>
        <v>800</v>
      </c>
    </row>
    <row r="216" spans="1:38" customHeight="1" ht="15">
      <c r="AF216" s="16"/>
      <c r="AG216" s="133">
        <f>ROUND((AG215-0.01),2)</f>
        <v>49.4</v>
      </c>
      <c r="AH216" s="134"/>
      <c r="AI216" s="135">
        <f>$C$2</f>
        <v>800</v>
      </c>
    </row>
    <row r="217" spans="1:38" customHeight="1" ht="15">
      <c r="AF217" s="16"/>
      <c r="AG217" s="133">
        <f>ROUND((AG216-0.01),2)</f>
        <v>49.39</v>
      </c>
      <c r="AH217" s="134"/>
      <c r="AI217" s="135">
        <f>$C$2</f>
        <v>800</v>
      </c>
    </row>
    <row r="218" spans="1:38" customHeight="1" ht="15">
      <c r="AF218" s="16"/>
      <c r="AG218" s="133">
        <f>ROUND((AG217-0.01),2)</f>
        <v>49.38</v>
      </c>
      <c r="AH218" s="134"/>
      <c r="AI218" s="135">
        <f>$C$2</f>
        <v>800</v>
      </c>
    </row>
    <row r="219" spans="1:38" customHeight="1" ht="15">
      <c r="AF219" s="16"/>
      <c r="AG219" s="133">
        <f>ROUND((AG218-0.01),2)</f>
        <v>49.37</v>
      </c>
      <c r="AH219" s="134"/>
      <c r="AI219" s="135">
        <f>$C$2</f>
        <v>800</v>
      </c>
    </row>
    <row r="220" spans="1:38" customHeight="1" ht="15">
      <c r="AF220" s="16"/>
      <c r="AG220" s="133">
        <f>ROUND((AG219-0.01),2)</f>
        <v>49.36</v>
      </c>
      <c r="AH220" s="134"/>
      <c r="AI220" s="135">
        <f>$C$2</f>
        <v>800</v>
      </c>
    </row>
    <row r="221" spans="1:38" customHeight="1" ht="15">
      <c r="AF221" s="16"/>
      <c r="AG221" s="133">
        <f>ROUND((AG220-0.01),2)</f>
        <v>49.35</v>
      </c>
      <c r="AH221" s="134"/>
      <c r="AI221" s="135">
        <f>$C$2</f>
        <v>800</v>
      </c>
    </row>
    <row r="222" spans="1:38" customHeight="1" ht="15">
      <c r="AF222" s="16"/>
      <c r="AG222" s="133">
        <f>ROUND((AG221-0.01),2)</f>
        <v>49.34</v>
      </c>
      <c r="AH222" s="134"/>
      <c r="AI222" s="135">
        <f>$C$2</f>
        <v>800</v>
      </c>
    </row>
    <row r="223" spans="1:38" customHeight="1" ht="15">
      <c r="AF223" s="16"/>
      <c r="AG223" s="133">
        <f>ROUND((AG222-0.01),2)</f>
        <v>49.33</v>
      </c>
      <c r="AH223" s="134"/>
      <c r="AI223" s="135">
        <f>$C$2</f>
        <v>800</v>
      </c>
    </row>
    <row r="224" spans="1:38" customHeight="1" ht="15">
      <c r="AF224" s="16"/>
      <c r="AG224" s="133">
        <f>ROUND((AG223-0.01),2)</f>
        <v>49.32</v>
      </c>
      <c r="AH224" s="134"/>
      <c r="AI224" s="135">
        <f>$C$2</f>
        <v>800</v>
      </c>
    </row>
    <row r="225" spans="1:38" customHeight="1" ht="15">
      <c r="AF225" s="16"/>
      <c r="AG225" s="133">
        <f>ROUND((AG224-0.01),2)</f>
        <v>49.31</v>
      </c>
      <c r="AH225" s="134"/>
      <c r="AI225" s="135">
        <f>$C$2</f>
        <v>800</v>
      </c>
    </row>
    <row r="226" spans="1:38" customHeight="1" ht="15">
      <c r="AF226" s="16"/>
      <c r="AG226" s="133">
        <f>ROUND((AG225-0.01),2)</f>
        <v>49.3</v>
      </c>
      <c r="AH226" s="134"/>
      <c r="AI226" s="135">
        <f>$C$2</f>
        <v>800</v>
      </c>
    </row>
    <row r="227" spans="1:38" customHeight="1" ht="15">
      <c r="AF227" s="16"/>
      <c r="AG227" s="133">
        <f>ROUND((AG226-0.01),2)</f>
        <v>49.29</v>
      </c>
      <c r="AH227" s="134"/>
      <c r="AI227" s="135">
        <f>$C$2</f>
        <v>800</v>
      </c>
    </row>
    <row r="228" spans="1:38" customHeight="1" ht="15">
      <c r="AF228" s="16"/>
      <c r="AG228" s="133">
        <f>ROUND((AG227-0.01),2)</f>
        <v>49.28</v>
      </c>
      <c r="AH228" s="134"/>
      <c r="AI228" s="135">
        <f>$C$2</f>
        <v>800</v>
      </c>
    </row>
    <row r="229" spans="1:38" customHeight="1" ht="15">
      <c r="AF229" s="16"/>
      <c r="AG229" s="133">
        <f>ROUND((AG228-0.01),2)</f>
        <v>49.27</v>
      </c>
      <c r="AH229" s="134"/>
      <c r="AI229" s="135">
        <f>$C$2</f>
        <v>800</v>
      </c>
    </row>
    <row r="230" spans="1:38" customHeight="1" ht="15">
      <c r="AF230" s="16"/>
      <c r="AG230" s="133">
        <f>ROUND((AG229-0.01),2)</f>
        <v>49.26</v>
      </c>
      <c r="AH230" s="134"/>
      <c r="AI230" s="135">
        <f>$C$2</f>
        <v>800</v>
      </c>
    </row>
    <row r="231" spans="1:38" customHeight="1" ht="15">
      <c r="AF231" s="16"/>
      <c r="AG231" s="133">
        <f>ROUND((AG230-0.01),2)</f>
        <v>49.25</v>
      </c>
      <c r="AH231" s="134"/>
      <c r="AI231" s="135">
        <f>$C$2</f>
        <v>800</v>
      </c>
    </row>
    <row r="232" spans="1:38" customHeight="1" ht="15">
      <c r="AF232" s="16"/>
      <c r="AG232" s="133">
        <f>ROUND((AG231-0.01),2)</f>
        <v>49.24</v>
      </c>
      <c r="AH232" s="134"/>
      <c r="AI232" s="135">
        <f>$C$2</f>
        <v>800</v>
      </c>
    </row>
    <row r="233" spans="1:38" customHeight="1" ht="15">
      <c r="AF233" s="16"/>
      <c r="AG233" s="133">
        <f>ROUND((AG232-0.01),2)</f>
        <v>49.23</v>
      </c>
      <c r="AH233" s="134"/>
      <c r="AI233" s="135">
        <f>$C$2</f>
        <v>800</v>
      </c>
    </row>
    <row r="234" spans="1:38" customHeight="1" ht="15">
      <c r="AF234" s="16"/>
      <c r="AG234" s="133">
        <f>ROUND((AG233-0.01),2)</f>
        <v>49.22</v>
      </c>
      <c r="AH234" s="134"/>
      <c r="AI234" s="135">
        <f>$C$2</f>
        <v>800</v>
      </c>
    </row>
    <row r="235" spans="1:38" customHeight="1" ht="15">
      <c r="AF235" s="16"/>
      <c r="AG235" s="133">
        <f>ROUND((AG234-0.01),2)</f>
        <v>49.21</v>
      </c>
      <c r="AH235" s="134"/>
      <c r="AI235" s="135">
        <f>$C$2</f>
        <v>800</v>
      </c>
    </row>
    <row r="236" spans="1:38" customHeight="1" ht="15">
      <c r="AF236" s="16"/>
      <c r="AG236" s="133">
        <f>ROUND((AG235-0.01),2)</f>
        <v>49.2</v>
      </c>
      <c r="AH236" s="134"/>
      <c r="AI236" s="135">
        <f>$C$2</f>
        <v>800</v>
      </c>
    </row>
    <row r="237" spans="1:38" customHeight="1" ht="15">
      <c r="AF237" s="16"/>
      <c r="AG237" s="133">
        <f>ROUND((AG236-0.01),2)</f>
        <v>49.19</v>
      </c>
      <c r="AH237" s="134"/>
      <c r="AI237" s="135">
        <f>$C$2</f>
        <v>800</v>
      </c>
    </row>
    <row r="238" spans="1:38" customHeight="1" ht="15">
      <c r="AF238" s="16"/>
      <c r="AG238" s="133">
        <f>ROUND((AG237-0.01),2)</f>
        <v>49.18</v>
      </c>
      <c r="AH238" s="134"/>
      <c r="AI238" s="135">
        <f>$C$2</f>
        <v>800</v>
      </c>
    </row>
    <row r="239" spans="1:38" customHeight="1" ht="15">
      <c r="AF239" s="16"/>
      <c r="AG239" s="133">
        <f>ROUND((AG238-0.01),2)</f>
        <v>49.17</v>
      </c>
      <c r="AH239" s="134"/>
      <c r="AI239" s="135">
        <f>$C$2</f>
        <v>800</v>
      </c>
    </row>
    <row r="240" spans="1:38" customHeight="1" ht="15">
      <c r="AF240" s="16"/>
      <c r="AG240" s="133">
        <f>ROUND((AG239-0.01),2)</f>
        <v>49.16</v>
      </c>
      <c r="AH240" s="134"/>
      <c r="AI240" s="135">
        <f>$C$2</f>
        <v>800</v>
      </c>
    </row>
    <row r="241" spans="1:38" customHeight="1" ht="15">
      <c r="AF241" s="16"/>
      <c r="AG241" s="133">
        <f>ROUND((AG240-0.01),2)</f>
        <v>49.15</v>
      </c>
      <c r="AH241" s="134"/>
      <c r="AI241" s="135">
        <f>$C$2</f>
        <v>800</v>
      </c>
    </row>
    <row r="242" spans="1:38" customHeight="1" ht="15">
      <c r="AF242" s="16"/>
      <c r="AG242" s="133">
        <f>ROUND((AG241-0.01),2)</f>
        <v>49.14</v>
      </c>
      <c r="AH242" s="134"/>
      <c r="AI242" s="135">
        <f>$C$2</f>
        <v>800</v>
      </c>
    </row>
    <row r="243" spans="1:38" customHeight="1" ht="15">
      <c r="AF243" s="16"/>
      <c r="AG243" s="133">
        <f>ROUND((AG242-0.01),2)</f>
        <v>49.13</v>
      </c>
      <c r="AH243" s="134"/>
      <c r="AI243" s="135">
        <f>$C$2</f>
        <v>800</v>
      </c>
    </row>
    <row r="244" spans="1:38" customHeight="1" ht="15">
      <c r="AF244" s="16"/>
      <c r="AG244" s="133">
        <f>ROUND((AG243-0.01),2)</f>
        <v>49.12</v>
      </c>
      <c r="AH244" s="134"/>
      <c r="AI244" s="135">
        <f>$C$2</f>
        <v>800</v>
      </c>
    </row>
    <row r="245" spans="1:38" customHeight="1" ht="15">
      <c r="AF245" s="16"/>
      <c r="AG245" s="133">
        <f>ROUND((AG244-0.01),2)</f>
        <v>49.11</v>
      </c>
      <c r="AH245" s="134"/>
      <c r="AI245" s="135">
        <f>$C$2</f>
        <v>800</v>
      </c>
    </row>
    <row r="246" spans="1:38" customHeight="1" ht="15">
      <c r="AF246" s="16"/>
      <c r="AG246" s="133">
        <f>ROUND((AG245-0.01),2)</f>
        <v>49.1</v>
      </c>
      <c r="AH246" s="134"/>
      <c r="AI246" s="135">
        <f>$C$2</f>
        <v>800</v>
      </c>
    </row>
    <row r="247" spans="1:38" customHeight="1" ht="15">
      <c r="AF247" s="16"/>
      <c r="AG247" s="133">
        <f>ROUND((AG246-0.01),2)</f>
        <v>49.09</v>
      </c>
      <c r="AH247" s="134"/>
      <c r="AI247" s="135">
        <f>$C$2</f>
        <v>800</v>
      </c>
    </row>
    <row r="248" spans="1:38" customHeight="1" ht="15">
      <c r="AF248" s="16"/>
      <c r="AG248" s="133">
        <f>ROUND((AG247-0.01),2)</f>
        <v>49.08</v>
      </c>
      <c r="AH248" s="134"/>
      <c r="AI248" s="135">
        <f>$C$2</f>
        <v>800</v>
      </c>
    </row>
    <row r="249" spans="1:38" customHeight="1" ht="15">
      <c r="AF249" s="16"/>
      <c r="AG249" s="133">
        <f>ROUND((AG248-0.01),2)</f>
        <v>49.07</v>
      </c>
      <c r="AH249" s="134"/>
      <c r="AI249" s="135">
        <f>$C$2</f>
        <v>800</v>
      </c>
    </row>
    <row r="250" spans="1:38" customHeight="1" ht="15">
      <c r="AF250" s="16"/>
      <c r="AG250" s="133">
        <f>ROUND((AG249-0.01),2)</f>
        <v>49.06</v>
      </c>
      <c r="AH250" s="134"/>
      <c r="AI250" s="135">
        <f>$C$2</f>
        <v>800</v>
      </c>
    </row>
    <row r="251" spans="1:38" customHeight="1" ht="15">
      <c r="AF251" s="16"/>
      <c r="AG251" s="133">
        <f>ROUND((AG250-0.01),2)</f>
        <v>49.05</v>
      </c>
      <c r="AH251" s="134"/>
      <c r="AI251" s="135">
        <f>$C$2</f>
        <v>800</v>
      </c>
    </row>
    <row r="252" spans="1:38" customHeight="1" ht="15">
      <c r="AF252" s="16"/>
      <c r="AG252" s="133">
        <f>ROUND((AG251-0.01),2)</f>
        <v>49.04</v>
      </c>
      <c r="AH252" s="134"/>
      <c r="AI252" s="135">
        <f>$C$2</f>
        <v>800</v>
      </c>
    </row>
    <row r="253" spans="1:38" customHeight="1" ht="15">
      <c r="AF253" s="16"/>
      <c r="AG253" s="133">
        <f>ROUND((AG252-0.01),2)</f>
        <v>49.03</v>
      </c>
      <c r="AH253" s="134"/>
      <c r="AI253" s="135">
        <f>$C$2</f>
        <v>800</v>
      </c>
    </row>
    <row r="254" spans="1:38" customHeight="1" ht="15">
      <c r="AF254" s="16"/>
      <c r="AG254" s="133">
        <f>ROUND((AG253-0.01),2)</f>
        <v>49.02</v>
      </c>
      <c r="AH254" s="134"/>
      <c r="AI254" s="135">
        <f>$C$2</f>
        <v>800</v>
      </c>
    </row>
    <row r="255" spans="1:38" customHeight="1" ht="15">
      <c r="AF255" s="16"/>
      <c r="AG255" s="133">
        <f>ROUND((AG254-0.01),2)</f>
        <v>49.01</v>
      </c>
      <c r="AH255" s="134"/>
      <c r="AI255" s="135">
        <f>$C$2</f>
        <v>800</v>
      </c>
    </row>
    <row r="256" spans="1:38" customHeight="1" ht="15">
      <c r="AF256" s="16"/>
      <c r="AG256" s="133">
        <f>ROUND((AG255-0.01),2)</f>
        <v>49</v>
      </c>
      <c r="AH256" s="134"/>
      <c r="AI256" s="135">
        <f>$C$2</f>
        <v>800</v>
      </c>
    </row>
    <row r="257" spans="1:38" customHeight="1" ht="15">
      <c r="AF257" s="16"/>
      <c r="AG257" s="133">
        <f>ROUND((AG256-0.01),2)</f>
        <v>48.99</v>
      </c>
      <c r="AH257" s="134"/>
      <c r="AI257" s="135">
        <f>$C$2</f>
        <v>800</v>
      </c>
    </row>
    <row r="258" spans="1:38" customHeight="1" ht="15">
      <c r="AF258" s="16"/>
      <c r="AG258" s="133">
        <f>ROUND((AG257-0.01),2)</f>
        <v>48.98</v>
      </c>
      <c r="AH258" s="134"/>
      <c r="AI258" s="135">
        <f>$C$2</f>
        <v>800</v>
      </c>
    </row>
    <row r="259" spans="1:38" customHeight="1" ht="15">
      <c r="AF259" s="16"/>
      <c r="AG259" s="133">
        <f>ROUND((AG258-0.01),2)</f>
        <v>48.97</v>
      </c>
      <c r="AH259" s="134"/>
      <c r="AI259" s="135">
        <f>$C$2</f>
        <v>800</v>
      </c>
    </row>
    <row r="260" spans="1:38" customHeight="1" ht="15">
      <c r="AF260" s="16"/>
      <c r="AG260" s="133">
        <f>ROUND((AG259-0.01),2)</f>
        <v>48.96</v>
      </c>
      <c r="AH260" s="134"/>
      <c r="AI260" s="135">
        <f>$C$2</f>
        <v>800</v>
      </c>
    </row>
    <row r="261" spans="1:38" customHeight="1" ht="15">
      <c r="AF261" s="16"/>
      <c r="AG261" s="133">
        <f>ROUND((AG260-0.01),2)</f>
        <v>48.95</v>
      </c>
      <c r="AH261" s="134"/>
      <c r="AI261" s="135">
        <f>$C$2</f>
        <v>800</v>
      </c>
    </row>
    <row r="262" spans="1:38" customHeight="1" ht="15">
      <c r="AF262" s="16"/>
      <c r="AG262" s="133">
        <f>ROUND((AG261-0.01),2)</f>
        <v>48.94</v>
      </c>
      <c r="AH262" s="134"/>
      <c r="AI262" s="135">
        <f>$C$2</f>
        <v>800</v>
      </c>
    </row>
    <row r="263" spans="1:38" customHeight="1" ht="15">
      <c r="AF263" s="16"/>
      <c r="AG263" s="133">
        <f>ROUND((AG262-0.01),2)</f>
        <v>48.93</v>
      </c>
      <c r="AH263" s="134"/>
      <c r="AI263" s="135">
        <f>$C$2</f>
        <v>800</v>
      </c>
    </row>
    <row r="264" spans="1:38" customHeight="1" ht="15">
      <c r="AF264" s="16"/>
      <c r="AG264" s="133">
        <f>ROUND((AG263-0.01),2)</f>
        <v>48.92</v>
      </c>
      <c r="AH264" s="134"/>
      <c r="AI264" s="135">
        <f>$C$2</f>
        <v>800</v>
      </c>
    </row>
    <row r="265" spans="1:38" customHeight="1" ht="15">
      <c r="AF265" s="16"/>
      <c r="AG265" s="133">
        <f>ROUND((AG264-0.01),2)</f>
        <v>48.91</v>
      </c>
      <c r="AH265" s="134"/>
      <c r="AI265" s="135">
        <f>$C$2</f>
        <v>800</v>
      </c>
    </row>
    <row r="266" spans="1:38" customHeight="1" ht="15">
      <c r="AF266" s="16"/>
      <c r="AG266" s="133">
        <f>ROUND((AG265-0.01),2)</f>
        <v>48.9</v>
      </c>
      <c r="AH266" s="134"/>
      <c r="AI266" s="135">
        <f>$C$2</f>
        <v>800</v>
      </c>
    </row>
    <row r="267" spans="1:38" customHeight="1" ht="15">
      <c r="AF267" s="16"/>
      <c r="AG267" s="133">
        <f>ROUND((AG266-0.01),2)</f>
        <v>48.89</v>
      </c>
      <c r="AH267" s="134"/>
      <c r="AI267" s="135">
        <f>$C$2</f>
        <v>800</v>
      </c>
    </row>
    <row r="268" spans="1:38" customHeight="1" ht="15">
      <c r="AF268" s="16"/>
      <c r="AG268" s="133">
        <f>ROUND((AG267-0.01),2)</f>
        <v>48.88</v>
      </c>
      <c r="AH268" s="134"/>
      <c r="AI268" s="135">
        <f>$C$2</f>
        <v>800</v>
      </c>
    </row>
    <row r="269" spans="1:38" customHeight="1" ht="15">
      <c r="AF269" s="16"/>
      <c r="AG269" s="133">
        <f>ROUND((AG268-0.01),2)</f>
        <v>48.87</v>
      </c>
      <c r="AH269" s="134"/>
      <c r="AI269" s="135">
        <f>$C$2</f>
        <v>800</v>
      </c>
    </row>
    <row r="270" spans="1:38" customHeight="1" ht="15">
      <c r="AF270" s="16"/>
      <c r="AG270" s="133">
        <f>ROUND((AG269-0.01),2)</f>
        <v>48.86</v>
      </c>
      <c r="AH270" s="134"/>
      <c r="AI270" s="135">
        <f>$C$2</f>
        <v>800</v>
      </c>
    </row>
    <row r="271" spans="1:38" customHeight="1" ht="15">
      <c r="AF271" s="16"/>
      <c r="AG271" s="133">
        <f>ROUND((AG270-0.01),2)</f>
        <v>48.85</v>
      </c>
      <c r="AH271" s="134"/>
      <c r="AI271" s="135">
        <f>$C$2</f>
        <v>800</v>
      </c>
    </row>
    <row r="272" spans="1:38" customHeight="1" ht="15">
      <c r="AF272" s="16"/>
      <c r="AG272" s="133">
        <f>ROUND((AG271-0.01),2)</f>
        <v>48.84</v>
      </c>
      <c r="AH272" s="134"/>
      <c r="AI272" s="135">
        <f>$C$2</f>
        <v>800</v>
      </c>
    </row>
    <row r="273" spans="1:38" customHeight="1" ht="15">
      <c r="AF273" s="16"/>
      <c r="AG273" s="133">
        <f>ROUND((AG272-0.01),2)</f>
        <v>48.83</v>
      </c>
      <c r="AH273" s="134"/>
      <c r="AI273" s="135">
        <f>$C$2</f>
        <v>800</v>
      </c>
    </row>
    <row r="274" spans="1:38" customHeight="1" ht="15">
      <c r="AF274" s="16"/>
      <c r="AG274" s="133">
        <f>ROUND((AG273-0.01),2)</f>
        <v>48.82</v>
      </c>
      <c r="AH274" s="134"/>
      <c r="AI274" s="135">
        <f>$C$2</f>
        <v>800</v>
      </c>
    </row>
    <row r="275" spans="1:38" customHeight="1" ht="15">
      <c r="AF275" s="16"/>
      <c r="AG275" s="133">
        <f>ROUND((AG274-0.01),2)</f>
        <v>48.81</v>
      </c>
      <c r="AH275" s="134"/>
      <c r="AI275" s="135">
        <f>$C$2</f>
        <v>800</v>
      </c>
    </row>
    <row r="276" spans="1:38" customHeight="1" ht="15">
      <c r="AF276" s="16"/>
      <c r="AG276" s="133">
        <f>ROUND((AG275-0.01),2)</f>
        <v>48.8</v>
      </c>
      <c r="AH276" s="134"/>
      <c r="AI276" s="135">
        <f>$C$2</f>
        <v>800</v>
      </c>
    </row>
    <row r="277" spans="1:38" customHeight="1" ht="15">
      <c r="AF277" s="16"/>
      <c r="AG277" s="133">
        <f>ROUND((AG276-0.01),2)</f>
        <v>48.79</v>
      </c>
      <c r="AH277" s="134"/>
      <c r="AI277" s="135">
        <f>$C$2</f>
        <v>800</v>
      </c>
    </row>
    <row r="278" spans="1:38" customHeight="1" ht="15">
      <c r="AF278" s="16"/>
      <c r="AG278" s="133">
        <f>ROUND((AG277-0.01),2)</f>
        <v>48.78</v>
      </c>
      <c r="AH278" s="134"/>
      <c r="AI278" s="135">
        <f>$C$2</f>
        <v>800</v>
      </c>
    </row>
    <row r="279" spans="1:38" customHeight="1" ht="15">
      <c r="AF279" s="16"/>
      <c r="AG279" s="133">
        <f>ROUND((AG278-0.01),2)</f>
        <v>48.77</v>
      </c>
      <c r="AH279" s="134"/>
      <c r="AI279" s="135">
        <f>$C$2</f>
        <v>800</v>
      </c>
    </row>
    <row r="280" spans="1:38" customHeight="1" ht="15">
      <c r="AF280" s="16"/>
      <c r="AG280" s="133">
        <f>ROUND((AG279-0.01),2)</f>
        <v>48.76</v>
      </c>
      <c r="AH280" s="134"/>
      <c r="AI280" s="135">
        <f>$C$2</f>
        <v>800</v>
      </c>
    </row>
    <row r="281" spans="1:38" customHeight="1" ht="15">
      <c r="AF281" s="16"/>
      <c r="AG281" s="133">
        <f>ROUND((AG280-0.01),2)</f>
        <v>48.75</v>
      </c>
      <c r="AH281" s="134"/>
      <c r="AI281" s="135">
        <f>$C$2</f>
        <v>800</v>
      </c>
    </row>
    <row r="282" spans="1:38" customHeight="1" ht="15">
      <c r="AF282" s="16"/>
      <c r="AG282" s="133">
        <f>ROUND((AG281-0.01),2)</f>
        <v>48.74</v>
      </c>
      <c r="AH282" s="134"/>
      <c r="AI282" s="135">
        <f>$C$2</f>
        <v>800</v>
      </c>
    </row>
    <row r="283" spans="1:38" customHeight="1" ht="15">
      <c r="AF283" s="16"/>
      <c r="AG283" s="133">
        <f>ROUND((AG282-0.01),2)</f>
        <v>48.73</v>
      </c>
      <c r="AH283" s="134"/>
      <c r="AI283" s="135">
        <f>$C$2</f>
        <v>800</v>
      </c>
    </row>
    <row r="284" spans="1:38" customHeight="1" ht="15">
      <c r="AF284" s="16"/>
      <c r="AG284" s="133">
        <f>ROUND((AG283-0.01),2)</f>
        <v>48.72</v>
      </c>
      <c r="AH284" s="134"/>
      <c r="AI284" s="135">
        <f>$C$2</f>
        <v>800</v>
      </c>
    </row>
    <row r="285" spans="1:38" customHeight="1" ht="15">
      <c r="AF285" s="16"/>
      <c r="AG285" s="133">
        <f>ROUND((AG284-0.01),2)</f>
        <v>48.71</v>
      </c>
      <c r="AH285" s="134"/>
      <c r="AI285" s="135">
        <f>$C$2</f>
        <v>800</v>
      </c>
    </row>
    <row r="286" spans="1:38" customHeight="1" ht="15">
      <c r="AF286" s="16"/>
      <c r="AG286" s="133">
        <f>ROUND((AG285-0.01),2)</f>
        <v>48.7</v>
      </c>
      <c r="AH286" s="134"/>
      <c r="AI286" s="135">
        <f>$C$2</f>
        <v>800</v>
      </c>
    </row>
    <row r="287" spans="1:38" customHeight="1" ht="15">
      <c r="AF287" s="16"/>
      <c r="AG287" s="133">
        <f>ROUND((AG286-0.01),2)</f>
        <v>48.69</v>
      </c>
      <c r="AH287" s="134"/>
      <c r="AI287" s="135">
        <f>$C$2</f>
        <v>800</v>
      </c>
    </row>
    <row r="288" spans="1:38" customHeight="1" ht="15">
      <c r="AF288" s="16"/>
      <c r="AG288" s="133">
        <f>ROUND((AG287-0.01),2)</f>
        <v>48.68</v>
      </c>
      <c r="AH288" s="134"/>
      <c r="AI288" s="135">
        <f>$C$2</f>
        <v>800</v>
      </c>
    </row>
    <row r="289" spans="1:38" customHeight="1" ht="15">
      <c r="AF289" s="16"/>
      <c r="AG289" s="133">
        <f>ROUND((AG288-0.01),2)</f>
        <v>48.67</v>
      </c>
      <c r="AH289" s="134"/>
      <c r="AI289" s="135">
        <f>$C$2</f>
        <v>800</v>
      </c>
    </row>
    <row r="290" spans="1:38" customHeight="1" ht="15">
      <c r="AF290" s="16"/>
      <c r="AG290" s="133">
        <f>ROUND((AG289-0.01),2)</f>
        <v>48.66</v>
      </c>
      <c r="AH290" s="134"/>
      <c r="AI290" s="135">
        <f>$C$2</f>
        <v>800</v>
      </c>
    </row>
    <row r="291" spans="1:38" customHeight="1" ht="15">
      <c r="AF291" s="16"/>
      <c r="AG291" s="133">
        <f>ROUND((AG290-0.01),2)</f>
        <v>48.65</v>
      </c>
      <c r="AH291" s="134"/>
      <c r="AI291" s="135">
        <f>$C$2</f>
        <v>800</v>
      </c>
    </row>
    <row r="292" spans="1:38" customHeight="1" ht="15">
      <c r="AF292" s="16"/>
      <c r="AG292" s="133">
        <f>ROUND((AG291-0.01),2)</f>
        <v>48.64</v>
      </c>
      <c r="AH292" s="134"/>
      <c r="AI292" s="135">
        <f>$C$2</f>
        <v>800</v>
      </c>
    </row>
    <row r="293" spans="1:38" customHeight="1" ht="15">
      <c r="AF293" s="16"/>
      <c r="AG293" s="133">
        <f>ROUND((AG292-0.01),2)</f>
        <v>48.63</v>
      </c>
      <c r="AH293" s="134"/>
      <c r="AI293" s="135">
        <f>$C$2</f>
        <v>800</v>
      </c>
    </row>
    <row r="294" spans="1:38" customHeight="1" ht="15">
      <c r="AF294" s="16"/>
      <c r="AG294" s="133">
        <f>ROUND((AG293-0.01),2)</f>
        <v>48.62</v>
      </c>
      <c r="AH294" s="134"/>
      <c r="AI294" s="135">
        <f>$C$2</f>
        <v>800</v>
      </c>
    </row>
    <row r="295" spans="1:38" customHeight="1" ht="15">
      <c r="AF295" s="16"/>
      <c r="AG295" s="133">
        <f>ROUND((AG294-0.01),2)</f>
        <v>48.61</v>
      </c>
      <c r="AH295" s="134"/>
      <c r="AI295" s="135">
        <f>$C$2</f>
        <v>800</v>
      </c>
    </row>
    <row r="296" spans="1:38" customHeight="1" ht="15">
      <c r="AF296" s="16"/>
      <c r="AG296" s="133">
        <f>ROUND((AG295-0.01),2)</f>
        <v>48.6</v>
      </c>
      <c r="AH296" s="134"/>
      <c r="AI296" s="135">
        <f>$C$2</f>
        <v>800</v>
      </c>
    </row>
    <row r="297" spans="1:38" customHeight="1" ht="15">
      <c r="AF297" s="16"/>
      <c r="AG297" s="133">
        <f>ROUND((AG296-0.01),2)</f>
        <v>48.59</v>
      </c>
      <c r="AH297" s="134"/>
      <c r="AI297" s="135">
        <f>$C$2</f>
        <v>800</v>
      </c>
    </row>
    <row r="298" spans="1:38" customHeight="1" ht="15">
      <c r="AF298" s="16"/>
      <c r="AG298" s="133">
        <f>ROUND((AG297-0.01),2)</f>
        <v>48.58</v>
      </c>
      <c r="AH298" s="134"/>
      <c r="AI298" s="135">
        <f>$C$2</f>
        <v>800</v>
      </c>
    </row>
    <row r="299" spans="1:38" customHeight="1" ht="15">
      <c r="AF299" s="16"/>
      <c r="AG299" s="133">
        <f>ROUND((AG298-0.01),2)</f>
        <v>48.57</v>
      </c>
      <c r="AH299" s="134"/>
      <c r="AI299" s="135">
        <f>$C$2</f>
        <v>800</v>
      </c>
    </row>
    <row r="300" spans="1:38" customHeight="1" ht="15">
      <c r="AF300" s="16"/>
      <c r="AG300" s="133">
        <f>ROUND((AG299-0.01),2)</f>
        <v>48.56</v>
      </c>
      <c r="AH300" s="134"/>
      <c r="AI300" s="135">
        <f>$C$2</f>
        <v>800</v>
      </c>
    </row>
    <row r="301" spans="1:38" customHeight="1" ht="15">
      <c r="AF301" s="16"/>
      <c r="AG301" s="133">
        <f>ROUND((AG300-0.01),2)</f>
        <v>48.55</v>
      </c>
      <c r="AH301" s="134"/>
      <c r="AI301" s="135">
        <f>$C$2</f>
        <v>800</v>
      </c>
    </row>
    <row r="302" spans="1:38" customHeight="1" ht="15">
      <c r="AF302" s="16"/>
      <c r="AG302" s="133">
        <f>ROUND((AG301-0.01),2)</f>
        <v>48.54</v>
      </c>
      <c r="AH302" s="134"/>
      <c r="AI302" s="135">
        <f>$C$2</f>
        <v>800</v>
      </c>
    </row>
    <row r="303" spans="1:38" customHeight="1" ht="15">
      <c r="AF303" s="16"/>
      <c r="AG303" s="133">
        <f>ROUND((AG302-0.01),2)</f>
        <v>48.53</v>
      </c>
      <c r="AH303" s="134"/>
      <c r="AI303" s="135">
        <f>$C$2</f>
        <v>800</v>
      </c>
    </row>
    <row r="304" spans="1:38" customHeight="1" ht="15">
      <c r="AF304" s="16"/>
      <c r="AG304" s="133">
        <f>ROUND((AG303-0.01),2)</f>
        <v>48.52</v>
      </c>
      <c r="AH304" s="134"/>
      <c r="AI304" s="135">
        <f>$C$2</f>
        <v>800</v>
      </c>
    </row>
    <row r="305" spans="1:38" customHeight="1" ht="15">
      <c r="AF305" s="16"/>
      <c r="AG305" s="133">
        <f>ROUND((AG304-0.01),2)</f>
        <v>48.51</v>
      </c>
      <c r="AH305" s="134"/>
      <c r="AI305" s="135">
        <f>$C$2</f>
        <v>800</v>
      </c>
    </row>
    <row r="306" spans="1:38" customHeight="1" ht="15">
      <c r="AF306" s="16"/>
      <c r="AG306" s="133">
        <f>ROUND((AG305-0.01),2)</f>
        <v>48.5</v>
      </c>
      <c r="AH306" s="134"/>
      <c r="AI306" s="135">
        <f>$C$2</f>
        <v>800</v>
      </c>
    </row>
    <row r="307" spans="1:38" customHeight="1" ht="15">
      <c r="AF307" s="16"/>
      <c r="AG307" s="133">
        <f>ROUND((AG306-0.01),2)</f>
        <v>48.49</v>
      </c>
      <c r="AH307" s="134"/>
      <c r="AI307" s="135">
        <f>$C$2</f>
        <v>800</v>
      </c>
    </row>
    <row r="308" spans="1:38" customHeight="1" ht="15">
      <c r="AF308" s="16"/>
      <c r="AG308" s="133">
        <f>ROUND((AG307-0.01),2)</f>
        <v>48.48</v>
      </c>
      <c r="AH308" s="134"/>
      <c r="AI308" s="135">
        <f>$C$2</f>
        <v>800</v>
      </c>
    </row>
    <row r="309" spans="1:38" customHeight="1" ht="15">
      <c r="AF309" s="16"/>
      <c r="AG309" s="133">
        <f>ROUND((AG308-0.01),2)</f>
        <v>48.47</v>
      </c>
      <c r="AH309" s="134"/>
      <c r="AI309" s="135">
        <f>$C$2</f>
        <v>800</v>
      </c>
    </row>
    <row r="310" spans="1:38" customHeight="1" ht="15">
      <c r="AF310" s="16"/>
      <c r="AG310" s="133">
        <f>ROUND((AG309-0.01),2)</f>
        <v>48.46</v>
      </c>
      <c r="AH310" s="134"/>
      <c r="AI310" s="135">
        <f>$C$2</f>
        <v>800</v>
      </c>
    </row>
    <row r="311" spans="1:38" customHeight="1" ht="15">
      <c r="AF311" s="16"/>
      <c r="AG311" s="133">
        <f>ROUND((AG310-0.01),2)</f>
        <v>48.45</v>
      </c>
      <c r="AH311" s="134"/>
      <c r="AI311" s="135">
        <f>$C$2</f>
        <v>800</v>
      </c>
    </row>
    <row r="312" spans="1:38" customHeight="1" ht="15">
      <c r="AF312" s="16"/>
      <c r="AG312" s="133">
        <f>ROUND((AG311-0.01),2)</f>
        <v>48.44</v>
      </c>
      <c r="AH312" s="134"/>
      <c r="AI312" s="135">
        <f>$C$2</f>
        <v>800</v>
      </c>
    </row>
    <row r="313" spans="1:38" customHeight="1" ht="15">
      <c r="AF313" s="16"/>
      <c r="AG313" s="133">
        <f>ROUND((AG312-0.01),2)</f>
        <v>48.43</v>
      </c>
      <c r="AH313" s="134"/>
      <c r="AI313" s="135">
        <f>$C$2</f>
        <v>800</v>
      </c>
    </row>
    <row r="314" spans="1:38" customHeight="1" ht="15">
      <c r="AF314" s="16"/>
      <c r="AG314" s="133">
        <f>ROUND((AG313-0.01),2)</f>
        <v>48.42</v>
      </c>
      <c r="AH314" s="134"/>
      <c r="AI314" s="135">
        <f>$C$2</f>
        <v>800</v>
      </c>
    </row>
    <row r="315" spans="1:38" customHeight="1" ht="15">
      <c r="AF315" s="16"/>
      <c r="AG315" s="133">
        <f>ROUND((AG314-0.01),2)</f>
        <v>48.41</v>
      </c>
      <c r="AH315" s="134"/>
      <c r="AI315" s="135">
        <f>$C$2</f>
        <v>800</v>
      </c>
    </row>
    <row r="316" spans="1:38" customHeight="1" ht="15">
      <c r="AF316" s="16"/>
      <c r="AG316" s="133">
        <f>ROUND((AG315-0.01),2)</f>
        <v>48.4</v>
      </c>
      <c r="AH316" s="134"/>
      <c r="AI316" s="135">
        <f>$C$2</f>
        <v>800</v>
      </c>
    </row>
    <row r="317" spans="1:38" customHeight="1" ht="15">
      <c r="AF317" s="16"/>
      <c r="AG317" s="133">
        <f>ROUND((AG316-0.01),2)</f>
        <v>48.39</v>
      </c>
      <c r="AH317" s="134"/>
      <c r="AI317" s="135">
        <f>$C$2</f>
        <v>800</v>
      </c>
    </row>
    <row r="318" spans="1:38" customHeight="1" ht="15">
      <c r="AF318" s="16"/>
      <c r="AG318" s="133">
        <f>ROUND((AG317-0.01),2)</f>
        <v>48.38</v>
      </c>
      <c r="AH318" s="134"/>
      <c r="AI318" s="135">
        <f>$C$2</f>
        <v>800</v>
      </c>
    </row>
    <row r="319" spans="1:38" customHeight="1" ht="15">
      <c r="AF319" s="16"/>
      <c r="AG319" s="133">
        <f>ROUND((AG318-0.01),2)</f>
        <v>48.37</v>
      </c>
      <c r="AH319" s="134"/>
      <c r="AI319" s="135">
        <f>$C$2</f>
        <v>800</v>
      </c>
    </row>
    <row r="320" spans="1:38" customHeight="1" ht="15">
      <c r="AF320" s="16"/>
      <c r="AG320" s="133">
        <f>ROUND((AG319-0.01),2)</f>
        <v>48.36</v>
      </c>
      <c r="AH320" s="134"/>
      <c r="AI320" s="135">
        <f>$C$2</f>
        <v>800</v>
      </c>
    </row>
    <row r="321" spans="1:38" customHeight="1" ht="15">
      <c r="AF321" s="16"/>
      <c r="AG321" s="133">
        <f>ROUND((AG320-0.01),2)</f>
        <v>48.35</v>
      </c>
      <c r="AH321" s="134"/>
      <c r="AI321" s="135">
        <f>$C$2</f>
        <v>800</v>
      </c>
    </row>
    <row r="322" spans="1:38" customHeight="1" ht="15">
      <c r="AF322" s="16"/>
      <c r="AG322" s="133">
        <f>ROUND((AG321-0.01),2)</f>
        <v>48.34</v>
      </c>
      <c r="AH322" s="134"/>
      <c r="AI322" s="135">
        <f>$C$2</f>
        <v>800</v>
      </c>
    </row>
    <row r="323" spans="1:38" customHeight="1" ht="15">
      <c r="AF323" s="16"/>
      <c r="AG323" s="133">
        <f>ROUND((AG322-0.01),2)</f>
        <v>48.33</v>
      </c>
      <c r="AH323" s="134"/>
      <c r="AI323" s="135">
        <f>$C$2</f>
        <v>800</v>
      </c>
    </row>
    <row r="324" spans="1:38" customHeight="1" ht="15">
      <c r="AF324" s="16"/>
      <c r="AG324" s="133">
        <f>ROUND((AG323-0.01),2)</f>
        <v>48.32</v>
      </c>
      <c r="AH324" s="134"/>
      <c r="AI324" s="135">
        <f>$C$2</f>
        <v>800</v>
      </c>
    </row>
    <row r="325" spans="1:38" customHeight="1" ht="15">
      <c r="AF325" s="16"/>
      <c r="AG325" s="133">
        <f>ROUND((AG324-0.01),2)</f>
        <v>48.31</v>
      </c>
      <c r="AH325" s="134"/>
      <c r="AI325" s="135">
        <f>$C$2</f>
        <v>800</v>
      </c>
    </row>
    <row r="326" spans="1:38" customHeight="1" ht="15">
      <c r="AF326" s="16"/>
      <c r="AG326" s="133">
        <f>ROUND((AG325-0.01),2)</f>
        <v>48.3</v>
      </c>
      <c r="AH326" s="134"/>
      <c r="AI326" s="135">
        <f>$C$2</f>
        <v>800</v>
      </c>
    </row>
    <row r="327" spans="1:38" customHeight="1" ht="15">
      <c r="AF327" s="16"/>
      <c r="AG327" s="133">
        <f>ROUND((AG326-0.01),2)</f>
        <v>48.29</v>
      </c>
      <c r="AH327" s="134"/>
      <c r="AI327" s="135">
        <f>$C$2</f>
        <v>800</v>
      </c>
    </row>
    <row r="328" spans="1:38" customHeight="1" ht="15">
      <c r="AF328" s="16"/>
      <c r="AG328" s="133">
        <f>ROUND((AG327-0.01),2)</f>
        <v>48.28</v>
      </c>
      <c r="AH328" s="134"/>
      <c r="AI328" s="135">
        <f>$C$2</f>
        <v>800</v>
      </c>
    </row>
    <row r="329" spans="1:38" customHeight="1" ht="15">
      <c r="AF329" s="16"/>
      <c r="AG329" s="133">
        <f>ROUND((AG328-0.01),2)</f>
        <v>48.27</v>
      </c>
      <c r="AH329" s="134"/>
      <c r="AI329" s="135">
        <f>$C$2</f>
        <v>800</v>
      </c>
    </row>
    <row r="330" spans="1:38" customHeight="1" ht="15">
      <c r="AF330" s="16"/>
      <c r="AG330" s="133">
        <f>ROUND((AG329-0.01),2)</f>
        <v>48.26</v>
      </c>
      <c r="AH330" s="134"/>
      <c r="AI330" s="135">
        <f>$C$2</f>
        <v>800</v>
      </c>
    </row>
    <row r="331" spans="1:38" customHeight="1" ht="15">
      <c r="AF331" s="16"/>
      <c r="AG331" s="133">
        <f>ROUND((AG330-0.01),2)</f>
        <v>48.25</v>
      </c>
      <c r="AH331" s="134"/>
      <c r="AI331" s="135">
        <f>$C$2</f>
        <v>800</v>
      </c>
    </row>
    <row r="332" spans="1:38" customHeight="1" ht="15">
      <c r="AF332" s="16"/>
      <c r="AG332" s="133">
        <f>ROUND((AG331-0.01),2)</f>
        <v>48.24</v>
      </c>
      <c r="AH332" s="134"/>
      <c r="AI332" s="135">
        <f>$C$2</f>
        <v>800</v>
      </c>
    </row>
    <row r="333" spans="1:38" customHeight="1" ht="15">
      <c r="AF333" s="16"/>
      <c r="AG333" s="133">
        <f>ROUND((AG332-0.01),2)</f>
        <v>48.23</v>
      </c>
      <c r="AH333" s="134"/>
      <c r="AI333" s="135">
        <f>$C$2</f>
        <v>800</v>
      </c>
    </row>
    <row r="334" spans="1:38" customHeight="1" ht="15">
      <c r="AF334" s="16"/>
      <c r="AG334" s="133">
        <f>ROUND((AG333-0.01),2)</f>
        <v>48.22</v>
      </c>
      <c r="AH334" s="134"/>
      <c r="AI334" s="135">
        <f>$C$2</f>
        <v>800</v>
      </c>
    </row>
    <row r="335" spans="1:38" customHeight="1" ht="15">
      <c r="AF335" s="16"/>
      <c r="AG335" s="133">
        <f>ROUND((AG334-0.01),2)</f>
        <v>48.21</v>
      </c>
      <c r="AH335" s="134"/>
      <c r="AI335" s="135">
        <f>$C$2</f>
        <v>800</v>
      </c>
    </row>
    <row r="336" spans="1:38" customHeight="1" ht="15">
      <c r="AF336" s="16"/>
      <c r="AG336" s="133">
        <f>ROUND((AG335-0.01),2)</f>
        <v>48.2</v>
      </c>
      <c r="AH336" s="134"/>
      <c r="AI336" s="135">
        <f>$C$2</f>
        <v>800</v>
      </c>
    </row>
    <row r="337" spans="1:38" customHeight="1" ht="15">
      <c r="AF337" s="16"/>
      <c r="AG337" s="133">
        <f>ROUND((AG336-0.01),2)</f>
        <v>48.19</v>
      </c>
      <c r="AH337" s="134"/>
      <c r="AI337" s="135">
        <f>$C$2</f>
        <v>800</v>
      </c>
    </row>
    <row r="338" spans="1:38" customHeight="1" ht="15">
      <c r="AF338" s="16"/>
      <c r="AG338" s="133">
        <f>ROUND((AG337-0.01),2)</f>
        <v>48.18</v>
      </c>
      <c r="AH338" s="134"/>
      <c r="AI338" s="135">
        <f>$C$2</f>
        <v>800</v>
      </c>
    </row>
    <row r="339" spans="1:38" customHeight="1" ht="15">
      <c r="AF339" s="16"/>
      <c r="AG339" s="133">
        <f>ROUND((AG338-0.01),2)</f>
        <v>48.17</v>
      </c>
      <c r="AH339" s="134"/>
      <c r="AI339" s="135">
        <f>$C$2</f>
        <v>800</v>
      </c>
    </row>
    <row r="340" spans="1:38" customHeight="1" ht="15">
      <c r="AF340" s="16"/>
      <c r="AG340" s="133">
        <f>ROUND((AG339-0.01),2)</f>
        <v>48.16</v>
      </c>
      <c r="AH340" s="134"/>
      <c r="AI340" s="135">
        <f>$C$2</f>
        <v>800</v>
      </c>
    </row>
    <row r="341" spans="1:38" customHeight="1" ht="15">
      <c r="AF341" s="16"/>
      <c r="AG341" s="133">
        <f>ROUND((AG340-0.01),2)</f>
        <v>48.15</v>
      </c>
      <c r="AH341" s="134"/>
      <c r="AI341" s="135">
        <f>$C$2</f>
        <v>800</v>
      </c>
    </row>
    <row r="342" spans="1:38" customHeight="1" ht="15">
      <c r="AF342" s="16"/>
      <c r="AG342" s="133">
        <f>ROUND((AG341-0.01),2)</f>
        <v>48.14</v>
      </c>
      <c r="AH342" s="134"/>
      <c r="AI342" s="135">
        <f>$C$2</f>
        <v>800</v>
      </c>
    </row>
    <row r="343" spans="1:38" customHeight="1" ht="15">
      <c r="AF343" s="16"/>
      <c r="AG343" s="133">
        <f>ROUND((AG342-0.01),2)</f>
        <v>48.13</v>
      </c>
      <c r="AH343" s="134"/>
      <c r="AI343" s="135">
        <f>$C$2</f>
        <v>800</v>
      </c>
    </row>
    <row r="344" spans="1:38" customHeight="1" ht="15">
      <c r="AF344" s="16"/>
      <c r="AG344" s="133">
        <f>ROUND((AG343-0.01),2)</f>
        <v>48.12</v>
      </c>
      <c r="AH344" s="134"/>
      <c r="AI344" s="135">
        <f>$C$2</f>
        <v>800</v>
      </c>
    </row>
    <row r="345" spans="1:38" customHeight="1" ht="15">
      <c r="AF345" s="16"/>
      <c r="AG345" s="133">
        <f>ROUND((AG344-0.01),2)</f>
        <v>48.11</v>
      </c>
      <c r="AH345" s="134"/>
      <c r="AI345" s="135">
        <f>$C$2</f>
        <v>800</v>
      </c>
    </row>
    <row r="346" spans="1:38" customHeight="1" ht="15">
      <c r="AF346" s="16"/>
      <c r="AG346" s="133">
        <f>ROUND((AG345-0.01),2)</f>
        <v>48.1</v>
      </c>
      <c r="AH346" s="134"/>
      <c r="AI346" s="135">
        <f>$C$2</f>
        <v>800</v>
      </c>
    </row>
    <row r="347" spans="1:38" customHeight="1" ht="15">
      <c r="AF347" s="16"/>
      <c r="AG347" s="133">
        <f>ROUND((AG346-0.01),2)</f>
        <v>48.09</v>
      </c>
      <c r="AH347" s="134"/>
      <c r="AI347" s="135">
        <f>$C$2</f>
        <v>800</v>
      </c>
    </row>
    <row r="348" spans="1:38" customHeight="1" ht="15">
      <c r="AF348" s="16"/>
      <c r="AG348" s="133">
        <f>ROUND((AG347-0.01),2)</f>
        <v>48.08</v>
      </c>
      <c r="AH348" s="134"/>
      <c r="AI348" s="135">
        <f>$C$2</f>
        <v>800</v>
      </c>
    </row>
    <row r="349" spans="1:38" customHeight="1" ht="15">
      <c r="AF349" s="16"/>
      <c r="AG349" s="133">
        <f>ROUND((AG348-0.01),2)</f>
        <v>48.07</v>
      </c>
      <c r="AH349" s="134"/>
      <c r="AI349" s="135">
        <f>$C$2</f>
        <v>800</v>
      </c>
    </row>
    <row r="350" spans="1:38" customHeight="1" ht="15">
      <c r="AF350" s="16"/>
      <c r="AG350" s="133">
        <f>ROUND((AG349-0.01),2)</f>
        <v>48.06</v>
      </c>
      <c r="AH350" s="134"/>
      <c r="AI350" s="135">
        <f>$C$2</f>
        <v>800</v>
      </c>
    </row>
    <row r="351" spans="1:38" customHeight="1" ht="15">
      <c r="AF351" s="16"/>
      <c r="AG351" s="133">
        <f>ROUND((AG350-0.01),2)</f>
        <v>48.05</v>
      </c>
      <c r="AH351" s="134"/>
      <c r="AI351" s="135">
        <f>$C$2</f>
        <v>800</v>
      </c>
    </row>
    <row r="352" spans="1:38" customHeight="1" ht="15">
      <c r="AF352" s="16"/>
      <c r="AG352" s="133">
        <f>ROUND((AG351-0.01),2)</f>
        <v>48.04</v>
      </c>
      <c r="AH352" s="134"/>
      <c r="AI352" s="135">
        <f>$C$2</f>
        <v>800</v>
      </c>
    </row>
    <row r="353" spans="1:38" customHeight="1" ht="15">
      <c r="AF353" s="16"/>
      <c r="AG353" s="133">
        <f>ROUND((AG352-0.01),2)</f>
        <v>48.03</v>
      </c>
      <c r="AH353" s="134"/>
      <c r="AI353" s="135">
        <f>$C$2</f>
        <v>800</v>
      </c>
    </row>
    <row r="354" spans="1:38" customHeight="1" ht="15">
      <c r="AF354" s="16"/>
      <c r="AG354" s="133">
        <f>ROUND((AG353-0.01),2)</f>
        <v>48.02</v>
      </c>
      <c r="AH354" s="134"/>
      <c r="AI354" s="135">
        <f>$C$2</f>
        <v>800</v>
      </c>
    </row>
    <row r="355" spans="1:38" customHeight="1" ht="15">
      <c r="AF355" s="16"/>
      <c r="AG355" s="133">
        <f>ROUND((AG354-0.01),2)</f>
        <v>48.01</v>
      </c>
      <c r="AH355" s="134"/>
      <c r="AI355" s="135">
        <f>$C$2</f>
        <v>800</v>
      </c>
    </row>
    <row r="356" spans="1:38" customHeight="1" ht="15">
      <c r="AF356" s="16"/>
      <c r="AG356" s="136">
        <f>ROUND((AG355-0.01),2)</f>
        <v>48</v>
      </c>
      <c r="AH356" s="137"/>
      <c r="AI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H105:Z105"/>
    <mergeCell ref="S107:Z107"/>
    <mergeCell ref="E1:H1"/>
    <mergeCell ref="AA2:AD2"/>
    <mergeCell ref="AA3:AD3"/>
    <mergeCell ref="B4:D4"/>
    <mergeCell ref="S4:AC4"/>
  </mergeCells>
  <conditionalFormatting sqref="AD8">
    <cfRule type="cellIs" dxfId="0" priority="1" operator="lessThan">
      <formula>0</formula>
    </cfRule>
  </conditionalFormatting>
  <conditionalFormatting sqref="AD9">
    <cfRule type="cellIs" dxfId="0" priority="2" operator="lessThan">
      <formula>0</formula>
    </cfRule>
  </conditionalFormatting>
  <conditionalFormatting sqref="AD10">
    <cfRule type="cellIs" dxfId="0" priority="3" operator="lessThan">
      <formula>0</formula>
    </cfRule>
  </conditionalFormatting>
  <conditionalFormatting sqref="AD11">
    <cfRule type="cellIs" dxfId="0" priority="4" operator="lessThan">
      <formula>0</formula>
    </cfRule>
  </conditionalFormatting>
  <conditionalFormatting sqref="AD12">
    <cfRule type="cellIs" dxfId="0" priority="5" operator="lessThan">
      <formula>0</formula>
    </cfRule>
  </conditionalFormatting>
  <conditionalFormatting sqref="AD13">
    <cfRule type="cellIs" dxfId="0" priority="6" operator="lessThan">
      <formula>0</formula>
    </cfRule>
  </conditionalFormatting>
  <conditionalFormatting sqref="AD14">
    <cfRule type="cellIs" dxfId="0" priority="7" operator="lessThan">
      <formula>0</formula>
    </cfRule>
  </conditionalFormatting>
  <conditionalFormatting sqref="AD15">
    <cfRule type="cellIs" dxfId="0" priority="8" operator="lessThan">
      <formula>0</formula>
    </cfRule>
  </conditionalFormatting>
  <conditionalFormatting sqref="AD16">
    <cfRule type="cellIs" dxfId="0" priority="9" operator="lessThan">
      <formula>0</formula>
    </cfRule>
  </conditionalFormatting>
  <conditionalFormatting sqref="AD17">
    <cfRule type="cellIs" dxfId="0" priority="10" operator="lessThan">
      <formula>0</formula>
    </cfRule>
  </conditionalFormatting>
  <conditionalFormatting sqref="AD18">
    <cfRule type="cellIs" dxfId="0" priority="11" operator="lessThan">
      <formula>0</formula>
    </cfRule>
  </conditionalFormatting>
  <conditionalFormatting sqref="AD19">
    <cfRule type="cellIs" dxfId="0" priority="12" operator="lessThan">
      <formula>0</formula>
    </cfRule>
  </conditionalFormatting>
  <conditionalFormatting sqref="AD20">
    <cfRule type="cellIs" dxfId="0" priority="13" operator="lessThan">
      <formula>0</formula>
    </cfRule>
  </conditionalFormatting>
  <conditionalFormatting sqref="AD21">
    <cfRule type="cellIs" dxfId="0" priority="14" operator="lessThan">
      <formula>0</formula>
    </cfRule>
  </conditionalFormatting>
  <conditionalFormatting sqref="AD22">
    <cfRule type="cellIs" dxfId="0" priority="15" operator="lessThan">
      <formula>0</formula>
    </cfRule>
  </conditionalFormatting>
  <conditionalFormatting sqref="AD23">
    <cfRule type="cellIs" dxfId="0" priority="16" operator="lessThan">
      <formula>0</formula>
    </cfRule>
  </conditionalFormatting>
  <conditionalFormatting sqref="AD24">
    <cfRule type="cellIs" dxfId="0" priority="17" operator="lessThan">
      <formula>0</formula>
    </cfRule>
  </conditionalFormatting>
  <conditionalFormatting sqref="AD25">
    <cfRule type="cellIs" dxfId="0" priority="18" operator="lessThan">
      <formula>0</formula>
    </cfRule>
  </conditionalFormatting>
  <conditionalFormatting sqref="AD26">
    <cfRule type="cellIs" dxfId="0" priority="19" operator="lessThan">
      <formula>0</formula>
    </cfRule>
  </conditionalFormatting>
  <conditionalFormatting sqref="AD27">
    <cfRule type="cellIs" dxfId="0" priority="20" operator="lessThan">
      <formula>0</formula>
    </cfRule>
  </conditionalFormatting>
  <conditionalFormatting sqref="AD28">
    <cfRule type="cellIs" dxfId="0" priority="21" operator="lessThan">
      <formula>0</formula>
    </cfRule>
  </conditionalFormatting>
  <conditionalFormatting sqref="AD29">
    <cfRule type="cellIs" dxfId="0" priority="22" operator="lessThan">
      <formula>0</formula>
    </cfRule>
  </conditionalFormatting>
  <conditionalFormatting sqref="AD30">
    <cfRule type="cellIs" dxfId="0" priority="23" operator="lessThan">
      <formula>0</formula>
    </cfRule>
  </conditionalFormatting>
  <conditionalFormatting sqref="AD31">
    <cfRule type="cellIs" dxfId="0" priority="24" operator="lessThan">
      <formula>0</formula>
    </cfRule>
  </conditionalFormatting>
  <conditionalFormatting sqref="AD32">
    <cfRule type="cellIs" dxfId="0" priority="25" operator="lessThan">
      <formula>0</formula>
    </cfRule>
  </conditionalFormatting>
  <conditionalFormatting sqref="AD33">
    <cfRule type="cellIs" dxfId="0" priority="26" operator="lessThan">
      <formula>0</formula>
    </cfRule>
  </conditionalFormatting>
  <conditionalFormatting sqref="AD34">
    <cfRule type="cellIs" dxfId="0" priority="27" operator="lessThan">
      <formula>0</formula>
    </cfRule>
  </conditionalFormatting>
  <conditionalFormatting sqref="AD35">
    <cfRule type="cellIs" dxfId="0" priority="28" operator="lessThan">
      <formula>0</formula>
    </cfRule>
  </conditionalFormatting>
  <conditionalFormatting sqref="AD36">
    <cfRule type="cellIs" dxfId="0" priority="29" operator="lessThan">
      <formula>0</formula>
    </cfRule>
  </conditionalFormatting>
  <conditionalFormatting sqref="AD37">
    <cfRule type="cellIs" dxfId="0" priority="30" operator="lessThan">
      <formula>0</formula>
    </cfRule>
  </conditionalFormatting>
  <conditionalFormatting sqref="AD38">
    <cfRule type="cellIs" dxfId="0" priority="31" operator="lessThan">
      <formula>0</formula>
    </cfRule>
  </conditionalFormatting>
  <conditionalFormatting sqref="AD39">
    <cfRule type="cellIs" dxfId="0" priority="32" operator="lessThan">
      <formula>0</formula>
    </cfRule>
  </conditionalFormatting>
  <conditionalFormatting sqref="AD40">
    <cfRule type="cellIs" dxfId="0" priority="33" operator="lessThan">
      <formula>0</formula>
    </cfRule>
  </conditionalFormatting>
  <conditionalFormatting sqref="AD41">
    <cfRule type="cellIs" dxfId="0" priority="34" operator="lessThan">
      <formula>0</formula>
    </cfRule>
  </conditionalFormatting>
  <conditionalFormatting sqref="AD42">
    <cfRule type="cellIs" dxfId="0" priority="35" operator="lessThan">
      <formula>0</formula>
    </cfRule>
  </conditionalFormatting>
  <conditionalFormatting sqref="AD43">
    <cfRule type="cellIs" dxfId="0" priority="36" operator="lessThan">
      <formula>0</formula>
    </cfRule>
  </conditionalFormatting>
  <conditionalFormatting sqref="AD44">
    <cfRule type="cellIs" dxfId="0" priority="37" operator="lessThan">
      <formula>0</formula>
    </cfRule>
  </conditionalFormatting>
  <conditionalFormatting sqref="AD45">
    <cfRule type="cellIs" dxfId="0" priority="38" operator="lessThan">
      <formula>0</formula>
    </cfRule>
  </conditionalFormatting>
  <conditionalFormatting sqref="AD46">
    <cfRule type="cellIs" dxfId="0" priority="39" operator="lessThan">
      <formula>0</formula>
    </cfRule>
  </conditionalFormatting>
  <conditionalFormatting sqref="AD47">
    <cfRule type="cellIs" dxfId="0" priority="40" operator="lessThan">
      <formula>0</formula>
    </cfRule>
  </conditionalFormatting>
  <conditionalFormatting sqref="AD48">
    <cfRule type="cellIs" dxfId="0" priority="41" operator="lessThan">
      <formula>0</formula>
    </cfRule>
  </conditionalFormatting>
  <conditionalFormatting sqref="AD49">
    <cfRule type="cellIs" dxfId="0" priority="42" operator="lessThan">
      <formula>0</formula>
    </cfRule>
  </conditionalFormatting>
  <conditionalFormatting sqref="AD50">
    <cfRule type="cellIs" dxfId="0" priority="43" operator="lessThan">
      <formula>0</formula>
    </cfRule>
  </conditionalFormatting>
  <conditionalFormatting sqref="AD51">
    <cfRule type="cellIs" dxfId="0" priority="44" operator="lessThan">
      <formula>0</formula>
    </cfRule>
  </conditionalFormatting>
  <conditionalFormatting sqref="AD52">
    <cfRule type="cellIs" dxfId="0" priority="45" operator="lessThan">
      <formula>0</formula>
    </cfRule>
  </conditionalFormatting>
  <conditionalFormatting sqref="AD53">
    <cfRule type="cellIs" dxfId="0" priority="46" operator="lessThan">
      <formula>0</formula>
    </cfRule>
  </conditionalFormatting>
  <conditionalFormatting sqref="AD54">
    <cfRule type="cellIs" dxfId="0" priority="47" operator="lessThan">
      <formula>0</formula>
    </cfRule>
  </conditionalFormatting>
  <conditionalFormatting sqref="AD55">
    <cfRule type="cellIs" dxfId="0" priority="48" operator="lessThan">
      <formula>0</formula>
    </cfRule>
  </conditionalFormatting>
  <conditionalFormatting sqref="AD56">
    <cfRule type="cellIs" dxfId="0" priority="49" operator="lessThan">
      <formula>0</formula>
    </cfRule>
  </conditionalFormatting>
  <conditionalFormatting sqref="AD57">
    <cfRule type="cellIs" dxfId="0" priority="50" operator="lessThan">
      <formula>0</formula>
    </cfRule>
  </conditionalFormatting>
  <conditionalFormatting sqref="AD58">
    <cfRule type="cellIs" dxfId="0" priority="51" operator="lessThan">
      <formula>0</formula>
    </cfRule>
  </conditionalFormatting>
  <conditionalFormatting sqref="AD59">
    <cfRule type="cellIs" dxfId="0" priority="52" operator="lessThan">
      <formula>0</formula>
    </cfRule>
  </conditionalFormatting>
  <conditionalFormatting sqref="AD60">
    <cfRule type="cellIs" dxfId="0" priority="53" operator="lessThan">
      <formula>0</formula>
    </cfRule>
  </conditionalFormatting>
  <conditionalFormatting sqref="AD61">
    <cfRule type="cellIs" dxfId="0" priority="54" operator="lessThan">
      <formula>0</formula>
    </cfRule>
  </conditionalFormatting>
  <conditionalFormatting sqref="AD62">
    <cfRule type="cellIs" dxfId="0" priority="55" operator="lessThan">
      <formula>0</formula>
    </cfRule>
  </conditionalFormatting>
  <conditionalFormatting sqref="AD63">
    <cfRule type="cellIs" dxfId="0" priority="56" operator="lessThan">
      <formula>0</formula>
    </cfRule>
  </conditionalFormatting>
  <conditionalFormatting sqref="AD64">
    <cfRule type="cellIs" dxfId="0" priority="57" operator="lessThan">
      <formula>0</formula>
    </cfRule>
  </conditionalFormatting>
  <conditionalFormatting sqref="AD65">
    <cfRule type="cellIs" dxfId="0" priority="58" operator="lessThan">
      <formula>0</formula>
    </cfRule>
  </conditionalFormatting>
  <conditionalFormatting sqref="AD66">
    <cfRule type="cellIs" dxfId="0" priority="59" operator="lessThan">
      <formula>0</formula>
    </cfRule>
  </conditionalFormatting>
  <conditionalFormatting sqref="AD67">
    <cfRule type="cellIs" dxfId="0" priority="60" operator="lessThan">
      <formula>0</formula>
    </cfRule>
  </conditionalFormatting>
  <conditionalFormatting sqref="AD68">
    <cfRule type="cellIs" dxfId="0" priority="61" operator="lessThan">
      <formula>0</formula>
    </cfRule>
  </conditionalFormatting>
  <conditionalFormatting sqref="AD69">
    <cfRule type="cellIs" dxfId="0" priority="62" operator="lessThan">
      <formula>0</formula>
    </cfRule>
  </conditionalFormatting>
  <conditionalFormatting sqref="AD70">
    <cfRule type="cellIs" dxfId="0" priority="63" operator="lessThan">
      <formula>0</formula>
    </cfRule>
  </conditionalFormatting>
  <conditionalFormatting sqref="AD71">
    <cfRule type="cellIs" dxfId="0" priority="64" operator="lessThan">
      <formula>0</formula>
    </cfRule>
  </conditionalFormatting>
  <conditionalFormatting sqref="AD72">
    <cfRule type="cellIs" dxfId="0" priority="65" operator="lessThan">
      <formula>0</formula>
    </cfRule>
  </conditionalFormatting>
  <conditionalFormatting sqref="AD73">
    <cfRule type="cellIs" dxfId="0" priority="66" operator="lessThan">
      <formula>0</formula>
    </cfRule>
  </conditionalFormatting>
  <conditionalFormatting sqref="AD74">
    <cfRule type="cellIs" dxfId="0" priority="67" operator="lessThan">
      <formula>0</formula>
    </cfRule>
  </conditionalFormatting>
  <conditionalFormatting sqref="AD75">
    <cfRule type="cellIs" dxfId="0" priority="68" operator="lessThan">
      <formula>0</formula>
    </cfRule>
  </conditionalFormatting>
  <conditionalFormatting sqref="AD76">
    <cfRule type="cellIs" dxfId="0" priority="69" operator="lessThan">
      <formula>0</formula>
    </cfRule>
  </conditionalFormatting>
  <conditionalFormatting sqref="AD77">
    <cfRule type="cellIs" dxfId="0" priority="70" operator="lessThan">
      <formula>0</formula>
    </cfRule>
  </conditionalFormatting>
  <conditionalFormatting sqref="AD78">
    <cfRule type="cellIs" dxfId="0" priority="71" operator="lessThan">
      <formula>0</formula>
    </cfRule>
  </conditionalFormatting>
  <conditionalFormatting sqref="AD79">
    <cfRule type="cellIs" dxfId="0" priority="72" operator="lessThan">
      <formula>0</formula>
    </cfRule>
  </conditionalFormatting>
  <conditionalFormatting sqref="AD80">
    <cfRule type="cellIs" dxfId="0" priority="73" operator="lessThan">
      <formula>0</formula>
    </cfRule>
  </conditionalFormatting>
  <conditionalFormatting sqref="AD81">
    <cfRule type="cellIs" dxfId="0" priority="74" operator="lessThan">
      <formula>0</formula>
    </cfRule>
  </conditionalFormatting>
  <conditionalFormatting sqref="AD82">
    <cfRule type="cellIs" dxfId="0" priority="75" operator="lessThan">
      <formula>0</formula>
    </cfRule>
  </conditionalFormatting>
  <conditionalFormatting sqref="AD83">
    <cfRule type="cellIs" dxfId="0" priority="76" operator="lessThan">
      <formula>0</formula>
    </cfRule>
  </conditionalFormatting>
  <conditionalFormatting sqref="AD84">
    <cfRule type="cellIs" dxfId="0" priority="77" operator="lessThan">
      <formula>0</formula>
    </cfRule>
  </conditionalFormatting>
  <conditionalFormatting sqref="AD85">
    <cfRule type="cellIs" dxfId="0" priority="78" operator="lessThan">
      <formula>0</formula>
    </cfRule>
  </conditionalFormatting>
  <conditionalFormatting sqref="AD86">
    <cfRule type="cellIs" dxfId="0" priority="79" operator="lessThan">
      <formula>0</formula>
    </cfRule>
  </conditionalFormatting>
  <conditionalFormatting sqref="AD87">
    <cfRule type="cellIs" dxfId="0" priority="80" operator="lessThan">
      <formula>0</formula>
    </cfRule>
  </conditionalFormatting>
  <conditionalFormatting sqref="AD88">
    <cfRule type="cellIs" dxfId="0" priority="81" operator="lessThan">
      <formula>0</formula>
    </cfRule>
  </conditionalFormatting>
  <conditionalFormatting sqref="AD89">
    <cfRule type="cellIs" dxfId="0" priority="82" operator="lessThan">
      <formula>0</formula>
    </cfRule>
  </conditionalFormatting>
  <conditionalFormatting sqref="AD90">
    <cfRule type="cellIs" dxfId="0" priority="83" operator="lessThan">
      <formula>0</formula>
    </cfRule>
  </conditionalFormatting>
  <conditionalFormatting sqref="AD91">
    <cfRule type="cellIs" dxfId="0" priority="84" operator="lessThan">
      <formula>0</formula>
    </cfRule>
  </conditionalFormatting>
  <conditionalFormatting sqref="AD92">
    <cfRule type="cellIs" dxfId="0" priority="85" operator="lessThan">
      <formula>0</formula>
    </cfRule>
  </conditionalFormatting>
  <conditionalFormatting sqref="AD93">
    <cfRule type="cellIs" dxfId="0" priority="86" operator="lessThan">
      <formula>0</formula>
    </cfRule>
  </conditionalFormatting>
  <conditionalFormatting sqref="AD94">
    <cfRule type="cellIs" dxfId="0" priority="87" operator="lessThan">
      <formula>0</formula>
    </cfRule>
  </conditionalFormatting>
  <conditionalFormatting sqref="AD95">
    <cfRule type="cellIs" dxfId="0" priority="88" operator="lessThan">
      <formula>0</formula>
    </cfRule>
  </conditionalFormatting>
  <conditionalFormatting sqref="AD96">
    <cfRule type="cellIs" dxfId="0" priority="89" operator="lessThan">
      <formula>0</formula>
    </cfRule>
  </conditionalFormatting>
  <conditionalFormatting sqref="AD97">
    <cfRule type="cellIs" dxfId="0" priority="90" operator="lessThan">
      <formula>0</formula>
    </cfRule>
  </conditionalFormatting>
  <conditionalFormatting sqref="AD98">
    <cfRule type="cellIs" dxfId="0" priority="91" operator="lessThan">
      <formula>0</formula>
    </cfRule>
  </conditionalFormatting>
  <conditionalFormatting sqref="AD99">
    <cfRule type="cellIs" dxfId="0" priority="92" operator="lessThan">
      <formula>0</formula>
    </cfRule>
  </conditionalFormatting>
  <conditionalFormatting sqref="AD100">
    <cfRule type="cellIs" dxfId="0" priority="93" operator="lessThan">
      <formula>0</formula>
    </cfRule>
  </conditionalFormatting>
  <conditionalFormatting sqref="AD101">
    <cfRule type="cellIs" dxfId="0" priority="94" operator="lessThan">
      <formula>0</formula>
    </cfRule>
  </conditionalFormatting>
  <conditionalFormatting sqref="AD102">
    <cfRule type="cellIs" dxfId="0" priority="95" operator="lessThan">
      <formula>0</formula>
    </cfRule>
  </conditionalFormatting>
  <conditionalFormatting sqref="AD103">
    <cfRule type="cellIs" dxfId="0" priority="96" operator="lessThan">
      <formula>0</formula>
    </cfRule>
  </conditionalFormatting>
  <conditionalFormatting sqref="AC8">
    <cfRule type="cellIs" dxfId="1" priority="97" operator="between">
      <formula>0</formula>
      <formula>1000000</formula>
    </cfRule>
  </conditionalFormatting>
  <conditionalFormatting sqref="AC9">
    <cfRule type="cellIs" dxfId="1" priority="98" operator="between">
      <formula>0</formula>
      <formula>1000000</formula>
    </cfRule>
  </conditionalFormatting>
  <conditionalFormatting sqref="AC10">
    <cfRule type="cellIs" dxfId="1" priority="99" operator="between">
      <formula>0</formula>
      <formula>1000000</formula>
    </cfRule>
  </conditionalFormatting>
  <conditionalFormatting sqref="AC11">
    <cfRule type="cellIs" dxfId="1" priority="100" operator="between">
      <formula>0</formula>
      <formula>1000000</formula>
    </cfRule>
  </conditionalFormatting>
  <conditionalFormatting sqref="AC12">
    <cfRule type="cellIs" dxfId="1" priority="101" operator="between">
      <formula>0</formula>
      <formula>1000000</formula>
    </cfRule>
  </conditionalFormatting>
  <conditionalFormatting sqref="AC13">
    <cfRule type="cellIs" dxfId="1" priority="102" operator="between">
      <formula>0</formula>
      <formula>1000000</formula>
    </cfRule>
  </conditionalFormatting>
  <conditionalFormatting sqref="AC14">
    <cfRule type="cellIs" dxfId="1" priority="103" operator="between">
      <formula>0</formula>
      <formula>1000000</formula>
    </cfRule>
  </conditionalFormatting>
  <conditionalFormatting sqref="AC15">
    <cfRule type="cellIs" dxfId="1" priority="104" operator="between">
      <formula>0</formula>
      <formula>1000000</formula>
    </cfRule>
  </conditionalFormatting>
  <conditionalFormatting sqref="AC16">
    <cfRule type="cellIs" dxfId="1" priority="105" operator="between">
      <formula>0</formula>
      <formula>1000000</formula>
    </cfRule>
  </conditionalFormatting>
  <conditionalFormatting sqref="AC17">
    <cfRule type="cellIs" dxfId="1" priority="106" operator="between">
      <formula>0</formula>
      <formula>1000000</formula>
    </cfRule>
  </conditionalFormatting>
  <conditionalFormatting sqref="AC18">
    <cfRule type="cellIs" dxfId="1" priority="107" operator="between">
      <formula>0</formula>
      <formula>1000000</formula>
    </cfRule>
  </conditionalFormatting>
  <conditionalFormatting sqref="AC19">
    <cfRule type="cellIs" dxfId="1" priority="108" operator="between">
      <formula>0</formula>
      <formula>1000000</formula>
    </cfRule>
  </conditionalFormatting>
  <conditionalFormatting sqref="AC20">
    <cfRule type="cellIs" dxfId="1" priority="109" operator="between">
      <formula>0</formula>
      <formula>1000000</formula>
    </cfRule>
  </conditionalFormatting>
  <conditionalFormatting sqref="AC21">
    <cfRule type="cellIs" dxfId="1" priority="110" operator="between">
      <formula>0</formula>
      <formula>1000000</formula>
    </cfRule>
  </conditionalFormatting>
  <conditionalFormatting sqref="AC22">
    <cfRule type="cellIs" dxfId="1" priority="111" operator="between">
      <formula>0</formula>
      <formula>1000000</formula>
    </cfRule>
  </conditionalFormatting>
  <conditionalFormatting sqref="AC23">
    <cfRule type="cellIs" dxfId="1" priority="112" operator="between">
      <formula>0</formula>
      <formula>1000000</formula>
    </cfRule>
  </conditionalFormatting>
  <conditionalFormatting sqref="AC24">
    <cfRule type="cellIs" dxfId="1" priority="113" operator="between">
      <formula>0</formula>
      <formula>1000000</formula>
    </cfRule>
  </conditionalFormatting>
  <conditionalFormatting sqref="AC25">
    <cfRule type="cellIs" dxfId="1" priority="114" operator="between">
      <formula>0</formula>
      <formula>1000000</formula>
    </cfRule>
  </conditionalFormatting>
  <conditionalFormatting sqref="AC26">
    <cfRule type="cellIs" dxfId="1" priority="115" operator="between">
      <formula>0</formula>
      <formula>1000000</formula>
    </cfRule>
  </conditionalFormatting>
  <conditionalFormatting sqref="AC27">
    <cfRule type="cellIs" dxfId="1" priority="116" operator="between">
      <formula>0</formula>
      <formula>1000000</formula>
    </cfRule>
  </conditionalFormatting>
  <conditionalFormatting sqref="AC28">
    <cfRule type="cellIs" dxfId="1" priority="117" operator="between">
      <formula>0</formula>
      <formula>1000000</formula>
    </cfRule>
  </conditionalFormatting>
  <conditionalFormatting sqref="AC29">
    <cfRule type="cellIs" dxfId="1" priority="118" operator="between">
      <formula>0</formula>
      <formula>1000000</formula>
    </cfRule>
  </conditionalFormatting>
  <conditionalFormatting sqref="AC30">
    <cfRule type="cellIs" dxfId="1" priority="119" operator="between">
      <formula>0</formula>
      <formula>1000000</formula>
    </cfRule>
  </conditionalFormatting>
  <conditionalFormatting sqref="AC31">
    <cfRule type="cellIs" dxfId="1" priority="120" operator="between">
      <formula>0</formula>
      <formula>1000000</formula>
    </cfRule>
  </conditionalFormatting>
  <conditionalFormatting sqref="AC32">
    <cfRule type="cellIs" dxfId="1" priority="121" operator="between">
      <formula>0</formula>
      <formula>1000000</formula>
    </cfRule>
  </conditionalFormatting>
  <conditionalFormatting sqref="AC33">
    <cfRule type="cellIs" dxfId="1" priority="122" operator="between">
      <formula>0</formula>
      <formula>1000000</formula>
    </cfRule>
  </conditionalFormatting>
  <conditionalFormatting sqref="AC34">
    <cfRule type="cellIs" dxfId="1" priority="123" operator="between">
      <formula>0</formula>
      <formula>1000000</formula>
    </cfRule>
  </conditionalFormatting>
  <conditionalFormatting sqref="AC35">
    <cfRule type="cellIs" dxfId="1" priority="124" operator="between">
      <formula>0</formula>
      <formula>1000000</formula>
    </cfRule>
  </conditionalFormatting>
  <conditionalFormatting sqref="AC36">
    <cfRule type="cellIs" dxfId="1" priority="125" operator="between">
      <formula>0</formula>
      <formula>1000000</formula>
    </cfRule>
  </conditionalFormatting>
  <conditionalFormatting sqref="AC37">
    <cfRule type="cellIs" dxfId="1" priority="126" operator="between">
      <formula>0</formula>
      <formula>1000000</formula>
    </cfRule>
  </conditionalFormatting>
  <conditionalFormatting sqref="AC38">
    <cfRule type="cellIs" dxfId="1" priority="127" operator="between">
      <formula>0</formula>
      <formula>1000000</formula>
    </cfRule>
  </conditionalFormatting>
  <conditionalFormatting sqref="AC39">
    <cfRule type="cellIs" dxfId="1" priority="128" operator="between">
      <formula>0</formula>
      <formula>1000000</formula>
    </cfRule>
  </conditionalFormatting>
  <conditionalFormatting sqref="AC40">
    <cfRule type="cellIs" dxfId="1" priority="129" operator="between">
      <formula>0</formula>
      <formula>1000000</formula>
    </cfRule>
  </conditionalFormatting>
  <conditionalFormatting sqref="AC41">
    <cfRule type="cellIs" dxfId="1" priority="130" operator="between">
      <formula>0</formula>
      <formula>1000000</formula>
    </cfRule>
  </conditionalFormatting>
  <conditionalFormatting sqref="AC42">
    <cfRule type="cellIs" dxfId="1" priority="131" operator="between">
      <formula>0</formula>
      <formula>1000000</formula>
    </cfRule>
  </conditionalFormatting>
  <conditionalFormatting sqref="AC43">
    <cfRule type="cellIs" dxfId="1" priority="132" operator="between">
      <formula>0</formula>
      <formula>1000000</formula>
    </cfRule>
  </conditionalFormatting>
  <conditionalFormatting sqref="AC44">
    <cfRule type="cellIs" dxfId="1" priority="133" operator="between">
      <formula>0</formula>
      <formula>1000000</formula>
    </cfRule>
  </conditionalFormatting>
  <conditionalFormatting sqref="AC45">
    <cfRule type="cellIs" dxfId="1" priority="134" operator="between">
      <formula>0</formula>
      <formula>1000000</formula>
    </cfRule>
  </conditionalFormatting>
  <conditionalFormatting sqref="AC46">
    <cfRule type="cellIs" dxfId="1" priority="135" operator="between">
      <formula>0</formula>
      <formula>1000000</formula>
    </cfRule>
  </conditionalFormatting>
  <conditionalFormatting sqref="AC47">
    <cfRule type="cellIs" dxfId="1" priority="136" operator="between">
      <formula>0</formula>
      <formula>1000000</formula>
    </cfRule>
  </conditionalFormatting>
  <conditionalFormatting sqref="AC48">
    <cfRule type="cellIs" dxfId="1" priority="137" operator="between">
      <formula>0</formula>
      <formula>1000000</formula>
    </cfRule>
  </conditionalFormatting>
  <conditionalFormatting sqref="AC49">
    <cfRule type="cellIs" dxfId="1" priority="138" operator="between">
      <formula>0</formula>
      <formula>1000000</formula>
    </cfRule>
  </conditionalFormatting>
  <conditionalFormatting sqref="AC50">
    <cfRule type="cellIs" dxfId="1" priority="139" operator="between">
      <formula>0</formula>
      <formula>1000000</formula>
    </cfRule>
  </conditionalFormatting>
  <conditionalFormatting sqref="AC51">
    <cfRule type="cellIs" dxfId="1" priority="140" operator="between">
      <formula>0</formula>
      <formula>1000000</formula>
    </cfRule>
  </conditionalFormatting>
  <conditionalFormatting sqref="AC52">
    <cfRule type="cellIs" dxfId="1" priority="141" operator="between">
      <formula>0</formula>
      <formula>1000000</formula>
    </cfRule>
  </conditionalFormatting>
  <conditionalFormatting sqref="AC53">
    <cfRule type="cellIs" dxfId="1" priority="142" operator="between">
      <formula>0</formula>
      <formula>1000000</formula>
    </cfRule>
  </conditionalFormatting>
  <conditionalFormatting sqref="AC54">
    <cfRule type="cellIs" dxfId="1" priority="143" operator="between">
      <formula>0</formula>
      <formula>1000000</formula>
    </cfRule>
  </conditionalFormatting>
  <conditionalFormatting sqref="AC55">
    <cfRule type="cellIs" dxfId="1" priority="144" operator="between">
      <formula>0</formula>
      <formula>1000000</formula>
    </cfRule>
  </conditionalFormatting>
  <conditionalFormatting sqref="AC56">
    <cfRule type="cellIs" dxfId="1" priority="145" operator="between">
      <formula>0</formula>
      <formula>1000000</formula>
    </cfRule>
  </conditionalFormatting>
  <conditionalFormatting sqref="AC57">
    <cfRule type="cellIs" dxfId="1" priority="146" operator="between">
      <formula>0</formula>
      <formula>1000000</formula>
    </cfRule>
  </conditionalFormatting>
  <conditionalFormatting sqref="AC58">
    <cfRule type="cellIs" dxfId="1" priority="147" operator="between">
      <formula>0</formula>
      <formula>1000000</formula>
    </cfRule>
  </conditionalFormatting>
  <conditionalFormatting sqref="AC59">
    <cfRule type="cellIs" dxfId="1" priority="148" operator="between">
      <formula>0</formula>
      <formula>1000000</formula>
    </cfRule>
  </conditionalFormatting>
  <conditionalFormatting sqref="AC60">
    <cfRule type="cellIs" dxfId="1" priority="149" operator="between">
      <formula>0</formula>
      <formula>1000000</formula>
    </cfRule>
  </conditionalFormatting>
  <conditionalFormatting sqref="AC61">
    <cfRule type="cellIs" dxfId="1" priority="150" operator="between">
      <formula>0</formula>
      <formula>1000000</formula>
    </cfRule>
  </conditionalFormatting>
  <conditionalFormatting sqref="AC62">
    <cfRule type="cellIs" dxfId="1" priority="151" operator="between">
      <formula>0</formula>
      <formula>1000000</formula>
    </cfRule>
  </conditionalFormatting>
  <conditionalFormatting sqref="AC63">
    <cfRule type="cellIs" dxfId="1" priority="152" operator="between">
      <formula>0</formula>
      <formula>1000000</formula>
    </cfRule>
  </conditionalFormatting>
  <conditionalFormatting sqref="AC64">
    <cfRule type="cellIs" dxfId="1" priority="153" operator="between">
      <formula>0</formula>
      <formula>1000000</formula>
    </cfRule>
  </conditionalFormatting>
  <conditionalFormatting sqref="AC65">
    <cfRule type="cellIs" dxfId="1" priority="154" operator="between">
      <formula>0</formula>
      <formula>1000000</formula>
    </cfRule>
  </conditionalFormatting>
  <conditionalFormatting sqref="AC66">
    <cfRule type="cellIs" dxfId="1" priority="155" operator="between">
      <formula>0</formula>
      <formula>1000000</formula>
    </cfRule>
  </conditionalFormatting>
  <conditionalFormatting sqref="AC67">
    <cfRule type="cellIs" dxfId="1" priority="156" operator="between">
      <formula>0</formula>
      <formula>1000000</formula>
    </cfRule>
  </conditionalFormatting>
  <conditionalFormatting sqref="AC68">
    <cfRule type="cellIs" dxfId="1" priority="157" operator="between">
      <formula>0</formula>
      <formula>1000000</formula>
    </cfRule>
  </conditionalFormatting>
  <conditionalFormatting sqref="AC69">
    <cfRule type="cellIs" dxfId="1" priority="158" operator="between">
      <formula>0</formula>
      <formula>1000000</formula>
    </cfRule>
  </conditionalFormatting>
  <conditionalFormatting sqref="AC70">
    <cfRule type="cellIs" dxfId="1" priority="159" operator="between">
      <formula>0</formula>
      <formula>1000000</formula>
    </cfRule>
  </conditionalFormatting>
  <conditionalFormatting sqref="AC71">
    <cfRule type="cellIs" dxfId="1" priority="160" operator="between">
      <formula>0</formula>
      <formula>1000000</formula>
    </cfRule>
  </conditionalFormatting>
  <conditionalFormatting sqref="AC72">
    <cfRule type="cellIs" dxfId="1" priority="161" operator="between">
      <formula>0</formula>
      <formula>1000000</formula>
    </cfRule>
  </conditionalFormatting>
  <conditionalFormatting sqref="AC73">
    <cfRule type="cellIs" dxfId="1" priority="162" operator="between">
      <formula>0</formula>
      <formula>1000000</formula>
    </cfRule>
  </conditionalFormatting>
  <conditionalFormatting sqref="AC74">
    <cfRule type="cellIs" dxfId="1" priority="163" operator="between">
      <formula>0</formula>
      <formula>1000000</formula>
    </cfRule>
  </conditionalFormatting>
  <conditionalFormatting sqref="AC75">
    <cfRule type="cellIs" dxfId="1" priority="164" operator="between">
      <formula>0</formula>
      <formula>1000000</formula>
    </cfRule>
  </conditionalFormatting>
  <conditionalFormatting sqref="AC76">
    <cfRule type="cellIs" dxfId="1" priority="165" operator="between">
      <formula>0</formula>
      <formula>1000000</formula>
    </cfRule>
  </conditionalFormatting>
  <conditionalFormatting sqref="AC77">
    <cfRule type="cellIs" dxfId="1" priority="166" operator="between">
      <formula>0</formula>
      <formula>1000000</formula>
    </cfRule>
  </conditionalFormatting>
  <conditionalFormatting sqref="AC78">
    <cfRule type="cellIs" dxfId="1" priority="167" operator="between">
      <formula>0</formula>
      <formula>1000000</formula>
    </cfRule>
  </conditionalFormatting>
  <conditionalFormatting sqref="AC79">
    <cfRule type="cellIs" dxfId="1" priority="168" operator="between">
      <formula>0</formula>
      <formula>1000000</formula>
    </cfRule>
  </conditionalFormatting>
  <conditionalFormatting sqref="AC80">
    <cfRule type="cellIs" dxfId="1" priority="169" operator="between">
      <formula>0</formula>
      <formula>1000000</formula>
    </cfRule>
  </conditionalFormatting>
  <conditionalFormatting sqref="AC81">
    <cfRule type="cellIs" dxfId="1" priority="170" operator="between">
      <formula>0</formula>
      <formula>1000000</formula>
    </cfRule>
  </conditionalFormatting>
  <conditionalFormatting sqref="AC82">
    <cfRule type="cellIs" dxfId="1" priority="171" operator="between">
      <formula>0</formula>
      <formula>1000000</formula>
    </cfRule>
  </conditionalFormatting>
  <conditionalFormatting sqref="AC83">
    <cfRule type="cellIs" dxfId="1" priority="172" operator="between">
      <formula>0</formula>
      <formula>1000000</formula>
    </cfRule>
  </conditionalFormatting>
  <conditionalFormatting sqref="AC84">
    <cfRule type="cellIs" dxfId="1" priority="173" operator="between">
      <formula>0</formula>
      <formula>1000000</formula>
    </cfRule>
  </conditionalFormatting>
  <conditionalFormatting sqref="AC85">
    <cfRule type="cellIs" dxfId="1" priority="174" operator="between">
      <formula>0</formula>
      <formula>1000000</formula>
    </cfRule>
  </conditionalFormatting>
  <conditionalFormatting sqref="AC86">
    <cfRule type="cellIs" dxfId="1" priority="175" operator="between">
      <formula>0</formula>
      <formula>1000000</formula>
    </cfRule>
  </conditionalFormatting>
  <conditionalFormatting sqref="AC87">
    <cfRule type="cellIs" dxfId="1" priority="176" operator="between">
      <formula>0</formula>
      <formula>1000000</formula>
    </cfRule>
  </conditionalFormatting>
  <conditionalFormatting sqref="AC88">
    <cfRule type="cellIs" dxfId="1" priority="177" operator="between">
      <formula>0</formula>
      <formula>1000000</formula>
    </cfRule>
  </conditionalFormatting>
  <conditionalFormatting sqref="AC89">
    <cfRule type="cellIs" dxfId="1" priority="178" operator="between">
      <formula>0</formula>
      <formula>1000000</formula>
    </cfRule>
  </conditionalFormatting>
  <conditionalFormatting sqref="AC90">
    <cfRule type="cellIs" dxfId="1" priority="179" operator="between">
      <formula>0</formula>
      <formula>1000000</formula>
    </cfRule>
  </conditionalFormatting>
  <conditionalFormatting sqref="AC91">
    <cfRule type="cellIs" dxfId="1" priority="180" operator="between">
      <formula>0</formula>
      <formula>1000000</formula>
    </cfRule>
  </conditionalFormatting>
  <conditionalFormatting sqref="AC92">
    <cfRule type="cellIs" dxfId="1" priority="181" operator="between">
      <formula>0</formula>
      <formula>1000000</formula>
    </cfRule>
  </conditionalFormatting>
  <conditionalFormatting sqref="AC93">
    <cfRule type="cellIs" dxfId="1" priority="182" operator="between">
      <formula>0</formula>
      <formula>1000000</formula>
    </cfRule>
  </conditionalFormatting>
  <conditionalFormatting sqref="AC94">
    <cfRule type="cellIs" dxfId="1" priority="183" operator="between">
      <formula>0</formula>
      <formula>1000000</formula>
    </cfRule>
  </conditionalFormatting>
  <conditionalFormatting sqref="AC95">
    <cfRule type="cellIs" dxfId="1" priority="184" operator="between">
      <formula>0</formula>
      <formula>1000000</formula>
    </cfRule>
  </conditionalFormatting>
  <conditionalFormatting sqref="AC96">
    <cfRule type="cellIs" dxfId="1" priority="185" operator="between">
      <formula>0</formula>
      <formula>1000000</formula>
    </cfRule>
  </conditionalFormatting>
  <conditionalFormatting sqref="AC97">
    <cfRule type="cellIs" dxfId="1" priority="186" operator="between">
      <formula>0</formula>
      <formula>1000000</formula>
    </cfRule>
  </conditionalFormatting>
  <conditionalFormatting sqref="AC98">
    <cfRule type="cellIs" dxfId="1" priority="187" operator="between">
      <formula>0</formula>
      <formula>1000000</formula>
    </cfRule>
  </conditionalFormatting>
  <conditionalFormatting sqref="AC99">
    <cfRule type="cellIs" dxfId="1" priority="188" operator="between">
      <formula>0</formula>
      <formula>1000000</formula>
    </cfRule>
  </conditionalFormatting>
  <conditionalFormatting sqref="AC100">
    <cfRule type="cellIs" dxfId="1" priority="189" operator="between">
      <formula>0</formula>
      <formula>1000000</formula>
    </cfRule>
  </conditionalFormatting>
  <conditionalFormatting sqref="AC101">
    <cfRule type="cellIs" dxfId="1" priority="190" operator="between">
      <formula>0</formula>
      <formula>1000000</formula>
    </cfRule>
  </conditionalFormatting>
  <conditionalFormatting sqref="AC102">
    <cfRule type="cellIs" dxfId="1" priority="191" operator="between">
      <formula>0</formula>
      <formula>1000000</formula>
    </cfRule>
  </conditionalFormatting>
  <conditionalFormatting sqref="AC103">
    <cfRule type="cellIs" dxfId="1" priority="192" operator="between">
      <formula>0</formula>
      <formula>1000000</formula>
    </cfRule>
  </conditionalFormatting>
  <conditionalFormatting sqref="M8">
    <cfRule type="cellIs" dxfId="2" priority="193" operator="greaterThan">
      <formula>0</formula>
    </cfRule>
  </conditionalFormatting>
  <conditionalFormatting sqref="M9">
    <cfRule type="cellIs" dxfId="2" priority="194" operator="greaterThan">
      <formula>0</formula>
    </cfRule>
  </conditionalFormatting>
  <conditionalFormatting sqref="M10">
    <cfRule type="cellIs" dxfId="2" priority="195" operator="greaterThan">
      <formula>0</formula>
    </cfRule>
  </conditionalFormatting>
  <conditionalFormatting sqref="M11">
    <cfRule type="cellIs" dxfId="2" priority="196" operator="greaterThan">
      <formula>0</formula>
    </cfRule>
  </conditionalFormatting>
  <conditionalFormatting sqref="M12">
    <cfRule type="cellIs" dxfId="2" priority="197" operator="greaterThan">
      <formula>0</formula>
    </cfRule>
  </conditionalFormatting>
  <conditionalFormatting sqref="M13">
    <cfRule type="cellIs" dxfId="2" priority="198" operator="greaterThan">
      <formula>0</formula>
    </cfRule>
  </conditionalFormatting>
  <conditionalFormatting sqref="M14">
    <cfRule type="cellIs" dxfId="2" priority="199" operator="greaterThan">
      <formula>0</formula>
    </cfRule>
  </conditionalFormatting>
  <conditionalFormatting sqref="M15">
    <cfRule type="cellIs" dxfId="2" priority="200" operator="greaterThan">
      <formula>0</formula>
    </cfRule>
  </conditionalFormatting>
  <conditionalFormatting sqref="M16">
    <cfRule type="cellIs" dxfId="2" priority="201" operator="greaterThan">
      <formula>0</formula>
    </cfRule>
  </conditionalFormatting>
  <conditionalFormatting sqref="M17">
    <cfRule type="cellIs" dxfId="2" priority="202" operator="greaterThan">
      <formula>0</formula>
    </cfRule>
  </conditionalFormatting>
  <conditionalFormatting sqref="M18">
    <cfRule type="cellIs" dxfId="2" priority="203" operator="greaterThan">
      <formula>0</formula>
    </cfRule>
  </conditionalFormatting>
  <conditionalFormatting sqref="M19">
    <cfRule type="cellIs" dxfId="2" priority="204" operator="greaterThan">
      <formula>0</formula>
    </cfRule>
  </conditionalFormatting>
  <conditionalFormatting sqref="M20">
    <cfRule type="cellIs" dxfId="2" priority="205" operator="greaterThan">
      <formula>0</formula>
    </cfRule>
  </conditionalFormatting>
  <conditionalFormatting sqref="M21">
    <cfRule type="cellIs" dxfId="2" priority="206" operator="greaterThan">
      <formula>0</formula>
    </cfRule>
  </conditionalFormatting>
  <conditionalFormatting sqref="M22">
    <cfRule type="cellIs" dxfId="2" priority="207" operator="greaterThan">
      <formula>0</formula>
    </cfRule>
  </conditionalFormatting>
  <conditionalFormatting sqref="M23">
    <cfRule type="cellIs" dxfId="2" priority="208" operator="greaterThan">
      <formula>0</formula>
    </cfRule>
  </conditionalFormatting>
  <conditionalFormatting sqref="M24">
    <cfRule type="cellIs" dxfId="2" priority="209" operator="greaterThan">
      <formula>0</formula>
    </cfRule>
  </conditionalFormatting>
  <conditionalFormatting sqref="M25">
    <cfRule type="cellIs" dxfId="2" priority="210" operator="greaterThan">
      <formula>0</formula>
    </cfRule>
  </conditionalFormatting>
  <conditionalFormatting sqref="M26">
    <cfRule type="cellIs" dxfId="2" priority="211" operator="greaterThan">
      <formula>0</formula>
    </cfRule>
  </conditionalFormatting>
  <conditionalFormatting sqref="M27">
    <cfRule type="cellIs" dxfId="2" priority="212" operator="greaterThan">
      <formula>0</formula>
    </cfRule>
  </conditionalFormatting>
  <conditionalFormatting sqref="M28">
    <cfRule type="cellIs" dxfId="2" priority="213" operator="greaterThan">
      <formula>0</formula>
    </cfRule>
  </conditionalFormatting>
  <conditionalFormatting sqref="M29">
    <cfRule type="cellIs" dxfId="2" priority="214" operator="greaterThan">
      <formula>0</formula>
    </cfRule>
  </conditionalFormatting>
  <conditionalFormatting sqref="M30">
    <cfRule type="cellIs" dxfId="2" priority="215" operator="greaterThan">
      <formula>0</formula>
    </cfRule>
  </conditionalFormatting>
  <conditionalFormatting sqref="M31">
    <cfRule type="cellIs" dxfId="2" priority="216" operator="greaterThan">
      <formula>0</formula>
    </cfRule>
  </conditionalFormatting>
  <conditionalFormatting sqref="M32">
    <cfRule type="cellIs" dxfId="2" priority="217" operator="greaterThan">
      <formula>0</formula>
    </cfRule>
  </conditionalFormatting>
  <conditionalFormatting sqref="M33">
    <cfRule type="cellIs" dxfId="2" priority="218" operator="greaterThan">
      <formula>0</formula>
    </cfRule>
  </conditionalFormatting>
  <conditionalFormatting sqref="M34">
    <cfRule type="cellIs" dxfId="2" priority="219" operator="greaterThan">
      <formula>0</formula>
    </cfRule>
  </conditionalFormatting>
  <conditionalFormatting sqref="M35">
    <cfRule type="cellIs" dxfId="2" priority="220" operator="greaterThan">
      <formula>0</formula>
    </cfRule>
  </conditionalFormatting>
  <conditionalFormatting sqref="M36">
    <cfRule type="cellIs" dxfId="2" priority="221" operator="greaterThan">
      <formula>0</formula>
    </cfRule>
  </conditionalFormatting>
  <conditionalFormatting sqref="M37">
    <cfRule type="cellIs" dxfId="2" priority="222" operator="greaterThan">
      <formula>0</formula>
    </cfRule>
  </conditionalFormatting>
  <conditionalFormatting sqref="M38">
    <cfRule type="cellIs" dxfId="2" priority="223" operator="greaterThan">
      <formula>0</formula>
    </cfRule>
  </conditionalFormatting>
  <conditionalFormatting sqref="M39">
    <cfRule type="cellIs" dxfId="2" priority="224" operator="greaterThan">
      <formula>0</formula>
    </cfRule>
  </conditionalFormatting>
  <conditionalFormatting sqref="M40">
    <cfRule type="cellIs" dxfId="2" priority="225" operator="greaterThan">
      <formula>0</formula>
    </cfRule>
  </conditionalFormatting>
  <conditionalFormatting sqref="M41">
    <cfRule type="cellIs" dxfId="2" priority="226" operator="greaterThan">
      <formula>0</formula>
    </cfRule>
  </conditionalFormatting>
  <conditionalFormatting sqref="M42">
    <cfRule type="cellIs" dxfId="2" priority="227" operator="greaterThan">
      <formula>0</formula>
    </cfRule>
  </conditionalFormatting>
  <conditionalFormatting sqref="M43">
    <cfRule type="cellIs" dxfId="2" priority="228" operator="greaterThan">
      <formula>0</formula>
    </cfRule>
  </conditionalFormatting>
  <conditionalFormatting sqref="M44">
    <cfRule type="cellIs" dxfId="2" priority="229" operator="greaterThan">
      <formula>0</formula>
    </cfRule>
  </conditionalFormatting>
  <conditionalFormatting sqref="M45">
    <cfRule type="cellIs" dxfId="2" priority="230" operator="greaterThan">
      <formula>0</formula>
    </cfRule>
  </conditionalFormatting>
  <conditionalFormatting sqref="M46">
    <cfRule type="cellIs" dxfId="2" priority="231" operator="greaterThan">
      <formula>0</formula>
    </cfRule>
  </conditionalFormatting>
  <conditionalFormatting sqref="M47">
    <cfRule type="cellIs" dxfId="2" priority="232" operator="greaterThan">
      <formula>0</formula>
    </cfRule>
  </conditionalFormatting>
  <conditionalFormatting sqref="M48">
    <cfRule type="cellIs" dxfId="2" priority="233" operator="greaterThan">
      <formula>0</formula>
    </cfRule>
  </conditionalFormatting>
  <conditionalFormatting sqref="M49">
    <cfRule type="cellIs" dxfId="2" priority="234" operator="greaterThan">
      <formula>0</formula>
    </cfRule>
  </conditionalFormatting>
  <conditionalFormatting sqref="M50">
    <cfRule type="cellIs" dxfId="2" priority="235" operator="greaterThan">
      <formula>0</formula>
    </cfRule>
  </conditionalFormatting>
  <conditionalFormatting sqref="M51">
    <cfRule type="cellIs" dxfId="2" priority="236" operator="greaterThan">
      <formula>0</formula>
    </cfRule>
  </conditionalFormatting>
  <conditionalFormatting sqref="M52">
    <cfRule type="cellIs" dxfId="2" priority="237" operator="greaterThan">
      <formula>0</formula>
    </cfRule>
  </conditionalFormatting>
  <conditionalFormatting sqref="M53">
    <cfRule type="cellIs" dxfId="2" priority="238" operator="greaterThan">
      <formula>0</formula>
    </cfRule>
  </conditionalFormatting>
  <conditionalFormatting sqref="M54">
    <cfRule type="cellIs" dxfId="2" priority="239" operator="greaterThan">
      <formula>0</formula>
    </cfRule>
  </conditionalFormatting>
  <conditionalFormatting sqref="M55">
    <cfRule type="cellIs" dxfId="2" priority="240" operator="greaterThan">
      <formula>0</formula>
    </cfRule>
  </conditionalFormatting>
  <conditionalFormatting sqref="M56">
    <cfRule type="cellIs" dxfId="2" priority="241" operator="greaterThan">
      <formula>0</formula>
    </cfRule>
  </conditionalFormatting>
  <conditionalFormatting sqref="M57">
    <cfRule type="cellIs" dxfId="2" priority="242" operator="greaterThan">
      <formula>0</formula>
    </cfRule>
  </conditionalFormatting>
  <conditionalFormatting sqref="M58">
    <cfRule type="cellIs" dxfId="2" priority="243" operator="greaterThan">
      <formula>0</formula>
    </cfRule>
  </conditionalFormatting>
  <conditionalFormatting sqref="M59">
    <cfRule type="cellIs" dxfId="2" priority="244" operator="greaterThan">
      <formula>0</formula>
    </cfRule>
  </conditionalFormatting>
  <conditionalFormatting sqref="M60">
    <cfRule type="cellIs" dxfId="2" priority="245" operator="greaterThan">
      <formula>0</formula>
    </cfRule>
  </conditionalFormatting>
  <conditionalFormatting sqref="M61">
    <cfRule type="cellIs" dxfId="2" priority="246" operator="greaterThan">
      <formula>0</formula>
    </cfRule>
  </conditionalFormatting>
  <conditionalFormatting sqref="M62">
    <cfRule type="cellIs" dxfId="2" priority="247" operator="greaterThan">
      <formula>0</formula>
    </cfRule>
  </conditionalFormatting>
  <conditionalFormatting sqref="M63">
    <cfRule type="cellIs" dxfId="2" priority="248" operator="greaterThan">
      <formula>0</formula>
    </cfRule>
  </conditionalFormatting>
  <conditionalFormatting sqref="M64">
    <cfRule type="cellIs" dxfId="2" priority="249" operator="greaterThan">
      <formula>0</formula>
    </cfRule>
  </conditionalFormatting>
  <conditionalFormatting sqref="M65">
    <cfRule type="cellIs" dxfId="2" priority="250" operator="greaterThan">
      <formula>0</formula>
    </cfRule>
  </conditionalFormatting>
  <conditionalFormatting sqref="M66">
    <cfRule type="cellIs" dxfId="2" priority="251" operator="greaterThan">
      <formula>0</formula>
    </cfRule>
  </conditionalFormatting>
  <conditionalFormatting sqref="M67">
    <cfRule type="cellIs" dxfId="2" priority="252" operator="greaterThan">
      <formula>0</formula>
    </cfRule>
  </conditionalFormatting>
  <conditionalFormatting sqref="M68">
    <cfRule type="cellIs" dxfId="2" priority="253" operator="greaterThan">
      <formula>0</formula>
    </cfRule>
  </conditionalFormatting>
  <conditionalFormatting sqref="M69">
    <cfRule type="cellIs" dxfId="2" priority="254" operator="greaterThan">
      <formula>0</formula>
    </cfRule>
  </conditionalFormatting>
  <conditionalFormatting sqref="M70">
    <cfRule type="cellIs" dxfId="2" priority="255" operator="greaterThan">
      <formula>0</formula>
    </cfRule>
  </conditionalFormatting>
  <conditionalFormatting sqref="M71">
    <cfRule type="cellIs" dxfId="2" priority="256" operator="greaterThan">
      <formula>0</formula>
    </cfRule>
  </conditionalFormatting>
  <conditionalFormatting sqref="M72">
    <cfRule type="cellIs" dxfId="2" priority="257" operator="greaterThan">
      <formula>0</formula>
    </cfRule>
  </conditionalFormatting>
  <conditionalFormatting sqref="M73">
    <cfRule type="cellIs" dxfId="2" priority="258" operator="greaterThan">
      <formula>0</formula>
    </cfRule>
  </conditionalFormatting>
  <conditionalFormatting sqref="M74">
    <cfRule type="cellIs" dxfId="2" priority="259" operator="greaterThan">
      <formula>0</formula>
    </cfRule>
  </conditionalFormatting>
  <conditionalFormatting sqref="M75">
    <cfRule type="cellIs" dxfId="2" priority="260" operator="greaterThan">
      <formula>0</formula>
    </cfRule>
  </conditionalFormatting>
  <conditionalFormatting sqref="M76">
    <cfRule type="cellIs" dxfId="2" priority="261" operator="greaterThan">
      <formula>0</formula>
    </cfRule>
  </conditionalFormatting>
  <conditionalFormatting sqref="M77">
    <cfRule type="cellIs" dxfId="2" priority="262" operator="greaterThan">
      <formula>0</formula>
    </cfRule>
  </conditionalFormatting>
  <conditionalFormatting sqref="M78">
    <cfRule type="cellIs" dxfId="2" priority="263" operator="greaterThan">
      <formula>0</formula>
    </cfRule>
  </conditionalFormatting>
  <conditionalFormatting sqref="M79">
    <cfRule type="cellIs" dxfId="2" priority="264" operator="greaterThan">
      <formula>0</formula>
    </cfRule>
  </conditionalFormatting>
  <conditionalFormatting sqref="M80">
    <cfRule type="cellIs" dxfId="2" priority="265" operator="greaterThan">
      <formula>0</formula>
    </cfRule>
  </conditionalFormatting>
  <conditionalFormatting sqref="M81">
    <cfRule type="cellIs" dxfId="2" priority="266" operator="greaterThan">
      <formula>0</formula>
    </cfRule>
  </conditionalFormatting>
  <conditionalFormatting sqref="M82">
    <cfRule type="cellIs" dxfId="2" priority="267" operator="greaterThan">
      <formula>0</formula>
    </cfRule>
  </conditionalFormatting>
  <conditionalFormatting sqref="M83">
    <cfRule type="cellIs" dxfId="2" priority="268" operator="greaterThan">
      <formula>0</formula>
    </cfRule>
  </conditionalFormatting>
  <conditionalFormatting sqref="M84">
    <cfRule type="cellIs" dxfId="2" priority="269" operator="greaterThan">
      <formula>0</formula>
    </cfRule>
  </conditionalFormatting>
  <conditionalFormatting sqref="M85">
    <cfRule type="cellIs" dxfId="2" priority="270" operator="greaterThan">
      <formula>0</formula>
    </cfRule>
  </conditionalFormatting>
  <conditionalFormatting sqref="M86">
    <cfRule type="cellIs" dxfId="2" priority="271" operator="greaterThan">
      <formula>0</formula>
    </cfRule>
  </conditionalFormatting>
  <conditionalFormatting sqref="M87">
    <cfRule type="cellIs" dxfId="2" priority="272" operator="greaterThan">
      <formula>0</formula>
    </cfRule>
  </conditionalFormatting>
  <conditionalFormatting sqref="M88">
    <cfRule type="cellIs" dxfId="2" priority="273" operator="greaterThan">
      <formula>0</formula>
    </cfRule>
  </conditionalFormatting>
  <conditionalFormatting sqref="M89">
    <cfRule type="cellIs" dxfId="2" priority="274" operator="greaterThan">
      <formula>0</formula>
    </cfRule>
  </conditionalFormatting>
  <conditionalFormatting sqref="M90">
    <cfRule type="cellIs" dxfId="2" priority="275" operator="greaterThan">
      <formula>0</formula>
    </cfRule>
  </conditionalFormatting>
  <conditionalFormatting sqref="M91">
    <cfRule type="cellIs" dxfId="2" priority="276" operator="greaterThan">
      <formula>0</formula>
    </cfRule>
  </conditionalFormatting>
  <conditionalFormatting sqref="M92">
    <cfRule type="cellIs" dxfId="2" priority="277" operator="greaterThan">
      <formula>0</formula>
    </cfRule>
  </conditionalFormatting>
  <conditionalFormatting sqref="M93">
    <cfRule type="cellIs" dxfId="2" priority="278" operator="greaterThan">
      <formula>0</formula>
    </cfRule>
  </conditionalFormatting>
  <conditionalFormatting sqref="M94">
    <cfRule type="cellIs" dxfId="2" priority="279" operator="greaterThan">
      <formula>0</formula>
    </cfRule>
  </conditionalFormatting>
  <conditionalFormatting sqref="M95">
    <cfRule type="cellIs" dxfId="2" priority="280" operator="greaterThan">
      <formula>0</formula>
    </cfRule>
  </conditionalFormatting>
  <conditionalFormatting sqref="M96">
    <cfRule type="cellIs" dxfId="2" priority="281" operator="greaterThan">
      <formula>0</formula>
    </cfRule>
  </conditionalFormatting>
  <conditionalFormatting sqref="M97">
    <cfRule type="cellIs" dxfId="2" priority="282" operator="greaterThan">
      <formula>0</formula>
    </cfRule>
  </conditionalFormatting>
  <conditionalFormatting sqref="M98">
    <cfRule type="cellIs" dxfId="2" priority="283" operator="greaterThan">
      <formula>0</formula>
    </cfRule>
  </conditionalFormatting>
  <conditionalFormatting sqref="M99">
    <cfRule type="cellIs" dxfId="2" priority="284" operator="greaterThan">
      <formula>0</formula>
    </cfRule>
  </conditionalFormatting>
  <conditionalFormatting sqref="M100">
    <cfRule type="cellIs" dxfId="2" priority="285" operator="greaterThan">
      <formula>0</formula>
    </cfRule>
  </conditionalFormatting>
  <conditionalFormatting sqref="M101">
    <cfRule type="cellIs" dxfId="2" priority="286" operator="greaterThan">
      <formula>0</formula>
    </cfRule>
  </conditionalFormatting>
  <conditionalFormatting sqref="M102">
    <cfRule type="cellIs" dxfId="2" priority="287" operator="greaterThan">
      <formula>0</formula>
    </cfRule>
  </conditionalFormatting>
  <conditionalFormatting sqref="M103">
    <cfRule type="cellIs" dxfId="2" priority="288" operator="greaterThan">
      <formula>0</formula>
    </cfRule>
  </conditionalFormatting>
  <conditionalFormatting sqref="M104">
    <cfRule type="cellIs" dxfId="2" priority="289" operator="greaterThan">
      <formula>0</formula>
    </cfRule>
  </conditionalFormatting>
  <conditionalFormatting sqref="P8">
    <cfRule type="cellIs" dxfId="2" priority="290" operator="greaterThan">
      <formula>0</formula>
    </cfRule>
  </conditionalFormatting>
  <conditionalFormatting sqref="P9">
    <cfRule type="cellIs" dxfId="2" priority="291" operator="greaterThan">
      <formula>0</formula>
    </cfRule>
  </conditionalFormatting>
  <conditionalFormatting sqref="P10">
    <cfRule type="cellIs" dxfId="2" priority="292" operator="greaterThan">
      <formula>0</formula>
    </cfRule>
  </conditionalFormatting>
  <conditionalFormatting sqref="P11">
    <cfRule type="cellIs" dxfId="2" priority="293" operator="greaterThan">
      <formula>0</formula>
    </cfRule>
  </conditionalFormatting>
  <conditionalFormatting sqref="P12">
    <cfRule type="cellIs" dxfId="2" priority="294" operator="greaterThan">
      <formula>0</formula>
    </cfRule>
  </conditionalFormatting>
  <conditionalFormatting sqref="P13">
    <cfRule type="cellIs" dxfId="2" priority="295" operator="greaterThan">
      <formula>0</formula>
    </cfRule>
  </conditionalFormatting>
  <conditionalFormatting sqref="P14">
    <cfRule type="cellIs" dxfId="2" priority="296" operator="greaterThan">
      <formula>0</formula>
    </cfRule>
  </conditionalFormatting>
  <conditionalFormatting sqref="P15">
    <cfRule type="cellIs" dxfId="2" priority="297" operator="greaterThan">
      <formula>0</formula>
    </cfRule>
  </conditionalFormatting>
  <conditionalFormatting sqref="P16">
    <cfRule type="cellIs" dxfId="2" priority="298" operator="greaterThan">
      <formula>0</formula>
    </cfRule>
  </conditionalFormatting>
  <conditionalFormatting sqref="P17">
    <cfRule type="cellIs" dxfId="2" priority="299" operator="greaterThan">
      <formula>0</formula>
    </cfRule>
  </conditionalFormatting>
  <conditionalFormatting sqref="P18">
    <cfRule type="cellIs" dxfId="2" priority="300" operator="greaterThan">
      <formula>0</formula>
    </cfRule>
  </conditionalFormatting>
  <conditionalFormatting sqref="P19">
    <cfRule type="cellIs" dxfId="2" priority="301" operator="greaterThan">
      <formula>0</formula>
    </cfRule>
  </conditionalFormatting>
  <conditionalFormatting sqref="P20">
    <cfRule type="cellIs" dxfId="2" priority="302" operator="greaterThan">
      <formula>0</formula>
    </cfRule>
  </conditionalFormatting>
  <conditionalFormatting sqref="P21">
    <cfRule type="cellIs" dxfId="2" priority="303" operator="greaterThan">
      <formula>0</formula>
    </cfRule>
  </conditionalFormatting>
  <conditionalFormatting sqref="P22">
    <cfRule type="cellIs" dxfId="2" priority="304" operator="greaterThan">
      <formula>0</formula>
    </cfRule>
  </conditionalFormatting>
  <conditionalFormatting sqref="P23">
    <cfRule type="cellIs" dxfId="2" priority="305" operator="greaterThan">
      <formula>0</formula>
    </cfRule>
  </conditionalFormatting>
  <conditionalFormatting sqref="P24">
    <cfRule type="cellIs" dxfId="2" priority="306" operator="greaterThan">
      <formula>0</formula>
    </cfRule>
  </conditionalFormatting>
  <conditionalFormatting sqref="P25">
    <cfRule type="cellIs" dxfId="2" priority="307" operator="greaterThan">
      <formula>0</formula>
    </cfRule>
  </conditionalFormatting>
  <conditionalFormatting sqref="P26">
    <cfRule type="cellIs" dxfId="2" priority="308" operator="greaterThan">
      <formula>0</formula>
    </cfRule>
  </conditionalFormatting>
  <conditionalFormatting sqref="P27">
    <cfRule type="cellIs" dxfId="2" priority="309" operator="greaterThan">
      <formula>0</formula>
    </cfRule>
  </conditionalFormatting>
  <conditionalFormatting sqref="P28">
    <cfRule type="cellIs" dxfId="2" priority="310" operator="greaterThan">
      <formula>0</formula>
    </cfRule>
  </conditionalFormatting>
  <conditionalFormatting sqref="P29">
    <cfRule type="cellIs" dxfId="2" priority="311" operator="greaterThan">
      <formula>0</formula>
    </cfRule>
  </conditionalFormatting>
  <conditionalFormatting sqref="P30">
    <cfRule type="cellIs" dxfId="2" priority="312" operator="greaterThan">
      <formula>0</formula>
    </cfRule>
  </conditionalFormatting>
  <conditionalFormatting sqref="P31">
    <cfRule type="cellIs" dxfId="2" priority="313" operator="greaterThan">
      <formula>0</formula>
    </cfRule>
  </conditionalFormatting>
  <conditionalFormatting sqref="P32">
    <cfRule type="cellIs" dxfId="2" priority="314" operator="greaterThan">
      <formula>0</formula>
    </cfRule>
  </conditionalFormatting>
  <conditionalFormatting sqref="P33">
    <cfRule type="cellIs" dxfId="2" priority="315" operator="greaterThan">
      <formula>0</formula>
    </cfRule>
  </conditionalFormatting>
  <conditionalFormatting sqref="P34">
    <cfRule type="cellIs" dxfId="2" priority="316" operator="greaterThan">
      <formula>0</formula>
    </cfRule>
  </conditionalFormatting>
  <conditionalFormatting sqref="P35">
    <cfRule type="cellIs" dxfId="2" priority="317" operator="greaterThan">
      <formula>0</formula>
    </cfRule>
  </conditionalFormatting>
  <conditionalFormatting sqref="P36">
    <cfRule type="cellIs" dxfId="2" priority="318" operator="greaterThan">
      <formula>0</formula>
    </cfRule>
  </conditionalFormatting>
  <conditionalFormatting sqref="P37">
    <cfRule type="cellIs" dxfId="2" priority="319" operator="greaterThan">
      <formula>0</formula>
    </cfRule>
  </conditionalFormatting>
  <conditionalFormatting sqref="P38">
    <cfRule type="cellIs" dxfId="2" priority="320" operator="greaterThan">
      <formula>0</formula>
    </cfRule>
  </conditionalFormatting>
  <conditionalFormatting sqref="P39">
    <cfRule type="cellIs" dxfId="2" priority="321" operator="greaterThan">
      <formula>0</formula>
    </cfRule>
  </conditionalFormatting>
  <conditionalFormatting sqref="P40">
    <cfRule type="cellIs" dxfId="2" priority="322" operator="greaterThan">
      <formula>0</formula>
    </cfRule>
  </conditionalFormatting>
  <conditionalFormatting sqref="P41">
    <cfRule type="cellIs" dxfId="2" priority="323" operator="greaterThan">
      <formula>0</formula>
    </cfRule>
  </conditionalFormatting>
  <conditionalFormatting sqref="P42">
    <cfRule type="cellIs" dxfId="2" priority="324" operator="greaterThan">
      <formula>0</formula>
    </cfRule>
  </conditionalFormatting>
  <conditionalFormatting sqref="P43">
    <cfRule type="cellIs" dxfId="2" priority="325" operator="greaterThan">
      <formula>0</formula>
    </cfRule>
  </conditionalFormatting>
  <conditionalFormatting sqref="P44">
    <cfRule type="cellIs" dxfId="2" priority="326" operator="greaterThan">
      <formula>0</formula>
    </cfRule>
  </conditionalFormatting>
  <conditionalFormatting sqref="P45">
    <cfRule type="cellIs" dxfId="2" priority="327" operator="greaterThan">
      <formula>0</formula>
    </cfRule>
  </conditionalFormatting>
  <conditionalFormatting sqref="P46">
    <cfRule type="cellIs" dxfId="2" priority="328" operator="greaterThan">
      <formula>0</formula>
    </cfRule>
  </conditionalFormatting>
  <conditionalFormatting sqref="P47">
    <cfRule type="cellIs" dxfId="2" priority="329" operator="greaterThan">
      <formula>0</formula>
    </cfRule>
  </conditionalFormatting>
  <conditionalFormatting sqref="P48">
    <cfRule type="cellIs" dxfId="2" priority="330" operator="greaterThan">
      <formula>0</formula>
    </cfRule>
  </conditionalFormatting>
  <conditionalFormatting sqref="P49">
    <cfRule type="cellIs" dxfId="2" priority="331" operator="greaterThan">
      <formula>0</formula>
    </cfRule>
  </conditionalFormatting>
  <conditionalFormatting sqref="P50">
    <cfRule type="cellIs" dxfId="2" priority="332" operator="greaterThan">
      <formula>0</formula>
    </cfRule>
  </conditionalFormatting>
  <conditionalFormatting sqref="P51">
    <cfRule type="cellIs" dxfId="2" priority="333" operator="greaterThan">
      <formula>0</formula>
    </cfRule>
  </conditionalFormatting>
  <conditionalFormatting sqref="P52">
    <cfRule type="cellIs" dxfId="2" priority="334" operator="greaterThan">
      <formula>0</formula>
    </cfRule>
  </conditionalFormatting>
  <conditionalFormatting sqref="P53">
    <cfRule type="cellIs" dxfId="2" priority="335" operator="greaterThan">
      <formula>0</formula>
    </cfRule>
  </conditionalFormatting>
  <conditionalFormatting sqref="P54">
    <cfRule type="cellIs" dxfId="2" priority="336" operator="greaterThan">
      <formula>0</formula>
    </cfRule>
  </conditionalFormatting>
  <conditionalFormatting sqref="P55">
    <cfRule type="cellIs" dxfId="2" priority="337" operator="greaterThan">
      <formula>0</formula>
    </cfRule>
  </conditionalFormatting>
  <conditionalFormatting sqref="P56">
    <cfRule type="cellIs" dxfId="2" priority="338" operator="greaterThan">
      <formula>0</formula>
    </cfRule>
  </conditionalFormatting>
  <conditionalFormatting sqref="P57">
    <cfRule type="cellIs" dxfId="2" priority="339" operator="greaterThan">
      <formula>0</formula>
    </cfRule>
  </conditionalFormatting>
  <conditionalFormatting sqref="P58">
    <cfRule type="cellIs" dxfId="2" priority="340" operator="greaterThan">
      <formula>0</formula>
    </cfRule>
  </conditionalFormatting>
  <conditionalFormatting sqref="P59">
    <cfRule type="cellIs" dxfId="2" priority="341" operator="greaterThan">
      <formula>0</formula>
    </cfRule>
  </conditionalFormatting>
  <conditionalFormatting sqref="P60">
    <cfRule type="cellIs" dxfId="2" priority="342" operator="greaterThan">
      <formula>0</formula>
    </cfRule>
  </conditionalFormatting>
  <conditionalFormatting sqref="P61">
    <cfRule type="cellIs" dxfId="2" priority="343" operator="greaterThan">
      <formula>0</formula>
    </cfRule>
  </conditionalFormatting>
  <conditionalFormatting sqref="P62">
    <cfRule type="cellIs" dxfId="2" priority="344" operator="greaterThan">
      <formula>0</formula>
    </cfRule>
  </conditionalFormatting>
  <conditionalFormatting sqref="P63">
    <cfRule type="cellIs" dxfId="2" priority="345" operator="greaterThan">
      <formula>0</formula>
    </cfRule>
  </conditionalFormatting>
  <conditionalFormatting sqref="P64">
    <cfRule type="cellIs" dxfId="2" priority="346" operator="greaterThan">
      <formula>0</formula>
    </cfRule>
  </conditionalFormatting>
  <conditionalFormatting sqref="P65">
    <cfRule type="cellIs" dxfId="2" priority="347" operator="greaterThan">
      <formula>0</formula>
    </cfRule>
  </conditionalFormatting>
  <conditionalFormatting sqref="P66">
    <cfRule type="cellIs" dxfId="2" priority="348" operator="greaterThan">
      <formula>0</formula>
    </cfRule>
  </conditionalFormatting>
  <conditionalFormatting sqref="P67">
    <cfRule type="cellIs" dxfId="2" priority="349" operator="greaterThan">
      <formula>0</formula>
    </cfRule>
  </conditionalFormatting>
  <conditionalFormatting sqref="P68">
    <cfRule type="cellIs" dxfId="2" priority="350" operator="greaterThan">
      <formula>0</formula>
    </cfRule>
  </conditionalFormatting>
  <conditionalFormatting sqref="P69">
    <cfRule type="cellIs" dxfId="2" priority="351" operator="greaterThan">
      <formula>0</formula>
    </cfRule>
  </conditionalFormatting>
  <conditionalFormatting sqref="P70">
    <cfRule type="cellIs" dxfId="2" priority="352" operator="greaterThan">
      <formula>0</formula>
    </cfRule>
  </conditionalFormatting>
  <conditionalFormatting sqref="P71">
    <cfRule type="cellIs" dxfId="2" priority="353" operator="greaterThan">
      <formula>0</formula>
    </cfRule>
  </conditionalFormatting>
  <conditionalFormatting sqref="P72">
    <cfRule type="cellIs" dxfId="2" priority="354" operator="greaterThan">
      <formula>0</formula>
    </cfRule>
  </conditionalFormatting>
  <conditionalFormatting sqref="P73">
    <cfRule type="cellIs" dxfId="2" priority="355" operator="greaterThan">
      <formula>0</formula>
    </cfRule>
  </conditionalFormatting>
  <conditionalFormatting sqref="P74">
    <cfRule type="cellIs" dxfId="2" priority="356" operator="greaterThan">
      <formula>0</formula>
    </cfRule>
  </conditionalFormatting>
  <conditionalFormatting sqref="P75">
    <cfRule type="cellIs" dxfId="2" priority="357" operator="greaterThan">
      <formula>0</formula>
    </cfRule>
  </conditionalFormatting>
  <conditionalFormatting sqref="P76">
    <cfRule type="cellIs" dxfId="2" priority="358" operator="greaterThan">
      <formula>0</formula>
    </cfRule>
  </conditionalFormatting>
  <conditionalFormatting sqref="P77">
    <cfRule type="cellIs" dxfId="2" priority="359" operator="greaterThan">
      <formula>0</formula>
    </cfRule>
  </conditionalFormatting>
  <conditionalFormatting sqref="P78">
    <cfRule type="cellIs" dxfId="2" priority="360" operator="greaterThan">
      <formula>0</formula>
    </cfRule>
  </conditionalFormatting>
  <conditionalFormatting sqref="P79">
    <cfRule type="cellIs" dxfId="2" priority="361" operator="greaterThan">
      <formula>0</formula>
    </cfRule>
  </conditionalFormatting>
  <conditionalFormatting sqref="P80">
    <cfRule type="cellIs" dxfId="2" priority="362" operator="greaterThan">
      <formula>0</formula>
    </cfRule>
  </conditionalFormatting>
  <conditionalFormatting sqref="P81">
    <cfRule type="cellIs" dxfId="2" priority="363" operator="greaterThan">
      <formula>0</formula>
    </cfRule>
  </conditionalFormatting>
  <conditionalFormatting sqref="P82">
    <cfRule type="cellIs" dxfId="2" priority="364" operator="greaterThan">
      <formula>0</formula>
    </cfRule>
  </conditionalFormatting>
  <conditionalFormatting sqref="P83">
    <cfRule type="cellIs" dxfId="2" priority="365" operator="greaterThan">
      <formula>0</formula>
    </cfRule>
  </conditionalFormatting>
  <conditionalFormatting sqref="P84">
    <cfRule type="cellIs" dxfId="2" priority="366" operator="greaterThan">
      <formula>0</formula>
    </cfRule>
  </conditionalFormatting>
  <conditionalFormatting sqref="P85">
    <cfRule type="cellIs" dxfId="2" priority="367" operator="greaterThan">
      <formula>0</formula>
    </cfRule>
  </conditionalFormatting>
  <conditionalFormatting sqref="P86">
    <cfRule type="cellIs" dxfId="2" priority="368" operator="greaterThan">
      <formula>0</formula>
    </cfRule>
  </conditionalFormatting>
  <conditionalFormatting sqref="P87">
    <cfRule type="cellIs" dxfId="2" priority="369" operator="greaterThan">
      <formula>0</formula>
    </cfRule>
  </conditionalFormatting>
  <conditionalFormatting sqref="P88">
    <cfRule type="cellIs" dxfId="2" priority="370" operator="greaterThan">
      <formula>0</formula>
    </cfRule>
  </conditionalFormatting>
  <conditionalFormatting sqref="P89">
    <cfRule type="cellIs" dxfId="2" priority="371" operator="greaterThan">
      <formula>0</formula>
    </cfRule>
  </conditionalFormatting>
  <conditionalFormatting sqref="P90">
    <cfRule type="cellIs" dxfId="2" priority="372" operator="greaterThan">
      <formula>0</formula>
    </cfRule>
  </conditionalFormatting>
  <conditionalFormatting sqref="P91">
    <cfRule type="cellIs" dxfId="2" priority="373" operator="greaterThan">
      <formula>0</formula>
    </cfRule>
  </conditionalFormatting>
  <conditionalFormatting sqref="P92">
    <cfRule type="cellIs" dxfId="2" priority="374" operator="greaterThan">
      <formula>0</formula>
    </cfRule>
  </conditionalFormatting>
  <conditionalFormatting sqref="P93">
    <cfRule type="cellIs" dxfId="2" priority="375" operator="greaterThan">
      <formula>0</formula>
    </cfRule>
  </conditionalFormatting>
  <conditionalFormatting sqref="P94">
    <cfRule type="cellIs" dxfId="2" priority="376" operator="greaterThan">
      <formula>0</formula>
    </cfRule>
  </conditionalFormatting>
  <conditionalFormatting sqref="P95">
    <cfRule type="cellIs" dxfId="2" priority="377" operator="greaterThan">
      <formula>0</formula>
    </cfRule>
  </conditionalFormatting>
  <conditionalFormatting sqref="P96">
    <cfRule type="cellIs" dxfId="2" priority="378" operator="greaterThan">
      <formula>0</formula>
    </cfRule>
  </conditionalFormatting>
  <conditionalFormatting sqref="P97">
    <cfRule type="cellIs" dxfId="2" priority="379" operator="greaterThan">
      <formula>0</formula>
    </cfRule>
  </conditionalFormatting>
  <conditionalFormatting sqref="P98">
    <cfRule type="cellIs" dxfId="2" priority="380" operator="greaterThan">
      <formula>0</formula>
    </cfRule>
  </conditionalFormatting>
  <conditionalFormatting sqref="P99">
    <cfRule type="cellIs" dxfId="2" priority="381" operator="greaterThan">
      <formula>0</formula>
    </cfRule>
  </conditionalFormatting>
  <conditionalFormatting sqref="P100">
    <cfRule type="cellIs" dxfId="2" priority="382" operator="greaterThan">
      <formula>0</formula>
    </cfRule>
  </conditionalFormatting>
  <conditionalFormatting sqref="P101">
    <cfRule type="cellIs" dxfId="2" priority="383" operator="greaterThan">
      <formula>0</formula>
    </cfRule>
  </conditionalFormatting>
  <conditionalFormatting sqref="P102">
    <cfRule type="cellIs" dxfId="2" priority="384" operator="greaterThan">
      <formula>0</formula>
    </cfRule>
  </conditionalFormatting>
  <conditionalFormatting sqref="P103">
    <cfRule type="cellIs" dxfId="2" priority="385" operator="greaterThan">
      <formula>0</formula>
    </cfRule>
  </conditionalFormatting>
  <conditionalFormatting sqref="P104">
    <cfRule type="cellIs" dxfId="2" priority="386" operator="greaterThan">
      <formula>0</formula>
    </cfRule>
  </conditionalFormatting>
  <conditionalFormatting sqref="Q8">
    <cfRule type="cellIs" dxfId="3" priority="387" operator="greaterThan">
      <formula>0</formula>
    </cfRule>
  </conditionalFormatting>
  <conditionalFormatting sqref="Q9">
    <cfRule type="cellIs" dxfId="3" priority="388" operator="greaterThan">
      <formula>0</formula>
    </cfRule>
  </conditionalFormatting>
  <conditionalFormatting sqref="Q10">
    <cfRule type="cellIs" dxfId="3" priority="389" operator="greaterThan">
      <formula>0</formula>
    </cfRule>
  </conditionalFormatting>
  <conditionalFormatting sqref="Q11">
    <cfRule type="cellIs" dxfId="3" priority="390" operator="greaterThan">
      <formula>0</formula>
    </cfRule>
  </conditionalFormatting>
  <conditionalFormatting sqref="Q12">
    <cfRule type="cellIs" dxfId="3" priority="391" operator="greaterThan">
      <formula>0</formula>
    </cfRule>
  </conditionalFormatting>
  <conditionalFormatting sqref="Q13">
    <cfRule type="cellIs" dxfId="3" priority="392" operator="greaterThan">
      <formula>0</formula>
    </cfRule>
  </conditionalFormatting>
  <conditionalFormatting sqref="Q14">
    <cfRule type="cellIs" dxfId="3" priority="393" operator="greaterThan">
      <formula>0</formula>
    </cfRule>
  </conditionalFormatting>
  <conditionalFormatting sqref="Q15">
    <cfRule type="cellIs" dxfId="3" priority="394" operator="greaterThan">
      <formula>0</formula>
    </cfRule>
  </conditionalFormatting>
  <conditionalFormatting sqref="Q16">
    <cfRule type="cellIs" dxfId="3" priority="395" operator="greaterThan">
      <formula>0</formula>
    </cfRule>
  </conditionalFormatting>
  <conditionalFormatting sqref="Q17">
    <cfRule type="cellIs" dxfId="3" priority="396" operator="greaterThan">
      <formula>0</formula>
    </cfRule>
  </conditionalFormatting>
  <conditionalFormatting sqref="Q18">
    <cfRule type="cellIs" dxfId="3" priority="397" operator="greaterThan">
      <formula>0</formula>
    </cfRule>
  </conditionalFormatting>
  <conditionalFormatting sqref="Q19">
    <cfRule type="cellIs" dxfId="3" priority="398" operator="greaterThan">
      <formula>0</formula>
    </cfRule>
  </conditionalFormatting>
  <conditionalFormatting sqref="Q20">
    <cfRule type="cellIs" dxfId="3" priority="399" operator="greaterThan">
      <formula>0</formula>
    </cfRule>
  </conditionalFormatting>
  <conditionalFormatting sqref="Q21">
    <cfRule type="cellIs" dxfId="3" priority="400" operator="greaterThan">
      <formula>0</formula>
    </cfRule>
  </conditionalFormatting>
  <conditionalFormatting sqref="Q22">
    <cfRule type="cellIs" dxfId="3" priority="401" operator="greaterThan">
      <formula>0</formula>
    </cfRule>
  </conditionalFormatting>
  <conditionalFormatting sqref="Q23">
    <cfRule type="cellIs" dxfId="3" priority="402" operator="greaterThan">
      <formula>0</formula>
    </cfRule>
  </conditionalFormatting>
  <conditionalFormatting sqref="Q24">
    <cfRule type="cellIs" dxfId="3" priority="403" operator="greaterThan">
      <formula>0</formula>
    </cfRule>
  </conditionalFormatting>
  <conditionalFormatting sqref="Q25">
    <cfRule type="cellIs" dxfId="3" priority="404" operator="greaterThan">
      <formula>0</formula>
    </cfRule>
  </conditionalFormatting>
  <conditionalFormatting sqref="Q26">
    <cfRule type="cellIs" dxfId="3" priority="405" operator="greaterThan">
      <formula>0</formula>
    </cfRule>
  </conditionalFormatting>
  <conditionalFormatting sqref="Q27">
    <cfRule type="cellIs" dxfId="3" priority="406" operator="greaterThan">
      <formula>0</formula>
    </cfRule>
  </conditionalFormatting>
  <conditionalFormatting sqref="Q28">
    <cfRule type="cellIs" dxfId="3" priority="407" operator="greaterThan">
      <formula>0</formula>
    </cfRule>
  </conditionalFormatting>
  <conditionalFormatting sqref="Q29">
    <cfRule type="cellIs" dxfId="3" priority="408" operator="greaterThan">
      <formula>0</formula>
    </cfRule>
  </conditionalFormatting>
  <conditionalFormatting sqref="Q30">
    <cfRule type="cellIs" dxfId="3" priority="409" operator="greaterThan">
      <formula>0</formula>
    </cfRule>
  </conditionalFormatting>
  <conditionalFormatting sqref="Q31">
    <cfRule type="cellIs" dxfId="3" priority="410" operator="greaterThan">
      <formula>0</formula>
    </cfRule>
  </conditionalFormatting>
  <conditionalFormatting sqref="Q32">
    <cfRule type="cellIs" dxfId="3" priority="411" operator="greaterThan">
      <formula>0</formula>
    </cfRule>
  </conditionalFormatting>
  <conditionalFormatting sqref="Q33">
    <cfRule type="cellIs" dxfId="3" priority="412" operator="greaterThan">
      <formula>0</formula>
    </cfRule>
  </conditionalFormatting>
  <conditionalFormatting sqref="Q34">
    <cfRule type="cellIs" dxfId="3" priority="413" operator="greaterThan">
      <formula>0</formula>
    </cfRule>
  </conditionalFormatting>
  <conditionalFormatting sqref="Q35">
    <cfRule type="cellIs" dxfId="3" priority="414" operator="greaterThan">
      <formula>0</formula>
    </cfRule>
  </conditionalFormatting>
  <conditionalFormatting sqref="Q36">
    <cfRule type="cellIs" dxfId="3" priority="415" operator="greaterThan">
      <formula>0</formula>
    </cfRule>
  </conditionalFormatting>
  <conditionalFormatting sqref="Q37">
    <cfRule type="cellIs" dxfId="3" priority="416" operator="greaterThan">
      <formula>0</formula>
    </cfRule>
  </conditionalFormatting>
  <conditionalFormatting sqref="Q38">
    <cfRule type="cellIs" dxfId="3" priority="417" operator="greaterThan">
      <formula>0</formula>
    </cfRule>
  </conditionalFormatting>
  <conditionalFormatting sqref="Q39">
    <cfRule type="cellIs" dxfId="3" priority="418" operator="greaterThan">
      <formula>0</formula>
    </cfRule>
  </conditionalFormatting>
  <conditionalFormatting sqref="Q40">
    <cfRule type="cellIs" dxfId="3" priority="419" operator="greaterThan">
      <formula>0</formula>
    </cfRule>
  </conditionalFormatting>
  <conditionalFormatting sqref="Q41">
    <cfRule type="cellIs" dxfId="3" priority="420" operator="greaterThan">
      <formula>0</formula>
    </cfRule>
  </conditionalFormatting>
  <conditionalFormatting sqref="Q42">
    <cfRule type="cellIs" dxfId="3" priority="421" operator="greaterThan">
      <formula>0</formula>
    </cfRule>
  </conditionalFormatting>
  <conditionalFormatting sqref="Q43">
    <cfRule type="cellIs" dxfId="3" priority="422" operator="greaterThan">
      <formula>0</formula>
    </cfRule>
  </conditionalFormatting>
  <conditionalFormatting sqref="Q44">
    <cfRule type="cellIs" dxfId="3" priority="423" operator="greaterThan">
      <formula>0</formula>
    </cfRule>
  </conditionalFormatting>
  <conditionalFormatting sqref="Q45">
    <cfRule type="cellIs" dxfId="3" priority="424" operator="greaterThan">
      <formula>0</formula>
    </cfRule>
  </conditionalFormatting>
  <conditionalFormatting sqref="Q46">
    <cfRule type="cellIs" dxfId="3" priority="425" operator="greaterThan">
      <formula>0</formula>
    </cfRule>
  </conditionalFormatting>
  <conditionalFormatting sqref="Q47">
    <cfRule type="cellIs" dxfId="3" priority="426" operator="greaterThan">
      <formula>0</formula>
    </cfRule>
  </conditionalFormatting>
  <conditionalFormatting sqref="Q48">
    <cfRule type="cellIs" dxfId="3" priority="427" operator="greaterThan">
      <formula>0</formula>
    </cfRule>
  </conditionalFormatting>
  <conditionalFormatting sqref="Q49">
    <cfRule type="cellIs" dxfId="3" priority="428" operator="greaterThan">
      <formula>0</formula>
    </cfRule>
  </conditionalFormatting>
  <conditionalFormatting sqref="Q50">
    <cfRule type="cellIs" dxfId="3" priority="429" operator="greaterThan">
      <formula>0</formula>
    </cfRule>
  </conditionalFormatting>
  <conditionalFormatting sqref="Q51">
    <cfRule type="cellIs" dxfId="3" priority="430" operator="greaterThan">
      <formula>0</formula>
    </cfRule>
  </conditionalFormatting>
  <conditionalFormatting sqref="Q52">
    <cfRule type="cellIs" dxfId="3" priority="431" operator="greaterThan">
      <formula>0</formula>
    </cfRule>
  </conditionalFormatting>
  <conditionalFormatting sqref="Q53">
    <cfRule type="cellIs" dxfId="3" priority="432" operator="greaterThan">
      <formula>0</formula>
    </cfRule>
  </conditionalFormatting>
  <conditionalFormatting sqref="Q54">
    <cfRule type="cellIs" dxfId="3" priority="433" operator="greaterThan">
      <formula>0</formula>
    </cfRule>
  </conditionalFormatting>
  <conditionalFormatting sqref="Q55">
    <cfRule type="cellIs" dxfId="3" priority="434" operator="greaterThan">
      <formula>0</formula>
    </cfRule>
  </conditionalFormatting>
  <conditionalFormatting sqref="Q56">
    <cfRule type="cellIs" dxfId="3" priority="435" operator="greaterThan">
      <formula>0</formula>
    </cfRule>
  </conditionalFormatting>
  <conditionalFormatting sqref="Q57">
    <cfRule type="cellIs" dxfId="3" priority="436" operator="greaterThan">
      <formula>0</formula>
    </cfRule>
  </conditionalFormatting>
  <conditionalFormatting sqref="Q58">
    <cfRule type="cellIs" dxfId="3" priority="437" operator="greaterThan">
      <formula>0</formula>
    </cfRule>
  </conditionalFormatting>
  <conditionalFormatting sqref="Q59">
    <cfRule type="cellIs" dxfId="3" priority="438" operator="greaterThan">
      <formula>0</formula>
    </cfRule>
  </conditionalFormatting>
  <conditionalFormatting sqref="Q60">
    <cfRule type="cellIs" dxfId="3" priority="439" operator="greaterThan">
      <formula>0</formula>
    </cfRule>
  </conditionalFormatting>
  <conditionalFormatting sqref="Q61">
    <cfRule type="cellIs" dxfId="3" priority="440" operator="greaterThan">
      <formula>0</formula>
    </cfRule>
  </conditionalFormatting>
  <conditionalFormatting sqref="Q62">
    <cfRule type="cellIs" dxfId="3" priority="441" operator="greaterThan">
      <formula>0</formula>
    </cfRule>
  </conditionalFormatting>
  <conditionalFormatting sqref="Q63">
    <cfRule type="cellIs" dxfId="3" priority="442" operator="greaterThan">
      <formula>0</formula>
    </cfRule>
  </conditionalFormatting>
  <conditionalFormatting sqref="Q64">
    <cfRule type="cellIs" dxfId="3" priority="443" operator="greaterThan">
      <formula>0</formula>
    </cfRule>
  </conditionalFormatting>
  <conditionalFormatting sqref="Q65">
    <cfRule type="cellIs" dxfId="3" priority="444" operator="greaterThan">
      <formula>0</formula>
    </cfRule>
  </conditionalFormatting>
  <conditionalFormatting sqref="Q66">
    <cfRule type="cellIs" dxfId="3" priority="445" operator="greaterThan">
      <formula>0</formula>
    </cfRule>
  </conditionalFormatting>
  <conditionalFormatting sqref="Q67">
    <cfRule type="cellIs" dxfId="3" priority="446" operator="greaterThan">
      <formula>0</formula>
    </cfRule>
  </conditionalFormatting>
  <conditionalFormatting sqref="Q68">
    <cfRule type="cellIs" dxfId="3" priority="447" operator="greaterThan">
      <formula>0</formula>
    </cfRule>
  </conditionalFormatting>
  <conditionalFormatting sqref="Q69">
    <cfRule type="cellIs" dxfId="3" priority="448" operator="greaterThan">
      <formula>0</formula>
    </cfRule>
  </conditionalFormatting>
  <conditionalFormatting sqref="Q70">
    <cfRule type="cellIs" dxfId="3" priority="449" operator="greaterThan">
      <formula>0</formula>
    </cfRule>
  </conditionalFormatting>
  <conditionalFormatting sqref="Q71">
    <cfRule type="cellIs" dxfId="3" priority="450" operator="greaterThan">
      <formula>0</formula>
    </cfRule>
  </conditionalFormatting>
  <conditionalFormatting sqref="Q72">
    <cfRule type="cellIs" dxfId="3" priority="451" operator="greaterThan">
      <formula>0</formula>
    </cfRule>
  </conditionalFormatting>
  <conditionalFormatting sqref="Q73">
    <cfRule type="cellIs" dxfId="3" priority="452" operator="greaterThan">
      <formula>0</formula>
    </cfRule>
  </conditionalFormatting>
  <conditionalFormatting sqref="Q74">
    <cfRule type="cellIs" dxfId="3" priority="453" operator="greaterThan">
      <formula>0</formula>
    </cfRule>
  </conditionalFormatting>
  <conditionalFormatting sqref="Q75">
    <cfRule type="cellIs" dxfId="3" priority="454" operator="greaterThan">
      <formula>0</formula>
    </cfRule>
  </conditionalFormatting>
  <conditionalFormatting sqref="Q76">
    <cfRule type="cellIs" dxfId="3" priority="455" operator="greaterThan">
      <formula>0</formula>
    </cfRule>
  </conditionalFormatting>
  <conditionalFormatting sqref="Q77">
    <cfRule type="cellIs" dxfId="3" priority="456" operator="greaterThan">
      <formula>0</formula>
    </cfRule>
  </conditionalFormatting>
  <conditionalFormatting sqref="Q78">
    <cfRule type="cellIs" dxfId="3" priority="457" operator="greaterThan">
      <formula>0</formula>
    </cfRule>
  </conditionalFormatting>
  <conditionalFormatting sqref="Q79">
    <cfRule type="cellIs" dxfId="3" priority="458" operator="greaterThan">
      <formula>0</formula>
    </cfRule>
  </conditionalFormatting>
  <conditionalFormatting sqref="Q80">
    <cfRule type="cellIs" dxfId="3" priority="459" operator="greaterThan">
      <formula>0</formula>
    </cfRule>
  </conditionalFormatting>
  <conditionalFormatting sqref="Q81">
    <cfRule type="cellIs" dxfId="3" priority="460" operator="greaterThan">
      <formula>0</formula>
    </cfRule>
  </conditionalFormatting>
  <conditionalFormatting sqref="Q82">
    <cfRule type="cellIs" dxfId="3" priority="461" operator="greaterThan">
      <formula>0</formula>
    </cfRule>
  </conditionalFormatting>
  <conditionalFormatting sqref="Q83">
    <cfRule type="cellIs" dxfId="3" priority="462" operator="greaterThan">
      <formula>0</formula>
    </cfRule>
  </conditionalFormatting>
  <conditionalFormatting sqref="Q84">
    <cfRule type="cellIs" dxfId="3" priority="463" operator="greaterThan">
      <formula>0</formula>
    </cfRule>
  </conditionalFormatting>
  <conditionalFormatting sqref="Q85">
    <cfRule type="cellIs" dxfId="3" priority="464" operator="greaterThan">
      <formula>0</formula>
    </cfRule>
  </conditionalFormatting>
  <conditionalFormatting sqref="Q86">
    <cfRule type="cellIs" dxfId="3" priority="465" operator="greaterThan">
      <formula>0</formula>
    </cfRule>
  </conditionalFormatting>
  <conditionalFormatting sqref="Q87">
    <cfRule type="cellIs" dxfId="3" priority="466" operator="greaterThan">
      <formula>0</formula>
    </cfRule>
  </conditionalFormatting>
  <conditionalFormatting sqref="Q88">
    <cfRule type="cellIs" dxfId="3" priority="467" operator="greaterThan">
      <formula>0</formula>
    </cfRule>
  </conditionalFormatting>
  <conditionalFormatting sqref="Q89">
    <cfRule type="cellIs" dxfId="3" priority="468" operator="greaterThan">
      <formula>0</formula>
    </cfRule>
  </conditionalFormatting>
  <conditionalFormatting sqref="Q90">
    <cfRule type="cellIs" dxfId="3" priority="469" operator="greaterThan">
      <formula>0</formula>
    </cfRule>
  </conditionalFormatting>
  <conditionalFormatting sqref="Q91">
    <cfRule type="cellIs" dxfId="3" priority="470" operator="greaterThan">
      <formula>0</formula>
    </cfRule>
  </conditionalFormatting>
  <conditionalFormatting sqref="Q92">
    <cfRule type="cellIs" dxfId="3" priority="471" operator="greaterThan">
      <formula>0</formula>
    </cfRule>
  </conditionalFormatting>
  <conditionalFormatting sqref="Q93">
    <cfRule type="cellIs" dxfId="3" priority="472" operator="greaterThan">
      <formula>0</formula>
    </cfRule>
  </conditionalFormatting>
  <conditionalFormatting sqref="Q94">
    <cfRule type="cellIs" dxfId="3" priority="473" operator="greaterThan">
      <formula>0</formula>
    </cfRule>
  </conditionalFormatting>
  <conditionalFormatting sqref="Q95">
    <cfRule type="cellIs" dxfId="3" priority="474" operator="greaterThan">
      <formula>0</formula>
    </cfRule>
  </conditionalFormatting>
  <conditionalFormatting sqref="Q96">
    <cfRule type="cellIs" dxfId="3" priority="475" operator="greaterThan">
      <formula>0</formula>
    </cfRule>
  </conditionalFormatting>
  <conditionalFormatting sqref="Q97">
    <cfRule type="cellIs" dxfId="3" priority="476" operator="greaterThan">
      <formula>0</formula>
    </cfRule>
  </conditionalFormatting>
  <conditionalFormatting sqref="Q98">
    <cfRule type="cellIs" dxfId="3" priority="477" operator="greaterThan">
      <formula>0</formula>
    </cfRule>
  </conditionalFormatting>
  <conditionalFormatting sqref="Q99">
    <cfRule type="cellIs" dxfId="3" priority="478" operator="greaterThan">
      <formula>0</formula>
    </cfRule>
  </conditionalFormatting>
  <conditionalFormatting sqref="Q100">
    <cfRule type="cellIs" dxfId="3" priority="479" operator="greaterThan">
      <formula>0</formula>
    </cfRule>
  </conditionalFormatting>
  <conditionalFormatting sqref="Q101">
    <cfRule type="cellIs" dxfId="3" priority="480" operator="greaterThan">
      <formula>0</formula>
    </cfRule>
  </conditionalFormatting>
  <conditionalFormatting sqref="Q102">
    <cfRule type="cellIs" dxfId="3" priority="481" operator="greaterThan">
      <formula>0</formula>
    </cfRule>
  </conditionalFormatting>
  <conditionalFormatting sqref="Q103">
    <cfRule type="cellIs" dxfId="3" priority="482" operator="greaterThan">
      <formula>0</formula>
    </cfRule>
  </conditionalFormatting>
  <conditionalFormatting sqref="R8">
    <cfRule type="cellIs" dxfId="3" priority="483" operator="greaterThan">
      <formula>0</formula>
    </cfRule>
  </conditionalFormatting>
  <conditionalFormatting sqref="R9">
    <cfRule type="cellIs" dxfId="3" priority="484" operator="greaterThan">
      <formula>0</formula>
    </cfRule>
  </conditionalFormatting>
  <conditionalFormatting sqref="R10">
    <cfRule type="cellIs" dxfId="3" priority="485" operator="greaterThan">
      <formula>0</formula>
    </cfRule>
  </conditionalFormatting>
  <conditionalFormatting sqref="R11">
    <cfRule type="cellIs" dxfId="3" priority="486" operator="greaterThan">
      <formula>0</formula>
    </cfRule>
  </conditionalFormatting>
  <conditionalFormatting sqref="R12">
    <cfRule type="cellIs" dxfId="3" priority="487" operator="greaterThan">
      <formula>0</formula>
    </cfRule>
  </conditionalFormatting>
  <conditionalFormatting sqref="R13">
    <cfRule type="cellIs" dxfId="3" priority="488" operator="greaterThan">
      <formula>0</formula>
    </cfRule>
  </conditionalFormatting>
  <conditionalFormatting sqref="R14">
    <cfRule type="cellIs" dxfId="3" priority="489" operator="greaterThan">
      <formula>0</formula>
    </cfRule>
  </conditionalFormatting>
  <conditionalFormatting sqref="R15">
    <cfRule type="cellIs" dxfId="3" priority="490" operator="greaterThan">
      <formula>0</formula>
    </cfRule>
  </conditionalFormatting>
  <conditionalFormatting sqref="R16">
    <cfRule type="cellIs" dxfId="3" priority="491" operator="greaterThan">
      <formula>0</formula>
    </cfRule>
  </conditionalFormatting>
  <conditionalFormatting sqref="R17">
    <cfRule type="cellIs" dxfId="3" priority="492" operator="greaterThan">
      <formula>0</formula>
    </cfRule>
  </conditionalFormatting>
  <conditionalFormatting sqref="R18">
    <cfRule type="cellIs" dxfId="3" priority="493" operator="greaterThan">
      <formula>0</formula>
    </cfRule>
  </conditionalFormatting>
  <conditionalFormatting sqref="R19">
    <cfRule type="cellIs" dxfId="3" priority="494" operator="greaterThan">
      <formula>0</formula>
    </cfRule>
  </conditionalFormatting>
  <conditionalFormatting sqref="R20">
    <cfRule type="cellIs" dxfId="3" priority="495" operator="greaterThan">
      <formula>0</formula>
    </cfRule>
  </conditionalFormatting>
  <conditionalFormatting sqref="R21">
    <cfRule type="cellIs" dxfId="3" priority="496" operator="greaterThan">
      <formula>0</formula>
    </cfRule>
  </conditionalFormatting>
  <conditionalFormatting sqref="R22">
    <cfRule type="cellIs" dxfId="3" priority="497" operator="greaterThan">
      <formula>0</formula>
    </cfRule>
  </conditionalFormatting>
  <conditionalFormatting sqref="R23">
    <cfRule type="cellIs" dxfId="3" priority="498" operator="greaterThan">
      <formula>0</formula>
    </cfRule>
  </conditionalFormatting>
  <conditionalFormatting sqref="R24">
    <cfRule type="cellIs" dxfId="3" priority="499" operator="greaterThan">
      <formula>0</formula>
    </cfRule>
  </conditionalFormatting>
  <conditionalFormatting sqref="R25">
    <cfRule type="cellIs" dxfId="3" priority="500" operator="greaterThan">
      <formula>0</formula>
    </cfRule>
  </conditionalFormatting>
  <conditionalFormatting sqref="R26">
    <cfRule type="cellIs" dxfId="3" priority="501" operator="greaterThan">
      <formula>0</formula>
    </cfRule>
  </conditionalFormatting>
  <conditionalFormatting sqref="R27">
    <cfRule type="cellIs" dxfId="3" priority="502" operator="greaterThan">
      <formula>0</formula>
    </cfRule>
  </conditionalFormatting>
  <conditionalFormatting sqref="R28">
    <cfRule type="cellIs" dxfId="3" priority="503" operator="greaterThan">
      <formula>0</formula>
    </cfRule>
  </conditionalFormatting>
  <conditionalFormatting sqref="R29">
    <cfRule type="cellIs" dxfId="3" priority="504" operator="greaterThan">
      <formula>0</formula>
    </cfRule>
  </conditionalFormatting>
  <conditionalFormatting sqref="R30">
    <cfRule type="cellIs" dxfId="3" priority="505" operator="greaterThan">
      <formula>0</formula>
    </cfRule>
  </conditionalFormatting>
  <conditionalFormatting sqref="R31">
    <cfRule type="cellIs" dxfId="3" priority="506" operator="greaterThan">
      <formula>0</formula>
    </cfRule>
  </conditionalFormatting>
  <conditionalFormatting sqref="R32">
    <cfRule type="cellIs" dxfId="3" priority="507" operator="greaterThan">
      <formula>0</formula>
    </cfRule>
  </conditionalFormatting>
  <conditionalFormatting sqref="R33">
    <cfRule type="cellIs" dxfId="3" priority="508" operator="greaterThan">
      <formula>0</formula>
    </cfRule>
  </conditionalFormatting>
  <conditionalFormatting sqref="R34">
    <cfRule type="cellIs" dxfId="3" priority="509" operator="greaterThan">
      <formula>0</formula>
    </cfRule>
  </conditionalFormatting>
  <conditionalFormatting sqref="R35">
    <cfRule type="cellIs" dxfId="3" priority="510" operator="greaterThan">
      <formula>0</formula>
    </cfRule>
  </conditionalFormatting>
  <conditionalFormatting sqref="R36">
    <cfRule type="cellIs" dxfId="3" priority="511" operator="greaterThan">
      <formula>0</formula>
    </cfRule>
  </conditionalFormatting>
  <conditionalFormatting sqref="R37">
    <cfRule type="cellIs" dxfId="3" priority="512" operator="greaterThan">
      <formula>0</formula>
    </cfRule>
  </conditionalFormatting>
  <conditionalFormatting sqref="R38">
    <cfRule type="cellIs" dxfId="3" priority="513" operator="greaterThan">
      <formula>0</formula>
    </cfRule>
  </conditionalFormatting>
  <conditionalFormatting sqref="R39">
    <cfRule type="cellIs" dxfId="3" priority="514" operator="greaterThan">
      <formula>0</formula>
    </cfRule>
  </conditionalFormatting>
  <conditionalFormatting sqref="R40">
    <cfRule type="cellIs" dxfId="3" priority="515" operator="greaterThan">
      <formula>0</formula>
    </cfRule>
  </conditionalFormatting>
  <conditionalFormatting sqref="R41">
    <cfRule type="cellIs" dxfId="3" priority="516" operator="greaterThan">
      <formula>0</formula>
    </cfRule>
  </conditionalFormatting>
  <conditionalFormatting sqref="R42">
    <cfRule type="cellIs" dxfId="3" priority="517" operator="greaterThan">
      <formula>0</formula>
    </cfRule>
  </conditionalFormatting>
  <conditionalFormatting sqref="R43">
    <cfRule type="cellIs" dxfId="3" priority="518" operator="greaterThan">
      <formula>0</formula>
    </cfRule>
  </conditionalFormatting>
  <conditionalFormatting sqref="R44">
    <cfRule type="cellIs" dxfId="3" priority="519" operator="greaterThan">
      <formula>0</formula>
    </cfRule>
  </conditionalFormatting>
  <conditionalFormatting sqref="R45">
    <cfRule type="cellIs" dxfId="3" priority="520" operator="greaterThan">
      <formula>0</formula>
    </cfRule>
  </conditionalFormatting>
  <conditionalFormatting sqref="R46">
    <cfRule type="cellIs" dxfId="3" priority="521" operator="greaterThan">
      <formula>0</formula>
    </cfRule>
  </conditionalFormatting>
  <conditionalFormatting sqref="R47">
    <cfRule type="cellIs" dxfId="3" priority="522" operator="greaterThan">
      <formula>0</formula>
    </cfRule>
  </conditionalFormatting>
  <conditionalFormatting sqref="R48">
    <cfRule type="cellIs" dxfId="3" priority="523" operator="greaterThan">
      <formula>0</formula>
    </cfRule>
  </conditionalFormatting>
  <conditionalFormatting sqref="R49">
    <cfRule type="cellIs" dxfId="3" priority="524" operator="greaterThan">
      <formula>0</formula>
    </cfRule>
  </conditionalFormatting>
  <conditionalFormatting sqref="R50">
    <cfRule type="cellIs" dxfId="3" priority="525" operator="greaterThan">
      <formula>0</formula>
    </cfRule>
  </conditionalFormatting>
  <conditionalFormatting sqref="R51">
    <cfRule type="cellIs" dxfId="3" priority="526" operator="greaterThan">
      <formula>0</formula>
    </cfRule>
  </conditionalFormatting>
  <conditionalFormatting sqref="R52">
    <cfRule type="cellIs" dxfId="3" priority="527" operator="greaterThan">
      <formula>0</formula>
    </cfRule>
  </conditionalFormatting>
  <conditionalFormatting sqref="R53">
    <cfRule type="cellIs" dxfId="3" priority="528" operator="greaterThan">
      <formula>0</formula>
    </cfRule>
  </conditionalFormatting>
  <conditionalFormatting sqref="R54">
    <cfRule type="cellIs" dxfId="3" priority="529" operator="greaterThan">
      <formula>0</formula>
    </cfRule>
  </conditionalFormatting>
  <conditionalFormatting sqref="R55">
    <cfRule type="cellIs" dxfId="3" priority="530" operator="greaterThan">
      <formula>0</formula>
    </cfRule>
  </conditionalFormatting>
  <conditionalFormatting sqref="R56">
    <cfRule type="cellIs" dxfId="3" priority="531" operator="greaterThan">
      <formula>0</formula>
    </cfRule>
  </conditionalFormatting>
  <conditionalFormatting sqref="R57">
    <cfRule type="cellIs" dxfId="3" priority="532" operator="greaterThan">
      <formula>0</formula>
    </cfRule>
  </conditionalFormatting>
  <conditionalFormatting sqref="R58">
    <cfRule type="cellIs" dxfId="3" priority="533" operator="greaterThan">
      <formula>0</formula>
    </cfRule>
  </conditionalFormatting>
  <conditionalFormatting sqref="R59">
    <cfRule type="cellIs" dxfId="3" priority="534" operator="greaterThan">
      <formula>0</formula>
    </cfRule>
  </conditionalFormatting>
  <conditionalFormatting sqref="R60">
    <cfRule type="cellIs" dxfId="3" priority="535" operator="greaterThan">
      <formula>0</formula>
    </cfRule>
  </conditionalFormatting>
  <conditionalFormatting sqref="R61">
    <cfRule type="cellIs" dxfId="3" priority="536" operator="greaterThan">
      <formula>0</formula>
    </cfRule>
  </conditionalFormatting>
  <conditionalFormatting sqref="R62">
    <cfRule type="cellIs" dxfId="3" priority="537" operator="greaterThan">
      <formula>0</formula>
    </cfRule>
  </conditionalFormatting>
  <conditionalFormatting sqref="R63">
    <cfRule type="cellIs" dxfId="3" priority="538" operator="greaterThan">
      <formula>0</formula>
    </cfRule>
  </conditionalFormatting>
  <conditionalFormatting sqref="R64">
    <cfRule type="cellIs" dxfId="3" priority="539" operator="greaterThan">
      <formula>0</formula>
    </cfRule>
  </conditionalFormatting>
  <conditionalFormatting sqref="R65">
    <cfRule type="cellIs" dxfId="3" priority="540" operator="greaterThan">
      <formula>0</formula>
    </cfRule>
  </conditionalFormatting>
  <conditionalFormatting sqref="R66">
    <cfRule type="cellIs" dxfId="3" priority="541" operator="greaterThan">
      <formula>0</formula>
    </cfRule>
  </conditionalFormatting>
  <conditionalFormatting sqref="R67">
    <cfRule type="cellIs" dxfId="3" priority="542" operator="greaterThan">
      <formula>0</formula>
    </cfRule>
  </conditionalFormatting>
  <conditionalFormatting sqref="R68">
    <cfRule type="cellIs" dxfId="3" priority="543" operator="greaterThan">
      <formula>0</formula>
    </cfRule>
  </conditionalFormatting>
  <conditionalFormatting sqref="R69">
    <cfRule type="cellIs" dxfId="3" priority="544" operator="greaterThan">
      <formula>0</formula>
    </cfRule>
  </conditionalFormatting>
  <conditionalFormatting sqref="R70">
    <cfRule type="cellIs" dxfId="3" priority="545" operator="greaterThan">
      <formula>0</formula>
    </cfRule>
  </conditionalFormatting>
  <conditionalFormatting sqref="R71">
    <cfRule type="cellIs" dxfId="3" priority="546" operator="greaterThan">
      <formula>0</formula>
    </cfRule>
  </conditionalFormatting>
  <conditionalFormatting sqref="R72">
    <cfRule type="cellIs" dxfId="3" priority="547" operator="greaterThan">
      <formula>0</formula>
    </cfRule>
  </conditionalFormatting>
  <conditionalFormatting sqref="R73">
    <cfRule type="cellIs" dxfId="3" priority="548" operator="greaterThan">
      <formula>0</formula>
    </cfRule>
  </conditionalFormatting>
  <conditionalFormatting sqref="R74">
    <cfRule type="cellIs" dxfId="3" priority="549" operator="greaterThan">
      <formula>0</formula>
    </cfRule>
  </conditionalFormatting>
  <conditionalFormatting sqref="R75">
    <cfRule type="cellIs" dxfId="3" priority="550" operator="greaterThan">
      <formula>0</formula>
    </cfRule>
  </conditionalFormatting>
  <conditionalFormatting sqref="R76">
    <cfRule type="cellIs" dxfId="3" priority="551" operator="greaterThan">
      <formula>0</formula>
    </cfRule>
  </conditionalFormatting>
  <conditionalFormatting sqref="R77">
    <cfRule type="cellIs" dxfId="3" priority="552" operator="greaterThan">
      <formula>0</formula>
    </cfRule>
  </conditionalFormatting>
  <conditionalFormatting sqref="R78">
    <cfRule type="cellIs" dxfId="3" priority="553" operator="greaterThan">
      <formula>0</formula>
    </cfRule>
  </conditionalFormatting>
  <conditionalFormatting sqref="R79">
    <cfRule type="cellIs" dxfId="3" priority="554" operator="greaterThan">
      <formula>0</formula>
    </cfRule>
  </conditionalFormatting>
  <conditionalFormatting sqref="R80">
    <cfRule type="cellIs" dxfId="3" priority="555" operator="greaterThan">
      <formula>0</formula>
    </cfRule>
  </conditionalFormatting>
  <conditionalFormatting sqref="R81">
    <cfRule type="cellIs" dxfId="3" priority="556" operator="greaterThan">
      <formula>0</formula>
    </cfRule>
  </conditionalFormatting>
  <conditionalFormatting sqref="R82">
    <cfRule type="cellIs" dxfId="3" priority="557" operator="greaterThan">
      <formula>0</formula>
    </cfRule>
  </conditionalFormatting>
  <conditionalFormatting sqref="R83">
    <cfRule type="cellIs" dxfId="3" priority="558" operator="greaterThan">
      <formula>0</formula>
    </cfRule>
  </conditionalFormatting>
  <conditionalFormatting sqref="R84">
    <cfRule type="cellIs" dxfId="3" priority="559" operator="greaterThan">
      <formula>0</formula>
    </cfRule>
  </conditionalFormatting>
  <conditionalFormatting sqref="R85">
    <cfRule type="cellIs" dxfId="3" priority="560" operator="greaterThan">
      <formula>0</formula>
    </cfRule>
  </conditionalFormatting>
  <conditionalFormatting sqref="R86">
    <cfRule type="cellIs" dxfId="3" priority="561" operator="greaterThan">
      <formula>0</formula>
    </cfRule>
  </conditionalFormatting>
  <conditionalFormatting sqref="R87">
    <cfRule type="cellIs" dxfId="3" priority="562" operator="greaterThan">
      <formula>0</formula>
    </cfRule>
  </conditionalFormatting>
  <conditionalFormatting sqref="R88">
    <cfRule type="cellIs" dxfId="3" priority="563" operator="greaterThan">
      <formula>0</formula>
    </cfRule>
  </conditionalFormatting>
  <conditionalFormatting sqref="R89">
    <cfRule type="cellIs" dxfId="3" priority="564" operator="greaterThan">
      <formula>0</formula>
    </cfRule>
  </conditionalFormatting>
  <conditionalFormatting sqref="R90">
    <cfRule type="cellIs" dxfId="3" priority="565" operator="greaterThan">
      <formula>0</formula>
    </cfRule>
  </conditionalFormatting>
  <conditionalFormatting sqref="R91">
    <cfRule type="cellIs" dxfId="3" priority="566" operator="greaterThan">
      <formula>0</formula>
    </cfRule>
  </conditionalFormatting>
  <conditionalFormatting sqref="R92">
    <cfRule type="cellIs" dxfId="3" priority="567" operator="greaterThan">
      <formula>0</formula>
    </cfRule>
  </conditionalFormatting>
  <conditionalFormatting sqref="R93">
    <cfRule type="cellIs" dxfId="3" priority="568" operator="greaterThan">
      <formula>0</formula>
    </cfRule>
  </conditionalFormatting>
  <conditionalFormatting sqref="R94">
    <cfRule type="cellIs" dxfId="3" priority="569" operator="greaterThan">
      <formula>0</formula>
    </cfRule>
  </conditionalFormatting>
  <conditionalFormatting sqref="R95">
    <cfRule type="cellIs" dxfId="3" priority="570" operator="greaterThan">
      <formula>0</formula>
    </cfRule>
  </conditionalFormatting>
  <conditionalFormatting sqref="R96">
    <cfRule type="cellIs" dxfId="3" priority="571" operator="greaterThan">
      <formula>0</formula>
    </cfRule>
  </conditionalFormatting>
  <conditionalFormatting sqref="R97">
    <cfRule type="cellIs" dxfId="3" priority="572" operator="greaterThan">
      <formula>0</formula>
    </cfRule>
  </conditionalFormatting>
  <conditionalFormatting sqref="R98">
    <cfRule type="cellIs" dxfId="3" priority="573" operator="greaterThan">
      <formula>0</formula>
    </cfRule>
  </conditionalFormatting>
  <conditionalFormatting sqref="R99">
    <cfRule type="cellIs" dxfId="3" priority="574" operator="greaterThan">
      <formula>0</formula>
    </cfRule>
  </conditionalFormatting>
  <conditionalFormatting sqref="R100">
    <cfRule type="cellIs" dxfId="3" priority="575" operator="greaterThan">
      <formula>0</formula>
    </cfRule>
  </conditionalFormatting>
  <conditionalFormatting sqref="R101">
    <cfRule type="cellIs" dxfId="3" priority="576" operator="greaterThan">
      <formula>0</formula>
    </cfRule>
  </conditionalFormatting>
  <conditionalFormatting sqref="R102">
    <cfRule type="cellIs" dxfId="3" priority="577" operator="greaterThan">
      <formula>0</formula>
    </cfRule>
  </conditionalFormatting>
  <conditionalFormatting sqref="R103">
    <cfRule type="cellIs" dxfId="3" priority="578" operator="greaterThan">
      <formula>0</formula>
    </cfRule>
  </conditionalFormatting>
  <conditionalFormatting sqref="H8">
    <cfRule type="cellIs" dxfId="4" priority="579" operator="greaterThan">
      <formula>250</formula>
    </cfRule>
  </conditionalFormatting>
  <conditionalFormatting sqref="H8">
    <cfRule type="cellIs" dxfId="5" priority="580" operator="greaterThan">
      <formula>200</formula>
    </cfRule>
  </conditionalFormatting>
  <conditionalFormatting sqref="H8">
    <cfRule type="cellIs" dxfId="6" priority="581" operator="greaterThan">
      <formula>150</formula>
    </cfRule>
  </conditionalFormatting>
  <conditionalFormatting sqref="H9">
    <cfRule type="cellIs" dxfId="4" priority="582" operator="greaterThan">
      <formula>250</formula>
    </cfRule>
  </conditionalFormatting>
  <conditionalFormatting sqref="H9">
    <cfRule type="cellIs" dxfId="5" priority="583" operator="greaterThan">
      <formula>200</formula>
    </cfRule>
  </conditionalFormatting>
  <conditionalFormatting sqref="H9">
    <cfRule type="cellIs" dxfId="6" priority="584" operator="greaterThan">
      <formula>150</formula>
    </cfRule>
  </conditionalFormatting>
  <conditionalFormatting sqref="H10">
    <cfRule type="cellIs" dxfId="4" priority="585" operator="greaterThan">
      <formula>250</formula>
    </cfRule>
  </conditionalFormatting>
  <conditionalFormatting sqref="H10">
    <cfRule type="cellIs" dxfId="5" priority="586" operator="greaterThan">
      <formula>200</formula>
    </cfRule>
  </conditionalFormatting>
  <conditionalFormatting sqref="H10">
    <cfRule type="cellIs" dxfId="6" priority="587" operator="greaterThan">
      <formula>150</formula>
    </cfRule>
  </conditionalFormatting>
  <conditionalFormatting sqref="H11">
    <cfRule type="cellIs" dxfId="4" priority="588" operator="greaterThan">
      <formula>250</formula>
    </cfRule>
  </conditionalFormatting>
  <conditionalFormatting sqref="H11">
    <cfRule type="cellIs" dxfId="5" priority="589" operator="greaterThan">
      <formula>200</formula>
    </cfRule>
  </conditionalFormatting>
  <conditionalFormatting sqref="H11">
    <cfRule type="cellIs" dxfId="6" priority="590" operator="greaterThan">
      <formula>150</formula>
    </cfRule>
  </conditionalFormatting>
  <conditionalFormatting sqref="H12">
    <cfRule type="cellIs" dxfId="4" priority="591" operator="greaterThan">
      <formula>250</formula>
    </cfRule>
  </conditionalFormatting>
  <conditionalFormatting sqref="H12">
    <cfRule type="cellIs" dxfId="5" priority="592" operator="greaterThan">
      <formula>200</formula>
    </cfRule>
  </conditionalFormatting>
  <conditionalFormatting sqref="H12">
    <cfRule type="cellIs" dxfId="6" priority="593" operator="greaterThan">
      <formula>150</formula>
    </cfRule>
  </conditionalFormatting>
  <conditionalFormatting sqref="H13">
    <cfRule type="cellIs" dxfId="4" priority="594" operator="greaterThan">
      <formula>250</formula>
    </cfRule>
  </conditionalFormatting>
  <conditionalFormatting sqref="H13">
    <cfRule type="cellIs" dxfId="5" priority="595" operator="greaterThan">
      <formula>200</formula>
    </cfRule>
  </conditionalFormatting>
  <conditionalFormatting sqref="H13">
    <cfRule type="cellIs" dxfId="6" priority="596" operator="greaterThan">
      <formula>150</formula>
    </cfRule>
  </conditionalFormatting>
  <conditionalFormatting sqref="H14">
    <cfRule type="cellIs" dxfId="4" priority="597" operator="greaterThan">
      <formula>250</formula>
    </cfRule>
  </conditionalFormatting>
  <conditionalFormatting sqref="H14">
    <cfRule type="cellIs" dxfId="5" priority="598" operator="greaterThan">
      <formula>200</formula>
    </cfRule>
  </conditionalFormatting>
  <conditionalFormatting sqref="H14">
    <cfRule type="cellIs" dxfId="6" priority="599" operator="greaterThan">
      <formula>150</formula>
    </cfRule>
  </conditionalFormatting>
  <conditionalFormatting sqref="H15">
    <cfRule type="cellIs" dxfId="4" priority="600" operator="greaterThan">
      <formula>250</formula>
    </cfRule>
  </conditionalFormatting>
  <conditionalFormatting sqref="H15">
    <cfRule type="cellIs" dxfId="5" priority="601" operator="greaterThan">
      <formula>200</formula>
    </cfRule>
  </conditionalFormatting>
  <conditionalFormatting sqref="H15">
    <cfRule type="cellIs" dxfId="6" priority="602" operator="greaterThan">
      <formula>150</formula>
    </cfRule>
  </conditionalFormatting>
  <conditionalFormatting sqref="H16">
    <cfRule type="cellIs" dxfId="4" priority="603" operator="greaterThan">
      <formula>250</formula>
    </cfRule>
  </conditionalFormatting>
  <conditionalFormatting sqref="H16">
    <cfRule type="cellIs" dxfId="5" priority="604" operator="greaterThan">
      <formula>200</formula>
    </cfRule>
  </conditionalFormatting>
  <conditionalFormatting sqref="H16">
    <cfRule type="cellIs" dxfId="6" priority="605" operator="greaterThan">
      <formula>150</formula>
    </cfRule>
  </conditionalFormatting>
  <conditionalFormatting sqref="H17">
    <cfRule type="cellIs" dxfId="4" priority="606" operator="greaterThan">
      <formula>250</formula>
    </cfRule>
  </conditionalFormatting>
  <conditionalFormatting sqref="H17">
    <cfRule type="cellIs" dxfId="5" priority="607" operator="greaterThan">
      <formula>200</formula>
    </cfRule>
  </conditionalFormatting>
  <conditionalFormatting sqref="H17">
    <cfRule type="cellIs" dxfId="6" priority="608" operator="greaterThan">
      <formula>150</formula>
    </cfRule>
  </conditionalFormatting>
  <conditionalFormatting sqref="H18">
    <cfRule type="cellIs" dxfId="4" priority="609" operator="greaterThan">
      <formula>250</formula>
    </cfRule>
  </conditionalFormatting>
  <conditionalFormatting sqref="H18">
    <cfRule type="cellIs" dxfId="5" priority="610" operator="greaterThan">
      <formula>200</formula>
    </cfRule>
  </conditionalFormatting>
  <conditionalFormatting sqref="H18">
    <cfRule type="cellIs" dxfId="6" priority="611" operator="greaterThan">
      <formula>150</formula>
    </cfRule>
  </conditionalFormatting>
  <conditionalFormatting sqref="H19">
    <cfRule type="cellIs" dxfId="4" priority="612" operator="greaterThan">
      <formula>250</formula>
    </cfRule>
  </conditionalFormatting>
  <conditionalFormatting sqref="H19">
    <cfRule type="cellIs" dxfId="5" priority="613" operator="greaterThan">
      <formula>200</formula>
    </cfRule>
  </conditionalFormatting>
  <conditionalFormatting sqref="H19">
    <cfRule type="cellIs" dxfId="6" priority="614" operator="greaterThan">
      <formula>150</formula>
    </cfRule>
  </conditionalFormatting>
  <conditionalFormatting sqref="H20">
    <cfRule type="cellIs" dxfId="4" priority="615" operator="greaterThan">
      <formula>250</formula>
    </cfRule>
  </conditionalFormatting>
  <conditionalFormatting sqref="H20">
    <cfRule type="cellIs" dxfId="5" priority="616" operator="greaterThan">
      <formula>200</formula>
    </cfRule>
  </conditionalFormatting>
  <conditionalFormatting sqref="H20">
    <cfRule type="cellIs" dxfId="6" priority="617" operator="greaterThan">
      <formula>150</formula>
    </cfRule>
  </conditionalFormatting>
  <conditionalFormatting sqref="H21">
    <cfRule type="cellIs" dxfId="4" priority="618" operator="greaterThan">
      <formula>250</formula>
    </cfRule>
  </conditionalFormatting>
  <conditionalFormatting sqref="H21">
    <cfRule type="cellIs" dxfId="5" priority="619" operator="greaterThan">
      <formula>200</formula>
    </cfRule>
  </conditionalFormatting>
  <conditionalFormatting sqref="H21">
    <cfRule type="cellIs" dxfId="6" priority="620" operator="greaterThan">
      <formula>150</formula>
    </cfRule>
  </conditionalFormatting>
  <conditionalFormatting sqref="H22">
    <cfRule type="cellIs" dxfId="4" priority="621" operator="greaterThan">
      <formula>250</formula>
    </cfRule>
  </conditionalFormatting>
  <conditionalFormatting sqref="H22">
    <cfRule type="cellIs" dxfId="5" priority="622" operator="greaterThan">
      <formula>200</formula>
    </cfRule>
  </conditionalFormatting>
  <conditionalFormatting sqref="H22">
    <cfRule type="cellIs" dxfId="6" priority="623" operator="greaterThan">
      <formula>150</formula>
    </cfRule>
  </conditionalFormatting>
  <conditionalFormatting sqref="H23">
    <cfRule type="cellIs" dxfId="4" priority="624" operator="greaterThan">
      <formula>250</formula>
    </cfRule>
  </conditionalFormatting>
  <conditionalFormatting sqref="H23">
    <cfRule type="cellIs" dxfId="5" priority="625" operator="greaterThan">
      <formula>200</formula>
    </cfRule>
  </conditionalFormatting>
  <conditionalFormatting sqref="H23">
    <cfRule type="cellIs" dxfId="6" priority="626" operator="greaterThan">
      <formula>150</formula>
    </cfRule>
  </conditionalFormatting>
  <conditionalFormatting sqref="H24">
    <cfRule type="cellIs" dxfId="4" priority="627" operator="greaterThan">
      <formula>250</formula>
    </cfRule>
  </conditionalFormatting>
  <conditionalFormatting sqref="H24">
    <cfRule type="cellIs" dxfId="5" priority="628" operator="greaterThan">
      <formula>200</formula>
    </cfRule>
  </conditionalFormatting>
  <conditionalFormatting sqref="H24">
    <cfRule type="cellIs" dxfId="6" priority="629" operator="greaterThan">
      <formula>150</formula>
    </cfRule>
  </conditionalFormatting>
  <conditionalFormatting sqref="H25">
    <cfRule type="cellIs" dxfId="4" priority="630" operator="greaterThan">
      <formula>250</formula>
    </cfRule>
  </conditionalFormatting>
  <conditionalFormatting sqref="H25">
    <cfRule type="cellIs" dxfId="5" priority="631" operator="greaterThan">
      <formula>200</formula>
    </cfRule>
  </conditionalFormatting>
  <conditionalFormatting sqref="H25">
    <cfRule type="cellIs" dxfId="6" priority="632" operator="greaterThan">
      <formula>150</formula>
    </cfRule>
  </conditionalFormatting>
  <conditionalFormatting sqref="H26">
    <cfRule type="cellIs" dxfId="4" priority="633" operator="greaterThan">
      <formula>250</formula>
    </cfRule>
  </conditionalFormatting>
  <conditionalFormatting sqref="H26">
    <cfRule type="cellIs" dxfId="5" priority="634" operator="greaterThan">
      <formula>200</formula>
    </cfRule>
  </conditionalFormatting>
  <conditionalFormatting sqref="H26">
    <cfRule type="cellIs" dxfId="6" priority="635" operator="greaterThan">
      <formula>150</formula>
    </cfRule>
  </conditionalFormatting>
  <conditionalFormatting sqref="H27">
    <cfRule type="cellIs" dxfId="4" priority="636" operator="greaterThan">
      <formula>250</formula>
    </cfRule>
  </conditionalFormatting>
  <conditionalFormatting sqref="H27">
    <cfRule type="cellIs" dxfId="5" priority="637" operator="greaterThan">
      <formula>200</formula>
    </cfRule>
  </conditionalFormatting>
  <conditionalFormatting sqref="H27">
    <cfRule type="cellIs" dxfId="6" priority="638" operator="greaterThan">
      <formula>150</formula>
    </cfRule>
  </conditionalFormatting>
  <conditionalFormatting sqref="H28">
    <cfRule type="cellIs" dxfId="4" priority="639" operator="greaterThan">
      <formula>250</formula>
    </cfRule>
  </conditionalFormatting>
  <conditionalFormatting sqref="H28">
    <cfRule type="cellIs" dxfId="5" priority="640" operator="greaterThan">
      <formula>200</formula>
    </cfRule>
  </conditionalFormatting>
  <conditionalFormatting sqref="H28">
    <cfRule type="cellIs" dxfId="6" priority="641" operator="greaterThan">
      <formula>150</formula>
    </cfRule>
  </conditionalFormatting>
  <conditionalFormatting sqref="H29">
    <cfRule type="cellIs" dxfId="4" priority="642" operator="greaterThan">
      <formula>250</formula>
    </cfRule>
  </conditionalFormatting>
  <conditionalFormatting sqref="H29">
    <cfRule type="cellIs" dxfId="5" priority="643" operator="greaterThan">
      <formula>200</formula>
    </cfRule>
  </conditionalFormatting>
  <conditionalFormatting sqref="H29">
    <cfRule type="cellIs" dxfId="6" priority="644" operator="greaterThan">
      <formula>150</formula>
    </cfRule>
  </conditionalFormatting>
  <conditionalFormatting sqref="H30">
    <cfRule type="cellIs" dxfId="4" priority="645" operator="greaterThan">
      <formula>250</formula>
    </cfRule>
  </conditionalFormatting>
  <conditionalFormatting sqref="H30">
    <cfRule type="cellIs" dxfId="5" priority="646" operator="greaterThan">
      <formula>200</formula>
    </cfRule>
  </conditionalFormatting>
  <conditionalFormatting sqref="H30">
    <cfRule type="cellIs" dxfId="6" priority="647" operator="greaterThan">
      <formula>150</formula>
    </cfRule>
  </conditionalFormatting>
  <conditionalFormatting sqref="H31">
    <cfRule type="cellIs" dxfId="4" priority="648" operator="greaterThan">
      <formula>250</formula>
    </cfRule>
  </conditionalFormatting>
  <conditionalFormatting sqref="H31">
    <cfRule type="cellIs" dxfId="5" priority="649" operator="greaterThan">
      <formula>200</formula>
    </cfRule>
  </conditionalFormatting>
  <conditionalFormatting sqref="H31">
    <cfRule type="cellIs" dxfId="6" priority="650" operator="greaterThan">
      <formula>150</formula>
    </cfRule>
  </conditionalFormatting>
  <conditionalFormatting sqref="H32">
    <cfRule type="cellIs" dxfId="4" priority="651" operator="greaterThan">
      <formula>250</formula>
    </cfRule>
  </conditionalFormatting>
  <conditionalFormatting sqref="H32">
    <cfRule type="cellIs" dxfId="5" priority="652" operator="greaterThan">
      <formula>200</formula>
    </cfRule>
  </conditionalFormatting>
  <conditionalFormatting sqref="H32">
    <cfRule type="cellIs" dxfId="6" priority="653" operator="greaterThan">
      <formula>150</formula>
    </cfRule>
  </conditionalFormatting>
  <conditionalFormatting sqref="H33">
    <cfRule type="cellIs" dxfId="4" priority="654" operator="greaterThan">
      <formula>250</formula>
    </cfRule>
  </conditionalFormatting>
  <conditionalFormatting sqref="H33">
    <cfRule type="cellIs" dxfId="5" priority="655" operator="greaterThan">
      <formula>200</formula>
    </cfRule>
  </conditionalFormatting>
  <conditionalFormatting sqref="H33">
    <cfRule type="cellIs" dxfId="6" priority="656" operator="greaterThan">
      <formula>150</formula>
    </cfRule>
  </conditionalFormatting>
  <conditionalFormatting sqref="H34">
    <cfRule type="cellIs" dxfId="4" priority="657" operator="greaterThan">
      <formula>250</formula>
    </cfRule>
  </conditionalFormatting>
  <conditionalFormatting sqref="H34">
    <cfRule type="cellIs" dxfId="5" priority="658" operator="greaterThan">
      <formula>200</formula>
    </cfRule>
  </conditionalFormatting>
  <conditionalFormatting sqref="H34">
    <cfRule type="cellIs" dxfId="6" priority="659" operator="greaterThan">
      <formula>150</formula>
    </cfRule>
  </conditionalFormatting>
  <conditionalFormatting sqref="H35">
    <cfRule type="cellIs" dxfId="4" priority="660" operator="greaterThan">
      <formula>250</formula>
    </cfRule>
  </conditionalFormatting>
  <conditionalFormatting sqref="H35">
    <cfRule type="cellIs" dxfId="5" priority="661" operator="greaterThan">
      <formula>200</formula>
    </cfRule>
  </conditionalFormatting>
  <conditionalFormatting sqref="H35">
    <cfRule type="cellIs" dxfId="6" priority="662" operator="greaterThan">
      <formula>150</formula>
    </cfRule>
  </conditionalFormatting>
  <conditionalFormatting sqref="H36">
    <cfRule type="cellIs" dxfId="4" priority="663" operator="greaterThan">
      <formula>250</formula>
    </cfRule>
  </conditionalFormatting>
  <conditionalFormatting sqref="H36">
    <cfRule type="cellIs" dxfId="5" priority="664" operator="greaterThan">
      <formula>200</formula>
    </cfRule>
  </conditionalFormatting>
  <conditionalFormatting sqref="H36">
    <cfRule type="cellIs" dxfId="6" priority="665" operator="greaterThan">
      <formula>150</formula>
    </cfRule>
  </conditionalFormatting>
  <conditionalFormatting sqref="H37">
    <cfRule type="cellIs" dxfId="4" priority="666" operator="greaterThan">
      <formula>250</formula>
    </cfRule>
  </conditionalFormatting>
  <conditionalFormatting sqref="H37">
    <cfRule type="cellIs" dxfId="5" priority="667" operator="greaterThan">
      <formula>200</formula>
    </cfRule>
  </conditionalFormatting>
  <conditionalFormatting sqref="H37">
    <cfRule type="cellIs" dxfId="6" priority="668" operator="greaterThan">
      <formula>150</formula>
    </cfRule>
  </conditionalFormatting>
  <conditionalFormatting sqref="H38">
    <cfRule type="cellIs" dxfId="4" priority="669" operator="greaterThan">
      <formula>250</formula>
    </cfRule>
  </conditionalFormatting>
  <conditionalFormatting sqref="H38">
    <cfRule type="cellIs" dxfId="5" priority="670" operator="greaterThan">
      <formula>200</formula>
    </cfRule>
  </conditionalFormatting>
  <conditionalFormatting sqref="H38">
    <cfRule type="cellIs" dxfId="6" priority="671" operator="greaterThan">
      <formula>150</formula>
    </cfRule>
  </conditionalFormatting>
  <conditionalFormatting sqref="H39">
    <cfRule type="cellIs" dxfId="4" priority="672" operator="greaterThan">
      <formula>250</formula>
    </cfRule>
  </conditionalFormatting>
  <conditionalFormatting sqref="H39">
    <cfRule type="cellIs" dxfId="5" priority="673" operator="greaterThan">
      <formula>200</formula>
    </cfRule>
  </conditionalFormatting>
  <conditionalFormatting sqref="H39">
    <cfRule type="cellIs" dxfId="6" priority="674" operator="greaterThan">
      <formula>150</formula>
    </cfRule>
  </conditionalFormatting>
  <conditionalFormatting sqref="H40">
    <cfRule type="cellIs" dxfId="4" priority="675" operator="greaterThan">
      <formula>250</formula>
    </cfRule>
  </conditionalFormatting>
  <conditionalFormatting sqref="H40">
    <cfRule type="cellIs" dxfId="5" priority="676" operator="greaterThan">
      <formula>200</formula>
    </cfRule>
  </conditionalFormatting>
  <conditionalFormatting sqref="H40">
    <cfRule type="cellIs" dxfId="6" priority="677" operator="greaterThan">
      <formula>150</formula>
    </cfRule>
  </conditionalFormatting>
  <conditionalFormatting sqref="H41">
    <cfRule type="cellIs" dxfId="4" priority="678" operator="greaterThan">
      <formula>250</formula>
    </cfRule>
  </conditionalFormatting>
  <conditionalFormatting sqref="H41">
    <cfRule type="cellIs" dxfId="5" priority="679" operator="greaterThan">
      <formula>200</formula>
    </cfRule>
  </conditionalFormatting>
  <conditionalFormatting sqref="H41">
    <cfRule type="cellIs" dxfId="6" priority="680" operator="greaterThan">
      <formula>150</formula>
    </cfRule>
  </conditionalFormatting>
  <conditionalFormatting sqref="H42">
    <cfRule type="cellIs" dxfId="4" priority="681" operator="greaterThan">
      <formula>250</formula>
    </cfRule>
  </conditionalFormatting>
  <conditionalFormatting sqref="H42">
    <cfRule type="cellIs" dxfId="5" priority="682" operator="greaterThan">
      <formula>200</formula>
    </cfRule>
  </conditionalFormatting>
  <conditionalFormatting sqref="H42">
    <cfRule type="cellIs" dxfId="6" priority="683" operator="greaterThan">
      <formula>150</formula>
    </cfRule>
  </conditionalFormatting>
  <conditionalFormatting sqref="H43">
    <cfRule type="cellIs" dxfId="4" priority="684" operator="greaterThan">
      <formula>250</formula>
    </cfRule>
  </conditionalFormatting>
  <conditionalFormatting sqref="H43">
    <cfRule type="cellIs" dxfId="5" priority="685" operator="greaterThan">
      <formula>200</formula>
    </cfRule>
  </conditionalFormatting>
  <conditionalFormatting sqref="H43">
    <cfRule type="cellIs" dxfId="6" priority="686" operator="greaterThan">
      <formula>150</formula>
    </cfRule>
  </conditionalFormatting>
  <conditionalFormatting sqref="H44">
    <cfRule type="cellIs" dxfId="4" priority="687" operator="greaterThan">
      <formula>250</formula>
    </cfRule>
  </conditionalFormatting>
  <conditionalFormatting sqref="H44">
    <cfRule type="cellIs" dxfId="5" priority="688" operator="greaterThan">
      <formula>200</formula>
    </cfRule>
  </conditionalFormatting>
  <conditionalFormatting sqref="H44">
    <cfRule type="cellIs" dxfId="6" priority="689" operator="greaterThan">
      <formula>150</formula>
    </cfRule>
  </conditionalFormatting>
  <conditionalFormatting sqref="H45">
    <cfRule type="cellIs" dxfId="4" priority="690" operator="greaterThan">
      <formula>250</formula>
    </cfRule>
  </conditionalFormatting>
  <conditionalFormatting sqref="H45">
    <cfRule type="cellIs" dxfId="5" priority="691" operator="greaterThan">
      <formula>200</formula>
    </cfRule>
  </conditionalFormatting>
  <conditionalFormatting sqref="H45">
    <cfRule type="cellIs" dxfId="6" priority="692" operator="greaterThan">
      <formula>150</formula>
    </cfRule>
  </conditionalFormatting>
  <conditionalFormatting sqref="H46">
    <cfRule type="cellIs" dxfId="4" priority="693" operator="greaterThan">
      <formula>250</formula>
    </cfRule>
  </conditionalFormatting>
  <conditionalFormatting sqref="H46">
    <cfRule type="cellIs" dxfId="5" priority="694" operator="greaterThan">
      <formula>200</formula>
    </cfRule>
  </conditionalFormatting>
  <conditionalFormatting sqref="H46">
    <cfRule type="cellIs" dxfId="6" priority="695" operator="greaterThan">
      <formula>150</formula>
    </cfRule>
  </conditionalFormatting>
  <conditionalFormatting sqref="H47">
    <cfRule type="cellIs" dxfId="4" priority="696" operator="greaterThan">
      <formula>250</formula>
    </cfRule>
  </conditionalFormatting>
  <conditionalFormatting sqref="H47">
    <cfRule type="cellIs" dxfId="5" priority="697" operator="greaterThan">
      <formula>200</formula>
    </cfRule>
  </conditionalFormatting>
  <conditionalFormatting sqref="H47">
    <cfRule type="cellIs" dxfId="6" priority="698" operator="greaterThan">
      <formula>150</formula>
    </cfRule>
  </conditionalFormatting>
  <conditionalFormatting sqref="H48">
    <cfRule type="cellIs" dxfId="4" priority="699" operator="greaterThan">
      <formula>250</formula>
    </cfRule>
  </conditionalFormatting>
  <conditionalFormatting sqref="H48">
    <cfRule type="cellIs" dxfId="5" priority="700" operator="greaterThan">
      <formula>200</formula>
    </cfRule>
  </conditionalFormatting>
  <conditionalFormatting sqref="H48">
    <cfRule type="cellIs" dxfId="6" priority="701" operator="greaterThan">
      <formula>150</formula>
    </cfRule>
  </conditionalFormatting>
  <conditionalFormatting sqref="H49">
    <cfRule type="cellIs" dxfId="4" priority="702" operator="greaterThan">
      <formula>250</formula>
    </cfRule>
  </conditionalFormatting>
  <conditionalFormatting sqref="H49">
    <cfRule type="cellIs" dxfId="5" priority="703" operator="greaterThan">
      <formula>200</formula>
    </cfRule>
  </conditionalFormatting>
  <conditionalFormatting sqref="H49">
    <cfRule type="cellIs" dxfId="6" priority="704" operator="greaterThan">
      <formula>150</formula>
    </cfRule>
  </conditionalFormatting>
  <conditionalFormatting sqref="H50">
    <cfRule type="cellIs" dxfId="4" priority="705" operator="greaterThan">
      <formula>250</formula>
    </cfRule>
  </conditionalFormatting>
  <conditionalFormatting sqref="H50">
    <cfRule type="cellIs" dxfId="5" priority="706" operator="greaterThan">
      <formula>200</formula>
    </cfRule>
  </conditionalFormatting>
  <conditionalFormatting sqref="H50">
    <cfRule type="cellIs" dxfId="6" priority="707" operator="greaterThan">
      <formula>150</formula>
    </cfRule>
  </conditionalFormatting>
  <conditionalFormatting sqref="H51">
    <cfRule type="cellIs" dxfId="4" priority="708" operator="greaterThan">
      <formula>250</formula>
    </cfRule>
  </conditionalFormatting>
  <conditionalFormatting sqref="H51">
    <cfRule type="cellIs" dxfId="5" priority="709" operator="greaterThan">
      <formula>200</formula>
    </cfRule>
  </conditionalFormatting>
  <conditionalFormatting sqref="H51">
    <cfRule type="cellIs" dxfId="6" priority="710" operator="greaterThan">
      <formula>150</formula>
    </cfRule>
  </conditionalFormatting>
  <conditionalFormatting sqref="H52">
    <cfRule type="cellIs" dxfId="4" priority="711" operator="greaterThan">
      <formula>250</formula>
    </cfRule>
  </conditionalFormatting>
  <conditionalFormatting sqref="H52">
    <cfRule type="cellIs" dxfId="5" priority="712" operator="greaterThan">
      <formula>200</formula>
    </cfRule>
  </conditionalFormatting>
  <conditionalFormatting sqref="H52">
    <cfRule type="cellIs" dxfId="6" priority="713" operator="greaterThan">
      <formula>150</formula>
    </cfRule>
  </conditionalFormatting>
  <conditionalFormatting sqref="H53">
    <cfRule type="cellIs" dxfId="4" priority="714" operator="greaterThan">
      <formula>250</formula>
    </cfRule>
  </conditionalFormatting>
  <conditionalFormatting sqref="H53">
    <cfRule type="cellIs" dxfId="5" priority="715" operator="greaterThan">
      <formula>200</formula>
    </cfRule>
  </conditionalFormatting>
  <conditionalFormatting sqref="H53">
    <cfRule type="cellIs" dxfId="6" priority="716" operator="greaterThan">
      <formula>150</formula>
    </cfRule>
  </conditionalFormatting>
  <conditionalFormatting sqref="H54">
    <cfRule type="cellIs" dxfId="4" priority="717" operator="greaterThan">
      <formula>250</formula>
    </cfRule>
  </conditionalFormatting>
  <conditionalFormatting sqref="H54">
    <cfRule type="cellIs" dxfId="5" priority="718" operator="greaterThan">
      <formula>200</formula>
    </cfRule>
  </conditionalFormatting>
  <conditionalFormatting sqref="H54">
    <cfRule type="cellIs" dxfId="6" priority="719" operator="greaterThan">
      <formula>150</formula>
    </cfRule>
  </conditionalFormatting>
  <conditionalFormatting sqref="H55">
    <cfRule type="cellIs" dxfId="4" priority="720" operator="greaterThan">
      <formula>250</formula>
    </cfRule>
  </conditionalFormatting>
  <conditionalFormatting sqref="H55">
    <cfRule type="cellIs" dxfId="5" priority="721" operator="greaterThan">
      <formula>200</formula>
    </cfRule>
  </conditionalFormatting>
  <conditionalFormatting sqref="H55">
    <cfRule type="cellIs" dxfId="6" priority="722" operator="greaterThan">
      <formula>150</formula>
    </cfRule>
  </conditionalFormatting>
  <conditionalFormatting sqref="H56">
    <cfRule type="cellIs" dxfId="4" priority="723" operator="greaterThan">
      <formula>250</formula>
    </cfRule>
  </conditionalFormatting>
  <conditionalFormatting sqref="H56">
    <cfRule type="cellIs" dxfId="5" priority="724" operator="greaterThan">
      <formula>200</formula>
    </cfRule>
  </conditionalFormatting>
  <conditionalFormatting sqref="H56">
    <cfRule type="cellIs" dxfId="6" priority="725" operator="greaterThan">
      <formula>150</formula>
    </cfRule>
  </conditionalFormatting>
  <conditionalFormatting sqref="H57">
    <cfRule type="cellIs" dxfId="4" priority="726" operator="greaterThan">
      <formula>250</formula>
    </cfRule>
  </conditionalFormatting>
  <conditionalFormatting sqref="H57">
    <cfRule type="cellIs" dxfId="5" priority="727" operator="greaterThan">
      <formula>200</formula>
    </cfRule>
  </conditionalFormatting>
  <conditionalFormatting sqref="H57">
    <cfRule type="cellIs" dxfId="6" priority="728" operator="greaterThan">
      <formula>150</formula>
    </cfRule>
  </conditionalFormatting>
  <conditionalFormatting sqref="H58">
    <cfRule type="cellIs" dxfId="4" priority="729" operator="greaterThan">
      <formula>250</formula>
    </cfRule>
  </conditionalFormatting>
  <conditionalFormatting sqref="H58">
    <cfRule type="cellIs" dxfId="5" priority="730" operator="greaterThan">
      <formula>200</formula>
    </cfRule>
  </conditionalFormatting>
  <conditionalFormatting sqref="H58">
    <cfRule type="cellIs" dxfId="6" priority="731" operator="greaterThan">
      <formula>150</formula>
    </cfRule>
  </conditionalFormatting>
  <conditionalFormatting sqref="H59">
    <cfRule type="cellIs" dxfId="4" priority="732" operator="greaterThan">
      <formula>250</formula>
    </cfRule>
  </conditionalFormatting>
  <conditionalFormatting sqref="H59">
    <cfRule type="cellIs" dxfId="5" priority="733" operator="greaterThan">
      <formula>200</formula>
    </cfRule>
  </conditionalFormatting>
  <conditionalFormatting sqref="H59">
    <cfRule type="cellIs" dxfId="6" priority="734" operator="greaterThan">
      <formula>150</formula>
    </cfRule>
  </conditionalFormatting>
  <conditionalFormatting sqref="H60">
    <cfRule type="cellIs" dxfId="4" priority="735" operator="greaterThan">
      <formula>250</formula>
    </cfRule>
  </conditionalFormatting>
  <conditionalFormatting sqref="H60">
    <cfRule type="cellIs" dxfId="5" priority="736" operator="greaterThan">
      <formula>200</formula>
    </cfRule>
  </conditionalFormatting>
  <conditionalFormatting sqref="H60">
    <cfRule type="cellIs" dxfId="6" priority="737" operator="greaterThan">
      <formula>150</formula>
    </cfRule>
  </conditionalFormatting>
  <conditionalFormatting sqref="H61">
    <cfRule type="cellIs" dxfId="4" priority="738" operator="greaterThan">
      <formula>250</formula>
    </cfRule>
  </conditionalFormatting>
  <conditionalFormatting sqref="H61">
    <cfRule type="cellIs" dxfId="5" priority="739" operator="greaterThan">
      <formula>200</formula>
    </cfRule>
  </conditionalFormatting>
  <conditionalFormatting sqref="H61">
    <cfRule type="cellIs" dxfId="6" priority="740" operator="greaterThan">
      <formula>150</formula>
    </cfRule>
  </conditionalFormatting>
  <conditionalFormatting sqref="H62">
    <cfRule type="cellIs" dxfId="4" priority="741" operator="greaterThan">
      <formula>250</formula>
    </cfRule>
  </conditionalFormatting>
  <conditionalFormatting sqref="H62">
    <cfRule type="cellIs" dxfId="5" priority="742" operator="greaterThan">
      <formula>200</formula>
    </cfRule>
  </conditionalFormatting>
  <conditionalFormatting sqref="H62">
    <cfRule type="cellIs" dxfId="6" priority="743" operator="greaterThan">
      <formula>150</formula>
    </cfRule>
  </conditionalFormatting>
  <conditionalFormatting sqref="H63">
    <cfRule type="cellIs" dxfId="4" priority="744" operator="greaterThan">
      <formula>250</formula>
    </cfRule>
  </conditionalFormatting>
  <conditionalFormatting sqref="H63">
    <cfRule type="cellIs" dxfId="5" priority="745" operator="greaterThan">
      <formula>200</formula>
    </cfRule>
  </conditionalFormatting>
  <conditionalFormatting sqref="H63">
    <cfRule type="cellIs" dxfId="6" priority="746" operator="greaterThan">
      <formula>150</formula>
    </cfRule>
  </conditionalFormatting>
  <conditionalFormatting sqref="H64">
    <cfRule type="cellIs" dxfId="4" priority="747" operator="greaterThan">
      <formula>250</formula>
    </cfRule>
  </conditionalFormatting>
  <conditionalFormatting sqref="H64">
    <cfRule type="cellIs" dxfId="5" priority="748" operator="greaterThan">
      <formula>200</formula>
    </cfRule>
  </conditionalFormatting>
  <conditionalFormatting sqref="H64">
    <cfRule type="cellIs" dxfId="6" priority="749" operator="greaterThan">
      <formula>150</formula>
    </cfRule>
  </conditionalFormatting>
  <conditionalFormatting sqref="H65">
    <cfRule type="cellIs" dxfId="4" priority="750" operator="greaterThan">
      <formula>250</formula>
    </cfRule>
  </conditionalFormatting>
  <conditionalFormatting sqref="H65">
    <cfRule type="cellIs" dxfId="5" priority="751" operator="greaterThan">
      <formula>200</formula>
    </cfRule>
  </conditionalFormatting>
  <conditionalFormatting sqref="H65">
    <cfRule type="cellIs" dxfId="6" priority="752" operator="greaterThan">
      <formula>150</formula>
    </cfRule>
  </conditionalFormatting>
  <conditionalFormatting sqref="H66">
    <cfRule type="cellIs" dxfId="4" priority="753" operator="greaterThan">
      <formula>250</formula>
    </cfRule>
  </conditionalFormatting>
  <conditionalFormatting sqref="H66">
    <cfRule type="cellIs" dxfId="5" priority="754" operator="greaterThan">
      <formula>200</formula>
    </cfRule>
  </conditionalFormatting>
  <conditionalFormatting sqref="H66">
    <cfRule type="cellIs" dxfId="6" priority="755" operator="greaterThan">
      <formula>150</formula>
    </cfRule>
  </conditionalFormatting>
  <conditionalFormatting sqref="H67">
    <cfRule type="cellIs" dxfId="4" priority="756" operator="greaterThan">
      <formula>250</formula>
    </cfRule>
  </conditionalFormatting>
  <conditionalFormatting sqref="H67">
    <cfRule type="cellIs" dxfId="5" priority="757" operator="greaterThan">
      <formula>200</formula>
    </cfRule>
  </conditionalFormatting>
  <conditionalFormatting sqref="H67">
    <cfRule type="cellIs" dxfId="6" priority="758" operator="greaterThan">
      <formula>150</formula>
    </cfRule>
  </conditionalFormatting>
  <conditionalFormatting sqref="H68">
    <cfRule type="cellIs" dxfId="4" priority="759" operator="greaterThan">
      <formula>250</formula>
    </cfRule>
  </conditionalFormatting>
  <conditionalFormatting sqref="H68">
    <cfRule type="cellIs" dxfId="5" priority="760" operator="greaterThan">
      <formula>200</formula>
    </cfRule>
  </conditionalFormatting>
  <conditionalFormatting sqref="H68">
    <cfRule type="cellIs" dxfId="6" priority="761" operator="greaterThan">
      <formula>150</formula>
    </cfRule>
  </conditionalFormatting>
  <conditionalFormatting sqref="H69">
    <cfRule type="cellIs" dxfId="4" priority="762" operator="greaterThan">
      <formula>250</formula>
    </cfRule>
  </conditionalFormatting>
  <conditionalFormatting sqref="H69">
    <cfRule type="cellIs" dxfId="5" priority="763" operator="greaterThan">
      <formula>200</formula>
    </cfRule>
  </conditionalFormatting>
  <conditionalFormatting sqref="H69">
    <cfRule type="cellIs" dxfId="6" priority="764" operator="greaterThan">
      <formula>150</formula>
    </cfRule>
  </conditionalFormatting>
  <conditionalFormatting sqref="H70">
    <cfRule type="cellIs" dxfId="4" priority="765" operator="greaterThan">
      <formula>250</formula>
    </cfRule>
  </conditionalFormatting>
  <conditionalFormatting sqref="H70">
    <cfRule type="cellIs" dxfId="5" priority="766" operator="greaterThan">
      <formula>200</formula>
    </cfRule>
  </conditionalFormatting>
  <conditionalFormatting sqref="H70">
    <cfRule type="cellIs" dxfId="6" priority="767" operator="greaterThan">
      <formula>150</formula>
    </cfRule>
  </conditionalFormatting>
  <conditionalFormatting sqref="H71">
    <cfRule type="cellIs" dxfId="4" priority="768" operator="greaterThan">
      <formula>250</formula>
    </cfRule>
  </conditionalFormatting>
  <conditionalFormatting sqref="H71">
    <cfRule type="cellIs" dxfId="5" priority="769" operator="greaterThan">
      <formula>200</formula>
    </cfRule>
  </conditionalFormatting>
  <conditionalFormatting sqref="H71">
    <cfRule type="cellIs" dxfId="6" priority="770" operator="greaterThan">
      <formula>150</formula>
    </cfRule>
  </conditionalFormatting>
  <conditionalFormatting sqref="H72">
    <cfRule type="cellIs" dxfId="4" priority="771" operator="greaterThan">
      <formula>250</formula>
    </cfRule>
  </conditionalFormatting>
  <conditionalFormatting sqref="H72">
    <cfRule type="cellIs" dxfId="5" priority="772" operator="greaterThan">
      <formula>200</formula>
    </cfRule>
  </conditionalFormatting>
  <conditionalFormatting sqref="H72">
    <cfRule type="cellIs" dxfId="6" priority="773" operator="greaterThan">
      <formula>150</formula>
    </cfRule>
  </conditionalFormatting>
  <conditionalFormatting sqref="H73">
    <cfRule type="cellIs" dxfId="4" priority="774" operator="greaterThan">
      <formula>250</formula>
    </cfRule>
  </conditionalFormatting>
  <conditionalFormatting sqref="H73">
    <cfRule type="cellIs" dxfId="5" priority="775" operator="greaterThan">
      <formula>200</formula>
    </cfRule>
  </conditionalFormatting>
  <conditionalFormatting sqref="H73">
    <cfRule type="cellIs" dxfId="6" priority="776" operator="greaterThan">
      <formula>150</formula>
    </cfRule>
  </conditionalFormatting>
  <conditionalFormatting sqref="H74">
    <cfRule type="cellIs" dxfId="4" priority="777" operator="greaterThan">
      <formula>250</formula>
    </cfRule>
  </conditionalFormatting>
  <conditionalFormatting sqref="H74">
    <cfRule type="cellIs" dxfId="5" priority="778" operator="greaterThan">
      <formula>200</formula>
    </cfRule>
  </conditionalFormatting>
  <conditionalFormatting sqref="H74">
    <cfRule type="cellIs" dxfId="6" priority="779" operator="greaterThan">
      <formula>150</formula>
    </cfRule>
  </conditionalFormatting>
  <conditionalFormatting sqref="H75">
    <cfRule type="cellIs" dxfId="4" priority="780" operator="greaterThan">
      <formula>250</formula>
    </cfRule>
  </conditionalFormatting>
  <conditionalFormatting sqref="H75">
    <cfRule type="cellIs" dxfId="5" priority="781" operator="greaterThan">
      <formula>200</formula>
    </cfRule>
  </conditionalFormatting>
  <conditionalFormatting sqref="H75">
    <cfRule type="cellIs" dxfId="6" priority="782" operator="greaterThan">
      <formula>150</formula>
    </cfRule>
  </conditionalFormatting>
  <conditionalFormatting sqref="H76">
    <cfRule type="cellIs" dxfId="4" priority="783" operator="greaterThan">
      <formula>250</formula>
    </cfRule>
  </conditionalFormatting>
  <conditionalFormatting sqref="H76">
    <cfRule type="cellIs" dxfId="5" priority="784" operator="greaterThan">
      <formula>200</formula>
    </cfRule>
  </conditionalFormatting>
  <conditionalFormatting sqref="H76">
    <cfRule type="cellIs" dxfId="6" priority="785" operator="greaterThan">
      <formula>150</formula>
    </cfRule>
  </conditionalFormatting>
  <conditionalFormatting sqref="H77">
    <cfRule type="cellIs" dxfId="4" priority="786" operator="greaterThan">
      <formula>250</formula>
    </cfRule>
  </conditionalFormatting>
  <conditionalFormatting sqref="H77">
    <cfRule type="cellIs" dxfId="5" priority="787" operator="greaterThan">
      <formula>200</formula>
    </cfRule>
  </conditionalFormatting>
  <conditionalFormatting sqref="H77">
    <cfRule type="cellIs" dxfId="6" priority="788" operator="greaterThan">
      <formula>150</formula>
    </cfRule>
  </conditionalFormatting>
  <conditionalFormatting sqref="H78">
    <cfRule type="cellIs" dxfId="4" priority="789" operator="greaterThan">
      <formula>250</formula>
    </cfRule>
  </conditionalFormatting>
  <conditionalFormatting sqref="H78">
    <cfRule type="cellIs" dxfId="5" priority="790" operator="greaterThan">
      <formula>200</formula>
    </cfRule>
  </conditionalFormatting>
  <conditionalFormatting sqref="H78">
    <cfRule type="cellIs" dxfId="6" priority="791" operator="greaterThan">
      <formula>150</formula>
    </cfRule>
  </conditionalFormatting>
  <conditionalFormatting sqref="H79">
    <cfRule type="cellIs" dxfId="4" priority="792" operator="greaterThan">
      <formula>250</formula>
    </cfRule>
  </conditionalFormatting>
  <conditionalFormatting sqref="H79">
    <cfRule type="cellIs" dxfId="5" priority="793" operator="greaterThan">
      <formula>200</formula>
    </cfRule>
  </conditionalFormatting>
  <conditionalFormatting sqref="H79">
    <cfRule type="cellIs" dxfId="6" priority="794" operator="greaterThan">
      <formula>150</formula>
    </cfRule>
  </conditionalFormatting>
  <conditionalFormatting sqref="H80">
    <cfRule type="cellIs" dxfId="4" priority="795" operator="greaterThan">
      <formula>250</formula>
    </cfRule>
  </conditionalFormatting>
  <conditionalFormatting sqref="H80">
    <cfRule type="cellIs" dxfId="5" priority="796" operator="greaterThan">
      <formula>200</formula>
    </cfRule>
  </conditionalFormatting>
  <conditionalFormatting sqref="H80">
    <cfRule type="cellIs" dxfId="6" priority="797" operator="greaterThan">
      <formula>150</formula>
    </cfRule>
  </conditionalFormatting>
  <conditionalFormatting sqref="H81">
    <cfRule type="cellIs" dxfId="4" priority="798" operator="greaterThan">
      <formula>250</formula>
    </cfRule>
  </conditionalFormatting>
  <conditionalFormatting sqref="H81">
    <cfRule type="cellIs" dxfId="5" priority="799" operator="greaterThan">
      <formula>200</formula>
    </cfRule>
  </conditionalFormatting>
  <conditionalFormatting sqref="H81">
    <cfRule type="cellIs" dxfId="6" priority="800" operator="greaterThan">
      <formula>150</formula>
    </cfRule>
  </conditionalFormatting>
  <conditionalFormatting sqref="H82">
    <cfRule type="cellIs" dxfId="4" priority="801" operator="greaterThan">
      <formula>250</formula>
    </cfRule>
  </conditionalFormatting>
  <conditionalFormatting sqref="H82">
    <cfRule type="cellIs" dxfId="5" priority="802" operator="greaterThan">
      <formula>200</formula>
    </cfRule>
  </conditionalFormatting>
  <conditionalFormatting sqref="H82">
    <cfRule type="cellIs" dxfId="6" priority="803" operator="greaterThan">
      <formula>150</formula>
    </cfRule>
  </conditionalFormatting>
  <conditionalFormatting sqref="H83">
    <cfRule type="cellIs" dxfId="4" priority="804" operator="greaterThan">
      <formula>250</formula>
    </cfRule>
  </conditionalFormatting>
  <conditionalFormatting sqref="H83">
    <cfRule type="cellIs" dxfId="5" priority="805" operator="greaterThan">
      <formula>200</formula>
    </cfRule>
  </conditionalFormatting>
  <conditionalFormatting sqref="H83">
    <cfRule type="cellIs" dxfId="6" priority="806" operator="greaterThan">
      <formula>150</formula>
    </cfRule>
  </conditionalFormatting>
  <conditionalFormatting sqref="H84">
    <cfRule type="cellIs" dxfId="4" priority="807" operator="greaterThan">
      <formula>250</formula>
    </cfRule>
  </conditionalFormatting>
  <conditionalFormatting sqref="H84">
    <cfRule type="cellIs" dxfId="5" priority="808" operator="greaterThan">
      <formula>200</formula>
    </cfRule>
  </conditionalFormatting>
  <conditionalFormatting sqref="H84">
    <cfRule type="cellIs" dxfId="6" priority="809" operator="greaterThan">
      <formula>150</formula>
    </cfRule>
  </conditionalFormatting>
  <conditionalFormatting sqref="H85">
    <cfRule type="cellIs" dxfId="4" priority="810" operator="greaterThan">
      <formula>250</formula>
    </cfRule>
  </conditionalFormatting>
  <conditionalFormatting sqref="H85">
    <cfRule type="cellIs" dxfId="5" priority="811" operator="greaterThan">
      <formula>200</formula>
    </cfRule>
  </conditionalFormatting>
  <conditionalFormatting sqref="H85">
    <cfRule type="cellIs" dxfId="6" priority="812" operator="greaterThan">
      <formula>150</formula>
    </cfRule>
  </conditionalFormatting>
  <conditionalFormatting sqref="H86">
    <cfRule type="cellIs" dxfId="4" priority="813" operator="greaterThan">
      <formula>250</formula>
    </cfRule>
  </conditionalFormatting>
  <conditionalFormatting sqref="H86">
    <cfRule type="cellIs" dxfId="5" priority="814" operator="greaterThan">
      <formula>200</formula>
    </cfRule>
  </conditionalFormatting>
  <conditionalFormatting sqref="H86">
    <cfRule type="cellIs" dxfId="6" priority="815" operator="greaterThan">
      <formula>150</formula>
    </cfRule>
  </conditionalFormatting>
  <conditionalFormatting sqref="H87">
    <cfRule type="cellIs" dxfId="4" priority="816" operator="greaterThan">
      <formula>250</formula>
    </cfRule>
  </conditionalFormatting>
  <conditionalFormatting sqref="H87">
    <cfRule type="cellIs" dxfId="5" priority="817" operator="greaterThan">
      <formula>200</formula>
    </cfRule>
  </conditionalFormatting>
  <conditionalFormatting sqref="H87">
    <cfRule type="cellIs" dxfId="6" priority="818" operator="greaterThan">
      <formula>150</formula>
    </cfRule>
  </conditionalFormatting>
  <conditionalFormatting sqref="H88">
    <cfRule type="cellIs" dxfId="4" priority="819" operator="greaterThan">
      <formula>250</formula>
    </cfRule>
  </conditionalFormatting>
  <conditionalFormatting sqref="H88">
    <cfRule type="cellIs" dxfId="5" priority="820" operator="greaterThan">
      <formula>200</formula>
    </cfRule>
  </conditionalFormatting>
  <conditionalFormatting sqref="H88">
    <cfRule type="cellIs" dxfId="6" priority="821" operator="greaterThan">
      <formula>150</formula>
    </cfRule>
  </conditionalFormatting>
  <conditionalFormatting sqref="H89">
    <cfRule type="cellIs" dxfId="4" priority="822" operator="greaterThan">
      <formula>250</formula>
    </cfRule>
  </conditionalFormatting>
  <conditionalFormatting sqref="H89">
    <cfRule type="cellIs" dxfId="5" priority="823" operator="greaterThan">
      <formula>200</formula>
    </cfRule>
  </conditionalFormatting>
  <conditionalFormatting sqref="H89">
    <cfRule type="cellIs" dxfId="6" priority="824" operator="greaterThan">
      <formula>150</formula>
    </cfRule>
  </conditionalFormatting>
  <conditionalFormatting sqref="H90">
    <cfRule type="cellIs" dxfId="4" priority="825" operator="greaterThan">
      <formula>250</formula>
    </cfRule>
  </conditionalFormatting>
  <conditionalFormatting sqref="H90">
    <cfRule type="cellIs" dxfId="5" priority="826" operator="greaterThan">
      <formula>200</formula>
    </cfRule>
  </conditionalFormatting>
  <conditionalFormatting sqref="H90">
    <cfRule type="cellIs" dxfId="6" priority="827" operator="greaterThan">
      <formula>150</formula>
    </cfRule>
  </conditionalFormatting>
  <conditionalFormatting sqref="H91">
    <cfRule type="cellIs" dxfId="4" priority="828" operator="greaterThan">
      <formula>250</formula>
    </cfRule>
  </conditionalFormatting>
  <conditionalFormatting sqref="H91">
    <cfRule type="cellIs" dxfId="5" priority="829" operator="greaterThan">
      <formula>200</formula>
    </cfRule>
  </conditionalFormatting>
  <conditionalFormatting sqref="H91">
    <cfRule type="cellIs" dxfId="6" priority="830" operator="greaterThan">
      <formula>150</formula>
    </cfRule>
  </conditionalFormatting>
  <conditionalFormatting sqref="H92">
    <cfRule type="cellIs" dxfId="4" priority="831" operator="greaterThan">
      <formula>250</formula>
    </cfRule>
  </conditionalFormatting>
  <conditionalFormatting sqref="H92">
    <cfRule type="cellIs" dxfId="5" priority="832" operator="greaterThan">
      <formula>200</formula>
    </cfRule>
  </conditionalFormatting>
  <conditionalFormatting sqref="H92">
    <cfRule type="cellIs" dxfId="6" priority="833" operator="greaterThan">
      <formula>150</formula>
    </cfRule>
  </conditionalFormatting>
  <conditionalFormatting sqref="H93">
    <cfRule type="cellIs" dxfId="4" priority="834" operator="greaterThan">
      <formula>250</formula>
    </cfRule>
  </conditionalFormatting>
  <conditionalFormatting sqref="H93">
    <cfRule type="cellIs" dxfId="5" priority="835" operator="greaterThan">
      <formula>200</formula>
    </cfRule>
  </conditionalFormatting>
  <conditionalFormatting sqref="H93">
    <cfRule type="cellIs" dxfId="6" priority="836" operator="greaterThan">
      <formula>150</formula>
    </cfRule>
  </conditionalFormatting>
  <conditionalFormatting sqref="H94">
    <cfRule type="cellIs" dxfId="4" priority="837" operator="greaterThan">
      <formula>250</formula>
    </cfRule>
  </conditionalFormatting>
  <conditionalFormatting sqref="H94">
    <cfRule type="cellIs" dxfId="5" priority="838" operator="greaterThan">
      <formula>200</formula>
    </cfRule>
  </conditionalFormatting>
  <conditionalFormatting sqref="H94">
    <cfRule type="cellIs" dxfId="6" priority="839" operator="greaterThan">
      <formula>150</formula>
    </cfRule>
  </conditionalFormatting>
  <conditionalFormatting sqref="H95">
    <cfRule type="cellIs" dxfId="4" priority="840" operator="greaterThan">
      <formula>250</formula>
    </cfRule>
  </conditionalFormatting>
  <conditionalFormatting sqref="H95">
    <cfRule type="cellIs" dxfId="5" priority="841" operator="greaterThan">
      <formula>200</formula>
    </cfRule>
  </conditionalFormatting>
  <conditionalFormatting sqref="H95">
    <cfRule type="cellIs" dxfId="6" priority="842" operator="greaterThan">
      <formula>150</formula>
    </cfRule>
  </conditionalFormatting>
  <conditionalFormatting sqref="H96">
    <cfRule type="cellIs" dxfId="4" priority="843" operator="greaterThan">
      <formula>250</formula>
    </cfRule>
  </conditionalFormatting>
  <conditionalFormatting sqref="H96">
    <cfRule type="cellIs" dxfId="5" priority="844" operator="greaterThan">
      <formula>200</formula>
    </cfRule>
  </conditionalFormatting>
  <conditionalFormatting sqref="H96">
    <cfRule type="cellIs" dxfId="6" priority="845" operator="greaterThan">
      <formula>150</formula>
    </cfRule>
  </conditionalFormatting>
  <conditionalFormatting sqref="H97">
    <cfRule type="cellIs" dxfId="4" priority="846" operator="greaterThan">
      <formula>250</formula>
    </cfRule>
  </conditionalFormatting>
  <conditionalFormatting sqref="H97">
    <cfRule type="cellIs" dxfId="5" priority="847" operator="greaterThan">
      <formula>200</formula>
    </cfRule>
  </conditionalFormatting>
  <conditionalFormatting sqref="H97">
    <cfRule type="cellIs" dxfId="6" priority="848" operator="greaterThan">
      <formula>150</formula>
    </cfRule>
  </conditionalFormatting>
  <conditionalFormatting sqref="H98">
    <cfRule type="cellIs" dxfId="4" priority="849" operator="greaterThan">
      <formula>250</formula>
    </cfRule>
  </conditionalFormatting>
  <conditionalFormatting sqref="H98">
    <cfRule type="cellIs" dxfId="5" priority="850" operator="greaterThan">
      <formula>200</formula>
    </cfRule>
  </conditionalFormatting>
  <conditionalFormatting sqref="H98">
    <cfRule type="cellIs" dxfId="6" priority="851" operator="greaterThan">
      <formula>150</formula>
    </cfRule>
  </conditionalFormatting>
  <conditionalFormatting sqref="H99">
    <cfRule type="cellIs" dxfId="4" priority="852" operator="greaterThan">
      <formula>250</formula>
    </cfRule>
  </conditionalFormatting>
  <conditionalFormatting sqref="H99">
    <cfRule type="cellIs" dxfId="5" priority="853" operator="greaterThan">
      <formula>200</formula>
    </cfRule>
  </conditionalFormatting>
  <conditionalFormatting sqref="H99">
    <cfRule type="cellIs" dxfId="6" priority="854" operator="greaterThan">
      <formula>150</formula>
    </cfRule>
  </conditionalFormatting>
  <conditionalFormatting sqref="H100">
    <cfRule type="cellIs" dxfId="4" priority="855" operator="greaterThan">
      <formula>250</formula>
    </cfRule>
  </conditionalFormatting>
  <conditionalFormatting sqref="H100">
    <cfRule type="cellIs" dxfId="5" priority="856" operator="greaterThan">
      <formula>200</formula>
    </cfRule>
  </conditionalFormatting>
  <conditionalFormatting sqref="H100">
    <cfRule type="cellIs" dxfId="6" priority="857" operator="greaterThan">
      <formula>150</formula>
    </cfRule>
  </conditionalFormatting>
  <conditionalFormatting sqref="H101">
    <cfRule type="cellIs" dxfId="4" priority="858" operator="greaterThan">
      <formula>250</formula>
    </cfRule>
  </conditionalFormatting>
  <conditionalFormatting sqref="H101">
    <cfRule type="cellIs" dxfId="5" priority="859" operator="greaterThan">
      <formula>200</formula>
    </cfRule>
  </conditionalFormatting>
  <conditionalFormatting sqref="H101">
    <cfRule type="cellIs" dxfId="6" priority="860" operator="greaterThan">
      <formula>150</formula>
    </cfRule>
  </conditionalFormatting>
  <conditionalFormatting sqref="H102">
    <cfRule type="cellIs" dxfId="4" priority="861" operator="greaterThan">
      <formula>250</formula>
    </cfRule>
  </conditionalFormatting>
  <conditionalFormatting sqref="H102">
    <cfRule type="cellIs" dxfId="5" priority="862" operator="greaterThan">
      <formula>200</formula>
    </cfRule>
  </conditionalFormatting>
  <conditionalFormatting sqref="H102">
    <cfRule type="cellIs" dxfId="6" priority="863" operator="greaterThan">
      <formula>150</formula>
    </cfRule>
  </conditionalFormatting>
  <conditionalFormatting sqref="H103">
    <cfRule type="cellIs" dxfId="4" priority="864" operator="greaterThan">
      <formula>250</formula>
    </cfRule>
  </conditionalFormatting>
  <conditionalFormatting sqref="H103">
    <cfRule type="cellIs" dxfId="5" priority="865" operator="greaterThan">
      <formula>200</formula>
    </cfRule>
  </conditionalFormatting>
  <conditionalFormatting sqref="H103">
    <cfRule type="cellIs" dxfId="6" priority="866" operator="greaterThan">
      <formula>150</formula>
    </cfRule>
  </conditionalFormatting>
  <conditionalFormatting sqref="I8">
    <cfRule type="cellIs" dxfId="4" priority="867" operator="greaterThan">
      <formula>250</formula>
    </cfRule>
  </conditionalFormatting>
  <conditionalFormatting sqref="I8">
    <cfRule type="cellIs" dxfId="5" priority="868" operator="greaterThan">
      <formula>200</formula>
    </cfRule>
  </conditionalFormatting>
  <conditionalFormatting sqref="I8">
    <cfRule type="cellIs" dxfId="6" priority="869" operator="greaterThan">
      <formula>150</formula>
    </cfRule>
  </conditionalFormatting>
  <conditionalFormatting sqref="I9">
    <cfRule type="cellIs" dxfId="4" priority="870" operator="greaterThan">
      <formula>250</formula>
    </cfRule>
  </conditionalFormatting>
  <conditionalFormatting sqref="I9">
    <cfRule type="cellIs" dxfId="5" priority="871" operator="greaterThan">
      <formula>200</formula>
    </cfRule>
  </conditionalFormatting>
  <conditionalFormatting sqref="I9">
    <cfRule type="cellIs" dxfId="6" priority="872" operator="greaterThan">
      <formula>150</formula>
    </cfRule>
  </conditionalFormatting>
  <conditionalFormatting sqref="I10">
    <cfRule type="cellIs" dxfId="4" priority="873" operator="greaterThan">
      <formula>250</formula>
    </cfRule>
  </conditionalFormatting>
  <conditionalFormatting sqref="I10">
    <cfRule type="cellIs" dxfId="5" priority="874" operator="greaterThan">
      <formula>200</formula>
    </cfRule>
  </conditionalFormatting>
  <conditionalFormatting sqref="I10">
    <cfRule type="cellIs" dxfId="6" priority="875" operator="greaterThan">
      <formula>150</formula>
    </cfRule>
  </conditionalFormatting>
  <conditionalFormatting sqref="I11">
    <cfRule type="cellIs" dxfId="4" priority="876" operator="greaterThan">
      <formula>250</formula>
    </cfRule>
  </conditionalFormatting>
  <conditionalFormatting sqref="I11">
    <cfRule type="cellIs" dxfId="5" priority="877" operator="greaterThan">
      <formula>200</formula>
    </cfRule>
  </conditionalFormatting>
  <conditionalFormatting sqref="I11">
    <cfRule type="cellIs" dxfId="6" priority="878" operator="greaterThan">
      <formula>150</formula>
    </cfRule>
  </conditionalFormatting>
  <conditionalFormatting sqref="I12">
    <cfRule type="cellIs" dxfId="4" priority="879" operator="greaterThan">
      <formula>250</formula>
    </cfRule>
  </conditionalFormatting>
  <conditionalFormatting sqref="I12">
    <cfRule type="cellIs" dxfId="5" priority="880" operator="greaterThan">
      <formula>200</formula>
    </cfRule>
  </conditionalFormatting>
  <conditionalFormatting sqref="I12">
    <cfRule type="cellIs" dxfId="6" priority="881" operator="greaterThan">
      <formula>150</formula>
    </cfRule>
  </conditionalFormatting>
  <conditionalFormatting sqref="I13">
    <cfRule type="cellIs" dxfId="4" priority="882" operator="greaterThan">
      <formula>250</formula>
    </cfRule>
  </conditionalFormatting>
  <conditionalFormatting sqref="I13">
    <cfRule type="cellIs" dxfId="5" priority="883" operator="greaterThan">
      <formula>200</formula>
    </cfRule>
  </conditionalFormatting>
  <conditionalFormatting sqref="I13">
    <cfRule type="cellIs" dxfId="6" priority="884" operator="greaterThan">
      <formula>150</formula>
    </cfRule>
  </conditionalFormatting>
  <conditionalFormatting sqref="I14">
    <cfRule type="cellIs" dxfId="4" priority="885" operator="greaterThan">
      <formula>250</formula>
    </cfRule>
  </conditionalFormatting>
  <conditionalFormatting sqref="I14">
    <cfRule type="cellIs" dxfId="5" priority="886" operator="greaterThan">
      <formula>200</formula>
    </cfRule>
  </conditionalFormatting>
  <conditionalFormatting sqref="I14">
    <cfRule type="cellIs" dxfId="6" priority="887" operator="greaterThan">
      <formula>150</formula>
    </cfRule>
  </conditionalFormatting>
  <conditionalFormatting sqref="I15">
    <cfRule type="cellIs" dxfId="4" priority="888" operator="greaterThan">
      <formula>250</formula>
    </cfRule>
  </conditionalFormatting>
  <conditionalFormatting sqref="I15">
    <cfRule type="cellIs" dxfId="5" priority="889" operator="greaterThan">
      <formula>200</formula>
    </cfRule>
  </conditionalFormatting>
  <conditionalFormatting sqref="I15">
    <cfRule type="cellIs" dxfId="6" priority="890" operator="greaterThan">
      <formula>150</formula>
    </cfRule>
  </conditionalFormatting>
  <conditionalFormatting sqref="I16">
    <cfRule type="cellIs" dxfId="4" priority="891" operator="greaterThan">
      <formula>250</formula>
    </cfRule>
  </conditionalFormatting>
  <conditionalFormatting sqref="I16">
    <cfRule type="cellIs" dxfId="5" priority="892" operator="greaterThan">
      <formula>200</formula>
    </cfRule>
  </conditionalFormatting>
  <conditionalFormatting sqref="I16">
    <cfRule type="cellIs" dxfId="6" priority="893" operator="greaterThan">
      <formula>150</formula>
    </cfRule>
  </conditionalFormatting>
  <conditionalFormatting sqref="I17">
    <cfRule type="cellIs" dxfId="4" priority="894" operator="greaterThan">
      <formula>250</formula>
    </cfRule>
  </conditionalFormatting>
  <conditionalFormatting sqref="I17">
    <cfRule type="cellIs" dxfId="5" priority="895" operator="greaterThan">
      <formula>200</formula>
    </cfRule>
  </conditionalFormatting>
  <conditionalFormatting sqref="I17">
    <cfRule type="cellIs" dxfId="6" priority="896" operator="greaterThan">
      <formula>150</formula>
    </cfRule>
  </conditionalFormatting>
  <conditionalFormatting sqref="I18">
    <cfRule type="cellIs" dxfId="4" priority="897" operator="greaterThan">
      <formula>250</formula>
    </cfRule>
  </conditionalFormatting>
  <conditionalFormatting sqref="I18">
    <cfRule type="cellIs" dxfId="5" priority="898" operator="greaterThan">
      <formula>200</formula>
    </cfRule>
  </conditionalFormatting>
  <conditionalFormatting sqref="I18">
    <cfRule type="cellIs" dxfId="6" priority="899" operator="greaterThan">
      <formula>150</formula>
    </cfRule>
  </conditionalFormatting>
  <conditionalFormatting sqref="I19">
    <cfRule type="cellIs" dxfId="4" priority="900" operator="greaterThan">
      <formula>250</formula>
    </cfRule>
  </conditionalFormatting>
  <conditionalFormatting sqref="I19">
    <cfRule type="cellIs" dxfId="5" priority="901" operator="greaterThan">
      <formula>200</formula>
    </cfRule>
  </conditionalFormatting>
  <conditionalFormatting sqref="I19">
    <cfRule type="cellIs" dxfId="6" priority="902" operator="greaterThan">
      <formula>150</formula>
    </cfRule>
  </conditionalFormatting>
  <conditionalFormatting sqref="I20">
    <cfRule type="cellIs" dxfId="4" priority="903" operator="greaterThan">
      <formula>250</formula>
    </cfRule>
  </conditionalFormatting>
  <conditionalFormatting sqref="I20">
    <cfRule type="cellIs" dxfId="5" priority="904" operator="greaterThan">
      <formula>200</formula>
    </cfRule>
  </conditionalFormatting>
  <conditionalFormatting sqref="I20">
    <cfRule type="cellIs" dxfId="6" priority="905" operator="greaterThan">
      <formula>150</formula>
    </cfRule>
  </conditionalFormatting>
  <conditionalFormatting sqref="I21">
    <cfRule type="cellIs" dxfId="4" priority="906" operator="greaterThan">
      <formula>250</formula>
    </cfRule>
  </conditionalFormatting>
  <conditionalFormatting sqref="I21">
    <cfRule type="cellIs" dxfId="5" priority="907" operator="greaterThan">
      <formula>200</formula>
    </cfRule>
  </conditionalFormatting>
  <conditionalFormatting sqref="I21">
    <cfRule type="cellIs" dxfId="6" priority="908" operator="greaterThan">
      <formula>150</formula>
    </cfRule>
  </conditionalFormatting>
  <conditionalFormatting sqref="I22">
    <cfRule type="cellIs" dxfId="4" priority="909" operator="greaterThan">
      <formula>250</formula>
    </cfRule>
  </conditionalFormatting>
  <conditionalFormatting sqref="I22">
    <cfRule type="cellIs" dxfId="5" priority="910" operator="greaterThan">
      <formula>200</formula>
    </cfRule>
  </conditionalFormatting>
  <conditionalFormatting sqref="I22">
    <cfRule type="cellIs" dxfId="6" priority="911" operator="greaterThan">
      <formula>150</formula>
    </cfRule>
  </conditionalFormatting>
  <conditionalFormatting sqref="I23">
    <cfRule type="cellIs" dxfId="4" priority="912" operator="greaterThan">
      <formula>250</formula>
    </cfRule>
  </conditionalFormatting>
  <conditionalFormatting sqref="I23">
    <cfRule type="cellIs" dxfId="5" priority="913" operator="greaterThan">
      <formula>200</formula>
    </cfRule>
  </conditionalFormatting>
  <conditionalFormatting sqref="I23">
    <cfRule type="cellIs" dxfId="6" priority="914" operator="greaterThan">
      <formula>150</formula>
    </cfRule>
  </conditionalFormatting>
  <conditionalFormatting sqref="I24">
    <cfRule type="cellIs" dxfId="4" priority="915" operator="greaterThan">
      <formula>250</formula>
    </cfRule>
  </conditionalFormatting>
  <conditionalFormatting sqref="I24">
    <cfRule type="cellIs" dxfId="5" priority="916" operator="greaterThan">
      <formula>200</formula>
    </cfRule>
  </conditionalFormatting>
  <conditionalFormatting sqref="I24">
    <cfRule type="cellIs" dxfId="6" priority="917" operator="greaterThan">
      <formula>150</formula>
    </cfRule>
  </conditionalFormatting>
  <conditionalFormatting sqref="I25">
    <cfRule type="cellIs" dxfId="4" priority="918" operator="greaterThan">
      <formula>250</formula>
    </cfRule>
  </conditionalFormatting>
  <conditionalFormatting sqref="I25">
    <cfRule type="cellIs" dxfId="5" priority="919" operator="greaterThan">
      <formula>200</formula>
    </cfRule>
  </conditionalFormatting>
  <conditionalFormatting sqref="I25">
    <cfRule type="cellIs" dxfId="6" priority="920" operator="greaterThan">
      <formula>150</formula>
    </cfRule>
  </conditionalFormatting>
  <conditionalFormatting sqref="I26">
    <cfRule type="cellIs" dxfId="4" priority="921" operator="greaterThan">
      <formula>250</formula>
    </cfRule>
  </conditionalFormatting>
  <conditionalFormatting sqref="I26">
    <cfRule type="cellIs" dxfId="5" priority="922" operator="greaterThan">
      <formula>200</formula>
    </cfRule>
  </conditionalFormatting>
  <conditionalFormatting sqref="I26">
    <cfRule type="cellIs" dxfId="6" priority="923" operator="greaterThan">
      <formula>150</formula>
    </cfRule>
  </conditionalFormatting>
  <conditionalFormatting sqref="I27">
    <cfRule type="cellIs" dxfId="4" priority="924" operator="greaterThan">
      <formula>250</formula>
    </cfRule>
  </conditionalFormatting>
  <conditionalFormatting sqref="I27">
    <cfRule type="cellIs" dxfId="5" priority="925" operator="greaterThan">
      <formula>200</formula>
    </cfRule>
  </conditionalFormatting>
  <conditionalFormatting sqref="I27">
    <cfRule type="cellIs" dxfId="6" priority="926" operator="greaterThan">
      <formula>150</formula>
    </cfRule>
  </conditionalFormatting>
  <conditionalFormatting sqref="I28">
    <cfRule type="cellIs" dxfId="4" priority="927" operator="greaterThan">
      <formula>250</formula>
    </cfRule>
  </conditionalFormatting>
  <conditionalFormatting sqref="I28">
    <cfRule type="cellIs" dxfId="5" priority="928" operator="greaterThan">
      <formula>200</formula>
    </cfRule>
  </conditionalFormatting>
  <conditionalFormatting sqref="I28">
    <cfRule type="cellIs" dxfId="6" priority="929" operator="greaterThan">
      <formula>150</formula>
    </cfRule>
  </conditionalFormatting>
  <conditionalFormatting sqref="I29">
    <cfRule type="cellIs" dxfId="4" priority="930" operator="greaterThan">
      <formula>250</formula>
    </cfRule>
  </conditionalFormatting>
  <conditionalFormatting sqref="I29">
    <cfRule type="cellIs" dxfId="5" priority="931" operator="greaterThan">
      <formula>200</formula>
    </cfRule>
  </conditionalFormatting>
  <conditionalFormatting sqref="I29">
    <cfRule type="cellIs" dxfId="6" priority="932" operator="greaterThan">
      <formula>150</formula>
    </cfRule>
  </conditionalFormatting>
  <conditionalFormatting sqref="I30">
    <cfRule type="cellIs" dxfId="4" priority="933" operator="greaterThan">
      <formula>250</formula>
    </cfRule>
  </conditionalFormatting>
  <conditionalFormatting sqref="I30">
    <cfRule type="cellIs" dxfId="5" priority="934" operator="greaterThan">
      <formula>200</formula>
    </cfRule>
  </conditionalFormatting>
  <conditionalFormatting sqref="I30">
    <cfRule type="cellIs" dxfId="6" priority="935" operator="greaterThan">
      <formula>150</formula>
    </cfRule>
  </conditionalFormatting>
  <conditionalFormatting sqref="I31">
    <cfRule type="cellIs" dxfId="4" priority="936" operator="greaterThan">
      <formula>250</formula>
    </cfRule>
  </conditionalFormatting>
  <conditionalFormatting sqref="I31">
    <cfRule type="cellIs" dxfId="5" priority="937" operator="greaterThan">
      <formula>200</formula>
    </cfRule>
  </conditionalFormatting>
  <conditionalFormatting sqref="I31">
    <cfRule type="cellIs" dxfId="6" priority="938" operator="greaterThan">
      <formula>150</formula>
    </cfRule>
  </conditionalFormatting>
  <conditionalFormatting sqref="I32">
    <cfRule type="cellIs" dxfId="4" priority="939" operator="greaterThan">
      <formula>250</formula>
    </cfRule>
  </conditionalFormatting>
  <conditionalFormatting sqref="I32">
    <cfRule type="cellIs" dxfId="5" priority="940" operator="greaterThan">
      <formula>200</formula>
    </cfRule>
  </conditionalFormatting>
  <conditionalFormatting sqref="I32">
    <cfRule type="cellIs" dxfId="6" priority="941" operator="greaterThan">
      <formula>150</formula>
    </cfRule>
  </conditionalFormatting>
  <conditionalFormatting sqref="I33">
    <cfRule type="cellIs" dxfId="4" priority="942" operator="greaterThan">
      <formula>250</formula>
    </cfRule>
  </conditionalFormatting>
  <conditionalFormatting sqref="I33">
    <cfRule type="cellIs" dxfId="5" priority="943" operator="greaterThan">
      <formula>200</formula>
    </cfRule>
  </conditionalFormatting>
  <conditionalFormatting sqref="I33">
    <cfRule type="cellIs" dxfId="6" priority="944" operator="greaterThan">
      <formula>150</formula>
    </cfRule>
  </conditionalFormatting>
  <conditionalFormatting sqref="I34">
    <cfRule type="cellIs" dxfId="4" priority="945" operator="greaterThan">
      <formula>250</formula>
    </cfRule>
  </conditionalFormatting>
  <conditionalFormatting sqref="I34">
    <cfRule type="cellIs" dxfId="5" priority="946" operator="greaterThan">
      <formula>200</formula>
    </cfRule>
  </conditionalFormatting>
  <conditionalFormatting sqref="I34">
    <cfRule type="cellIs" dxfId="6" priority="947" operator="greaterThan">
      <formula>150</formula>
    </cfRule>
  </conditionalFormatting>
  <conditionalFormatting sqref="I35">
    <cfRule type="cellIs" dxfId="4" priority="948" operator="greaterThan">
      <formula>250</formula>
    </cfRule>
  </conditionalFormatting>
  <conditionalFormatting sqref="I35">
    <cfRule type="cellIs" dxfId="5" priority="949" operator="greaterThan">
      <formula>200</formula>
    </cfRule>
  </conditionalFormatting>
  <conditionalFormatting sqref="I35">
    <cfRule type="cellIs" dxfId="6" priority="950" operator="greaterThan">
      <formula>150</formula>
    </cfRule>
  </conditionalFormatting>
  <conditionalFormatting sqref="I36">
    <cfRule type="cellIs" dxfId="4" priority="951" operator="greaterThan">
      <formula>250</formula>
    </cfRule>
  </conditionalFormatting>
  <conditionalFormatting sqref="I36">
    <cfRule type="cellIs" dxfId="5" priority="952" operator="greaterThan">
      <formula>200</formula>
    </cfRule>
  </conditionalFormatting>
  <conditionalFormatting sqref="I36">
    <cfRule type="cellIs" dxfId="6" priority="953" operator="greaterThan">
      <formula>150</formula>
    </cfRule>
  </conditionalFormatting>
  <conditionalFormatting sqref="I37">
    <cfRule type="cellIs" dxfId="4" priority="954" operator="greaterThan">
      <formula>250</formula>
    </cfRule>
  </conditionalFormatting>
  <conditionalFormatting sqref="I37">
    <cfRule type="cellIs" dxfId="5" priority="955" operator="greaterThan">
      <formula>200</formula>
    </cfRule>
  </conditionalFormatting>
  <conditionalFormatting sqref="I37">
    <cfRule type="cellIs" dxfId="6" priority="956" operator="greaterThan">
      <formula>150</formula>
    </cfRule>
  </conditionalFormatting>
  <conditionalFormatting sqref="I38">
    <cfRule type="cellIs" dxfId="4" priority="957" operator="greaterThan">
      <formula>250</formula>
    </cfRule>
  </conditionalFormatting>
  <conditionalFormatting sqref="I38">
    <cfRule type="cellIs" dxfId="5" priority="958" operator="greaterThan">
      <formula>200</formula>
    </cfRule>
  </conditionalFormatting>
  <conditionalFormatting sqref="I38">
    <cfRule type="cellIs" dxfId="6" priority="959" operator="greaterThan">
      <formula>150</formula>
    </cfRule>
  </conditionalFormatting>
  <conditionalFormatting sqref="I39">
    <cfRule type="cellIs" dxfId="4" priority="960" operator="greaterThan">
      <formula>250</formula>
    </cfRule>
  </conditionalFormatting>
  <conditionalFormatting sqref="I39">
    <cfRule type="cellIs" dxfId="5" priority="961" operator="greaterThan">
      <formula>200</formula>
    </cfRule>
  </conditionalFormatting>
  <conditionalFormatting sqref="I39">
    <cfRule type="cellIs" dxfId="6" priority="962" operator="greaterThan">
      <formula>150</formula>
    </cfRule>
  </conditionalFormatting>
  <conditionalFormatting sqref="I40">
    <cfRule type="cellIs" dxfId="4" priority="963" operator="greaterThan">
      <formula>250</formula>
    </cfRule>
  </conditionalFormatting>
  <conditionalFormatting sqref="I40">
    <cfRule type="cellIs" dxfId="5" priority="964" operator="greaterThan">
      <formula>200</formula>
    </cfRule>
  </conditionalFormatting>
  <conditionalFormatting sqref="I40">
    <cfRule type="cellIs" dxfId="6" priority="965" operator="greaterThan">
      <formula>150</formula>
    </cfRule>
  </conditionalFormatting>
  <conditionalFormatting sqref="I41">
    <cfRule type="cellIs" dxfId="4" priority="966" operator="greaterThan">
      <formula>250</formula>
    </cfRule>
  </conditionalFormatting>
  <conditionalFormatting sqref="I41">
    <cfRule type="cellIs" dxfId="5" priority="967" operator="greaterThan">
      <formula>200</formula>
    </cfRule>
  </conditionalFormatting>
  <conditionalFormatting sqref="I41">
    <cfRule type="cellIs" dxfId="6" priority="968" operator="greaterThan">
      <formula>150</formula>
    </cfRule>
  </conditionalFormatting>
  <conditionalFormatting sqref="I42">
    <cfRule type="cellIs" dxfId="4" priority="969" operator="greaterThan">
      <formula>250</formula>
    </cfRule>
  </conditionalFormatting>
  <conditionalFormatting sqref="I42">
    <cfRule type="cellIs" dxfId="5" priority="970" operator="greaterThan">
      <formula>200</formula>
    </cfRule>
  </conditionalFormatting>
  <conditionalFormatting sqref="I42">
    <cfRule type="cellIs" dxfId="6" priority="971" operator="greaterThan">
      <formula>150</formula>
    </cfRule>
  </conditionalFormatting>
  <conditionalFormatting sqref="I43">
    <cfRule type="cellIs" dxfId="4" priority="972" operator="greaterThan">
      <formula>250</formula>
    </cfRule>
  </conditionalFormatting>
  <conditionalFormatting sqref="I43">
    <cfRule type="cellIs" dxfId="5" priority="973" operator="greaterThan">
      <formula>200</formula>
    </cfRule>
  </conditionalFormatting>
  <conditionalFormatting sqref="I43">
    <cfRule type="cellIs" dxfId="6" priority="974" operator="greaterThan">
      <formula>150</formula>
    </cfRule>
  </conditionalFormatting>
  <conditionalFormatting sqref="I44">
    <cfRule type="cellIs" dxfId="4" priority="975" operator="greaterThan">
      <formula>250</formula>
    </cfRule>
  </conditionalFormatting>
  <conditionalFormatting sqref="I44">
    <cfRule type="cellIs" dxfId="5" priority="976" operator="greaterThan">
      <formula>200</formula>
    </cfRule>
  </conditionalFormatting>
  <conditionalFormatting sqref="I44">
    <cfRule type="cellIs" dxfId="6" priority="977" operator="greaterThan">
      <formula>150</formula>
    </cfRule>
  </conditionalFormatting>
  <conditionalFormatting sqref="I45">
    <cfRule type="cellIs" dxfId="4" priority="978" operator="greaterThan">
      <formula>250</formula>
    </cfRule>
  </conditionalFormatting>
  <conditionalFormatting sqref="I45">
    <cfRule type="cellIs" dxfId="5" priority="979" operator="greaterThan">
      <formula>200</formula>
    </cfRule>
  </conditionalFormatting>
  <conditionalFormatting sqref="I45">
    <cfRule type="cellIs" dxfId="6" priority="980" operator="greaterThan">
      <formula>150</formula>
    </cfRule>
  </conditionalFormatting>
  <conditionalFormatting sqref="I46">
    <cfRule type="cellIs" dxfId="4" priority="981" operator="greaterThan">
      <formula>250</formula>
    </cfRule>
  </conditionalFormatting>
  <conditionalFormatting sqref="I46">
    <cfRule type="cellIs" dxfId="5" priority="982" operator="greaterThan">
      <formula>200</formula>
    </cfRule>
  </conditionalFormatting>
  <conditionalFormatting sqref="I46">
    <cfRule type="cellIs" dxfId="6" priority="983" operator="greaterThan">
      <formula>150</formula>
    </cfRule>
  </conditionalFormatting>
  <conditionalFormatting sqref="I47">
    <cfRule type="cellIs" dxfId="4" priority="984" operator="greaterThan">
      <formula>250</formula>
    </cfRule>
  </conditionalFormatting>
  <conditionalFormatting sqref="I47">
    <cfRule type="cellIs" dxfId="5" priority="985" operator="greaterThan">
      <formula>200</formula>
    </cfRule>
  </conditionalFormatting>
  <conditionalFormatting sqref="I47">
    <cfRule type="cellIs" dxfId="6" priority="986" operator="greaterThan">
      <formula>150</formula>
    </cfRule>
  </conditionalFormatting>
  <conditionalFormatting sqref="I48">
    <cfRule type="cellIs" dxfId="4" priority="987" operator="greaterThan">
      <formula>250</formula>
    </cfRule>
  </conditionalFormatting>
  <conditionalFormatting sqref="I48">
    <cfRule type="cellIs" dxfId="5" priority="988" operator="greaterThan">
      <formula>200</formula>
    </cfRule>
  </conditionalFormatting>
  <conditionalFormatting sqref="I48">
    <cfRule type="cellIs" dxfId="6" priority="989" operator="greaterThan">
      <formula>150</formula>
    </cfRule>
  </conditionalFormatting>
  <conditionalFormatting sqref="I49">
    <cfRule type="cellIs" dxfId="4" priority="990" operator="greaterThan">
      <formula>250</formula>
    </cfRule>
  </conditionalFormatting>
  <conditionalFormatting sqref="I49">
    <cfRule type="cellIs" dxfId="5" priority="991" operator="greaterThan">
      <formula>200</formula>
    </cfRule>
  </conditionalFormatting>
  <conditionalFormatting sqref="I49">
    <cfRule type="cellIs" dxfId="6" priority="992" operator="greaterThan">
      <formula>150</formula>
    </cfRule>
  </conditionalFormatting>
  <conditionalFormatting sqref="I50">
    <cfRule type="cellIs" dxfId="4" priority="993" operator="greaterThan">
      <formula>250</formula>
    </cfRule>
  </conditionalFormatting>
  <conditionalFormatting sqref="I50">
    <cfRule type="cellIs" dxfId="5" priority="994" operator="greaterThan">
      <formula>200</formula>
    </cfRule>
  </conditionalFormatting>
  <conditionalFormatting sqref="I50">
    <cfRule type="cellIs" dxfId="6" priority="995" operator="greaterThan">
      <formula>150</formula>
    </cfRule>
  </conditionalFormatting>
  <conditionalFormatting sqref="I51">
    <cfRule type="cellIs" dxfId="4" priority="996" operator="greaterThan">
      <formula>250</formula>
    </cfRule>
  </conditionalFormatting>
  <conditionalFormatting sqref="I51">
    <cfRule type="cellIs" dxfId="5" priority="997" operator="greaterThan">
      <formula>200</formula>
    </cfRule>
  </conditionalFormatting>
  <conditionalFormatting sqref="I51">
    <cfRule type="cellIs" dxfId="6" priority="998" operator="greaterThan">
      <formula>150</formula>
    </cfRule>
  </conditionalFormatting>
  <conditionalFormatting sqref="I52">
    <cfRule type="cellIs" dxfId="4" priority="999" operator="greaterThan">
      <formula>250</formula>
    </cfRule>
  </conditionalFormatting>
  <conditionalFormatting sqref="I52">
    <cfRule type="cellIs" dxfId="5" priority="1000" operator="greaterThan">
      <formula>200</formula>
    </cfRule>
  </conditionalFormatting>
  <conditionalFormatting sqref="I52">
    <cfRule type="cellIs" dxfId="6" priority="1001" operator="greaterThan">
      <formula>150</formula>
    </cfRule>
  </conditionalFormatting>
  <conditionalFormatting sqref="I53">
    <cfRule type="cellIs" dxfId="4" priority="1002" operator="greaterThan">
      <formula>250</formula>
    </cfRule>
  </conditionalFormatting>
  <conditionalFormatting sqref="I53">
    <cfRule type="cellIs" dxfId="5" priority="1003" operator="greaterThan">
      <formula>200</formula>
    </cfRule>
  </conditionalFormatting>
  <conditionalFormatting sqref="I53">
    <cfRule type="cellIs" dxfId="6" priority="1004" operator="greaterThan">
      <formula>150</formula>
    </cfRule>
  </conditionalFormatting>
  <conditionalFormatting sqref="I54">
    <cfRule type="cellIs" dxfId="4" priority="1005" operator="greaterThan">
      <formula>250</formula>
    </cfRule>
  </conditionalFormatting>
  <conditionalFormatting sqref="I54">
    <cfRule type="cellIs" dxfId="5" priority="1006" operator="greaterThan">
      <formula>200</formula>
    </cfRule>
  </conditionalFormatting>
  <conditionalFormatting sqref="I54">
    <cfRule type="cellIs" dxfId="6" priority="1007" operator="greaterThan">
      <formula>150</formula>
    </cfRule>
  </conditionalFormatting>
  <conditionalFormatting sqref="I55">
    <cfRule type="cellIs" dxfId="4" priority="1008" operator="greaterThan">
      <formula>250</formula>
    </cfRule>
  </conditionalFormatting>
  <conditionalFormatting sqref="I55">
    <cfRule type="cellIs" dxfId="5" priority="1009" operator="greaterThan">
      <formula>200</formula>
    </cfRule>
  </conditionalFormatting>
  <conditionalFormatting sqref="I55">
    <cfRule type="cellIs" dxfId="6" priority="1010" operator="greaterThan">
      <formula>150</formula>
    </cfRule>
  </conditionalFormatting>
  <conditionalFormatting sqref="I56">
    <cfRule type="cellIs" dxfId="4" priority="1011" operator="greaterThan">
      <formula>250</formula>
    </cfRule>
  </conditionalFormatting>
  <conditionalFormatting sqref="I56">
    <cfRule type="cellIs" dxfId="5" priority="1012" operator="greaterThan">
      <formula>200</formula>
    </cfRule>
  </conditionalFormatting>
  <conditionalFormatting sqref="I56">
    <cfRule type="cellIs" dxfId="6" priority="1013" operator="greaterThan">
      <formula>150</formula>
    </cfRule>
  </conditionalFormatting>
  <conditionalFormatting sqref="I57">
    <cfRule type="cellIs" dxfId="4" priority="1014" operator="greaterThan">
      <formula>250</formula>
    </cfRule>
  </conditionalFormatting>
  <conditionalFormatting sqref="I57">
    <cfRule type="cellIs" dxfId="5" priority="1015" operator="greaterThan">
      <formula>200</formula>
    </cfRule>
  </conditionalFormatting>
  <conditionalFormatting sqref="I57">
    <cfRule type="cellIs" dxfId="6" priority="1016" operator="greaterThan">
      <formula>150</formula>
    </cfRule>
  </conditionalFormatting>
  <conditionalFormatting sqref="I58">
    <cfRule type="cellIs" dxfId="4" priority="1017" operator="greaterThan">
      <formula>250</formula>
    </cfRule>
  </conditionalFormatting>
  <conditionalFormatting sqref="I58">
    <cfRule type="cellIs" dxfId="5" priority="1018" operator="greaterThan">
      <formula>200</formula>
    </cfRule>
  </conditionalFormatting>
  <conditionalFormatting sqref="I58">
    <cfRule type="cellIs" dxfId="6" priority="1019" operator="greaterThan">
      <formula>150</formula>
    </cfRule>
  </conditionalFormatting>
  <conditionalFormatting sqref="I59">
    <cfRule type="cellIs" dxfId="4" priority="1020" operator="greaterThan">
      <formula>250</formula>
    </cfRule>
  </conditionalFormatting>
  <conditionalFormatting sqref="I59">
    <cfRule type="cellIs" dxfId="5" priority="1021" operator="greaterThan">
      <formula>200</formula>
    </cfRule>
  </conditionalFormatting>
  <conditionalFormatting sqref="I59">
    <cfRule type="cellIs" dxfId="6" priority="1022" operator="greaterThan">
      <formula>150</formula>
    </cfRule>
  </conditionalFormatting>
  <conditionalFormatting sqref="I60">
    <cfRule type="cellIs" dxfId="4" priority="1023" operator="greaterThan">
      <formula>250</formula>
    </cfRule>
  </conditionalFormatting>
  <conditionalFormatting sqref="I60">
    <cfRule type="cellIs" dxfId="5" priority="1024" operator="greaterThan">
      <formula>200</formula>
    </cfRule>
  </conditionalFormatting>
  <conditionalFormatting sqref="I60">
    <cfRule type="cellIs" dxfId="6" priority="1025" operator="greaterThan">
      <formula>150</formula>
    </cfRule>
  </conditionalFormatting>
  <conditionalFormatting sqref="I61">
    <cfRule type="cellIs" dxfId="4" priority="1026" operator="greaterThan">
      <formula>250</formula>
    </cfRule>
  </conditionalFormatting>
  <conditionalFormatting sqref="I61">
    <cfRule type="cellIs" dxfId="5" priority="1027" operator="greaterThan">
      <formula>200</formula>
    </cfRule>
  </conditionalFormatting>
  <conditionalFormatting sqref="I61">
    <cfRule type="cellIs" dxfId="6" priority="1028" operator="greaterThan">
      <formula>150</formula>
    </cfRule>
  </conditionalFormatting>
  <conditionalFormatting sqref="I62">
    <cfRule type="cellIs" dxfId="4" priority="1029" operator="greaterThan">
      <formula>250</formula>
    </cfRule>
  </conditionalFormatting>
  <conditionalFormatting sqref="I62">
    <cfRule type="cellIs" dxfId="5" priority="1030" operator="greaterThan">
      <formula>200</formula>
    </cfRule>
  </conditionalFormatting>
  <conditionalFormatting sqref="I62">
    <cfRule type="cellIs" dxfId="6" priority="1031" operator="greaterThan">
      <formula>150</formula>
    </cfRule>
  </conditionalFormatting>
  <conditionalFormatting sqref="I63">
    <cfRule type="cellIs" dxfId="4" priority="1032" operator="greaterThan">
      <formula>250</formula>
    </cfRule>
  </conditionalFormatting>
  <conditionalFormatting sqref="I63">
    <cfRule type="cellIs" dxfId="5" priority="1033" operator="greaterThan">
      <formula>200</formula>
    </cfRule>
  </conditionalFormatting>
  <conditionalFormatting sqref="I63">
    <cfRule type="cellIs" dxfId="6" priority="1034" operator="greaterThan">
      <formula>150</formula>
    </cfRule>
  </conditionalFormatting>
  <conditionalFormatting sqref="I64">
    <cfRule type="cellIs" dxfId="4" priority="1035" operator="greaterThan">
      <formula>250</formula>
    </cfRule>
  </conditionalFormatting>
  <conditionalFormatting sqref="I64">
    <cfRule type="cellIs" dxfId="5" priority="1036" operator="greaterThan">
      <formula>200</formula>
    </cfRule>
  </conditionalFormatting>
  <conditionalFormatting sqref="I64">
    <cfRule type="cellIs" dxfId="6" priority="1037" operator="greaterThan">
      <formula>150</formula>
    </cfRule>
  </conditionalFormatting>
  <conditionalFormatting sqref="I65">
    <cfRule type="cellIs" dxfId="4" priority="1038" operator="greaterThan">
      <formula>250</formula>
    </cfRule>
  </conditionalFormatting>
  <conditionalFormatting sqref="I65">
    <cfRule type="cellIs" dxfId="5" priority="1039" operator="greaterThan">
      <formula>200</formula>
    </cfRule>
  </conditionalFormatting>
  <conditionalFormatting sqref="I65">
    <cfRule type="cellIs" dxfId="6" priority="1040" operator="greaterThan">
      <formula>150</formula>
    </cfRule>
  </conditionalFormatting>
  <conditionalFormatting sqref="I66">
    <cfRule type="cellIs" dxfId="4" priority="1041" operator="greaterThan">
      <formula>250</formula>
    </cfRule>
  </conditionalFormatting>
  <conditionalFormatting sqref="I66">
    <cfRule type="cellIs" dxfId="5" priority="1042" operator="greaterThan">
      <formula>200</formula>
    </cfRule>
  </conditionalFormatting>
  <conditionalFormatting sqref="I66">
    <cfRule type="cellIs" dxfId="6" priority="1043" operator="greaterThan">
      <formula>150</formula>
    </cfRule>
  </conditionalFormatting>
  <conditionalFormatting sqref="I67">
    <cfRule type="cellIs" dxfId="4" priority="1044" operator="greaterThan">
      <formula>250</formula>
    </cfRule>
  </conditionalFormatting>
  <conditionalFormatting sqref="I67">
    <cfRule type="cellIs" dxfId="5" priority="1045" operator="greaterThan">
      <formula>200</formula>
    </cfRule>
  </conditionalFormatting>
  <conditionalFormatting sqref="I67">
    <cfRule type="cellIs" dxfId="6" priority="1046" operator="greaterThan">
      <formula>150</formula>
    </cfRule>
  </conditionalFormatting>
  <conditionalFormatting sqref="I68">
    <cfRule type="cellIs" dxfId="4" priority="1047" operator="greaterThan">
      <formula>250</formula>
    </cfRule>
  </conditionalFormatting>
  <conditionalFormatting sqref="I68">
    <cfRule type="cellIs" dxfId="5" priority="1048" operator="greaterThan">
      <formula>200</formula>
    </cfRule>
  </conditionalFormatting>
  <conditionalFormatting sqref="I68">
    <cfRule type="cellIs" dxfId="6" priority="1049" operator="greaterThan">
      <formula>150</formula>
    </cfRule>
  </conditionalFormatting>
  <conditionalFormatting sqref="I69">
    <cfRule type="cellIs" dxfId="4" priority="1050" operator="greaterThan">
      <formula>250</formula>
    </cfRule>
  </conditionalFormatting>
  <conditionalFormatting sqref="I69">
    <cfRule type="cellIs" dxfId="5" priority="1051" operator="greaterThan">
      <formula>200</formula>
    </cfRule>
  </conditionalFormatting>
  <conditionalFormatting sqref="I69">
    <cfRule type="cellIs" dxfId="6" priority="1052" operator="greaterThan">
      <formula>150</formula>
    </cfRule>
  </conditionalFormatting>
  <conditionalFormatting sqref="I70">
    <cfRule type="cellIs" dxfId="4" priority="1053" operator="greaterThan">
      <formula>250</formula>
    </cfRule>
  </conditionalFormatting>
  <conditionalFormatting sqref="I70">
    <cfRule type="cellIs" dxfId="5" priority="1054" operator="greaterThan">
      <formula>200</formula>
    </cfRule>
  </conditionalFormatting>
  <conditionalFormatting sqref="I70">
    <cfRule type="cellIs" dxfId="6" priority="1055" operator="greaterThan">
      <formula>150</formula>
    </cfRule>
  </conditionalFormatting>
  <conditionalFormatting sqref="I71">
    <cfRule type="cellIs" dxfId="4" priority="1056" operator="greaterThan">
      <formula>250</formula>
    </cfRule>
  </conditionalFormatting>
  <conditionalFormatting sqref="I71">
    <cfRule type="cellIs" dxfId="5" priority="1057" operator="greaterThan">
      <formula>200</formula>
    </cfRule>
  </conditionalFormatting>
  <conditionalFormatting sqref="I71">
    <cfRule type="cellIs" dxfId="6" priority="1058" operator="greaterThan">
      <formula>150</formula>
    </cfRule>
  </conditionalFormatting>
  <conditionalFormatting sqref="I72">
    <cfRule type="cellIs" dxfId="4" priority="1059" operator="greaterThan">
      <formula>250</formula>
    </cfRule>
  </conditionalFormatting>
  <conditionalFormatting sqref="I72">
    <cfRule type="cellIs" dxfId="5" priority="1060" operator="greaterThan">
      <formula>200</formula>
    </cfRule>
  </conditionalFormatting>
  <conditionalFormatting sqref="I72">
    <cfRule type="cellIs" dxfId="6" priority="1061" operator="greaterThan">
      <formula>150</formula>
    </cfRule>
  </conditionalFormatting>
  <conditionalFormatting sqref="I73">
    <cfRule type="cellIs" dxfId="4" priority="1062" operator="greaterThan">
      <formula>250</formula>
    </cfRule>
  </conditionalFormatting>
  <conditionalFormatting sqref="I73">
    <cfRule type="cellIs" dxfId="5" priority="1063" operator="greaterThan">
      <formula>200</formula>
    </cfRule>
  </conditionalFormatting>
  <conditionalFormatting sqref="I73">
    <cfRule type="cellIs" dxfId="6" priority="1064" operator="greaterThan">
      <formula>150</formula>
    </cfRule>
  </conditionalFormatting>
  <conditionalFormatting sqref="I74">
    <cfRule type="cellIs" dxfId="4" priority="1065" operator="greaterThan">
      <formula>250</formula>
    </cfRule>
  </conditionalFormatting>
  <conditionalFormatting sqref="I74">
    <cfRule type="cellIs" dxfId="5" priority="1066" operator="greaterThan">
      <formula>200</formula>
    </cfRule>
  </conditionalFormatting>
  <conditionalFormatting sqref="I74">
    <cfRule type="cellIs" dxfId="6" priority="1067" operator="greaterThan">
      <formula>150</formula>
    </cfRule>
  </conditionalFormatting>
  <conditionalFormatting sqref="I75">
    <cfRule type="cellIs" dxfId="4" priority="1068" operator="greaterThan">
      <formula>250</formula>
    </cfRule>
  </conditionalFormatting>
  <conditionalFormatting sqref="I75">
    <cfRule type="cellIs" dxfId="5" priority="1069" operator="greaterThan">
      <formula>200</formula>
    </cfRule>
  </conditionalFormatting>
  <conditionalFormatting sqref="I75">
    <cfRule type="cellIs" dxfId="6" priority="1070" operator="greaterThan">
      <formula>150</formula>
    </cfRule>
  </conditionalFormatting>
  <conditionalFormatting sqref="I76">
    <cfRule type="cellIs" dxfId="4" priority="1071" operator="greaterThan">
      <formula>250</formula>
    </cfRule>
  </conditionalFormatting>
  <conditionalFormatting sqref="I76">
    <cfRule type="cellIs" dxfId="5" priority="1072" operator="greaterThan">
      <formula>200</formula>
    </cfRule>
  </conditionalFormatting>
  <conditionalFormatting sqref="I76">
    <cfRule type="cellIs" dxfId="6" priority="1073" operator="greaterThan">
      <formula>150</formula>
    </cfRule>
  </conditionalFormatting>
  <conditionalFormatting sqref="I77">
    <cfRule type="cellIs" dxfId="4" priority="1074" operator="greaterThan">
      <formula>250</formula>
    </cfRule>
  </conditionalFormatting>
  <conditionalFormatting sqref="I77">
    <cfRule type="cellIs" dxfId="5" priority="1075" operator="greaterThan">
      <formula>200</formula>
    </cfRule>
  </conditionalFormatting>
  <conditionalFormatting sqref="I77">
    <cfRule type="cellIs" dxfId="6" priority="1076" operator="greaterThan">
      <formula>150</formula>
    </cfRule>
  </conditionalFormatting>
  <conditionalFormatting sqref="I78">
    <cfRule type="cellIs" dxfId="4" priority="1077" operator="greaterThan">
      <formula>250</formula>
    </cfRule>
  </conditionalFormatting>
  <conditionalFormatting sqref="I78">
    <cfRule type="cellIs" dxfId="5" priority="1078" operator="greaterThan">
      <formula>200</formula>
    </cfRule>
  </conditionalFormatting>
  <conditionalFormatting sqref="I78">
    <cfRule type="cellIs" dxfId="6" priority="1079" operator="greaterThan">
      <formula>150</formula>
    </cfRule>
  </conditionalFormatting>
  <conditionalFormatting sqref="I79">
    <cfRule type="cellIs" dxfId="4" priority="1080" operator="greaterThan">
      <formula>250</formula>
    </cfRule>
  </conditionalFormatting>
  <conditionalFormatting sqref="I79">
    <cfRule type="cellIs" dxfId="5" priority="1081" operator="greaterThan">
      <formula>200</formula>
    </cfRule>
  </conditionalFormatting>
  <conditionalFormatting sqref="I79">
    <cfRule type="cellIs" dxfId="6" priority="1082" operator="greaterThan">
      <formula>150</formula>
    </cfRule>
  </conditionalFormatting>
  <conditionalFormatting sqref="I80">
    <cfRule type="cellIs" dxfId="4" priority="1083" operator="greaterThan">
      <formula>250</formula>
    </cfRule>
  </conditionalFormatting>
  <conditionalFormatting sqref="I80">
    <cfRule type="cellIs" dxfId="5" priority="1084" operator="greaterThan">
      <formula>200</formula>
    </cfRule>
  </conditionalFormatting>
  <conditionalFormatting sqref="I80">
    <cfRule type="cellIs" dxfId="6" priority="1085" operator="greaterThan">
      <formula>150</formula>
    </cfRule>
  </conditionalFormatting>
  <conditionalFormatting sqref="I81">
    <cfRule type="cellIs" dxfId="4" priority="1086" operator="greaterThan">
      <formula>250</formula>
    </cfRule>
  </conditionalFormatting>
  <conditionalFormatting sqref="I81">
    <cfRule type="cellIs" dxfId="5" priority="1087" operator="greaterThan">
      <formula>200</formula>
    </cfRule>
  </conditionalFormatting>
  <conditionalFormatting sqref="I81">
    <cfRule type="cellIs" dxfId="6" priority="1088" operator="greaterThan">
      <formula>150</formula>
    </cfRule>
  </conditionalFormatting>
  <conditionalFormatting sqref="I82">
    <cfRule type="cellIs" dxfId="4" priority="1089" operator="greaterThan">
      <formula>250</formula>
    </cfRule>
  </conditionalFormatting>
  <conditionalFormatting sqref="I82">
    <cfRule type="cellIs" dxfId="5" priority="1090" operator="greaterThan">
      <formula>200</formula>
    </cfRule>
  </conditionalFormatting>
  <conditionalFormatting sqref="I82">
    <cfRule type="cellIs" dxfId="6" priority="1091" operator="greaterThan">
      <formula>150</formula>
    </cfRule>
  </conditionalFormatting>
  <conditionalFormatting sqref="I83">
    <cfRule type="cellIs" dxfId="4" priority="1092" operator="greaterThan">
      <formula>250</formula>
    </cfRule>
  </conditionalFormatting>
  <conditionalFormatting sqref="I83">
    <cfRule type="cellIs" dxfId="5" priority="1093" operator="greaterThan">
      <formula>200</formula>
    </cfRule>
  </conditionalFormatting>
  <conditionalFormatting sqref="I83">
    <cfRule type="cellIs" dxfId="6" priority="1094" operator="greaterThan">
      <formula>150</formula>
    </cfRule>
  </conditionalFormatting>
  <conditionalFormatting sqref="I84">
    <cfRule type="cellIs" dxfId="4" priority="1095" operator="greaterThan">
      <formula>250</formula>
    </cfRule>
  </conditionalFormatting>
  <conditionalFormatting sqref="I84">
    <cfRule type="cellIs" dxfId="5" priority="1096" operator="greaterThan">
      <formula>200</formula>
    </cfRule>
  </conditionalFormatting>
  <conditionalFormatting sqref="I84">
    <cfRule type="cellIs" dxfId="6" priority="1097" operator="greaterThan">
      <formula>150</formula>
    </cfRule>
  </conditionalFormatting>
  <conditionalFormatting sqref="I85">
    <cfRule type="cellIs" dxfId="4" priority="1098" operator="greaterThan">
      <formula>250</formula>
    </cfRule>
  </conditionalFormatting>
  <conditionalFormatting sqref="I85">
    <cfRule type="cellIs" dxfId="5" priority="1099" operator="greaterThan">
      <formula>200</formula>
    </cfRule>
  </conditionalFormatting>
  <conditionalFormatting sqref="I85">
    <cfRule type="cellIs" dxfId="6" priority="1100" operator="greaterThan">
      <formula>150</formula>
    </cfRule>
  </conditionalFormatting>
  <conditionalFormatting sqref="I86">
    <cfRule type="cellIs" dxfId="4" priority="1101" operator="greaterThan">
      <formula>250</formula>
    </cfRule>
  </conditionalFormatting>
  <conditionalFormatting sqref="I86">
    <cfRule type="cellIs" dxfId="5" priority="1102" operator="greaterThan">
      <formula>200</formula>
    </cfRule>
  </conditionalFormatting>
  <conditionalFormatting sqref="I86">
    <cfRule type="cellIs" dxfId="6" priority="1103" operator="greaterThan">
      <formula>150</formula>
    </cfRule>
  </conditionalFormatting>
  <conditionalFormatting sqref="I87">
    <cfRule type="cellIs" dxfId="4" priority="1104" operator="greaterThan">
      <formula>250</formula>
    </cfRule>
  </conditionalFormatting>
  <conditionalFormatting sqref="I87">
    <cfRule type="cellIs" dxfId="5" priority="1105" operator="greaterThan">
      <formula>200</formula>
    </cfRule>
  </conditionalFormatting>
  <conditionalFormatting sqref="I87">
    <cfRule type="cellIs" dxfId="6" priority="1106" operator="greaterThan">
      <formula>150</formula>
    </cfRule>
  </conditionalFormatting>
  <conditionalFormatting sqref="I88">
    <cfRule type="cellIs" dxfId="4" priority="1107" operator="greaterThan">
      <formula>250</formula>
    </cfRule>
  </conditionalFormatting>
  <conditionalFormatting sqref="I88">
    <cfRule type="cellIs" dxfId="5" priority="1108" operator="greaterThan">
      <formula>200</formula>
    </cfRule>
  </conditionalFormatting>
  <conditionalFormatting sqref="I88">
    <cfRule type="cellIs" dxfId="6" priority="1109" operator="greaterThan">
      <formula>150</formula>
    </cfRule>
  </conditionalFormatting>
  <conditionalFormatting sqref="I89">
    <cfRule type="cellIs" dxfId="4" priority="1110" operator="greaterThan">
      <formula>250</formula>
    </cfRule>
  </conditionalFormatting>
  <conditionalFormatting sqref="I89">
    <cfRule type="cellIs" dxfId="5" priority="1111" operator="greaterThan">
      <formula>200</formula>
    </cfRule>
  </conditionalFormatting>
  <conditionalFormatting sqref="I89">
    <cfRule type="cellIs" dxfId="6" priority="1112" operator="greaterThan">
      <formula>150</formula>
    </cfRule>
  </conditionalFormatting>
  <conditionalFormatting sqref="I90">
    <cfRule type="cellIs" dxfId="4" priority="1113" operator="greaterThan">
      <formula>250</formula>
    </cfRule>
  </conditionalFormatting>
  <conditionalFormatting sqref="I90">
    <cfRule type="cellIs" dxfId="5" priority="1114" operator="greaterThan">
      <formula>200</formula>
    </cfRule>
  </conditionalFormatting>
  <conditionalFormatting sqref="I90">
    <cfRule type="cellIs" dxfId="6" priority="1115" operator="greaterThan">
      <formula>150</formula>
    </cfRule>
  </conditionalFormatting>
  <conditionalFormatting sqref="I91">
    <cfRule type="cellIs" dxfId="4" priority="1116" operator="greaterThan">
      <formula>250</formula>
    </cfRule>
  </conditionalFormatting>
  <conditionalFormatting sqref="I91">
    <cfRule type="cellIs" dxfId="5" priority="1117" operator="greaterThan">
      <formula>200</formula>
    </cfRule>
  </conditionalFormatting>
  <conditionalFormatting sqref="I91">
    <cfRule type="cellIs" dxfId="6" priority="1118" operator="greaterThan">
      <formula>150</formula>
    </cfRule>
  </conditionalFormatting>
  <conditionalFormatting sqref="I92">
    <cfRule type="cellIs" dxfId="4" priority="1119" operator="greaterThan">
      <formula>250</formula>
    </cfRule>
  </conditionalFormatting>
  <conditionalFormatting sqref="I92">
    <cfRule type="cellIs" dxfId="5" priority="1120" operator="greaterThan">
      <formula>200</formula>
    </cfRule>
  </conditionalFormatting>
  <conditionalFormatting sqref="I92">
    <cfRule type="cellIs" dxfId="6" priority="1121" operator="greaterThan">
      <formula>150</formula>
    </cfRule>
  </conditionalFormatting>
  <conditionalFormatting sqref="I93">
    <cfRule type="cellIs" dxfId="4" priority="1122" operator="greaterThan">
      <formula>250</formula>
    </cfRule>
  </conditionalFormatting>
  <conditionalFormatting sqref="I93">
    <cfRule type="cellIs" dxfId="5" priority="1123" operator="greaterThan">
      <formula>200</formula>
    </cfRule>
  </conditionalFormatting>
  <conditionalFormatting sqref="I93">
    <cfRule type="cellIs" dxfId="6" priority="1124" operator="greaterThan">
      <formula>150</formula>
    </cfRule>
  </conditionalFormatting>
  <conditionalFormatting sqref="I94">
    <cfRule type="cellIs" dxfId="4" priority="1125" operator="greaterThan">
      <formula>250</formula>
    </cfRule>
  </conditionalFormatting>
  <conditionalFormatting sqref="I94">
    <cfRule type="cellIs" dxfId="5" priority="1126" operator="greaterThan">
      <formula>200</formula>
    </cfRule>
  </conditionalFormatting>
  <conditionalFormatting sqref="I94">
    <cfRule type="cellIs" dxfId="6" priority="1127" operator="greaterThan">
      <formula>150</formula>
    </cfRule>
  </conditionalFormatting>
  <conditionalFormatting sqref="I95">
    <cfRule type="cellIs" dxfId="4" priority="1128" operator="greaterThan">
      <formula>250</formula>
    </cfRule>
  </conditionalFormatting>
  <conditionalFormatting sqref="I95">
    <cfRule type="cellIs" dxfId="5" priority="1129" operator="greaterThan">
      <formula>200</formula>
    </cfRule>
  </conditionalFormatting>
  <conditionalFormatting sqref="I95">
    <cfRule type="cellIs" dxfId="6" priority="1130" operator="greaterThan">
      <formula>150</formula>
    </cfRule>
  </conditionalFormatting>
  <conditionalFormatting sqref="I96">
    <cfRule type="cellIs" dxfId="4" priority="1131" operator="greaterThan">
      <formula>250</formula>
    </cfRule>
  </conditionalFormatting>
  <conditionalFormatting sqref="I96">
    <cfRule type="cellIs" dxfId="5" priority="1132" operator="greaterThan">
      <formula>200</formula>
    </cfRule>
  </conditionalFormatting>
  <conditionalFormatting sqref="I96">
    <cfRule type="cellIs" dxfId="6" priority="1133" operator="greaterThan">
      <formula>150</formula>
    </cfRule>
  </conditionalFormatting>
  <conditionalFormatting sqref="I97">
    <cfRule type="cellIs" dxfId="4" priority="1134" operator="greaterThan">
      <formula>250</formula>
    </cfRule>
  </conditionalFormatting>
  <conditionalFormatting sqref="I97">
    <cfRule type="cellIs" dxfId="5" priority="1135" operator="greaterThan">
      <formula>200</formula>
    </cfRule>
  </conditionalFormatting>
  <conditionalFormatting sqref="I97">
    <cfRule type="cellIs" dxfId="6" priority="1136" operator="greaterThan">
      <formula>150</formula>
    </cfRule>
  </conditionalFormatting>
  <conditionalFormatting sqref="I98">
    <cfRule type="cellIs" dxfId="4" priority="1137" operator="greaterThan">
      <formula>250</formula>
    </cfRule>
  </conditionalFormatting>
  <conditionalFormatting sqref="I98">
    <cfRule type="cellIs" dxfId="5" priority="1138" operator="greaterThan">
      <formula>200</formula>
    </cfRule>
  </conditionalFormatting>
  <conditionalFormatting sqref="I98">
    <cfRule type="cellIs" dxfId="6" priority="1139" operator="greaterThan">
      <formula>150</formula>
    </cfRule>
  </conditionalFormatting>
  <conditionalFormatting sqref="I99">
    <cfRule type="cellIs" dxfId="4" priority="1140" operator="greaterThan">
      <formula>250</formula>
    </cfRule>
  </conditionalFormatting>
  <conditionalFormatting sqref="I99">
    <cfRule type="cellIs" dxfId="5" priority="1141" operator="greaterThan">
      <formula>200</formula>
    </cfRule>
  </conditionalFormatting>
  <conditionalFormatting sqref="I99">
    <cfRule type="cellIs" dxfId="6" priority="1142" operator="greaterThan">
      <formula>150</formula>
    </cfRule>
  </conditionalFormatting>
  <conditionalFormatting sqref="I100">
    <cfRule type="cellIs" dxfId="4" priority="1143" operator="greaterThan">
      <formula>250</formula>
    </cfRule>
  </conditionalFormatting>
  <conditionalFormatting sqref="I100">
    <cfRule type="cellIs" dxfId="5" priority="1144" operator="greaterThan">
      <formula>200</formula>
    </cfRule>
  </conditionalFormatting>
  <conditionalFormatting sqref="I100">
    <cfRule type="cellIs" dxfId="6" priority="1145" operator="greaterThan">
      <formula>150</formula>
    </cfRule>
  </conditionalFormatting>
  <conditionalFormatting sqref="I101">
    <cfRule type="cellIs" dxfId="4" priority="1146" operator="greaterThan">
      <formula>250</formula>
    </cfRule>
  </conditionalFormatting>
  <conditionalFormatting sqref="I101">
    <cfRule type="cellIs" dxfId="5" priority="1147" operator="greaterThan">
      <formula>200</formula>
    </cfRule>
  </conditionalFormatting>
  <conditionalFormatting sqref="I101">
    <cfRule type="cellIs" dxfId="6" priority="1148" operator="greaterThan">
      <formula>150</formula>
    </cfRule>
  </conditionalFormatting>
  <conditionalFormatting sqref="I102">
    <cfRule type="cellIs" dxfId="4" priority="1149" operator="greaterThan">
      <formula>250</formula>
    </cfRule>
  </conditionalFormatting>
  <conditionalFormatting sqref="I102">
    <cfRule type="cellIs" dxfId="5" priority="1150" operator="greaterThan">
      <formula>200</formula>
    </cfRule>
  </conditionalFormatting>
  <conditionalFormatting sqref="I102">
    <cfRule type="cellIs" dxfId="6" priority="1151" operator="greaterThan">
      <formula>150</formula>
    </cfRule>
  </conditionalFormatting>
  <conditionalFormatting sqref="I103">
    <cfRule type="cellIs" dxfId="4" priority="1152" operator="greaterThan">
      <formula>250</formula>
    </cfRule>
  </conditionalFormatting>
  <conditionalFormatting sqref="I103">
    <cfRule type="cellIs" dxfId="5" priority="1153" operator="greaterThan">
      <formula>200</formula>
    </cfRule>
  </conditionalFormatting>
  <conditionalFormatting sqref="I103">
    <cfRule type="cellIs" dxfId="6" priority="1154" operator="greaterThan">
      <formula>150</formula>
    </cfRule>
  </conditionalFormatting>
  <conditionalFormatting sqref="J8">
    <cfRule type="cellIs" dxfId="4" priority="1155" operator="greaterThan">
      <formula>250</formula>
    </cfRule>
  </conditionalFormatting>
  <conditionalFormatting sqref="J8">
    <cfRule type="cellIs" dxfId="5" priority="1156" operator="greaterThan">
      <formula>200</formula>
    </cfRule>
  </conditionalFormatting>
  <conditionalFormatting sqref="J8">
    <cfRule type="cellIs" dxfId="6" priority="1157" operator="greaterThan">
      <formula>150</formula>
    </cfRule>
  </conditionalFormatting>
  <conditionalFormatting sqref="J9">
    <cfRule type="cellIs" dxfId="4" priority="1158" operator="greaterThan">
      <formula>250</formula>
    </cfRule>
  </conditionalFormatting>
  <conditionalFormatting sqref="J9">
    <cfRule type="cellIs" dxfId="5" priority="1159" operator="greaterThan">
      <formula>200</formula>
    </cfRule>
  </conditionalFormatting>
  <conditionalFormatting sqref="J9">
    <cfRule type="cellIs" dxfId="6" priority="1160" operator="greaterThan">
      <formula>150</formula>
    </cfRule>
  </conditionalFormatting>
  <conditionalFormatting sqref="J10">
    <cfRule type="cellIs" dxfId="4" priority="1161" operator="greaterThan">
      <formula>250</formula>
    </cfRule>
  </conditionalFormatting>
  <conditionalFormatting sqref="J10">
    <cfRule type="cellIs" dxfId="5" priority="1162" operator="greaterThan">
      <formula>200</formula>
    </cfRule>
  </conditionalFormatting>
  <conditionalFormatting sqref="J10">
    <cfRule type="cellIs" dxfId="6" priority="1163" operator="greaterThan">
      <formula>150</formula>
    </cfRule>
  </conditionalFormatting>
  <conditionalFormatting sqref="J11">
    <cfRule type="cellIs" dxfId="4" priority="1164" operator="greaterThan">
      <formula>250</formula>
    </cfRule>
  </conditionalFormatting>
  <conditionalFormatting sqref="J11">
    <cfRule type="cellIs" dxfId="5" priority="1165" operator="greaterThan">
      <formula>200</formula>
    </cfRule>
  </conditionalFormatting>
  <conditionalFormatting sqref="J11">
    <cfRule type="cellIs" dxfId="6" priority="1166" operator="greaterThan">
      <formula>150</formula>
    </cfRule>
  </conditionalFormatting>
  <conditionalFormatting sqref="J12">
    <cfRule type="cellIs" dxfId="4" priority="1167" operator="greaterThan">
      <formula>250</formula>
    </cfRule>
  </conditionalFormatting>
  <conditionalFormatting sqref="J12">
    <cfRule type="cellIs" dxfId="5" priority="1168" operator="greaterThan">
      <formula>200</formula>
    </cfRule>
  </conditionalFormatting>
  <conditionalFormatting sqref="J12">
    <cfRule type="cellIs" dxfId="6" priority="1169" operator="greaterThan">
      <formula>150</formula>
    </cfRule>
  </conditionalFormatting>
  <conditionalFormatting sqref="J13">
    <cfRule type="cellIs" dxfId="4" priority="1170" operator="greaterThan">
      <formula>250</formula>
    </cfRule>
  </conditionalFormatting>
  <conditionalFormatting sqref="J13">
    <cfRule type="cellIs" dxfId="5" priority="1171" operator="greaterThan">
      <formula>200</formula>
    </cfRule>
  </conditionalFormatting>
  <conditionalFormatting sqref="J13">
    <cfRule type="cellIs" dxfId="6" priority="1172" operator="greaterThan">
      <formula>150</formula>
    </cfRule>
  </conditionalFormatting>
  <conditionalFormatting sqref="J14">
    <cfRule type="cellIs" dxfId="4" priority="1173" operator="greaterThan">
      <formula>250</formula>
    </cfRule>
  </conditionalFormatting>
  <conditionalFormatting sqref="J14">
    <cfRule type="cellIs" dxfId="5" priority="1174" operator="greaterThan">
      <formula>200</formula>
    </cfRule>
  </conditionalFormatting>
  <conditionalFormatting sqref="J14">
    <cfRule type="cellIs" dxfId="6" priority="1175" operator="greaterThan">
      <formula>150</formula>
    </cfRule>
  </conditionalFormatting>
  <conditionalFormatting sqref="J15">
    <cfRule type="cellIs" dxfId="4" priority="1176" operator="greaterThan">
      <formula>250</formula>
    </cfRule>
  </conditionalFormatting>
  <conditionalFormatting sqref="J15">
    <cfRule type="cellIs" dxfId="5" priority="1177" operator="greaterThan">
      <formula>200</formula>
    </cfRule>
  </conditionalFormatting>
  <conditionalFormatting sqref="J15">
    <cfRule type="cellIs" dxfId="6" priority="1178" operator="greaterThan">
      <formula>150</formula>
    </cfRule>
  </conditionalFormatting>
  <conditionalFormatting sqref="J16">
    <cfRule type="cellIs" dxfId="4" priority="1179" operator="greaterThan">
      <formula>250</formula>
    </cfRule>
  </conditionalFormatting>
  <conditionalFormatting sqref="J16">
    <cfRule type="cellIs" dxfId="5" priority="1180" operator="greaterThan">
      <formula>200</formula>
    </cfRule>
  </conditionalFormatting>
  <conditionalFormatting sqref="J16">
    <cfRule type="cellIs" dxfId="6" priority="1181" operator="greaterThan">
      <formula>150</formula>
    </cfRule>
  </conditionalFormatting>
  <conditionalFormatting sqref="J17">
    <cfRule type="cellIs" dxfId="4" priority="1182" operator="greaterThan">
      <formula>250</formula>
    </cfRule>
  </conditionalFormatting>
  <conditionalFormatting sqref="J17">
    <cfRule type="cellIs" dxfId="5" priority="1183" operator="greaterThan">
      <formula>200</formula>
    </cfRule>
  </conditionalFormatting>
  <conditionalFormatting sqref="J17">
    <cfRule type="cellIs" dxfId="6" priority="1184" operator="greaterThan">
      <formula>150</formula>
    </cfRule>
  </conditionalFormatting>
  <conditionalFormatting sqref="J18">
    <cfRule type="cellIs" dxfId="4" priority="1185" operator="greaterThan">
      <formula>250</formula>
    </cfRule>
  </conditionalFormatting>
  <conditionalFormatting sqref="J18">
    <cfRule type="cellIs" dxfId="5" priority="1186" operator="greaterThan">
      <formula>200</formula>
    </cfRule>
  </conditionalFormatting>
  <conditionalFormatting sqref="J18">
    <cfRule type="cellIs" dxfId="6" priority="1187" operator="greaterThan">
      <formula>150</formula>
    </cfRule>
  </conditionalFormatting>
  <conditionalFormatting sqref="J19">
    <cfRule type="cellIs" dxfId="4" priority="1188" operator="greaterThan">
      <formula>250</formula>
    </cfRule>
  </conditionalFormatting>
  <conditionalFormatting sqref="J19">
    <cfRule type="cellIs" dxfId="5" priority="1189" operator="greaterThan">
      <formula>200</formula>
    </cfRule>
  </conditionalFormatting>
  <conditionalFormatting sqref="J19">
    <cfRule type="cellIs" dxfId="6" priority="1190" operator="greaterThan">
      <formula>150</formula>
    </cfRule>
  </conditionalFormatting>
  <conditionalFormatting sqref="J20">
    <cfRule type="cellIs" dxfId="4" priority="1191" operator="greaterThan">
      <formula>250</formula>
    </cfRule>
  </conditionalFormatting>
  <conditionalFormatting sqref="J20">
    <cfRule type="cellIs" dxfId="5" priority="1192" operator="greaterThan">
      <formula>200</formula>
    </cfRule>
  </conditionalFormatting>
  <conditionalFormatting sqref="J20">
    <cfRule type="cellIs" dxfId="6" priority="1193" operator="greaterThan">
      <formula>150</formula>
    </cfRule>
  </conditionalFormatting>
  <conditionalFormatting sqref="J21">
    <cfRule type="cellIs" dxfId="4" priority="1194" operator="greaterThan">
      <formula>250</formula>
    </cfRule>
  </conditionalFormatting>
  <conditionalFormatting sqref="J21">
    <cfRule type="cellIs" dxfId="5" priority="1195" operator="greaterThan">
      <formula>200</formula>
    </cfRule>
  </conditionalFormatting>
  <conditionalFormatting sqref="J21">
    <cfRule type="cellIs" dxfId="6" priority="1196" operator="greaterThan">
      <formula>150</formula>
    </cfRule>
  </conditionalFormatting>
  <conditionalFormatting sqref="J22">
    <cfRule type="cellIs" dxfId="4" priority="1197" operator="greaterThan">
      <formula>250</formula>
    </cfRule>
  </conditionalFormatting>
  <conditionalFormatting sqref="J22">
    <cfRule type="cellIs" dxfId="5" priority="1198" operator="greaterThan">
      <formula>200</formula>
    </cfRule>
  </conditionalFormatting>
  <conditionalFormatting sqref="J22">
    <cfRule type="cellIs" dxfId="6" priority="1199" operator="greaterThan">
      <formula>150</formula>
    </cfRule>
  </conditionalFormatting>
  <conditionalFormatting sqref="J23">
    <cfRule type="cellIs" dxfId="4" priority="1200" operator="greaterThan">
      <formula>250</formula>
    </cfRule>
  </conditionalFormatting>
  <conditionalFormatting sqref="J23">
    <cfRule type="cellIs" dxfId="5" priority="1201" operator="greaterThan">
      <formula>200</formula>
    </cfRule>
  </conditionalFormatting>
  <conditionalFormatting sqref="J23">
    <cfRule type="cellIs" dxfId="6" priority="1202" operator="greaterThan">
      <formula>150</formula>
    </cfRule>
  </conditionalFormatting>
  <conditionalFormatting sqref="J24">
    <cfRule type="cellIs" dxfId="4" priority="1203" operator="greaterThan">
      <formula>250</formula>
    </cfRule>
  </conditionalFormatting>
  <conditionalFormatting sqref="J24">
    <cfRule type="cellIs" dxfId="5" priority="1204" operator="greaterThan">
      <formula>200</formula>
    </cfRule>
  </conditionalFormatting>
  <conditionalFormatting sqref="J24">
    <cfRule type="cellIs" dxfId="6" priority="1205" operator="greaterThan">
      <formula>150</formula>
    </cfRule>
  </conditionalFormatting>
  <conditionalFormatting sqref="J25">
    <cfRule type="cellIs" dxfId="4" priority="1206" operator="greaterThan">
      <formula>250</formula>
    </cfRule>
  </conditionalFormatting>
  <conditionalFormatting sqref="J25">
    <cfRule type="cellIs" dxfId="5" priority="1207" operator="greaterThan">
      <formula>200</formula>
    </cfRule>
  </conditionalFormatting>
  <conditionalFormatting sqref="J25">
    <cfRule type="cellIs" dxfId="6" priority="1208" operator="greaterThan">
      <formula>150</formula>
    </cfRule>
  </conditionalFormatting>
  <conditionalFormatting sqref="J26">
    <cfRule type="cellIs" dxfId="4" priority="1209" operator="greaterThan">
      <formula>250</formula>
    </cfRule>
  </conditionalFormatting>
  <conditionalFormatting sqref="J26">
    <cfRule type="cellIs" dxfId="5" priority="1210" operator="greaterThan">
      <formula>200</formula>
    </cfRule>
  </conditionalFormatting>
  <conditionalFormatting sqref="J26">
    <cfRule type="cellIs" dxfId="6" priority="1211" operator="greaterThan">
      <formula>150</formula>
    </cfRule>
  </conditionalFormatting>
  <conditionalFormatting sqref="J27">
    <cfRule type="cellIs" dxfId="4" priority="1212" operator="greaterThan">
      <formula>250</formula>
    </cfRule>
  </conditionalFormatting>
  <conditionalFormatting sqref="J27">
    <cfRule type="cellIs" dxfId="5" priority="1213" operator="greaterThan">
      <formula>200</formula>
    </cfRule>
  </conditionalFormatting>
  <conditionalFormatting sqref="J27">
    <cfRule type="cellIs" dxfId="6" priority="1214" operator="greaterThan">
      <formula>150</formula>
    </cfRule>
  </conditionalFormatting>
  <conditionalFormatting sqref="J28">
    <cfRule type="cellIs" dxfId="4" priority="1215" operator="greaterThan">
      <formula>250</formula>
    </cfRule>
  </conditionalFormatting>
  <conditionalFormatting sqref="J28">
    <cfRule type="cellIs" dxfId="5" priority="1216" operator="greaterThan">
      <formula>200</formula>
    </cfRule>
  </conditionalFormatting>
  <conditionalFormatting sqref="J28">
    <cfRule type="cellIs" dxfId="6" priority="1217" operator="greaterThan">
      <formula>150</formula>
    </cfRule>
  </conditionalFormatting>
  <conditionalFormatting sqref="J29">
    <cfRule type="cellIs" dxfId="4" priority="1218" operator="greaterThan">
      <formula>250</formula>
    </cfRule>
  </conditionalFormatting>
  <conditionalFormatting sqref="J29">
    <cfRule type="cellIs" dxfId="5" priority="1219" operator="greaterThan">
      <formula>200</formula>
    </cfRule>
  </conditionalFormatting>
  <conditionalFormatting sqref="J29">
    <cfRule type="cellIs" dxfId="6" priority="1220" operator="greaterThan">
      <formula>150</formula>
    </cfRule>
  </conditionalFormatting>
  <conditionalFormatting sqref="J30">
    <cfRule type="cellIs" dxfId="4" priority="1221" operator="greaterThan">
      <formula>250</formula>
    </cfRule>
  </conditionalFormatting>
  <conditionalFormatting sqref="J30">
    <cfRule type="cellIs" dxfId="5" priority="1222" operator="greaterThan">
      <formula>200</formula>
    </cfRule>
  </conditionalFormatting>
  <conditionalFormatting sqref="J30">
    <cfRule type="cellIs" dxfId="6" priority="1223" operator="greaterThan">
      <formula>150</formula>
    </cfRule>
  </conditionalFormatting>
  <conditionalFormatting sqref="J31">
    <cfRule type="cellIs" dxfId="4" priority="1224" operator="greaterThan">
      <formula>250</formula>
    </cfRule>
  </conditionalFormatting>
  <conditionalFormatting sqref="J31">
    <cfRule type="cellIs" dxfId="5" priority="1225" operator="greaterThan">
      <formula>200</formula>
    </cfRule>
  </conditionalFormatting>
  <conditionalFormatting sqref="J31">
    <cfRule type="cellIs" dxfId="6" priority="1226" operator="greaterThan">
      <formula>150</formula>
    </cfRule>
  </conditionalFormatting>
  <conditionalFormatting sqref="J32">
    <cfRule type="cellIs" dxfId="4" priority="1227" operator="greaterThan">
      <formula>250</formula>
    </cfRule>
  </conditionalFormatting>
  <conditionalFormatting sqref="J32">
    <cfRule type="cellIs" dxfId="5" priority="1228" operator="greaterThan">
      <formula>200</formula>
    </cfRule>
  </conditionalFormatting>
  <conditionalFormatting sqref="J32">
    <cfRule type="cellIs" dxfId="6" priority="1229" operator="greaterThan">
      <formula>150</formula>
    </cfRule>
  </conditionalFormatting>
  <conditionalFormatting sqref="J33">
    <cfRule type="cellIs" dxfId="4" priority="1230" operator="greaterThan">
      <formula>250</formula>
    </cfRule>
  </conditionalFormatting>
  <conditionalFormatting sqref="J33">
    <cfRule type="cellIs" dxfId="5" priority="1231" operator="greaterThan">
      <formula>200</formula>
    </cfRule>
  </conditionalFormatting>
  <conditionalFormatting sqref="J33">
    <cfRule type="cellIs" dxfId="6" priority="1232" operator="greaterThan">
      <formula>150</formula>
    </cfRule>
  </conditionalFormatting>
  <conditionalFormatting sqref="J34">
    <cfRule type="cellIs" dxfId="4" priority="1233" operator="greaterThan">
      <formula>250</formula>
    </cfRule>
  </conditionalFormatting>
  <conditionalFormatting sqref="J34">
    <cfRule type="cellIs" dxfId="5" priority="1234" operator="greaterThan">
      <formula>200</formula>
    </cfRule>
  </conditionalFormatting>
  <conditionalFormatting sqref="J34">
    <cfRule type="cellIs" dxfId="6" priority="1235" operator="greaterThan">
      <formula>150</formula>
    </cfRule>
  </conditionalFormatting>
  <conditionalFormatting sqref="J35">
    <cfRule type="cellIs" dxfId="4" priority="1236" operator="greaterThan">
      <formula>250</formula>
    </cfRule>
  </conditionalFormatting>
  <conditionalFormatting sqref="J35">
    <cfRule type="cellIs" dxfId="5" priority="1237" operator="greaterThan">
      <formula>200</formula>
    </cfRule>
  </conditionalFormatting>
  <conditionalFormatting sqref="J35">
    <cfRule type="cellIs" dxfId="6" priority="1238" operator="greaterThan">
      <formula>150</formula>
    </cfRule>
  </conditionalFormatting>
  <conditionalFormatting sqref="J36">
    <cfRule type="cellIs" dxfId="4" priority="1239" operator="greaterThan">
      <formula>250</formula>
    </cfRule>
  </conditionalFormatting>
  <conditionalFormatting sqref="J36">
    <cfRule type="cellIs" dxfId="5" priority="1240" operator="greaterThan">
      <formula>200</formula>
    </cfRule>
  </conditionalFormatting>
  <conditionalFormatting sqref="J36">
    <cfRule type="cellIs" dxfId="6" priority="1241" operator="greaterThan">
      <formula>150</formula>
    </cfRule>
  </conditionalFormatting>
  <conditionalFormatting sqref="J37">
    <cfRule type="cellIs" dxfId="4" priority="1242" operator="greaterThan">
      <formula>250</formula>
    </cfRule>
  </conditionalFormatting>
  <conditionalFormatting sqref="J37">
    <cfRule type="cellIs" dxfId="5" priority="1243" operator="greaterThan">
      <formula>200</formula>
    </cfRule>
  </conditionalFormatting>
  <conditionalFormatting sqref="J37">
    <cfRule type="cellIs" dxfId="6" priority="1244" operator="greaterThan">
      <formula>150</formula>
    </cfRule>
  </conditionalFormatting>
  <conditionalFormatting sqref="J38">
    <cfRule type="cellIs" dxfId="4" priority="1245" operator="greaterThan">
      <formula>250</formula>
    </cfRule>
  </conditionalFormatting>
  <conditionalFormatting sqref="J38">
    <cfRule type="cellIs" dxfId="5" priority="1246" operator="greaterThan">
      <formula>200</formula>
    </cfRule>
  </conditionalFormatting>
  <conditionalFormatting sqref="J38">
    <cfRule type="cellIs" dxfId="6" priority="1247" operator="greaterThan">
      <formula>150</formula>
    </cfRule>
  </conditionalFormatting>
  <conditionalFormatting sqref="J39">
    <cfRule type="cellIs" dxfId="4" priority="1248" operator="greaterThan">
      <formula>250</formula>
    </cfRule>
  </conditionalFormatting>
  <conditionalFormatting sqref="J39">
    <cfRule type="cellIs" dxfId="5" priority="1249" operator="greaterThan">
      <formula>200</formula>
    </cfRule>
  </conditionalFormatting>
  <conditionalFormatting sqref="J39">
    <cfRule type="cellIs" dxfId="6" priority="1250" operator="greaterThan">
      <formula>150</formula>
    </cfRule>
  </conditionalFormatting>
  <conditionalFormatting sqref="J40">
    <cfRule type="cellIs" dxfId="4" priority="1251" operator="greaterThan">
      <formula>250</formula>
    </cfRule>
  </conditionalFormatting>
  <conditionalFormatting sqref="J40">
    <cfRule type="cellIs" dxfId="5" priority="1252" operator="greaterThan">
      <formula>200</formula>
    </cfRule>
  </conditionalFormatting>
  <conditionalFormatting sqref="J40">
    <cfRule type="cellIs" dxfId="6" priority="1253" operator="greaterThan">
      <formula>150</formula>
    </cfRule>
  </conditionalFormatting>
  <conditionalFormatting sqref="J41">
    <cfRule type="cellIs" dxfId="4" priority="1254" operator="greaterThan">
      <formula>250</formula>
    </cfRule>
  </conditionalFormatting>
  <conditionalFormatting sqref="J41">
    <cfRule type="cellIs" dxfId="5" priority="1255" operator="greaterThan">
      <formula>200</formula>
    </cfRule>
  </conditionalFormatting>
  <conditionalFormatting sqref="J41">
    <cfRule type="cellIs" dxfId="6" priority="1256" operator="greaterThan">
      <formula>150</formula>
    </cfRule>
  </conditionalFormatting>
  <conditionalFormatting sqref="J42">
    <cfRule type="cellIs" dxfId="4" priority="1257" operator="greaterThan">
      <formula>250</formula>
    </cfRule>
  </conditionalFormatting>
  <conditionalFormatting sqref="J42">
    <cfRule type="cellIs" dxfId="5" priority="1258" operator="greaterThan">
      <formula>200</formula>
    </cfRule>
  </conditionalFormatting>
  <conditionalFormatting sqref="J42">
    <cfRule type="cellIs" dxfId="6" priority="1259" operator="greaterThan">
      <formula>150</formula>
    </cfRule>
  </conditionalFormatting>
  <conditionalFormatting sqref="J43">
    <cfRule type="cellIs" dxfId="4" priority="1260" operator="greaterThan">
      <formula>250</formula>
    </cfRule>
  </conditionalFormatting>
  <conditionalFormatting sqref="J43">
    <cfRule type="cellIs" dxfId="5" priority="1261" operator="greaterThan">
      <formula>200</formula>
    </cfRule>
  </conditionalFormatting>
  <conditionalFormatting sqref="J43">
    <cfRule type="cellIs" dxfId="6" priority="1262" operator="greaterThan">
      <formula>150</formula>
    </cfRule>
  </conditionalFormatting>
  <conditionalFormatting sqref="J44">
    <cfRule type="cellIs" dxfId="4" priority="1263" operator="greaterThan">
      <formula>250</formula>
    </cfRule>
  </conditionalFormatting>
  <conditionalFormatting sqref="J44">
    <cfRule type="cellIs" dxfId="5" priority="1264" operator="greaterThan">
      <formula>200</formula>
    </cfRule>
  </conditionalFormatting>
  <conditionalFormatting sqref="J44">
    <cfRule type="cellIs" dxfId="6" priority="1265" operator="greaterThan">
      <formula>150</formula>
    </cfRule>
  </conditionalFormatting>
  <conditionalFormatting sqref="J45">
    <cfRule type="cellIs" dxfId="4" priority="1266" operator="greaterThan">
      <formula>250</formula>
    </cfRule>
  </conditionalFormatting>
  <conditionalFormatting sqref="J45">
    <cfRule type="cellIs" dxfId="5" priority="1267" operator="greaterThan">
      <formula>200</formula>
    </cfRule>
  </conditionalFormatting>
  <conditionalFormatting sqref="J45">
    <cfRule type="cellIs" dxfId="6" priority="1268" operator="greaterThan">
      <formula>150</formula>
    </cfRule>
  </conditionalFormatting>
  <conditionalFormatting sqref="J46">
    <cfRule type="cellIs" dxfId="4" priority="1269" operator="greaterThan">
      <formula>250</formula>
    </cfRule>
  </conditionalFormatting>
  <conditionalFormatting sqref="J46">
    <cfRule type="cellIs" dxfId="5" priority="1270" operator="greaterThan">
      <formula>200</formula>
    </cfRule>
  </conditionalFormatting>
  <conditionalFormatting sqref="J46">
    <cfRule type="cellIs" dxfId="6" priority="1271" operator="greaterThan">
      <formula>150</formula>
    </cfRule>
  </conditionalFormatting>
  <conditionalFormatting sqref="J47">
    <cfRule type="cellIs" dxfId="4" priority="1272" operator="greaterThan">
      <formula>250</formula>
    </cfRule>
  </conditionalFormatting>
  <conditionalFormatting sqref="J47">
    <cfRule type="cellIs" dxfId="5" priority="1273" operator="greaterThan">
      <formula>200</formula>
    </cfRule>
  </conditionalFormatting>
  <conditionalFormatting sqref="J47">
    <cfRule type="cellIs" dxfId="6" priority="1274" operator="greaterThan">
      <formula>150</formula>
    </cfRule>
  </conditionalFormatting>
  <conditionalFormatting sqref="J48">
    <cfRule type="cellIs" dxfId="4" priority="1275" operator="greaterThan">
      <formula>250</formula>
    </cfRule>
  </conditionalFormatting>
  <conditionalFormatting sqref="J48">
    <cfRule type="cellIs" dxfId="5" priority="1276" operator="greaterThan">
      <formula>200</formula>
    </cfRule>
  </conditionalFormatting>
  <conditionalFormatting sqref="J48">
    <cfRule type="cellIs" dxfId="6" priority="1277" operator="greaterThan">
      <formula>150</formula>
    </cfRule>
  </conditionalFormatting>
  <conditionalFormatting sqref="J49">
    <cfRule type="cellIs" dxfId="4" priority="1278" operator="greaterThan">
      <formula>250</formula>
    </cfRule>
  </conditionalFormatting>
  <conditionalFormatting sqref="J49">
    <cfRule type="cellIs" dxfId="5" priority="1279" operator="greaterThan">
      <formula>200</formula>
    </cfRule>
  </conditionalFormatting>
  <conditionalFormatting sqref="J49">
    <cfRule type="cellIs" dxfId="6" priority="1280" operator="greaterThan">
      <formula>150</formula>
    </cfRule>
  </conditionalFormatting>
  <conditionalFormatting sqref="J50">
    <cfRule type="cellIs" dxfId="4" priority="1281" operator="greaterThan">
      <formula>250</formula>
    </cfRule>
  </conditionalFormatting>
  <conditionalFormatting sqref="J50">
    <cfRule type="cellIs" dxfId="5" priority="1282" operator="greaterThan">
      <formula>200</formula>
    </cfRule>
  </conditionalFormatting>
  <conditionalFormatting sqref="J50">
    <cfRule type="cellIs" dxfId="6" priority="1283" operator="greaterThan">
      <formula>150</formula>
    </cfRule>
  </conditionalFormatting>
  <conditionalFormatting sqref="J51">
    <cfRule type="cellIs" dxfId="4" priority="1284" operator="greaterThan">
      <formula>250</formula>
    </cfRule>
  </conditionalFormatting>
  <conditionalFormatting sqref="J51">
    <cfRule type="cellIs" dxfId="5" priority="1285" operator="greaterThan">
      <formula>200</formula>
    </cfRule>
  </conditionalFormatting>
  <conditionalFormatting sqref="J51">
    <cfRule type="cellIs" dxfId="6" priority="1286" operator="greaterThan">
      <formula>150</formula>
    </cfRule>
  </conditionalFormatting>
  <conditionalFormatting sqref="J52">
    <cfRule type="cellIs" dxfId="4" priority="1287" operator="greaterThan">
      <formula>250</formula>
    </cfRule>
  </conditionalFormatting>
  <conditionalFormatting sqref="J52">
    <cfRule type="cellIs" dxfId="5" priority="1288" operator="greaterThan">
      <formula>200</formula>
    </cfRule>
  </conditionalFormatting>
  <conditionalFormatting sqref="J52">
    <cfRule type="cellIs" dxfId="6" priority="1289" operator="greaterThan">
      <formula>150</formula>
    </cfRule>
  </conditionalFormatting>
  <conditionalFormatting sqref="J53">
    <cfRule type="cellIs" dxfId="4" priority="1290" operator="greaterThan">
      <formula>250</formula>
    </cfRule>
  </conditionalFormatting>
  <conditionalFormatting sqref="J53">
    <cfRule type="cellIs" dxfId="5" priority="1291" operator="greaterThan">
      <formula>200</formula>
    </cfRule>
  </conditionalFormatting>
  <conditionalFormatting sqref="J53">
    <cfRule type="cellIs" dxfId="6" priority="1292" operator="greaterThan">
      <formula>150</formula>
    </cfRule>
  </conditionalFormatting>
  <conditionalFormatting sqref="J54">
    <cfRule type="cellIs" dxfId="4" priority="1293" operator="greaterThan">
      <formula>250</formula>
    </cfRule>
  </conditionalFormatting>
  <conditionalFormatting sqref="J54">
    <cfRule type="cellIs" dxfId="5" priority="1294" operator="greaterThan">
      <formula>200</formula>
    </cfRule>
  </conditionalFormatting>
  <conditionalFormatting sqref="J54">
    <cfRule type="cellIs" dxfId="6" priority="1295" operator="greaterThan">
      <formula>150</formula>
    </cfRule>
  </conditionalFormatting>
  <conditionalFormatting sqref="J55">
    <cfRule type="cellIs" dxfId="4" priority="1296" operator="greaterThan">
      <formula>250</formula>
    </cfRule>
  </conditionalFormatting>
  <conditionalFormatting sqref="J55">
    <cfRule type="cellIs" dxfId="5" priority="1297" operator="greaterThan">
      <formula>200</formula>
    </cfRule>
  </conditionalFormatting>
  <conditionalFormatting sqref="J55">
    <cfRule type="cellIs" dxfId="6" priority="1298" operator="greaterThan">
      <formula>150</formula>
    </cfRule>
  </conditionalFormatting>
  <conditionalFormatting sqref="J56">
    <cfRule type="cellIs" dxfId="4" priority="1299" operator="greaterThan">
      <formula>250</formula>
    </cfRule>
  </conditionalFormatting>
  <conditionalFormatting sqref="J56">
    <cfRule type="cellIs" dxfId="5" priority="1300" operator="greaterThan">
      <formula>200</formula>
    </cfRule>
  </conditionalFormatting>
  <conditionalFormatting sqref="J56">
    <cfRule type="cellIs" dxfId="6" priority="1301" operator="greaterThan">
      <formula>150</formula>
    </cfRule>
  </conditionalFormatting>
  <conditionalFormatting sqref="J57">
    <cfRule type="cellIs" dxfId="4" priority="1302" operator="greaterThan">
      <formula>250</formula>
    </cfRule>
  </conditionalFormatting>
  <conditionalFormatting sqref="J57">
    <cfRule type="cellIs" dxfId="5" priority="1303" operator="greaterThan">
      <formula>200</formula>
    </cfRule>
  </conditionalFormatting>
  <conditionalFormatting sqref="J57">
    <cfRule type="cellIs" dxfId="6" priority="1304" operator="greaterThan">
      <formula>150</formula>
    </cfRule>
  </conditionalFormatting>
  <conditionalFormatting sqref="J58">
    <cfRule type="cellIs" dxfId="4" priority="1305" operator="greaterThan">
      <formula>250</formula>
    </cfRule>
  </conditionalFormatting>
  <conditionalFormatting sqref="J58">
    <cfRule type="cellIs" dxfId="5" priority="1306" operator="greaterThan">
      <formula>200</formula>
    </cfRule>
  </conditionalFormatting>
  <conditionalFormatting sqref="J58">
    <cfRule type="cellIs" dxfId="6" priority="1307" operator="greaterThan">
      <formula>150</formula>
    </cfRule>
  </conditionalFormatting>
  <conditionalFormatting sqref="J59">
    <cfRule type="cellIs" dxfId="4" priority="1308" operator="greaterThan">
      <formula>250</formula>
    </cfRule>
  </conditionalFormatting>
  <conditionalFormatting sqref="J59">
    <cfRule type="cellIs" dxfId="5" priority="1309" operator="greaterThan">
      <formula>200</formula>
    </cfRule>
  </conditionalFormatting>
  <conditionalFormatting sqref="J59">
    <cfRule type="cellIs" dxfId="6" priority="1310" operator="greaterThan">
      <formula>150</formula>
    </cfRule>
  </conditionalFormatting>
  <conditionalFormatting sqref="J60">
    <cfRule type="cellIs" dxfId="4" priority="1311" operator="greaterThan">
      <formula>250</formula>
    </cfRule>
  </conditionalFormatting>
  <conditionalFormatting sqref="J60">
    <cfRule type="cellIs" dxfId="5" priority="1312" operator="greaterThan">
      <formula>200</formula>
    </cfRule>
  </conditionalFormatting>
  <conditionalFormatting sqref="J60">
    <cfRule type="cellIs" dxfId="6" priority="1313" operator="greaterThan">
      <formula>150</formula>
    </cfRule>
  </conditionalFormatting>
  <conditionalFormatting sqref="J61">
    <cfRule type="cellIs" dxfId="4" priority="1314" operator="greaterThan">
      <formula>250</formula>
    </cfRule>
  </conditionalFormatting>
  <conditionalFormatting sqref="J61">
    <cfRule type="cellIs" dxfId="5" priority="1315" operator="greaterThan">
      <formula>200</formula>
    </cfRule>
  </conditionalFormatting>
  <conditionalFormatting sqref="J61">
    <cfRule type="cellIs" dxfId="6" priority="1316" operator="greaterThan">
      <formula>150</formula>
    </cfRule>
  </conditionalFormatting>
  <conditionalFormatting sqref="J62">
    <cfRule type="cellIs" dxfId="4" priority="1317" operator="greaterThan">
      <formula>250</formula>
    </cfRule>
  </conditionalFormatting>
  <conditionalFormatting sqref="J62">
    <cfRule type="cellIs" dxfId="5" priority="1318" operator="greaterThan">
      <formula>200</formula>
    </cfRule>
  </conditionalFormatting>
  <conditionalFormatting sqref="J62">
    <cfRule type="cellIs" dxfId="6" priority="1319" operator="greaterThan">
      <formula>150</formula>
    </cfRule>
  </conditionalFormatting>
  <conditionalFormatting sqref="J63">
    <cfRule type="cellIs" dxfId="4" priority="1320" operator="greaterThan">
      <formula>250</formula>
    </cfRule>
  </conditionalFormatting>
  <conditionalFormatting sqref="J63">
    <cfRule type="cellIs" dxfId="5" priority="1321" operator="greaterThan">
      <formula>200</formula>
    </cfRule>
  </conditionalFormatting>
  <conditionalFormatting sqref="J63">
    <cfRule type="cellIs" dxfId="6" priority="1322" operator="greaterThan">
      <formula>150</formula>
    </cfRule>
  </conditionalFormatting>
  <conditionalFormatting sqref="J64">
    <cfRule type="cellIs" dxfId="4" priority="1323" operator="greaterThan">
      <formula>250</formula>
    </cfRule>
  </conditionalFormatting>
  <conditionalFormatting sqref="J64">
    <cfRule type="cellIs" dxfId="5" priority="1324" operator="greaterThan">
      <formula>200</formula>
    </cfRule>
  </conditionalFormatting>
  <conditionalFormatting sqref="J64">
    <cfRule type="cellIs" dxfId="6" priority="1325" operator="greaterThan">
      <formula>150</formula>
    </cfRule>
  </conditionalFormatting>
  <conditionalFormatting sqref="J65">
    <cfRule type="cellIs" dxfId="4" priority="1326" operator="greaterThan">
      <formula>250</formula>
    </cfRule>
  </conditionalFormatting>
  <conditionalFormatting sqref="J65">
    <cfRule type="cellIs" dxfId="5" priority="1327" operator="greaterThan">
      <formula>200</formula>
    </cfRule>
  </conditionalFormatting>
  <conditionalFormatting sqref="J65">
    <cfRule type="cellIs" dxfId="6" priority="1328" operator="greaterThan">
      <formula>150</formula>
    </cfRule>
  </conditionalFormatting>
  <conditionalFormatting sqref="J66">
    <cfRule type="cellIs" dxfId="4" priority="1329" operator="greaterThan">
      <formula>250</formula>
    </cfRule>
  </conditionalFormatting>
  <conditionalFormatting sqref="J66">
    <cfRule type="cellIs" dxfId="5" priority="1330" operator="greaterThan">
      <formula>200</formula>
    </cfRule>
  </conditionalFormatting>
  <conditionalFormatting sqref="J66">
    <cfRule type="cellIs" dxfId="6" priority="1331" operator="greaterThan">
      <formula>150</formula>
    </cfRule>
  </conditionalFormatting>
  <conditionalFormatting sqref="J67">
    <cfRule type="cellIs" dxfId="4" priority="1332" operator="greaterThan">
      <formula>250</formula>
    </cfRule>
  </conditionalFormatting>
  <conditionalFormatting sqref="J67">
    <cfRule type="cellIs" dxfId="5" priority="1333" operator="greaterThan">
      <formula>200</formula>
    </cfRule>
  </conditionalFormatting>
  <conditionalFormatting sqref="J67">
    <cfRule type="cellIs" dxfId="6" priority="1334" operator="greaterThan">
      <formula>150</formula>
    </cfRule>
  </conditionalFormatting>
  <conditionalFormatting sqref="J68">
    <cfRule type="cellIs" dxfId="4" priority="1335" operator="greaterThan">
      <formula>250</formula>
    </cfRule>
  </conditionalFormatting>
  <conditionalFormatting sqref="J68">
    <cfRule type="cellIs" dxfId="5" priority="1336" operator="greaterThan">
      <formula>200</formula>
    </cfRule>
  </conditionalFormatting>
  <conditionalFormatting sqref="J68">
    <cfRule type="cellIs" dxfId="6" priority="1337" operator="greaterThan">
      <formula>150</formula>
    </cfRule>
  </conditionalFormatting>
  <conditionalFormatting sqref="J69">
    <cfRule type="cellIs" dxfId="4" priority="1338" operator="greaterThan">
      <formula>250</formula>
    </cfRule>
  </conditionalFormatting>
  <conditionalFormatting sqref="J69">
    <cfRule type="cellIs" dxfId="5" priority="1339" operator="greaterThan">
      <formula>200</formula>
    </cfRule>
  </conditionalFormatting>
  <conditionalFormatting sqref="J69">
    <cfRule type="cellIs" dxfId="6" priority="1340" operator="greaterThan">
      <formula>150</formula>
    </cfRule>
  </conditionalFormatting>
  <conditionalFormatting sqref="J70">
    <cfRule type="cellIs" dxfId="4" priority="1341" operator="greaterThan">
      <formula>250</formula>
    </cfRule>
  </conditionalFormatting>
  <conditionalFormatting sqref="J70">
    <cfRule type="cellIs" dxfId="5" priority="1342" operator="greaterThan">
      <formula>200</formula>
    </cfRule>
  </conditionalFormatting>
  <conditionalFormatting sqref="J70">
    <cfRule type="cellIs" dxfId="6" priority="1343" operator="greaterThan">
      <formula>150</formula>
    </cfRule>
  </conditionalFormatting>
  <conditionalFormatting sqref="J71">
    <cfRule type="cellIs" dxfId="4" priority="1344" operator="greaterThan">
      <formula>250</formula>
    </cfRule>
  </conditionalFormatting>
  <conditionalFormatting sqref="J71">
    <cfRule type="cellIs" dxfId="5" priority="1345" operator="greaterThan">
      <formula>200</formula>
    </cfRule>
  </conditionalFormatting>
  <conditionalFormatting sqref="J71">
    <cfRule type="cellIs" dxfId="6" priority="1346" operator="greaterThan">
      <formula>150</formula>
    </cfRule>
  </conditionalFormatting>
  <conditionalFormatting sqref="J72">
    <cfRule type="cellIs" dxfId="4" priority="1347" operator="greaterThan">
      <formula>250</formula>
    </cfRule>
  </conditionalFormatting>
  <conditionalFormatting sqref="J72">
    <cfRule type="cellIs" dxfId="5" priority="1348" operator="greaterThan">
      <formula>200</formula>
    </cfRule>
  </conditionalFormatting>
  <conditionalFormatting sqref="J72">
    <cfRule type="cellIs" dxfId="6" priority="1349" operator="greaterThan">
      <formula>150</formula>
    </cfRule>
  </conditionalFormatting>
  <conditionalFormatting sqref="J73">
    <cfRule type="cellIs" dxfId="4" priority="1350" operator="greaterThan">
      <formula>250</formula>
    </cfRule>
  </conditionalFormatting>
  <conditionalFormatting sqref="J73">
    <cfRule type="cellIs" dxfId="5" priority="1351" operator="greaterThan">
      <formula>200</formula>
    </cfRule>
  </conditionalFormatting>
  <conditionalFormatting sqref="J73">
    <cfRule type="cellIs" dxfId="6" priority="1352" operator="greaterThan">
      <formula>150</formula>
    </cfRule>
  </conditionalFormatting>
  <conditionalFormatting sqref="J74">
    <cfRule type="cellIs" dxfId="4" priority="1353" operator="greaterThan">
      <formula>250</formula>
    </cfRule>
  </conditionalFormatting>
  <conditionalFormatting sqref="J74">
    <cfRule type="cellIs" dxfId="5" priority="1354" operator="greaterThan">
      <formula>200</formula>
    </cfRule>
  </conditionalFormatting>
  <conditionalFormatting sqref="J74">
    <cfRule type="cellIs" dxfId="6" priority="1355" operator="greaterThan">
      <formula>150</formula>
    </cfRule>
  </conditionalFormatting>
  <conditionalFormatting sqref="J75">
    <cfRule type="cellIs" dxfId="4" priority="1356" operator="greaterThan">
      <formula>250</formula>
    </cfRule>
  </conditionalFormatting>
  <conditionalFormatting sqref="J75">
    <cfRule type="cellIs" dxfId="5" priority="1357" operator="greaterThan">
      <formula>200</formula>
    </cfRule>
  </conditionalFormatting>
  <conditionalFormatting sqref="J75">
    <cfRule type="cellIs" dxfId="6" priority="1358" operator="greaterThan">
      <formula>150</formula>
    </cfRule>
  </conditionalFormatting>
  <conditionalFormatting sqref="J76">
    <cfRule type="cellIs" dxfId="4" priority="1359" operator="greaterThan">
      <formula>250</formula>
    </cfRule>
  </conditionalFormatting>
  <conditionalFormatting sqref="J76">
    <cfRule type="cellIs" dxfId="5" priority="1360" operator="greaterThan">
      <formula>200</formula>
    </cfRule>
  </conditionalFormatting>
  <conditionalFormatting sqref="J76">
    <cfRule type="cellIs" dxfId="6" priority="1361" operator="greaterThan">
      <formula>150</formula>
    </cfRule>
  </conditionalFormatting>
  <conditionalFormatting sqref="J77">
    <cfRule type="cellIs" dxfId="4" priority="1362" operator="greaterThan">
      <formula>250</formula>
    </cfRule>
  </conditionalFormatting>
  <conditionalFormatting sqref="J77">
    <cfRule type="cellIs" dxfId="5" priority="1363" operator="greaterThan">
      <formula>200</formula>
    </cfRule>
  </conditionalFormatting>
  <conditionalFormatting sqref="J77">
    <cfRule type="cellIs" dxfId="6" priority="1364" operator="greaterThan">
      <formula>150</formula>
    </cfRule>
  </conditionalFormatting>
  <conditionalFormatting sqref="J78">
    <cfRule type="cellIs" dxfId="4" priority="1365" operator="greaterThan">
      <formula>250</formula>
    </cfRule>
  </conditionalFormatting>
  <conditionalFormatting sqref="J78">
    <cfRule type="cellIs" dxfId="5" priority="1366" operator="greaterThan">
      <formula>200</formula>
    </cfRule>
  </conditionalFormatting>
  <conditionalFormatting sqref="J78">
    <cfRule type="cellIs" dxfId="6" priority="1367" operator="greaterThan">
      <formula>150</formula>
    </cfRule>
  </conditionalFormatting>
  <conditionalFormatting sqref="J79">
    <cfRule type="cellIs" dxfId="4" priority="1368" operator="greaterThan">
      <formula>250</formula>
    </cfRule>
  </conditionalFormatting>
  <conditionalFormatting sqref="J79">
    <cfRule type="cellIs" dxfId="5" priority="1369" operator="greaterThan">
      <formula>200</formula>
    </cfRule>
  </conditionalFormatting>
  <conditionalFormatting sqref="J79">
    <cfRule type="cellIs" dxfId="6" priority="1370" operator="greaterThan">
      <formula>150</formula>
    </cfRule>
  </conditionalFormatting>
  <conditionalFormatting sqref="J80">
    <cfRule type="cellIs" dxfId="4" priority="1371" operator="greaterThan">
      <formula>250</formula>
    </cfRule>
  </conditionalFormatting>
  <conditionalFormatting sqref="J80">
    <cfRule type="cellIs" dxfId="5" priority="1372" operator="greaterThan">
      <formula>200</formula>
    </cfRule>
  </conditionalFormatting>
  <conditionalFormatting sqref="J80">
    <cfRule type="cellIs" dxfId="6" priority="1373" operator="greaterThan">
      <formula>150</formula>
    </cfRule>
  </conditionalFormatting>
  <conditionalFormatting sqref="J81">
    <cfRule type="cellIs" dxfId="4" priority="1374" operator="greaterThan">
      <formula>250</formula>
    </cfRule>
  </conditionalFormatting>
  <conditionalFormatting sqref="J81">
    <cfRule type="cellIs" dxfId="5" priority="1375" operator="greaterThan">
      <formula>200</formula>
    </cfRule>
  </conditionalFormatting>
  <conditionalFormatting sqref="J81">
    <cfRule type="cellIs" dxfId="6" priority="1376" operator="greaterThan">
      <formula>150</formula>
    </cfRule>
  </conditionalFormatting>
  <conditionalFormatting sqref="J82">
    <cfRule type="cellIs" dxfId="4" priority="1377" operator="greaterThan">
      <formula>250</formula>
    </cfRule>
  </conditionalFormatting>
  <conditionalFormatting sqref="J82">
    <cfRule type="cellIs" dxfId="5" priority="1378" operator="greaterThan">
      <formula>200</formula>
    </cfRule>
  </conditionalFormatting>
  <conditionalFormatting sqref="J82">
    <cfRule type="cellIs" dxfId="6" priority="1379" operator="greaterThan">
      <formula>150</formula>
    </cfRule>
  </conditionalFormatting>
  <conditionalFormatting sqref="J83">
    <cfRule type="cellIs" dxfId="4" priority="1380" operator="greaterThan">
      <formula>250</formula>
    </cfRule>
  </conditionalFormatting>
  <conditionalFormatting sqref="J83">
    <cfRule type="cellIs" dxfId="5" priority="1381" operator="greaterThan">
      <formula>200</formula>
    </cfRule>
  </conditionalFormatting>
  <conditionalFormatting sqref="J83">
    <cfRule type="cellIs" dxfId="6" priority="1382" operator="greaterThan">
      <formula>150</formula>
    </cfRule>
  </conditionalFormatting>
  <conditionalFormatting sqref="J84">
    <cfRule type="cellIs" dxfId="4" priority="1383" operator="greaterThan">
      <formula>250</formula>
    </cfRule>
  </conditionalFormatting>
  <conditionalFormatting sqref="J84">
    <cfRule type="cellIs" dxfId="5" priority="1384" operator="greaterThan">
      <formula>200</formula>
    </cfRule>
  </conditionalFormatting>
  <conditionalFormatting sqref="J84">
    <cfRule type="cellIs" dxfId="6" priority="1385" operator="greaterThan">
      <formula>150</formula>
    </cfRule>
  </conditionalFormatting>
  <conditionalFormatting sqref="J85">
    <cfRule type="cellIs" dxfId="4" priority="1386" operator="greaterThan">
      <formula>250</formula>
    </cfRule>
  </conditionalFormatting>
  <conditionalFormatting sqref="J85">
    <cfRule type="cellIs" dxfId="5" priority="1387" operator="greaterThan">
      <formula>200</formula>
    </cfRule>
  </conditionalFormatting>
  <conditionalFormatting sqref="J85">
    <cfRule type="cellIs" dxfId="6" priority="1388" operator="greaterThan">
      <formula>150</formula>
    </cfRule>
  </conditionalFormatting>
  <conditionalFormatting sqref="J86">
    <cfRule type="cellIs" dxfId="4" priority="1389" operator="greaterThan">
      <formula>250</formula>
    </cfRule>
  </conditionalFormatting>
  <conditionalFormatting sqref="J86">
    <cfRule type="cellIs" dxfId="5" priority="1390" operator="greaterThan">
      <formula>200</formula>
    </cfRule>
  </conditionalFormatting>
  <conditionalFormatting sqref="J86">
    <cfRule type="cellIs" dxfId="6" priority="1391" operator="greaterThan">
      <formula>150</formula>
    </cfRule>
  </conditionalFormatting>
  <conditionalFormatting sqref="J87">
    <cfRule type="cellIs" dxfId="4" priority="1392" operator="greaterThan">
      <formula>250</formula>
    </cfRule>
  </conditionalFormatting>
  <conditionalFormatting sqref="J87">
    <cfRule type="cellIs" dxfId="5" priority="1393" operator="greaterThan">
      <formula>200</formula>
    </cfRule>
  </conditionalFormatting>
  <conditionalFormatting sqref="J87">
    <cfRule type="cellIs" dxfId="6" priority="1394" operator="greaterThan">
      <formula>150</formula>
    </cfRule>
  </conditionalFormatting>
  <conditionalFormatting sqref="J88">
    <cfRule type="cellIs" dxfId="4" priority="1395" operator="greaterThan">
      <formula>250</formula>
    </cfRule>
  </conditionalFormatting>
  <conditionalFormatting sqref="J88">
    <cfRule type="cellIs" dxfId="5" priority="1396" operator="greaterThan">
      <formula>200</formula>
    </cfRule>
  </conditionalFormatting>
  <conditionalFormatting sqref="J88">
    <cfRule type="cellIs" dxfId="6" priority="1397" operator="greaterThan">
      <formula>150</formula>
    </cfRule>
  </conditionalFormatting>
  <conditionalFormatting sqref="J89">
    <cfRule type="cellIs" dxfId="4" priority="1398" operator="greaterThan">
      <formula>250</formula>
    </cfRule>
  </conditionalFormatting>
  <conditionalFormatting sqref="J89">
    <cfRule type="cellIs" dxfId="5" priority="1399" operator="greaterThan">
      <formula>200</formula>
    </cfRule>
  </conditionalFormatting>
  <conditionalFormatting sqref="J89">
    <cfRule type="cellIs" dxfId="6" priority="1400" operator="greaterThan">
      <formula>150</formula>
    </cfRule>
  </conditionalFormatting>
  <conditionalFormatting sqref="J90">
    <cfRule type="cellIs" dxfId="4" priority="1401" operator="greaterThan">
      <formula>250</formula>
    </cfRule>
  </conditionalFormatting>
  <conditionalFormatting sqref="J90">
    <cfRule type="cellIs" dxfId="5" priority="1402" operator="greaterThan">
      <formula>200</formula>
    </cfRule>
  </conditionalFormatting>
  <conditionalFormatting sqref="J90">
    <cfRule type="cellIs" dxfId="6" priority="1403" operator="greaterThan">
      <formula>150</formula>
    </cfRule>
  </conditionalFormatting>
  <conditionalFormatting sqref="J91">
    <cfRule type="cellIs" dxfId="4" priority="1404" operator="greaterThan">
      <formula>250</formula>
    </cfRule>
  </conditionalFormatting>
  <conditionalFormatting sqref="J91">
    <cfRule type="cellIs" dxfId="5" priority="1405" operator="greaterThan">
      <formula>200</formula>
    </cfRule>
  </conditionalFormatting>
  <conditionalFormatting sqref="J91">
    <cfRule type="cellIs" dxfId="6" priority="1406" operator="greaterThan">
      <formula>150</formula>
    </cfRule>
  </conditionalFormatting>
  <conditionalFormatting sqref="J92">
    <cfRule type="cellIs" dxfId="4" priority="1407" operator="greaterThan">
      <formula>250</formula>
    </cfRule>
  </conditionalFormatting>
  <conditionalFormatting sqref="J92">
    <cfRule type="cellIs" dxfId="5" priority="1408" operator="greaterThan">
      <formula>200</formula>
    </cfRule>
  </conditionalFormatting>
  <conditionalFormatting sqref="J92">
    <cfRule type="cellIs" dxfId="6" priority="1409" operator="greaterThan">
      <formula>150</formula>
    </cfRule>
  </conditionalFormatting>
  <conditionalFormatting sqref="J93">
    <cfRule type="cellIs" dxfId="4" priority="1410" operator="greaterThan">
      <formula>250</formula>
    </cfRule>
  </conditionalFormatting>
  <conditionalFormatting sqref="J93">
    <cfRule type="cellIs" dxfId="5" priority="1411" operator="greaterThan">
      <formula>200</formula>
    </cfRule>
  </conditionalFormatting>
  <conditionalFormatting sqref="J93">
    <cfRule type="cellIs" dxfId="6" priority="1412" operator="greaterThan">
      <formula>150</formula>
    </cfRule>
  </conditionalFormatting>
  <conditionalFormatting sqref="J94">
    <cfRule type="cellIs" dxfId="4" priority="1413" operator="greaterThan">
      <formula>250</formula>
    </cfRule>
  </conditionalFormatting>
  <conditionalFormatting sqref="J94">
    <cfRule type="cellIs" dxfId="5" priority="1414" operator="greaterThan">
      <formula>200</formula>
    </cfRule>
  </conditionalFormatting>
  <conditionalFormatting sqref="J94">
    <cfRule type="cellIs" dxfId="6" priority="1415" operator="greaterThan">
      <formula>150</formula>
    </cfRule>
  </conditionalFormatting>
  <conditionalFormatting sqref="J95">
    <cfRule type="cellIs" dxfId="4" priority="1416" operator="greaterThan">
      <formula>250</formula>
    </cfRule>
  </conditionalFormatting>
  <conditionalFormatting sqref="J95">
    <cfRule type="cellIs" dxfId="5" priority="1417" operator="greaterThan">
      <formula>200</formula>
    </cfRule>
  </conditionalFormatting>
  <conditionalFormatting sqref="J95">
    <cfRule type="cellIs" dxfId="6" priority="1418" operator="greaterThan">
      <formula>150</formula>
    </cfRule>
  </conditionalFormatting>
  <conditionalFormatting sqref="J96">
    <cfRule type="cellIs" dxfId="4" priority="1419" operator="greaterThan">
      <formula>250</formula>
    </cfRule>
  </conditionalFormatting>
  <conditionalFormatting sqref="J96">
    <cfRule type="cellIs" dxfId="5" priority="1420" operator="greaterThan">
      <formula>200</formula>
    </cfRule>
  </conditionalFormatting>
  <conditionalFormatting sqref="J96">
    <cfRule type="cellIs" dxfId="6" priority="1421" operator="greaterThan">
      <formula>150</formula>
    </cfRule>
  </conditionalFormatting>
  <conditionalFormatting sqref="J97">
    <cfRule type="cellIs" dxfId="4" priority="1422" operator="greaterThan">
      <formula>250</formula>
    </cfRule>
  </conditionalFormatting>
  <conditionalFormatting sqref="J97">
    <cfRule type="cellIs" dxfId="5" priority="1423" operator="greaterThan">
      <formula>200</formula>
    </cfRule>
  </conditionalFormatting>
  <conditionalFormatting sqref="J97">
    <cfRule type="cellIs" dxfId="6" priority="1424" operator="greaterThan">
      <formula>150</formula>
    </cfRule>
  </conditionalFormatting>
  <conditionalFormatting sqref="J98">
    <cfRule type="cellIs" dxfId="4" priority="1425" operator="greaterThan">
      <formula>250</formula>
    </cfRule>
  </conditionalFormatting>
  <conditionalFormatting sqref="J98">
    <cfRule type="cellIs" dxfId="5" priority="1426" operator="greaterThan">
      <formula>200</formula>
    </cfRule>
  </conditionalFormatting>
  <conditionalFormatting sqref="J98">
    <cfRule type="cellIs" dxfId="6" priority="1427" operator="greaterThan">
      <formula>150</formula>
    </cfRule>
  </conditionalFormatting>
  <conditionalFormatting sqref="J99">
    <cfRule type="cellIs" dxfId="4" priority="1428" operator="greaterThan">
      <formula>250</formula>
    </cfRule>
  </conditionalFormatting>
  <conditionalFormatting sqref="J99">
    <cfRule type="cellIs" dxfId="5" priority="1429" operator="greaterThan">
      <formula>200</formula>
    </cfRule>
  </conditionalFormatting>
  <conditionalFormatting sqref="J99">
    <cfRule type="cellIs" dxfId="6" priority="1430" operator="greaterThan">
      <formula>150</formula>
    </cfRule>
  </conditionalFormatting>
  <conditionalFormatting sqref="J100">
    <cfRule type="cellIs" dxfId="4" priority="1431" operator="greaterThan">
      <formula>250</formula>
    </cfRule>
  </conditionalFormatting>
  <conditionalFormatting sqref="J100">
    <cfRule type="cellIs" dxfId="5" priority="1432" operator="greaterThan">
      <formula>200</formula>
    </cfRule>
  </conditionalFormatting>
  <conditionalFormatting sqref="J100">
    <cfRule type="cellIs" dxfId="6" priority="1433" operator="greaterThan">
      <formula>150</formula>
    </cfRule>
  </conditionalFormatting>
  <conditionalFormatting sqref="J101">
    <cfRule type="cellIs" dxfId="4" priority="1434" operator="greaterThan">
      <formula>250</formula>
    </cfRule>
  </conditionalFormatting>
  <conditionalFormatting sqref="J101">
    <cfRule type="cellIs" dxfId="5" priority="1435" operator="greaterThan">
      <formula>200</formula>
    </cfRule>
  </conditionalFormatting>
  <conditionalFormatting sqref="J101">
    <cfRule type="cellIs" dxfId="6" priority="1436" operator="greaterThan">
      <formula>150</formula>
    </cfRule>
  </conditionalFormatting>
  <conditionalFormatting sqref="J102">
    <cfRule type="cellIs" dxfId="4" priority="1437" operator="greaterThan">
      <formula>250</formula>
    </cfRule>
  </conditionalFormatting>
  <conditionalFormatting sqref="J102">
    <cfRule type="cellIs" dxfId="5" priority="1438" operator="greaterThan">
      <formula>200</formula>
    </cfRule>
  </conditionalFormatting>
  <conditionalFormatting sqref="J102">
    <cfRule type="cellIs" dxfId="6" priority="1439" operator="greaterThan">
      <formula>150</formula>
    </cfRule>
  </conditionalFormatting>
  <conditionalFormatting sqref="J103">
    <cfRule type="cellIs" dxfId="4" priority="1440" operator="greaterThan">
      <formula>250</formula>
    </cfRule>
  </conditionalFormatting>
  <conditionalFormatting sqref="J103">
    <cfRule type="cellIs" dxfId="5" priority="1441" operator="greaterThan">
      <formula>200</formula>
    </cfRule>
  </conditionalFormatting>
  <conditionalFormatting sqref="J103">
    <cfRule type="cellIs" dxfId="6" priority="1442" operator="greaterThan">
      <formula>150</formula>
    </cfRule>
  </conditionalFormatting>
  <conditionalFormatting sqref="AA8">
    <cfRule type="cellIs" dxfId="2" priority="1443" operator="greaterThan">
      <formula>0</formula>
    </cfRule>
  </conditionalFormatting>
  <conditionalFormatting sqref="AA9">
    <cfRule type="cellIs" dxfId="2" priority="1444" operator="greaterThan">
      <formula>0</formula>
    </cfRule>
  </conditionalFormatting>
  <conditionalFormatting sqref="AA10">
    <cfRule type="cellIs" dxfId="2" priority="1445" operator="greaterThan">
      <formula>0</formula>
    </cfRule>
  </conditionalFormatting>
  <conditionalFormatting sqref="AA11">
    <cfRule type="cellIs" dxfId="2" priority="1446" operator="greaterThan">
      <formula>0</formula>
    </cfRule>
  </conditionalFormatting>
  <conditionalFormatting sqref="AA12">
    <cfRule type="cellIs" dxfId="2" priority="1447" operator="greaterThan">
      <formula>0</formula>
    </cfRule>
  </conditionalFormatting>
  <conditionalFormatting sqref="AA13">
    <cfRule type="cellIs" dxfId="2" priority="1448" operator="greaterThan">
      <formula>0</formula>
    </cfRule>
  </conditionalFormatting>
  <conditionalFormatting sqref="AA14">
    <cfRule type="cellIs" dxfId="2" priority="1449" operator="greaterThan">
      <formula>0</formula>
    </cfRule>
  </conditionalFormatting>
  <conditionalFormatting sqref="AA15">
    <cfRule type="cellIs" dxfId="2" priority="1450" operator="greaterThan">
      <formula>0</formula>
    </cfRule>
  </conditionalFormatting>
  <conditionalFormatting sqref="AA16">
    <cfRule type="cellIs" dxfId="2" priority="1451" operator="greaterThan">
      <formula>0</formula>
    </cfRule>
  </conditionalFormatting>
  <conditionalFormatting sqref="AA17">
    <cfRule type="cellIs" dxfId="2" priority="1452" operator="greaterThan">
      <formula>0</formula>
    </cfRule>
  </conditionalFormatting>
  <conditionalFormatting sqref="AA18">
    <cfRule type="cellIs" dxfId="2" priority="1453" operator="greaterThan">
      <formula>0</formula>
    </cfRule>
  </conditionalFormatting>
  <conditionalFormatting sqref="AA19">
    <cfRule type="cellIs" dxfId="2" priority="1454" operator="greaterThan">
      <formula>0</formula>
    </cfRule>
  </conditionalFormatting>
  <conditionalFormatting sqref="AA20">
    <cfRule type="cellIs" dxfId="2" priority="1455" operator="greaterThan">
      <formula>0</formula>
    </cfRule>
  </conditionalFormatting>
  <conditionalFormatting sqref="AA21">
    <cfRule type="cellIs" dxfId="2" priority="1456" operator="greaterThan">
      <formula>0</formula>
    </cfRule>
  </conditionalFormatting>
  <conditionalFormatting sqref="AA22">
    <cfRule type="cellIs" dxfId="2" priority="1457" operator="greaterThan">
      <formula>0</formula>
    </cfRule>
  </conditionalFormatting>
  <conditionalFormatting sqref="AA23">
    <cfRule type="cellIs" dxfId="2" priority="1458" operator="greaterThan">
      <formula>0</formula>
    </cfRule>
  </conditionalFormatting>
  <conditionalFormatting sqref="AA24">
    <cfRule type="cellIs" dxfId="2" priority="1459" operator="greaterThan">
      <formula>0</formula>
    </cfRule>
  </conditionalFormatting>
  <conditionalFormatting sqref="AA25">
    <cfRule type="cellIs" dxfId="2" priority="1460" operator="greaterThan">
      <formula>0</formula>
    </cfRule>
  </conditionalFormatting>
  <conditionalFormatting sqref="AA26">
    <cfRule type="cellIs" dxfId="2" priority="1461" operator="greaterThan">
      <formula>0</formula>
    </cfRule>
  </conditionalFormatting>
  <conditionalFormatting sqref="AA27">
    <cfRule type="cellIs" dxfId="2" priority="1462" operator="greaterThan">
      <formula>0</formula>
    </cfRule>
  </conditionalFormatting>
  <conditionalFormatting sqref="AA28">
    <cfRule type="cellIs" dxfId="2" priority="1463" operator="greaterThan">
      <formula>0</formula>
    </cfRule>
  </conditionalFormatting>
  <conditionalFormatting sqref="AA29">
    <cfRule type="cellIs" dxfId="2" priority="1464" operator="greaterThan">
      <formula>0</formula>
    </cfRule>
  </conditionalFormatting>
  <conditionalFormatting sqref="AA30">
    <cfRule type="cellIs" dxfId="2" priority="1465" operator="greaterThan">
      <formula>0</formula>
    </cfRule>
  </conditionalFormatting>
  <conditionalFormatting sqref="AA31">
    <cfRule type="cellIs" dxfId="2" priority="1466" operator="greaterThan">
      <formula>0</formula>
    </cfRule>
  </conditionalFormatting>
  <conditionalFormatting sqref="AA32">
    <cfRule type="cellIs" dxfId="2" priority="1467" operator="greaterThan">
      <formula>0</formula>
    </cfRule>
  </conditionalFormatting>
  <conditionalFormatting sqref="AA33">
    <cfRule type="cellIs" dxfId="2" priority="1468" operator="greaterThan">
      <formula>0</formula>
    </cfRule>
  </conditionalFormatting>
  <conditionalFormatting sqref="AA34">
    <cfRule type="cellIs" dxfId="2" priority="1469" operator="greaterThan">
      <formula>0</formula>
    </cfRule>
  </conditionalFormatting>
  <conditionalFormatting sqref="AA35">
    <cfRule type="cellIs" dxfId="2" priority="1470" operator="greaterThan">
      <formula>0</formula>
    </cfRule>
  </conditionalFormatting>
  <conditionalFormatting sqref="AA36">
    <cfRule type="cellIs" dxfId="2" priority="1471" operator="greaterThan">
      <formula>0</formula>
    </cfRule>
  </conditionalFormatting>
  <conditionalFormatting sqref="AA37">
    <cfRule type="cellIs" dxfId="2" priority="1472" operator="greaterThan">
      <formula>0</formula>
    </cfRule>
  </conditionalFormatting>
  <conditionalFormatting sqref="AA38">
    <cfRule type="cellIs" dxfId="2" priority="1473" operator="greaterThan">
      <formula>0</formula>
    </cfRule>
  </conditionalFormatting>
  <conditionalFormatting sqref="AA39">
    <cfRule type="cellIs" dxfId="2" priority="1474" operator="greaterThan">
      <formula>0</formula>
    </cfRule>
  </conditionalFormatting>
  <conditionalFormatting sqref="AA40">
    <cfRule type="cellIs" dxfId="2" priority="1475" operator="greaterThan">
      <formula>0</formula>
    </cfRule>
  </conditionalFormatting>
  <conditionalFormatting sqref="AA41">
    <cfRule type="cellIs" dxfId="2" priority="1476" operator="greaterThan">
      <formula>0</formula>
    </cfRule>
  </conditionalFormatting>
  <conditionalFormatting sqref="AA42">
    <cfRule type="cellIs" dxfId="2" priority="1477" operator="greaterThan">
      <formula>0</formula>
    </cfRule>
  </conditionalFormatting>
  <conditionalFormatting sqref="AA43">
    <cfRule type="cellIs" dxfId="2" priority="1478" operator="greaterThan">
      <formula>0</formula>
    </cfRule>
  </conditionalFormatting>
  <conditionalFormatting sqref="AA44">
    <cfRule type="cellIs" dxfId="2" priority="1479" operator="greaterThan">
      <formula>0</formula>
    </cfRule>
  </conditionalFormatting>
  <conditionalFormatting sqref="AA45">
    <cfRule type="cellIs" dxfId="2" priority="1480" operator="greaterThan">
      <formula>0</formula>
    </cfRule>
  </conditionalFormatting>
  <conditionalFormatting sqref="AA46">
    <cfRule type="cellIs" dxfId="2" priority="1481" operator="greaterThan">
      <formula>0</formula>
    </cfRule>
  </conditionalFormatting>
  <conditionalFormatting sqref="AA47">
    <cfRule type="cellIs" dxfId="2" priority="1482" operator="greaterThan">
      <formula>0</formula>
    </cfRule>
  </conditionalFormatting>
  <conditionalFormatting sqref="AA48">
    <cfRule type="cellIs" dxfId="2" priority="1483" operator="greaterThan">
      <formula>0</formula>
    </cfRule>
  </conditionalFormatting>
  <conditionalFormatting sqref="AA49">
    <cfRule type="cellIs" dxfId="2" priority="1484" operator="greaterThan">
      <formula>0</formula>
    </cfRule>
  </conditionalFormatting>
  <conditionalFormatting sqref="AA50">
    <cfRule type="cellIs" dxfId="2" priority="1485" operator="greaterThan">
      <formula>0</formula>
    </cfRule>
  </conditionalFormatting>
  <conditionalFormatting sqref="AA51">
    <cfRule type="cellIs" dxfId="2" priority="1486" operator="greaterThan">
      <formula>0</formula>
    </cfRule>
  </conditionalFormatting>
  <conditionalFormatting sqref="AA52">
    <cfRule type="cellIs" dxfId="2" priority="1487" operator="greaterThan">
      <formula>0</formula>
    </cfRule>
  </conditionalFormatting>
  <conditionalFormatting sqref="AA53">
    <cfRule type="cellIs" dxfId="2" priority="1488" operator="greaterThan">
      <formula>0</formula>
    </cfRule>
  </conditionalFormatting>
  <conditionalFormatting sqref="AA54">
    <cfRule type="cellIs" dxfId="2" priority="1489" operator="greaterThan">
      <formula>0</formula>
    </cfRule>
  </conditionalFormatting>
  <conditionalFormatting sqref="AA55">
    <cfRule type="cellIs" dxfId="2" priority="1490" operator="greaterThan">
      <formula>0</formula>
    </cfRule>
  </conditionalFormatting>
  <conditionalFormatting sqref="AA56">
    <cfRule type="cellIs" dxfId="2" priority="1491" operator="greaterThan">
      <formula>0</formula>
    </cfRule>
  </conditionalFormatting>
  <conditionalFormatting sqref="AA57">
    <cfRule type="cellIs" dxfId="2" priority="1492" operator="greaterThan">
      <formula>0</formula>
    </cfRule>
  </conditionalFormatting>
  <conditionalFormatting sqref="AA58">
    <cfRule type="cellIs" dxfId="2" priority="1493" operator="greaterThan">
      <formula>0</formula>
    </cfRule>
  </conditionalFormatting>
  <conditionalFormatting sqref="AA59">
    <cfRule type="cellIs" dxfId="2" priority="1494" operator="greaterThan">
      <formula>0</formula>
    </cfRule>
  </conditionalFormatting>
  <conditionalFormatting sqref="AA60">
    <cfRule type="cellIs" dxfId="2" priority="1495" operator="greaterThan">
      <formula>0</formula>
    </cfRule>
  </conditionalFormatting>
  <conditionalFormatting sqref="AA61">
    <cfRule type="cellIs" dxfId="2" priority="1496" operator="greaterThan">
      <formula>0</formula>
    </cfRule>
  </conditionalFormatting>
  <conditionalFormatting sqref="AA62">
    <cfRule type="cellIs" dxfId="2" priority="1497" operator="greaterThan">
      <formula>0</formula>
    </cfRule>
  </conditionalFormatting>
  <conditionalFormatting sqref="AA63">
    <cfRule type="cellIs" dxfId="2" priority="1498" operator="greaterThan">
      <formula>0</formula>
    </cfRule>
  </conditionalFormatting>
  <conditionalFormatting sqref="AA64">
    <cfRule type="cellIs" dxfId="2" priority="1499" operator="greaterThan">
      <formula>0</formula>
    </cfRule>
  </conditionalFormatting>
  <conditionalFormatting sqref="AA65">
    <cfRule type="cellIs" dxfId="2" priority="1500" operator="greaterThan">
      <formula>0</formula>
    </cfRule>
  </conditionalFormatting>
  <conditionalFormatting sqref="AA66">
    <cfRule type="cellIs" dxfId="2" priority="1501" operator="greaterThan">
      <formula>0</formula>
    </cfRule>
  </conditionalFormatting>
  <conditionalFormatting sqref="AA67">
    <cfRule type="cellIs" dxfId="2" priority="1502" operator="greaterThan">
      <formula>0</formula>
    </cfRule>
  </conditionalFormatting>
  <conditionalFormatting sqref="AA68">
    <cfRule type="cellIs" dxfId="2" priority="1503" operator="greaterThan">
      <formula>0</formula>
    </cfRule>
  </conditionalFormatting>
  <conditionalFormatting sqref="AA69">
    <cfRule type="cellIs" dxfId="2" priority="1504" operator="greaterThan">
      <formula>0</formula>
    </cfRule>
  </conditionalFormatting>
  <conditionalFormatting sqref="AA70">
    <cfRule type="cellIs" dxfId="2" priority="1505" operator="greaterThan">
      <formula>0</formula>
    </cfRule>
  </conditionalFormatting>
  <conditionalFormatting sqref="AA71">
    <cfRule type="cellIs" dxfId="2" priority="1506" operator="greaterThan">
      <formula>0</formula>
    </cfRule>
  </conditionalFormatting>
  <conditionalFormatting sqref="AA72">
    <cfRule type="cellIs" dxfId="2" priority="1507" operator="greaterThan">
      <formula>0</formula>
    </cfRule>
  </conditionalFormatting>
  <conditionalFormatting sqref="AA73">
    <cfRule type="cellIs" dxfId="2" priority="1508" operator="greaterThan">
      <formula>0</formula>
    </cfRule>
  </conditionalFormatting>
  <conditionalFormatting sqref="AA74">
    <cfRule type="cellIs" dxfId="2" priority="1509" operator="greaterThan">
      <formula>0</formula>
    </cfRule>
  </conditionalFormatting>
  <conditionalFormatting sqref="AA75">
    <cfRule type="cellIs" dxfId="2" priority="1510" operator="greaterThan">
      <formula>0</formula>
    </cfRule>
  </conditionalFormatting>
  <conditionalFormatting sqref="AA76">
    <cfRule type="cellIs" dxfId="2" priority="1511" operator="greaterThan">
      <formula>0</formula>
    </cfRule>
  </conditionalFormatting>
  <conditionalFormatting sqref="AA77">
    <cfRule type="cellIs" dxfId="2" priority="1512" operator="greaterThan">
      <formula>0</formula>
    </cfRule>
  </conditionalFormatting>
  <conditionalFormatting sqref="AA78">
    <cfRule type="cellIs" dxfId="2" priority="1513" operator="greaterThan">
      <formula>0</formula>
    </cfRule>
  </conditionalFormatting>
  <conditionalFormatting sqref="AA79">
    <cfRule type="cellIs" dxfId="2" priority="1514" operator="greaterThan">
      <formula>0</formula>
    </cfRule>
  </conditionalFormatting>
  <conditionalFormatting sqref="AA80">
    <cfRule type="cellIs" dxfId="2" priority="1515" operator="greaterThan">
      <formula>0</formula>
    </cfRule>
  </conditionalFormatting>
  <conditionalFormatting sqref="AA81">
    <cfRule type="cellIs" dxfId="2" priority="1516" operator="greaterThan">
      <formula>0</formula>
    </cfRule>
  </conditionalFormatting>
  <conditionalFormatting sqref="AA82">
    <cfRule type="cellIs" dxfId="2" priority="1517" operator="greaterThan">
      <formula>0</formula>
    </cfRule>
  </conditionalFormatting>
  <conditionalFormatting sqref="AA83">
    <cfRule type="cellIs" dxfId="2" priority="1518" operator="greaterThan">
      <formula>0</formula>
    </cfRule>
  </conditionalFormatting>
  <conditionalFormatting sqref="AA84">
    <cfRule type="cellIs" dxfId="2" priority="1519" operator="greaterThan">
      <formula>0</formula>
    </cfRule>
  </conditionalFormatting>
  <conditionalFormatting sqref="AA85">
    <cfRule type="cellIs" dxfId="2" priority="1520" operator="greaterThan">
      <formula>0</formula>
    </cfRule>
  </conditionalFormatting>
  <conditionalFormatting sqref="AA86">
    <cfRule type="cellIs" dxfId="2" priority="1521" operator="greaterThan">
      <formula>0</formula>
    </cfRule>
  </conditionalFormatting>
  <conditionalFormatting sqref="AA87">
    <cfRule type="cellIs" dxfId="2" priority="1522" operator="greaterThan">
      <formula>0</formula>
    </cfRule>
  </conditionalFormatting>
  <conditionalFormatting sqref="AA88">
    <cfRule type="cellIs" dxfId="2" priority="1523" operator="greaterThan">
      <formula>0</formula>
    </cfRule>
  </conditionalFormatting>
  <conditionalFormatting sqref="AA89">
    <cfRule type="cellIs" dxfId="2" priority="1524" operator="greaterThan">
      <formula>0</formula>
    </cfRule>
  </conditionalFormatting>
  <conditionalFormatting sqref="AA90">
    <cfRule type="cellIs" dxfId="2" priority="1525" operator="greaterThan">
      <formula>0</formula>
    </cfRule>
  </conditionalFormatting>
  <conditionalFormatting sqref="AA91">
    <cfRule type="cellIs" dxfId="2" priority="1526" operator="greaterThan">
      <formula>0</formula>
    </cfRule>
  </conditionalFormatting>
  <conditionalFormatting sqref="AA92">
    <cfRule type="cellIs" dxfId="2" priority="1527" operator="greaterThan">
      <formula>0</formula>
    </cfRule>
  </conditionalFormatting>
  <conditionalFormatting sqref="AA93">
    <cfRule type="cellIs" dxfId="2" priority="1528" operator="greaterThan">
      <formula>0</formula>
    </cfRule>
  </conditionalFormatting>
  <conditionalFormatting sqref="AA94">
    <cfRule type="cellIs" dxfId="2" priority="1529" operator="greaterThan">
      <formula>0</formula>
    </cfRule>
  </conditionalFormatting>
  <conditionalFormatting sqref="AA95">
    <cfRule type="cellIs" dxfId="2" priority="1530" operator="greaterThan">
      <formula>0</formula>
    </cfRule>
  </conditionalFormatting>
  <conditionalFormatting sqref="AA96">
    <cfRule type="cellIs" dxfId="2" priority="1531" operator="greaterThan">
      <formula>0</formula>
    </cfRule>
  </conditionalFormatting>
  <conditionalFormatting sqref="AA97">
    <cfRule type="cellIs" dxfId="2" priority="1532" operator="greaterThan">
      <formula>0</formula>
    </cfRule>
  </conditionalFormatting>
  <conditionalFormatting sqref="AA98">
    <cfRule type="cellIs" dxfId="2" priority="1533" operator="greaterThan">
      <formula>0</formula>
    </cfRule>
  </conditionalFormatting>
  <conditionalFormatting sqref="AA99">
    <cfRule type="cellIs" dxfId="2" priority="1534" operator="greaterThan">
      <formula>0</formula>
    </cfRule>
  </conditionalFormatting>
  <conditionalFormatting sqref="AA100">
    <cfRule type="cellIs" dxfId="2" priority="1535" operator="greaterThan">
      <formula>0</formula>
    </cfRule>
  </conditionalFormatting>
  <conditionalFormatting sqref="AA101">
    <cfRule type="cellIs" dxfId="2" priority="1536" operator="greaterThan">
      <formula>0</formula>
    </cfRule>
  </conditionalFormatting>
  <conditionalFormatting sqref="AA102">
    <cfRule type="cellIs" dxfId="2" priority="1537" operator="greaterThan">
      <formula>0</formula>
    </cfRule>
  </conditionalFormatting>
  <conditionalFormatting sqref="AA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L356"/>
  <sheetViews>
    <sheetView tabSelected="0" workbookViewId="0" zoomScale="80" zoomScaleNormal="80" showGridLines="true" showRowColHeaders="1">
      <selection activeCell="P103" sqref="P103"/>
    </sheetView>
  </sheetViews>
  <sheetFormatPr defaultRowHeight="14.4" defaultColWidth="8.85546875" outlineLevelRow="0" outlineLevelCol="0"/>
  <cols>
    <col min="6" max="6" width="14.140625" customWidth="true" style="0"/>
    <col min="19" max="19" width="19" customWidth="true" style="0"/>
    <col min="26" max="26" width="19.42578125" customWidth="true" style="0"/>
    <col min="27" max="27" width="17" customWidth="true" style="0"/>
  </cols>
  <sheetData>
    <row r="1" spans="1:38" customHeight="1" ht="21">
      <c r="A1" s="1" t="s">
        <v>0</v>
      </c>
      <c r="B1" s="2"/>
      <c r="C1" s="3" t="s">
        <v>1</v>
      </c>
      <c r="D1" s="2"/>
      <c r="E1" s="140"/>
      <c r="F1" s="140"/>
      <c r="G1" s="140"/>
      <c r="H1" s="140"/>
      <c r="I1" s="4"/>
      <c r="J1" s="4"/>
      <c r="K1" s="5"/>
      <c r="L1" s="5"/>
      <c r="M1" s="5"/>
      <c r="N1" s="5"/>
      <c r="O1" s="5"/>
      <c r="P1" s="5"/>
      <c r="Q1" s="6"/>
      <c r="R1" s="6"/>
      <c r="S1" s="7"/>
      <c r="T1" s="8"/>
      <c r="U1" s="8"/>
      <c r="V1" s="8"/>
      <c r="W1" s="8"/>
      <c r="X1" s="8"/>
      <c r="Y1" s="8"/>
      <c r="Z1" s="2"/>
      <c r="AA1" s="2"/>
      <c r="AB1" s="9" t="s">
        <v>2</v>
      </c>
      <c r="AC1" s="10">
        <f>$AB$107</f>
        <v>-5.826732448799141</v>
      </c>
      <c r="AD1" s="11" t="s">
        <v>3</v>
      </c>
      <c r="AE1" s="12"/>
      <c r="AF1" s="13"/>
      <c r="AG1" s="14"/>
      <c r="AH1" s="15"/>
      <c r="AI1" s="16"/>
    </row>
    <row r="2" spans="1:38" customHeight="1" ht="21">
      <c r="A2" s="17">
        <v>276.261</v>
      </c>
      <c r="B2" s="18"/>
      <c r="C2" s="19">
        <v>800</v>
      </c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41" t="s">
        <v>4</v>
      </c>
      <c r="AB2" s="141"/>
      <c r="AC2" s="141"/>
      <c r="AD2" s="141"/>
      <c r="AE2" s="22"/>
      <c r="AF2" s="23"/>
      <c r="AG2" s="24"/>
      <c r="AH2" s="25"/>
      <c r="AI2" s="16"/>
    </row>
    <row r="3" spans="1:38" customHeight="1" ht="23.25">
      <c r="A3" s="26"/>
      <c r="B3" s="18"/>
      <c r="C3" s="18"/>
      <c r="D3" s="18"/>
      <c r="E3" s="18"/>
      <c r="F3" s="18"/>
      <c r="G3" s="1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42" t="s">
        <v>5</v>
      </c>
      <c r="AB3" s="142"/>
      <c r="AC3" s="142"/>
      <c r="AD3" s="142"/>
      <c r="AE3" s="28"/>
      <c r="AF3" s="23"/>
      <c r="AG3" s="24"/>
      <c r="AH3" s="25"/>
      <c r="AI3" s="16"/>
    </row>
    <row r="4" spans="1:38" customHeight="1" ht="22.5">
      <c r="A4" s="29" t="s">
        <v>6</v>
      </c>
      <c r="B4" s="143" t="s">
        <v>61</v>
      </c>
      <c r="C4" s="143"/>
      <c r="D4" s="143"/>
      <c r="E4" s="30"/>
      <c r="F4" s="30"/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44" t="s">
        <v>8</v>
      </c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32"/>
      <c r="AE4" s="33"/>
      <c r="AF4" s="34"/>
      <c r="AG4" s="35"/>
      <c r="AH4" s="36"/>
      <c r="AI4" s="16"/>
    </row>
    <row r="5" spans="1:38" customHeight="1" ht="15.75">
      <c r="A5" s="37"/>
      <c r="B5" s="38"/>
      <c r="C5" s="38"/>
      <c r="D5" s="38" t="s">
        <v>9</v>
      </c>
      <c r="E5" s="38"/>
      <c r="F5" s="38"/>
      <c r="G5" s="38"/>
      <c r="H5" s="39"/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 t="s">
        <v>9</v>
      </c>
      <c r="Q5" s="39"/>
      <c r="R5" s="39"/>
      <c r="S5" s="39"/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 t="s">
        <v>9</v>
      </c>
      <c r="Z5" s="39"/>
      <c r="AA5" s="39"/>
      <c r="AB5" s="39"/>
      <c r="AC5" s="39"/>
      <c r="AD5" s="40"/>
      <c r="AF5" s="16"/>
      <c r="AG5" s="41" t="s">
        <v>10</v>
      </c>
      <c r="AH5" s="42" t="s">
        <v>11</v>
      </c>
      <c r="AI5" s="43" t="s">
        <v>12</v>
      </c>
    </row>
    <row r="6" spans="1:38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17</v>
      </c>
      <c r="H6" s="45" t="s">
        <v>18</v>
      </c>
      <c r="I6" s="45" t="s">
        <v>19</v>
      </c>
      <c r="J6" s="45" t="s">
        <v>20</v>
      </c>
      <c r="K6" s="45" t="s">
        <v>21</v>
      </c>
      <c r="L6" s="45" t="s">
        <v>22</v>
      </c>
      <c r="M6" s="45" t="s">
        <v>23</v>
      </c>
      <c r="N6" s="45" t="s">
        <v>21</v>
      </c>
      <c r="O6" s="45" t="s">
        <v>22</v>
      </c>
      <c r="P6" s="45" t="s">
        <v>23</v>
      </c>
      <c r="Q6" s="45" t="s">
        <v>24</v>
      </c>
      <c r="R6" s="45" t="s">
        <v>25</v>
      </c>
      <c r="S6" s="45" t="s">
        <v>26</v>
      </c>
      <c r="T6" s="45">
        <v>12</v>
      </c>
      <c r="U6" s="45">
        <v>15</v>
      </c>
      <c r="V6" s="45">
        <v>20</v>
      </c>
      <c r="W6" s="45" t="s">
        <v>27</v>
      </c>
      <c r="X6" s="45" t="s">
        <v>27</v>
      </c>
      <c r="Y6" s="45" t="s">
        <v>27</v>
      </c>
      <c r="Z6" s="45" t="s">
        <v>27</v>
      </c>
      <c r="AA6" s="46" t="s">
        <v>28</v>
      </c>
      <c r="AB6" s="45" t="s">
        <v>29</v>
      </c>
      <c r="AC6" s="45" t="s">
        <v>30</v>
      </c>
      <c r="AD6" s="47" t="s">
        <v>31</v>
      </c>
      <c r="AE6" s="48"/>
      <c r="AF6" s="16"/>
      <c r="AG6" s="49">
        <v>51.5</v>
      </c>
      <c r="AH6" s="50">
        <v>0</v>
      </c>
      <c r="AI6" s="51">
        <v>0</v>
      </c>
    </row>
    <row r="7" spans="1:38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41</v>
      </c>
      <c r="L7" s="53" t="s">
        <v>41</v>
      </c>
      <c r="M7" s="53" t="s">
        <v>42</v>
      </c>
      <c r="N7" s="53" t="s">
        <v>43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48</v>
      </c>
      <c r="U7" s="53" t="s">
        <v>48</v>
      </c>
      <c r="V7" s="53" t="s">
        <v>48</v>
      </c>
      <c r="W7" s="53" t="s">
        <v>49</v>
      </c>
      <c r="X7" s="53" t="s">
        <v>50</v>
      </c>
      <c r="Y7" s="53" t="s">
        <v>51</v>
      </c>
      <c r="Z7" s="53" t="s">
        <v>47</v>
      </c>
      <c r="AA7" s="53" t="s">
        <v>52</v>
      </c>
      <c r="AB7" s="53" t="s">
        <v>47</v>
      </c>
      <c r="AC7" s="53" t="s">
        <v>47</v>
      </c>
      <c r="AD7" s="54" t="s">
        <v>47</v>
      </c>
      <c r="AE7" s="55"/>
      <c r="AF7" s="16"/>
      <c r="AG7" s="49">
        <f>ROUND((AG6-0.01),2)</f>
        <v>51.49</v>
      </c>
      <c r="AH7" s="50">
        <v>0</v>
      </c>
      <c r="AI7" s="51">
        <v>0</v>
      </c>
    </row>
    <row r="8" spans="1:38" customHeight="1" ht="15.75">
      <c r="A8" s="56">
        <v>0</v>
      </c>
      <c r="B8" s="57">
        <v>0.0104166666666667</v>
      </c>
      <c r="C8" s="58">
        <v>49.96</v>
      </c>
      <c r="D8" s="59">
        <f>ROUND(C8,2)</f>
        <v>49.96</v>
      </c>
      <c r="E8" s="60">
        <v>407.2</v>
      </c>
      <c r="F8" s="60">
        <v>631.81759</v>
      </c>
      <c r="G8" s="61">
        <f>ABS(F8)</f>
        <v>631.81759</v>
      </c>
      <c r="H8" s="62">
        <v>23.45577</v>
      </c>
      <c r="I8" s="63">
        <f>MAX(H8,-0.12*G8)</f>
        <v>23.45577</v>
      </c>
      <c r="J8" s="63">
        <f>IF(ABS(G8)&lt;=10,0.5,IF(ABS(G8)&lt;=25,1,IF(ABS(G8)&lt;=100,2,10)))</f>
        <v>10</v>
      </c>
      <c r="K8" s="64">
        <f>IF(H8&lt;-J8,1,0)</f>
        <v>0</v>
      </c>
      <c r="L8" s="64"/>
      <c r="M8" s="65">
        <f>IF(OR(L8=12,L8=24,L8=36,L8=48,L8=60,L8=72,L8=84,L8=96),1,0)</f>
        <v>0</v>
      </c>
      <c r="N8" s="65">
        <f>IF(H8&gt;J8,1,0)</f>
        <v>1</v>
      </c>
      <c r="O8" s="65"/>
      <c r="P8" s="65">
        <f>IF(OR(O8=12,O8=24,O8=36,O8=48,O8=60,O8=72,O8=84,O8=96),1,0)</f>
        <v>0</v>
      </c>
      <c r="Q8" s="66">
        <f>M8+P8</f>
        <v>0</v>
      </c>
      <c r="R8" s="66">
        <f>Q8*ABS(S8)*0.1</f>
        <v>0</v>
      </c>
      <c r="S8" s="67">
        <f>I8*E8/40000</f>
        <v>0.2387797386</v>
      </c>
      <c r="T8" s="60">
        <f>MIN($T$6/100*G8,150)</f>
        <v>75.8181108</v>
      </c>
      <c r="U8" s="60">
        <f>MIN($U$6/100*G8,200)</f>
        <v>94.7726385</v>
      </c>
      <c r="V8" s="60">
        <f>MIN($V$6/100*G8,250)</f>
        <v>126.363518</v>
      </c>
      <c r="W8" s="60">
        <v>0.2</v>
      </c>
      <c r="X8" s="60">
        <v>0.2</v>
      </c>
      <c r="Y8" s="60">
        <v>0.6</v>
      </c>
      <c r="Z8" s="67">
        <f>IF(AND(D8&lt;49.85,H8&gt;0),$C$2*ABS(H8)/40000,(SUMPRODUCT(--(H8&gt;$T8:$V8),(H8-$T8:$V8),($W8:$Y8)))*E8/40000)</f>
        <v>0</v>
      </c>
      <c r="AA8" s="67">
        <f>IF(AND(C8&gt;=50.1,H8&lt;0),($A$2)*ABS(H8)/40000,0)</f>
        <v>0</v>
      </c>
      <c r="AB8" s="67">
        <f>S8+Z8+AA8</f>
        <v>0.2387797386</v>
      </c>
      <c r="AC8" s="67">
        <f>IF(AB8&gt;=0,AB8,"")</f>
        <v>0.2387797386</v>
      </c>
      <c r="AD8" s="68" t="str">
        <f>IF(AB8&lt;0,AB8,"")</f>
        <v/>
      </c>
      <c r="AE8" s="69"/>
      <c r="AF8" s="16"/>
      <c r="AG8" s="49">
        <f>ROUND((AG7-0.01),2)</f>
        <v>51.48</v>
      </c>
      <c r="AH8" s="50">
        <v>0</v>
      </c>
      <c r="AI8" s="51">
        <v>0</v>
      </c>
    </row>
    <row r="9" spans="1:38" customHeight="1" ht="15.75">
      <c r="A9" s="70">
        <v>0.0104166666666667</v>
      </c>
      <c r="B9" s="71">
        <v>0.0208333333333333</v>
      </c>
      <c r="C9" s="72">
        <v>50</v>
      </c>
      <c r="D9" s="73">
        <f>ROUND(C9,2)</f>
        <v>50</v>
      </c>
      <c r="E9" s="60">
        <v>276.26</v>
      </c>
      <c r="F9" s="60">
        <v>711.09599</v>
      </c>
      <c r="G9" s="61">
        <f>ABS(F9)</f>
        <v>711.09599</v>
      </c>
      <c r="H9" s="74">
        <v>-62.34473</v>
      </c>
      <c r="I9" s="63">
        <f>MAX(H9,-0.12*G9)</f>
        <v>-62.34473</v>
      </c>
      <c r="J9" s="63">
        <f>IF(ABS(G9)&lt;=10,0.5,IF(ABS(G9)&lt;=25,1,IF(ABS(G9)&lt;=100,2,10)))</f>
        <v>10</v>
      </c>
      <c r="K9" s="64">
        <f>IF(H9&lt;-J9,1,0)</f>
        <v>1</v>
      </c>
      <c r="L9" s="64">
        <f>IF(K9=K8,K9+L8,0)</f>
        <v>0</v>
      </c>
      <c r="M9" s="65">
        <f>IF(OR(L9=12,L9=24,L9=36,L9=48,L9=60,L9=72,L9=84,L9=96),1,0)</f>
        <v>0</v>
      </c>
      <c r="N9" s="65">
        <f>IF(H9&gt;J9,1,0)</f>
        <v>0</v>
      </c>
      <c r="O9" s="65">
        <f>IF(N9=N8,N9+O8,0)</f>
        <v>0</v>
      </c>
      <c r="P9" s="65">
        <f>IF(OR(O9=12,O9=24,O9=36,O9=48,O9=60,O9=72,O9=84,O9=96),1,0)</f>
        <v>0</v>
      </c>
      <c r="Q9" s="66">
        <f>M9+P9</f>
        <v>0</v>
      </c>
      <c r="R9" s="66">
        <f>Q9*ABS(S9)*0.1</f>
        <v>0</v>
      </c>
      <c r="S9" s="67">
        <f>I9*E9/40000</f>
        <v>-0.430583877745</v>
      </c>
      <c r="T9" s="60">
        <f>MIN($T$6/100*G9,150)</f>
        <v>85.3315188</v>
      </c>
      <c r="U9" s="60">
        <f>MIN($U$6/100*G9,200)</f>
        <v>106.6643985</v>
      </c>
      <c r="V9" s="60">
        <f>MIN($V$6/100*G9,250)</f>
        <v>142.219198</v>
      </c>
      <c r="W9" s="60">
        <v>0.2</v>
      </c>
      <c r="X9" s="60">
        <v>0.2</v>
      </c>
      <c r="Y9" s="60">
        <v>0.6</v>
      </c>
      <c r="Z9" s="67">
        <f>IF(AND(D9&lt;49.85,H9&gt;0),$C$2*ABS(H9)/40000,(SUMPRODUCT(--(H9&gt;$T9:$V9),(H9-$T9:$V9),($W9:$Y9)))*E9/40000)</f>
        <v>0</v>
      </c>
      <c r="AA9" s="67">
        <f>IF(AND(C9&gt;=50.1,H9&lt;0),($A$2)*ABS(H9)/40000,0)</f>
        <v>0</v>
      </c>
      <c r="AB9" s="67">
        <f>S9+Z9+AA9</f>
        <v>-0.430583877745</v>
      </c>
      <c r="AC9" s="75" t="str">
        <f>IF(AB9&gt;=0,AB9,"")</f>
        <v/>
      </c>
      <c r="AD9" s="76">
        <f>IF(AB9&lt;0,AB9,"")</f>
        <v>-0.430583877745</v>
      </c>
      <c r="AE9" s="77"/>
      <c r="AF9" s="16"/>
      <c r="AG9" s="49">
        <f>ROUND((AG8-0.01),2)</f>
        <v>51.47</v>
      </c>
      <c r="AH9" s="50">
        <v>0</v>
      </c>
      <c r="AI9" s="51">
        <v>0</v>
      </c>
    </row>
    <row r="10" spans="1:38" customHeight="1" ht="15.75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276.26</v>
      </c>
      <c r="F10" s="60">
        <v>696.84159</v>
      </c>
      <c r="G10" s="61">
        <f>ABS(F10)</f>
        <v>696.84159</v>
      </c>
      <c r="H10" s="74">
        <v>-59.22717</v>
      </c>
      <c r="I10" s="63">
        <f>MAX(H10,-0.12*G10)</f>
        <v>-59.22717</v>
      </c>
      <c r="J10" s="63">
        <f>IF(ABS(G10)&lt;=10,0.5,IF(ABS(G10)&lt;=25,1,IF(ABS(G10)&lt;=100,2,10)))</f>
        <v>10</v>
      </c>
      <c r="K10" s="64">
        <f>IF(H10&lt;-J10,1,0)</f>
        <v>1</v>
      </c>
      <c r="L10" s="64">
        <f>IF(K10=K9,L9+K10,0)</f>
        <v>1</v>
      </c>
      <c r="M10" s="65">
        <f>IF(OR(L10=12,L10=24,L10=36,L10=48,L10=60,L10=72,L10=84,L10=96),1,0)</f>
        <v>0</v>
      </c>
      <c r="N10" s="65">
        <f>IF(H10&gt;J10,1,0)</f>
        <v>0</v>
      </c>
      <c r="O10" s="65">
        <f>IF(N10=N9,O9+N10,0)</f>
        <v>0</v>
      </c>
      <c r="P10" s="65">
        <f>IF(OR(O10=12,O10=24,O10=36,O10=48,O10=60,O10=72,O10=84,O10=96),1,0)</f>
        <v>0</v>
      </c>
      <c r="Q10" s="66">
        <f>M10+P10</f>
        <v>0</v>
      </c>
      <c r="R10" s="66">
        <f>Q10*ABS(S10)*0.1</f>
        <v>0</v>
      </c>
      <c r="S10" s="67">
        <f>I10*E10/40000</f>
        <v>-0.409052449605</v>
      </c>
      <c r="T10" s="60">
        <f>MIN($T$6/100*G10,150)</f>
        <v>83.6209908</v>
      </c>
      <c r="U10" s="60">
        <f>MIN($U$6/100*G10,200)</f>
        <v>104.5262385</v>
      </c>
      <c r="V10" s="60">
        <f>MIN($V$6/100*G10,250)</f>
        <v>139.368318</v>
      </c>
      <c r="W10" s="60">
        <v>0.2</v>
      </c>
      <c r="X10" s="60">
        <v>0.2</v>
      </c>
      <c r="Y10" s="60">
        <v>0.6</v>
      </c>
      <c r="Z10" s="67">
        <f>IF(AND(D10&lt;49.85,H10&gt;0),$C$2*ABS(H10)/40000,(SUMPRODUCT(--(H10&gt;$T10:$V10),(H10-$T10:$V10),($W10:$Y10)))*E10/40000)</f>
        <v>0</v>
      </c>
      <c r="AA10" s="67">
        <f>IF(AND(C10&gt;=50.1,H10&lt;0),($A$2)*ABS(H10)/40000,0)</f>
        <v>0</v>
      </c>
      <c r="AB10" s="67">
        <f>S10+Z10+AA10</f>
        <v>-0.409052449605</v>
      </c>
      <c r="AC10" s="75" t="str">
        <f>IF(AB10&gt;=0,AB10,"")</f>
        <v/>
      </c>
      <c r="AD10" s="76">
        <f>IF(AB10&lt;0,AB10,"")</f>
        <v>-0.409052449605</v>
      </c>
      <c r="AE10" s="77"/>
      <c r="AF10" s="16"/>
      <c r="AG10" s="49">
        <f>ROUND((AG9-0.01),2)</f>
        <v>51.46</v>
      </c>
      <c r="AH10" s="50">
        <v>0</v>
      </c>
      <c r="AI10" s="51">
        <v>0</v>
      </c>
    </row>
    <row r="11" spans="1:38" customHeight="1" ht="15.75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276.26</v>
      </c>
      <c r="F11" s="60">
        <v>577.5627899999999</v>
      </c>
      <c r="G11" s="61">
        <f>ABS(F11)</f>
        <v>577.5627899999999</v>
      </c>
      <c r="H11" s="74">
        <v>64.11611000000001</v>
      </c>
      <c r="I11" s="63">
        <f>MAX(H11,-0.12*G11)</f>
        <v>64.11611000000001</v>
      </c>
      <c r="J11" s="63">
        <f>IF(ABS(G11)&lt;=10,0.5,IF(ABS(G11)&lt;=25,1,IF(ABS(G11)&lt;=100,2,10)))</f>
        <v>10</v>
      </c>
      <c r="K11" s="64">
        <f>IF(H11&lt;-J11,1,0)</f>
        <v>0</v>
      </c>
      <c r="L11" s="64">
        <f>IF(K11=K10,L10+K11,0)</f>
        <v>0</v>
      </c>
      <c r="M11" s="65">
        <f>IF(OR(L11=12,L11=24,L11=36,L11=48,L11=60,L11=72,L11=84,L11=96),1,0)</f>
        <v>0</v>
      </c>
      <c r="N11" s="65">
        <f>IF(H11&gt;J11,1,0)</f>
        <v>1</v>
      </c>
      <c r="O11" s="65">
        <f>IF(N11=N10,O10+N11,0)</f>
        <v>0</v>
      </c>
      <c r="P11" s="65">
        <f>IF(OR(O11=12,O11=24,O11=36,O11=48,O11=60,O11=72,O11=84,O11=96),1,0)</f>
        <v>0</v>
      </c>
      <c r="Q11" s="66">
        <f>M11+P11</f>
        <v>0</v>
      </c>
      <c r="R11" s="66">
        <f>Q11*ABS(S11)*0.1</f>
        <v>0</v>
      </c>
      <c r="S11" s="67">
        <f>I11*E11/40000</f>
        <v>0.442817913715</v>
      </c>
      <c r="T11" s="60">
        <f>MIN($T$6/100*G11,150)</f>
        <v>69.30753479999998</v>
      </c>
      <c r="U11" s="60">
        <f>MIN($U$6/100*G11,200)</f>
        <v>86.6344185</v>
      </c>
      <c r="V11" s="60">
        <f>MIN($V$6/100*G11,250)</f>
        <v>115.512558</v>
      </c>
      <c r="W11" s="60">
        <v>0.2</v>
      </c>
      <c r="X11" s="60">
        <v>0.2</v>
      </c>
      <c r="Y11" s="60">
        <v>0.6</v>
      </c>
      <c r="Z11" s="67">
        <f>IF(AND(D11&lt;49.85,H11&gt;0),$C$2*ABS(H11)/40000,(SUMPRODUCT(--(H11&gt;$T11:$V11),(H11-$T11:$V11),($W11:$Y11)))*E11/40000)</f>
        <v>0</v>
      </c>
      <c r="AA11" s="67">
        <f>IF(AND(C11&gt;=50.1,H11&lt;0),($A$2)*ABS(H11)/40000,0)</f>
        <v>0</v>
      </c>
      <c r="AB11" s="67">
        <f>S11+Z11+AA11</f>
        <v>0.442817913715</v>
      </c>
      <c r="AC11" s="75">
        <f>IF(AB11&gt;=0,AB11,"")</f>
        <v>0.442817913715</v>
      </c>
      <c r="AD11" s="76" t="str">
        <f>IF(AB11&lt;0,AB11,"")</f>
        <v/>
      </c>
      <c r="AE11" s="77"/>
      <c r="AF11" s="16"/>
      <c r="AG11" s="49">
        <f>ROUND((AG10-0.01),2)</f>
        <v>51.45</v>
      </c>
      <c r="AH11" s="50">
        <v>0</v>
      </c>
      <c r="AI11" s="51">
        <v>0</v>
      </c>
      <c r="AK11" s="78">
        <v>-21</v>
      </c>
      <c r="AL11" s="79">
        <f>IF(OR(AK11&lt;-20,AK11&gt;20),1,0)</f>
        <v>1</v>
      </c>
    </row>
    <row r="12" spans="1:38" customHeight="1" ht="15.75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221.01</v>
      </c>
      <c r="F12" s="60">
        <v>678.47586</v>
      </c>
      <c r="G12" s="61">
        <f>ABS(F12)</f>
        <v>678.47586</v>
      </c>
      <c r="H12" s="74">
        <v>-45.26274</v>
      </c>
      <c r="I12" s="63">
        <f>MAX(H12,-0.12*G12)</f>
        <v>-45.26274</v>
      </c>
      <c r="J12" s="63">
        <f>IF(ABS(G12)&lt;=10,0.5,IF(ABS(G12)&lt;=25,1,IF(ABS(G12)&lt;=100,2,10)))</f>
        <v>10</v>
      </c>
      <c r="K12" s="64">
        <f>IF(H12&lt;-J12,1,0)</f>
        <v>1</v>
      </c>
      <c r="L12" s="64">
        <f>IF(K12=K11,L11+K12,0)</f>
        <v>0</v>
      </c>
      <c r="M12" s="65">
        <f>IF(OR(L12=12,L12=24,L12=36,L12=48,L12=60,L12=72,L12=84,L12=96),1,0)</f>
        <v>0</v>
      </c>
      <c r="N12" s="65">
        <f>IF(H12&gt;J12,1,0)</f>
        <v>0</v>
      </c>
      <c r="O12" s="65">
        <f>IF(N12=N11,O11+N12,0)</f>
        <v>0</v>
      </c>
      <c r="P12" s="65">
        <f>IF(OR(O12=12,O12=24,O12=36,O12=48,O12=60,O12=72,O12=84,O12=96),1,0)</f>
        <v>0</v>
      </c>
      <c r="Q12" s="66">
        <f>M12+P12</f>
        <v>0</v>
      </c>
      <c r="R12" s="66">
        <f>Q12*ABS(S12)*0.1</f>
        <v>0</v>
      </c>
      <c r="S12" s="67">
        <f>I12*E12/40000</f>
        <v>-0.250087954185</v>
      </c>
      <c r="T12" s="60">
        <f>MIN($T$6/100*G12,150)</f>
        <v>81.4171032</v>
      </c>
      <c r="U12" s="60">
        <f>MIN($U$6/100*G12,200)</f>
        <v>101.771379</v>
      </c>
      <c r="V12" s="60">
        <f>MIN($V$6/100*G12,250)</f>
        <v>135.695172</v>
      </c>
      <c r="W12" s="60">
        <v>0.2</v>
      </c>
      <c r="X12" s="60">
        <v>0.2</v>
      </c>
      <c r="Y12" s="60">
        <v>0.6</v>
      </c>
      <c r="Z12" s="67">
        <f>IF(AND(D12&lt;49.85,H12&gt;0),$C$2*ABS(H12)/40000,(SUMPRODUCT(--(H12&gt;$T12:$V12),(H12-$T12:$V12),($W12:$Y12)))*E12/40000)</f>
        <v>0</v>
      </c>
      <c r="AA12" s="67">
        <f>IF(AND(C12&gt;=50.1,H12&lt;0),($A$2)*ABS(H12)/40000,0)</f>
        <v>0</v>
      </c>
      <c r="AB12" s="67">
        <f>S12+Z12+AA12</f>
        <v>-0.250087954185</v>
      </c>
      <c r="AC12" s="75" t="str">
        <f>IF(AB12&gt;=0,AB12,"")</f>
        <v/>
      </c>
      <c r="AD12" s="76">
        <f>IF(AB12&lt;0,AB12,"")</f>
        <v>-0.250087954185</v>
      </c>
      <c r="AE12" s="77"/>
      <c r="AF12" s="16"/>
      <c r="AG12" s="49">
        <f>ROUND((AG11-0.01),2)</f>
        <v>51.44</v>
      </c>
      <c r="AH12" s="50">
        <v>0</v>
      </c>
      <c r="AI12" s="51">
        <v>0</v>
      </c>
      <c r="AK12" s="80" t="s">
        <v>53</v>
      </c>
      <c r="AL12" s="81"/>
    </row>
    <row r="13" spans="1:38" customHeight="1" ht="15.75">
      <c r="A13" s="70">
        <v>0.0520833333333333</v>
      </c>
      <c r="B13" s="71">
        <v>0.0625</v>
      </c>
      <c r="C13" s="72">
        <v>50.02</v>
      </c>
      <c r="D13" s="73">
        <f>ROUND(C13,2)</f>
        <v>50.02</v>
      </c>
      <c r="E13" s="60">
        <v>165.76</v>
      </c>
      <c r="F13" s="60">
        <v>667.49506</v>
      </c>
      <c r="G13" s="61">
        <f>ABS(F13)</f>
        <v>667.49506</v>
      </c>
      <c r="H13" s="74">
        <v>-40.66762</v>
      </c>
      <c r="I13" s="63">
        <f>MAX(H13,-0.12*G13)</f>
        <v>-40.66762</v>
      </c>
      <c r="J13" s="63">
        <f>IF(ABS(G13)&lt;=10,0.5,IF(ABS(G13)&lt;=25,1,IF(ABS(G13)&lt;=100,2,10)))</f>
        <v>10</v>
      </c>
      <c r="K13" s="64">
        <f>IF(H13&lt;-J13,1,0)</f>
        <v>1</v>
      </c>
      <c r="L13" s="64">
        <f>IF(K13=K12,L12+K13,0)</f>
        <v>1</v>
      </c>
      <c r="M13" s="65">
        <f>IF(OR(L13=12,L13=24,L13=36,L13=48,L13=60,L13=72,L13=84,L13=96),1,0)</f>
        <v>0</v>
      </c>
      <c r="N13" s="65">
        <f>IF(H13&gt;J13,1,0)</f>
        <v>0</v>
      </c>
      <c r="O13" s="65">
        <f>IF(N13=N12,O12+N13,0)</f>
        <v>0</v>
      </c>
      <c r="P13" s="65">
        <f>IF(OR(O13=12,O13=24,O13=36,O13=48,O13=60,O13=72,O13=84,O13=96),1,0)</f>
        <v>0</v>
      </c>
      <c r="Q13" s="66">
        <f>M13+P13</f>
        <v>0</v>
      </c>
      <c r="R13" s="66">
        <f>Q13*ABS(S13)*0.1</f>
        <v>0</v>
      </c>
      <c r="S13" s="67">
        <f>I13*E13/40000</f>
        <v>-0.16852661728</v>
      </c>
      <c r="T13" s="60">
        <f>MIN($T$6/100*G13,150)</f>
        <v>80.09940719999999</v>
      </c>
      <c r="U13" s="60">
        <f>MIN($U$6/100*G13,200)</f>
        <v>100.124259</v>
      </c>
      <c r="V13" s="60">
        <f>MIN($V$6/100*G13,250)</f>
        <v>133.499012</v>
      </c>
      <c r="W13" s="60">
        <v>0.2</v>
      </c>
      <c r="X13" s="60">
        <v>0.2</v>
      </c>
      <c r="Y13" s="60">
        <v>0.6</v>
      </c>
      <c r="Z13" s="67">
        <f>IF(AND(D13&lt;49.85,H13&gt;0),$C$2*ABS(H13)/40000,(SUMPRODUCT(--(H13&gt;$T13:$V13),(H13-$T13:$V13),($W13:$Y13)))*E13/40000)</f>
        <v>0</v>
      </c>
      <c r="AA13" s="67">
        <f>IF(AND(C13&gt;=50.1,H13&lt;0),($A$2)*ABS(H13)/40000,0)</f>
        <v>0</v>
      </c>
      <c r="AB13" s="67">
        <f>S13+Z13+AA13</f>
        <v>-0.16852661728</v>
      </c>
      <c r="AC13" s="75" t="str">
        <f>IF(AB13&gt;=0,AB13,"")</f>
        <v/>
      </c>
      <c r="AD13" s="76">
        <f>IF(AB13&lt;0,AB13,"")</f>
        <v>-0.16852661728</v>
      </c>
      <c r="AE13" s="77"/>
      <c r="AF13" s="16"/>
      <c r="AG13" s="49">
        <f>ROUND((AG12-0.01),2)</f>
        <v>51.43</v>
      </c>
      <c r="AH13" s="50">
        <v>0</v>
      </c>
      <c r="AI13" s="51">
        <v>0</v>
      </c>
      <c r="AK13" s="80"/>
      <c r="AL13" s="81"/>
    </row>
    <row r="14" spans="1:38" customHeight="1" ht="15.75">
      <c r="A14" s="70">
        <v>0.0625</v>
      </c>
      <c r="B14" s="71">
        <v>0.0729166666666667</v>
      </c>
      <c r="C14" s="72">
        <v>50</v>
      </c>
      <c r="D14" s="73">
        <f>ROUND(C14,2)</f>
        <v>50</v>
      </c>
      <c r="E14" s="60">
        <v>276.26</v>
      </c>
      <c r="F14" s="60">
        <v>666.73226</v>
      </c>
      <c r="G14" s="61">
        <f>ABS(F14)</f>
        <v>666.73226</v>
      </c>
      <c r="H14" s="74">
        <v>-44.47415</v>
      </c>
      <c r="I14" s="63">
        <f>MAX(H14,-0.12*G14)</f>
        <v>-44.47415</v>
      </c>
      <c r="J14" s="63">
        <f>IF(ABS(G14)&lt;=10,0.5,IF(ABS(G14)&lt;=25,1,IF(ABS(G14)&lt;=100,2,10)))</f>
        <v>10</v>
      </c>
      <c r="K14" s="64">
        <f>IF(H14&lt;-J14,1,0)</f>
        <v>1</v>
      </c>
      <c r="L14" s="64">
        <f>IF(K14=K13,L13+K14,0)</f>
        <v>2</v>
      </c>
      <c r="M14" s="65">
        <f>IF(OR(L14=12,L14=24,L14=36,L14=48,L14=60,L14=72,L14=84,L14=96),1,0)</f>
        <v>0</v>
      </c>
      <c r="N14" s="65">
        <f>IF(H14&gt;J14,1,0)</f>
        <v>0</v>
      </c>
      <c r="O14" s="65">
        <f>IF(N14=N13,O13+N14,0)</f>
        <v>0</v>
      </c>
      <c r="P14" s="65">
        <f>IF(OR(O14=12,O14=24,O14=36,O14=48,O14=60,O14=72,O14=84,O14=96),1,0)</f>
        <v>0</v>
      </c>
      <c r="Q14" s="66">
        <f>M14+P14</f>
        <v>0</v>
      </c>
      <c r="R14" s="66">
        <f>Q14*ABS(S14)*0.1</f>
        <v>0</v>
      </c>
      <c r="S14" s="67">
        <f>I14*E14/40000</f>
        <v>-0.307160716975</v>
      </c>
      <c r="T14" s="60">
        <f>MIN($T$6/100*G14,150)</f>
        <v>80.0078712</v>
      </c>
      <c r="U14" s="60">
        <f>MIN($U$6/100*G14,200)</f>
        <v>100.009839</v>
      </c>
      <c r="V14" s="60">
        <f>MIN($V$6/100*G14,250)</f>
        <v>133.346452</v>
      </c>
      <c r="W14" s="60">
        <v>0.2</v>
      </c>
      <c r="X14" s="60">
        <v>0.2</v>
      </c>
      <c r="Y14" s="60">
        <v>0.6</v>
      </c>
      <c r="Z14" s="67">
        <f>IF(AND(D14&lt;49.85,H14&gt;0),$C$2*ABS(H14)/40000,(SUMPRODUCT(--(H14&gt;$T14:$V14),(H14-$T14:$V14),($W14:$Y14)))*E14/40000)</f>
        <v>0</v>
      </c>
      <c r="AA14" s="67">
        <f>IF(AND(C14&gt;=50.1,H14&lt;0),($A$2)*ABS(H14)/40000,0)</f>
        <v>0</v>
      </c>
      <c r="AB14" s="67">
        <f>S14+Z14+AA14</f>
        <v>-0.307160716975</v>
      </c>
      <c r="AC14" s="75" t="str">
        <f>IF(AB14&gt;=0,AB14,"")</f>
        <v/>
      </c>
      <c r="AD14" s="76">
        <f>IF(AB14&lt;0,AB14,"")</f>
        <v>-0.307160716975</v>
      </c>
      <c r="AE14" s="77"/>
      <c r="AF14" s="82"/>
      <c r="AG14" s="49">
        <f>ROUND((AG13-0.01),2)</f>
        <v>51.42</v>
      </c>
      <c r="AH14" s="50">
        <v>0</v>
      </c>
      <c r="AI14" s="51">
        <v>0</v>
      </c>
      <c r="AK14" s="80"/>
      <c r="AL14" s="81"/>
    </row>
    <row r="15" spans="1:38" customHeight="1" ht="15.75">
      <c r="A15" s="70">
        <v>0.0729166666666667</v>
      </c>
      <c r="B15" s="71">
        <v>0.0833333333333334</v>
      </c>
      <c r="C15" s="72">
        <v>50.01</v>
      </c>
      <c r="D15" s="73">
        <f>ROUND(C15,2)</f>
        <v>50.01</v>
      </c>
      <c r="E15" s="60">
        <v>221.01</v>
      </c>
      <c r="F15" s="60">
        <v>672.58626</v>
      </c>
      <c r="G15" s="61">
        <f>ABS(F15)</f>
        <v>672.58626</v>
      </c>
      <c r="H15" s="74">
        <v>-49.79641</v>
      </c>
      <c r="I15" s="63">
        <f>MAX(H15,-0.12*G15)</f>
        <v>-49.79641</v>
      </c>
      <c r="J15" s="63">
        <f>IF(ABS(G15)&lt;=10,0.5,IF(ABS(G15)&lt;=25,1,IF(ABS(G15)&lt;=100,2,10)))</f>
        <v>10</v>
      </c>
      <c r="K15" s="64">
        <f>IF(H15&lt;-J15,1,0)</f>
        <v>1</v>
      </c>
      <c r="L15" s="64">
        <f>IF(K15=K14,L14+K15,0)</f>
        <v>3</v>
      </c>
      <c r="M15" s="65">
        <f>IF(OR(L15=12,L15=24,L15=36,L15=48,L15=60,L15=72,L15=84,L15=96),1,0)</f>
        <v>0</v>
      </c>
      <c r="N15" s="65">
        <f>IF(H15&gt;J15,1,0)</f>
        <v>0</v>
      </c>
      <c r="O15" s="65">
        <f>IF(N15=N14,O14+N15,0)</f>
        <v>0</v>
      </c>
      <c r="P15" s="65">
        <f>IF(OR(O15=12,O15=24,O15=36,O15=48,O15=60,O15=72,O15=84,O15=96),1,0)</f>
        <v>0</v>
      </c>
      <c r="Q15" s="66">
        <f>M15+P15</f>
        <v>0</v>
      </c>
      <c r="R15" s="66">
        <f>Q15*ABS(S15)*0.1</f>
        <v>0</v>
      </c>
      <c r="S15" s="67">
        <f>I15*E15/40000</f>
        <v>-0.2751376143525</v>
      </c>
      <c r="T15" s="60">
        <f>MIN($T$6/100*G15,150)</f>
        <v>80.71035120000001</v>
      </c>
      <c r="U15" s="60">
        <f>MIN($U$6/100*G15,200)</f>
        <v>100.887939</v>
      </c>
      <c r="V15" s="60">
        <f>MIN($V$6/100*G15,250)</f>
        <v>134.517252</v>
      </c>
      <c r="W15" s="60">
        <v>0.2</v>
      </c>
      <c r="X15" s="60">
        <v>0.2</v>
      </c>
      <c r="Y15" s="60">
        <v>0.6</v>
      </c>
      <c r="Z15" s="67">
        <f>IF(AND(D15&lt;49.85,H15&gt;0),$C$2*ABS(H15)/40000,(SUMPRODUCT(--(H15&gt;$T15:$V15),(H15-$T15:$V15),($W15:$Y15)))*E15/40000)</f>
        <v>0</v>
      </c>
      <c r="AA15" s="67">
        <f>IF(AND(C15&gt;=50.1,H15&lt;0),($A$2)*ABS(H15)/40000,0)</f>
        <v>0</v>
      </c>
      <c r="AB15" s="67">
        <f>S15+Z15+AA15</f>
        <v>-0.2751376143525</v>
      </c>
      <c r="AC15" s="75" t="str">
        <f>IF(AB15&gt;=0,AB15,"")</f>
        <v/>
      </c>
      <c r="AD15" s="76">
        <f>IF(AB15&lt;0,AB15,"")</f>
        <v>-0.2751376143525</v>
      </c>
      <c r="AE15" s="77"/>
      <c r="AF15" s="16"/>
      <c r="AG15" s="49">
        <f>ROUND((AG14-0.01),2)</f>
        <v>51.41</v>
      </c>
      <c r="AH15" s="50">
        <v>0</v>
      </c>
      <c r="AI15" s="51">
        <v>0</v>
      </c>
      <c r="AK15" s="78">
        <v>0</v>
      </c>
      <c r="AL15" s="79">
        <f>IF(AK15=0,1,IF(MOD(AK15,12)&gt;0,1,0))</f>
        <v>1</v>
      </c>
    </row>
    <row r="16" spans="1:38" customHeight="1" ht="15.75">
      <c r="A16" s="70">
        <v>0.0833333333333333</v>
      </c>
      <c r="B16" s="71">
        <v>0.09375</v>
      </c>
      <c r="C16" s="72">
        <v>49.99</v>
      </c>
      <c r="D16" s="73">
        <f>ROUND(C16,2)</f>
        <v>49.99</v>
      </c>
      <c r="E16" s="60">
        <v>308.99</v>
      </c>
      <c r="F16" s="60">
        <v>666.27666</v>
      </c>
      <c r="G16" s="61">
        <f>ABS(F16)</f>
        <v>666.27666</v>
      </c>
      <c r="H16" s="74">
        <v>-21.50079</v>
      </c>
      <c r="I16" s="63">
        <f>MAX(H16,-0.12*G16)</f>
        <v>-21.50079</v>
      </c>
      <c r="J16" s="63">
        <f>IF(ABS(G16)&lt;=10,0.5,IF(ABS(G16)&lt;=25,1,IF(ABS(G16)&lt;=100,2,10)))</f>
        <v>10</v>
      </c>
      <c r="K16" s="64">
        <f>IF(H16&lt;-J16,1,0)</f>
        <v>1</v>
      </c>
      <c r="L16" s="64">
        <f>IF(K16=K15,L15+K16,0)</f>
        <v>4</v>
      </c>
      <c r="M16" s="65">
        <f>IF(OR(L16=12,L16=24,L16=36,L16=48,L16=60,L16=72,L16=84,L16=96),1,0)</f>
        <v>0</v>
      </c>
      <c r="N16" s="65">
        <f>IF(H16&gt;J16,1,0)</f>
        <v>0</v>
      </c>
      <c r="O16" s="65">
        <f>IF(N16=N15,O15+N16,0)</f>
        <v>0</v>
      </c>
      <c r="P16" s="65">
        <f>IF(OR(O16=12,O16=24,O16=36,O16=48,O16=60,O16=72,O16=84,O16=96),1,0)</f>
        <v>0</v>
      </c>
      <c r="Q16" s="66">
        <f>M16+P16</f>
        <v>0</v>
      </c>
      <c r="R16" s="66">
        <f>Q16*ABS(S16)*0.1</f>
        <v>0</v>
      </c>
      <c r="S16" s="67">
        <f>I16*E16/40000</f>
        <v>-0.1660882275525</v>
      </c>
      <c r="T16" s="60">
        <f>MIN($T$6/100*G16,150)</f>
        <v>79.9531992</v>
      </c>
      <c r="U16" s="60">
        <f>MIN($U$6/100*G16,200)</f>
        <v>99.94149899999999</v>
      </c>
      <c r="V16" s="60">
        <f>MIN($V$6/100*G16,250)</f>
        <v>133.255332</v>
      </c>
      <c r="W16" s="60">
        <v>0.2</v>
      </c>
      <c r="X16" s="60">
        <v>0.2</v>
      </c>
      <c r="Y16" s="60">
        <v>0.6</v>
      </c>
      <c r="Z16" s="67">
        <f>IF(AND(D16&lt;49.85,H16&gt;0),$C$2*ABS(H16)/40000,(SUMPRODUCT(--(H16&gt;$T16:$V16),(H16-$T16:$V16),($W16:$Y16)))*E16/40000)</f>
        <v>0</v>
      </c>
      <c r="AA16" s="67">
        <f>IF(AND(C16&gt;=50.1,H16&lt;0),($A$2)*ABS(H16)/40000,0)</f>
        <v>0</v>
      </c>
      <c r="AB16" s="67">
        <f>S16+Z16+AA16</f>
        <v>-0.1660882275525</v>
      </c>
      <c r="AC16" s="75" t="str">
        <f>IF(AB16&gt;=0,AB16,"")</f>
        <v/>
      </c>
      <c r="AD16" s="76">
        <f>IF(AB16&lt;0,AB16,"")</f>
        <v>-0.1660882275525</v>
      </c>
      <c r="AE16" s="77"/>
      <c r="AF16" s="16"/>
      <c r="AG16" s="49">
        <f>ROUND((AG15-0.01),2)</f>
        <v>51.4</v>
      </c>
      <c r="AH16" s="50">
        <v>0</v>
      </c>
      <c r="AI16" s="51">
        <v>0</v>
      </c>
    </row>
    <row r="17" spans="1:38" customHeight="1" ht="15.75">
      <c r="A17" s="70">
        <v>0.09375</v>
      </c>
      <c r="B17" s="71">
        <v>0.104166666666667</v>
      </c>
      <c r="C17" s="72">
        <v>50.03</v>
      </c>
      <c r="D17" s="73">
        <f>ROUND(C17,2)</f>
        <v>50.03</v>
      </c>
      <c r="E17" s="60">
        <v>110.5</v>
      </c>
      <c r="F17" s="60">
        <v>686.99146</v>
      </c>
      <c r="G17" s="61">
        <f>ABS(F17)</f>
        <v>686.99146</v>
      </c>
      <c r="H17" s="74">
        <v>-29.92384</v>
      </c>
      <c r="I17" s="63">
        <f>MAX(H17,-0.12*G17)</f>
        <v>-29.92384</v>
      </c>
      <c r="J17" s="63">
        <f>IF(ABS(G17)&lt;=10,0.5,IF(ABS(G17)&lt;=25,1,IF(ABS(G17)&lt;=100,2,10)))</f>
        <v>10</v>
      </c>
      <c r="K17" s="64">
        <f>IF(H17&lt;-J17,1,0)</f>
        <v>1</v>
      </c>
      <c r="L17" s="64">
        <f>IF(K17=K16,L16+K17,0)</f>
        <v>5</v>
      </c>
      <c r="M17" s="65">
        <f>IF(OR(L17=12,L17=24,L17=36,L17=48,L17=60,L17=72,L17=84,L17=96),1,0)</f>
        <v>0</v>
      </c>
      <c r="N17" s="65">
        <f>IF(H17&gt;J17,1,0)</f>
        <v>0</v>
      </c>
      <c r="O17" s="65">
        <f>IF(N17=N16,O16+N17,0)</f>
        <v>0</v>
      </c>
      <c r="P17" s="65">
        <f>IF(OR(O17=12,O17=24,O17=36,O17=48,O17=60,O17=72,O17=84,O17=96),1,0)</f>
        <v>0</v>
      </c>
      <c r="Q17" s="66">
        <f>M17+P17</f>
        <v>0</v>
      </c>
      <c r="R17" s="66">
        <f>Q17*ABS(S17)*0.1</f>
        <v>0</v>
      </c>
      <c r="S17" s="67">
        <f>I17*E17/40000</f>
        <v>-0.082664608</v>
      </c>
      <c r="T17" s="60">
        <f>MIN($T$6/100*G17,150)</f>
        <v>82.43897519999999</v>
      </c>
      <c r="U17" s="60">
        <f>MIN($U$6/100*G17,200)</f>
        <v>103.048719</v>
      </c>
      <c r="V17" s="60">
        <f>MIN($V$6/100*G17,250)</f>
        <v>137.398292</v>
      </c>
      <c r="W17" s="60">
        <v>0.2</v>
      </c>
      <c r="X17" s="60">
        <v>0.2</v>
      </c>
      <c r="Y17" s="60">
        <v>0.6</v>
      </c>
      <c r="Z17" s="67">
        <f>IF(AND(D17&lt;49.85,H17&gt;0),$C$2*ABS(H17)/40000,(SUMPRODUCT(--(H17&gt;$T17:$V17),(H17-$T17:$V17),($W17:$Y17)))*E17/40000)</f>
        <v>0</v>
      </c>
      <c r="AA17" s="67">
        <f>IF(AND(C17&gt;=50.1,H17&lt;0),($A$2)*ABS(H17)/40000,0)</f>
        <v>0</v>
      </c>
      <c r="AB17" s="67">
        <f>S17+Z17+AA17</f>
        <v>-0.082664608</v>
      </c>
      <c r="AC17" s="75" t="str">
        <f>IF(AB17&gt;=0,AB17,"")</f>
        <v/>
      </c>
      <c r="AD17" s="76">
        <f>IF(AB17&lt;0,AB17,"")</f>
        <v>-0.082664608</v>
      </c>
      <c r="AE17" s="77"/>
      <c r="AF17" s="83"/>
      <c r="AG17" s="49">
        <f>ROUND((AG16-0.01),2)</f>
        <v>51.39</v>
      </c>
      <c r="AH17" s="50">
        <v>0</v>
      </c>
      <c r="AI17" s="51">
        <v>0</v>
      </c>
    </row>
    <row r="18" spans="1:38" customHeight="1" ht="15.75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221.01</v>
      </c>
      <c r="F18" s="60">
        <v>691.98586</v>
      </c>
      <c r="G18" s="61">
        <f>ABS(F18)</f>
        <v>691.98586</v>
      </c>
      <c r="H18" s="74">
        <v>-21.11977</v>
      </c>
      <c r="I18" s="63">
        <f>MAX(H18,-0.12*G18)</f>
        <v>-21.11977</v>
      </c>
      <c r="J18" s="63">
        <f>IF(ABS(G18)&lt;=10,0.5,IF(ABS(G18)&lt;=25,1,IF(ABS(G18)&lt;=100,2,10)))</f>
        <v>10</v>
      </c>
      <c r="K18" s="64">
        <f>IF(H18&lt;-J18,1,0)</f>
        <v>1</v>
      </c>
      <c r="L18" s="64">
        <f>IF(K18=K17,L17+K18,0)</f>
        <v>6</v>
      </c>
      <c r="M18" s="65">
        <f>IF(OR(L18=12,L18=24,L18=36,L18=48,L18=60,L18=72,L18=84,L18=96),1,0)</f>
        <v>0</v>
      </c>
      <c r="N18" s="65">
        <f>IF(H18&gt;J18,1,0)</f>
        <v>0</v>
      </c>
      <c r="O18" s="65">
        <f>IF(N18=N17,O17+N18,0)</f>
        <v>0</v>
      </c>
      <c r="P18" s="65">
        <f>IF(OR(O18=12,O18=24,O18=36,O18=48,O18=60,O18=72,O18=84,O18=96),1,0)</f>
        <v>0</v>
      </c>
      <c r="Q18" s="66">
        <f>M18+P18</f>
        <v>0</v>
      </c>
      <c r="R18" s="66">
        <f>Q18*ABS(S18)*0.1</f>
        <v>0</v>
      </c>
      <c r="S18" s="67">
        <f>I18*E18/40000</f>
        <v>-0.1166920091925</v>
      </c>
      <c r="T18" s="60">
        <f>MIN($T$6/100*G18,150)</f>
        <v>83.0383032</v>
      </c>
      <c r="U18" s="60">
        <f>MIN($U$6/100*G18,200)</f>
        <v>103.797879</v>
      </c>
      <c r="V18" s="60">
        <f>MIN($V$6/100*G18,250)</f>
        <v>138.397172</v>
      </c>
      <c r="W18" s="60">
        <v>0.2</v>
      </c>
      <c r="X18" s="60">
        <v>0.2</v>
      </c>
      <c r="Y18" s="60">
        <v>0.6</v>
      </c>
      <c r="Z18" s="67">
        <f>IF(AND(D18&lt;49.85,H18&gt;0),$C$2*ABS(H18)/40000,(SUMPRODUCT(--(H18&gt;$T18:$V18),(H18-$T18:$V18),($W18:$Y18)))*E18/40000)</f>
        <v>0</v>
      </c>
      <c r="AA18" s="67">
        <f>IF(AND(C18&gt;=50.1,H18&lt;0),($A$2)*ABS(H18)/40000,0)</f>
        <v>0</v>
      </c>
      <c r="AB18" s="67">
        <f>S18+Z18+AA18</f>
        <v>-0.1166920091925</v>
      </c>
      <c r="AC18" s="75" t="str">
        <f>IF(AB18&gt;=0,AB18,"")</f>
        <v/>
      </c>
      <c r="AD18" s="76">
        <f>IF(AB18&lt;0,AB18,"")</f>
        <v>-0.1166920091925</v>
      </c>
      <c r="AE18" s="77"/>
      <c r="AF18" s="84"/>
      <c r="AG18" s="49">
        <f>ROUND((AG17-0.01),2)</f>
        <v>51.38</v>
      </c>
      <c r="AH18" s="50">
        <v>0</v>
      </c>
      <c r="AI18" s="51">
        <v>0</v>
      </c>
    </row>
    <row r="19" spans="1:38" customHeight="1" ht="15.75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110.5</v>
      </c>
      <c r="F19" s="60">
        <v>687.18026</v>
      </c>
      <c r="G19" s="61">
        <f>ABS(F19)</f>
        <v>687.18026</v>
      </c>
      <c r="H19" s="74">
        <v>2.74003</v>
      </c>
      <c r="I19" s="63">
        <f>MAX(H19,-0.12*G19)</f>
        <v>2.74003</v>
      </c>
      <c r="J19" s="63">
        <f>IF(ABS(G19)&lt;=10,0.5,IF(ABS(G19)&lt;=25,1,IF(ABS(G19)&lt;=100,2,10)))</f>
        <v>10</v>
      </c>
      <c r="K19" s="64">
        <f>IF(H19&lt;-J19,1,0)</f>
        <v>0</v>
      </c>
      <c r="L19" s="64">
        <f>IF(K19=K18,L18+K19,0)</f>
        <v>0</v>
      </c>
      <c r="M19" s="65">
        <f>IF(OR(L19=12,L19=24,L19=36,L19=48,L19=60,L19=72,L19=84,L19=96),1,0)</f>
        <v>0</v>
      </c>
      <c r="N19" s="65">
        <f>IF(H19&gt;J19,1,0)</f>
        <v>0</v>
      </c>
      <c r="O19" s="65">
        <f>IF(N19=N18,O18+N19,0)</f>
        <v>0</v>
      </c>
      <c r="P19" s="65">
        <f>IF(OR(O19=12,O19=24,O19=36,O19=48,O19=60,O19=72,O19=84,O19=96),1,0)</f>
        <v>0</v>
      </c>
      <c r="Q19" s="66">
        <f>M19+P19</f>
        <v>0</v>
      </c>
      <c r="R19" s="66">
        <f>Q19*ABS(S19)*0.1</f>
        <v>0</v>
      </c>
      <c r="S19" s="67">
        <f>I19*E19/40000</f>
        <v>0.007569332874999999</v>
      </c>
      <c r="T19" s="60">
        <f>MIN($T$6/100*G19,150)</f>
        <v>82.4616312</v>
      </c>
      <c r="U19" s="60">
        <f>MIN($U$6/100*G19,200)</f>
        <v>103.077039</v>
      </c>
      <c r="V19" s="60">
        <f>MIN($V$6/100*G19,250)</f>
        <v>137.436052</v>
      </c>
      <c r="W19" s="60">
        <v>0.2</v>
      </c>
      <c r="X19" s="60">
        <v>0.2</v>
      </c>
      <c r="Y19" s="60">
        <v>0.6</v>
      </c>
      <c r="Z19" s="67">
        <f>IF(AND(D19&lt;49.85,H19&gt;0),$C$2*ABS(H19)/40000,(SUMPRODUCT(--(H19&gt;$T19:$V19),(H19-$T19:$V19),($W19:$Y19)))*E19/40000)</f>
        <v>0</v>
      </c>
      <c r="AA19" s="67">
        <f>IF(AND(C19&gt;=50.1,H19&lt;0),($A$2)*ABS(H19)/40000,0)</f>
        <v>0</v>
      </c>
      <c r="AB19" s="67">
        <f>S19+Z19+AA19</f>
        <v>0.007569332874999999</v>
      </c>
      <c r="AC19" s="75">
        <f>IF(AB19&gt;=0,AB19,"")</f>
        <v>0.007569332874999999</v>
      </c>
      <c r="AD19" s="76" t="str">
        <f>IF(AB19&lt;0,AB19,"")</f>
        <v/>
      </c>
      <c r="AE19" s="77"/>
      <c r="AF19" s="84"/>
      <c r="AG19" s="49">
        <f>ROUND((AG18-0.01),2)</f>
        <v>51.37</v>
      </c>
      <c r="AH19" s="50">
        <v>0</v>
      </c>
      <c r="AI19" s="51">
        <v>0</v>
      </c>
    </row>
    <row r="20" spans="1:38" customHeight="1" ht="15.75">
      <c r="A20" s="70">
        <v>0.125</v>
      </c>
      <c r="B20" s="71">
        <v>0.135416666666667</v>
      </c>
      <c r="C20" s="72">
        <v>50.05</v>
      </c>
      <c r="D20" s="73">
        <f>ROUND(C20,2)</f>
        <v>50.05</v>
      </c>
      <c r="E20" s="60">
        <v>0</v>
      </c>
      <c r="F20" s="60">
        <v>705.8058600000001</v>
      </c>
      <c r="G20" s="61">
        <f>ABS(F20)</f>
        <v>705.8058600000001</v>
      </c>
      <c r="H20" s="74">
        <v>-19.14656</v>
      </c>
      <c r="I20" s="63">
        <f>MAX(H20,-0.12*G20)</f>
        <v>-19.14656</v>
      </c>
      <c r="J20" s="63">
        <f>IF(ABS(G20)&lt;=10,0.5,IF(ABS(G20)&lt;=25,1,IF(ABS(G20)&lt;=100,2,10)))</f>
        <v>10</v>
      </c>
      <c r="K20" s="64">
        <f>IF(H20&lt;-J20,1,0)</f>
        <v>1</v>
      </c>
      <c r="L20" s="64">
        <f>IF(K20=K19,L19+K20,0)</f>
        <v>0</v>
      </c>
      <c r="M20" s="65">
        <f>IF(OR(L20=12,L20=24,L20=36,L20=48,L20=60,L20=72,L20=84,L20=96),1,0)</f>
        <v>0</v>
      </c>
      <c r="N20" s="65">
        <f>IF(H20&gt;J20,1,0)</f>
        <v>0</v>
      </c>
      <c r="O20" s="65">
        <f>IF(N20=N19,O19+N20,0)</f>
        <v>0</v>
      </c>
      <c r="P20" s="65">
        <f>IF(OR(O20=12,O20=24,O20=36,O20=48,O20=60,O20=72,O20=84,O20=96),1,0)</f>
        <v>0</v>
      </c>
      <c r="Q20" s="66">
        <f>M20+P20</f>
        <v>0</v>
      </c>
      <c r="R20" s="66">
        <f>Q20*ABS(S20)*0.1</f>
        <v>0</v>
      </c>
      <c r="S20" s="67">
        <f>I20*E20/40000</f>
        <v>-0</v>
      </c>
      <c r="T20" s="60">
        <f>MIN($T$6/100*G20,150)</f>
        <v>84.6967032</v>
      </c>
      <c r="U20" s="60">
        <f>MIN($U$6/100*G20,200)</f>
        <v>105.870879</v>
      </c>
      <c r="V20" s="60">
        <f>MIN($V$6/100*G20,250)</f>
        <v>141.161172</v>
      </c>
      <c r="W20" s="60">
        <v>0.2</v>
      </c>
      <c r="X20" s="60">
        <v>0.2</v>
      </c>
      <c r="Y20" s="60">
        <v>0.6</v>
      </c>
      <c r="Z20" s="67">
        <f>IF(AND(D20&lt;49.85,H20&gt;0),$C$2*ABS(H20)/40000,(SUMPRODUCT(--(H20&gt;$T20:$V20),(H20-$T20:$V20),($W20:$Y20)))*E20/40000)</f>
        <v>0</v>
      </c>
      <c r="AA20" s="67">
        <f>IF(AND(C20&gt;=50.1,H20&lt;0),($A$2)*ABS(H20)/40000,0)</f>
        <v>0</v>
      </c>
      <c r="AB20" s="67">
        <f>S20+Z20+AA20</f>
        <v>0</v>
      </c>
      <c r="AC20" s="75">
        <f>IF(AB20&gt;=0,AB20,"")</f>
        <v>0</v>
      </c>
      <c r="AD20" s="76" t="str">
        <f>IF(AB20&lt;0,AB20,"")</f>
        <v/>
      </c>
      <c r="AE20" s="77"/>
      <c r="AF20" s="84"/>
      <c r="AG20" s="49">
        <f>ROUND((AG19-0.01),2)</f>
        <v>51.36</v>
      </c>
      <c r="AH20" s="50">
        <v>0</v>
      </c>
      <c r="AI20" s="51">
        <v>0</v>
      </c>
    </row>
    <row r="21" spans="1:38" customHeight="1" ht="15.75">
      <c r="A21" s="70">
        <v>0.135416666666667</v>
      </c>
      <c r="B21" s="71">
        <v>0.145833333333334</v>
      </c>
      <c r="C21" s="72">
        <v>50.03</v>
      </c>
      <c r="D21" s="73">
        <f>ROUND(C21,2)</f>
        <v>50.03</v>
      </c>
      <c r="E21" s="60">
        <v>110.5</v>
      </c>
      <c r="F21" s="60">
        <v>580.95226</v>
      </c>
      <c r="G21" s="61">
        <f>ABS(F21)</f>
        <v>580.95226</v>
      </c>
      <c r="H21" s="74">
        <v>104.01186</v>
      </c>
      <c r="I21" s="63">
        <f>MAX(H21,-0.12*G21)</f>
        <v>104.01186</v>
      </c>
      <c r="J21" s="63">
        <f>IF(ABS(G21)&lt;=10,0.5,IF(ABS(G21)&lt;=25,1,IF(ABS(G21)&lt;=100,2,10)))</f>
        <v>10</v>
      </c>
      <c r="K21" s="64">
        <f>IF(H21&lt;-J21,1,0)</f>
        <v>0</v>
      </c>
      <c r="L21" s="64">
        <f>IF(K21=K20,L20+K21,0)</f>
        <v>0</v>
      </c>
      <c r="M21" s="65">
        <f>IF(OR(L21=12,L21=24,L21=36,L21=48,L21=60,L21=72,L21=84,L21=96),1,0)</f>
        <v>0</v>
      </c>
      <c r="N21" s="65">
        <f>IF(H21&gt;J21,1,0)</f>
        <v>1</v>
      </c>
      <c r="O21" s="65">
        <f>IF(N21=N20,O20+N21,0)</f>
        <v>0</v>
      </c>
      <c r="P21" s="65">
        <f>IF(OR(O21=12,O21=24,O21=36,O21=48,O21=60,O21=72,O21=84,O21=96),1,0)</f>
        <v>0</v>
      </c>
      <c r="Q21" s="66">
        <f>M21+P21</f>
        <v>0</v>
      </c>
      <c r="R21" s="66">
        <f>Q21*ABS(S21)*0.1</f>
        <v>0</v>
      </c>
      <c r="S21" s="67">
        <f>I21*E21/40000</f>
        <v>0.28733276325</v>
      </c>
      <c r="T21" s="60">
        <f>MIN($T$6/100*G21,150)</f>
        <v>69.7142712</v>
      </c>
      <c r="U21" s="60">
        <f>MIN($U$6/100*G21,200)</f>
        <v>87.142839</v>
      </c>
      <c r="V21" s="60">
        <f>MIN($V$6/100*G21,250)</f>
        <v>116.190452</v>
      </c>
      <c r="W21" s="60">
        <v>0.2</v>
      </c>
      <c r="X21" s="60">
        <v>0.2</v>
      </c>
      <c r="Y21" s="60">
        <v>0.6</v>
      </c>
      <c r="Z21" s="67">
        <f>IF(AND(D21&lt;49.85,H21&gt;0),$C$2*ABS(H21)/40000,(SUMPRODUCT(--(H21&gt;$T21:$V21),(H21-$T21:$V21),($W21:$Y21)))*E21/40000)</f>
        <v>0.0282695519145</v>
      </c>
      <c r="AA21" s="67">
        <f>IF(AND(C21&gt;=50.1,H21&lt;0),($A$2)*ABS(H21)/40000,0)</f>
        <v>0</v>
      </c>
      <c r="AB21" s="67">
        <f>S21+Z21+AA21</f>
        <v>0.3156023151645</v>
      </c>
      <c r="AC21" s="75">
        <f>IF(AB21&gt;=0,AB21,"")</f>
        <v>0.3156023151645</v>
      </c>
      <c r="AD21" s="76" t="str">
        <f>IF(AB21&lt;0,AB21,"")</f>
        <v/>
      </c>
      <c r="AE21" s="77"/>
      <c r="AF21" s="84"/>
      <c r="AG21" s="49">
        <f>ROUND((AG20-0.01),2)</f>
        <v>51.35</v>
      </c>
      <c r="AH21" s="50">
        <v>0</v>
      </c>
      <c r="AI21" s="51">
        <v>0</v>
      </c>
    </row>
    <row r="22" spans="1:38" customHeight="1" ht="15.75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276.26</v>
      </c>
      <c r="F22" s="60">
        <v>699.20026</v>
      </c>
      <c r="G22" s="61">
        <f>ABS(F22)</f>
        <v>699.20026</v>
      </c>
      <c r="H22" s="74">
        <v>-7.07912</v>
      </c>
      <c r="I22" s="63">
        <f>MAX(H22,-0.12*G22)</f>
        <v>-7.07912</v>
      </c>
      <c r="J22" s="63">
        <f>IF(ABS(G22)&lt;=10,0.5,IF(ABS(G22)&lt;=25,1,IF(ABS(G22)&lt;=100,2,10)))</f>
        <v>10</v>
      </c>
      <c r="K22" s="64">
        <f>IF(H22&lt;-J22,1,0)</f>
        <v>0</v>
      </c>
      <c r="L22" s="64">
        <f>IF(K22=K21,L21+K22,0)</f>
        <v>0</v>
      </c>
      <c r="M22" s="65">
        <f>IF(OR(L22=12,L22=24,L22=36,L22=48,L22=60,L22=72,L22=84,L22=96),1,0)</f>
        <v>0</v>
      </c>
      <c r="N22" s="65">
        <f>IF(H22&gt;J22,1,0)</f>
        <v>0</v>
      </c>
      <c r="O22" s="65">
        <f>IF(N22=N21,O21+N22,0)</f>
        <v>0</v>
      </c>
      <c r="P22" s="65">
        <f>IF(OR(O22=12,O22=24,O22=36,O22=48,O22=60,O22=72,O22=84,O22=96),1,0)</f>
        <v>0</v>
      </c>
      <c r="Q22" s="66">
        <f>M22+P22</f>
        <v>0</v>
      </c>
      <c r="R22" s="66">
        <f>Q22*ABS(S22)*0.1</f>
        <v>0</v>
      </c>
      <c r="S22" s="67">
        <f>I22*E22/40000</f>
        <v>-0.04889194228</v>
      </c>
      <c r="T22" s="60">
        <f>MIN($T$6/100*G22,150)</f>
        <v>83.90403119999999</v>
      </c>
      <c r="U22" s="60">
        <f>MIN($U$6/100*G22,200)</f>
        <v>104.880039</v>
      </c>
      <c r="V22" s="60">
        <f>MIN($V$6/100*G22,250)</f>
        <v>139.840052</v>
      </c>
      <c r="W22" s="60">
        <v>0.2</v>
      </c>
      <c r="X22" s="60">
        <v>0.2</v>
      </c>
      <c r="Y22" s="60">
        <v>0.6</v>
      </c>
      <c r="Z22" s="67">
        <f>IF(AND(D22&lt;49.85,H22&gt;0),$C$2*ABS(H22)/40000,(SUMPRODUCT(--(H22&gt;$T22:$V22),(H22-$T22:$V22),($W22:$Y22)))*E22/40000)</f>
        <v>0</v>
      </c>
      <c r="AA22" s="67">
        <f>IF(AND(C22&gt;=50.1,H22&lt;0),($A$2)*ABS(H22)/40000,0)</f>
        <v>0</v>
      </c>
      <c r="AB22" s="67">
        <f>S22+Z22+AA22</f>
        <v>-0.04889194228</v>
      </c>
      <c r="AC22" s="75" t="str">
        <f>IF(AB22&gt;=0,AB22,"")</f>
        <v/>
      </c>
      <c r="AD22" s="76">
        <f>IF(AB22&lt;0,AB22,"")</f>
        <v>-0.04889194228</v>
      </c>
      <c r="AE22" s="77"/>
      <c r="AF22" s="84"/>
      <c r="AG22" s="49">
        <f>ROUND((AG21-0.01),2)</f>
        <v>51.34</v>
      </c>
      <c r="AH22" s="50">
        <v>0</v>
      </c>
      <c r="AI22" s="51">
        <v>0</v>
      </c>
    </row>
    <row r="23" spans="1:38" customHeight="1" ht="15.75">
      <c r="A23" s="70">
        <v>0.15625</v>
      </c>
      <c r="B23" s="71">
        <v>0.166666666666667</v>
      </c>
      <c r="C23" s="72">
        <v>50.01</v>
      </c>
      <c r="D23" s="73">
        <f>ROUND(C23,2)</f>
        <v>50.01</v>
      </c>
      <c r="E23" s="60">
        <v>221.01</v>
      </c>
      <c r="F23" s="60">
        <v>698.05826</v>
      </c>
      <c r="G23" s="61">
        <f>ABS(F23)</f>
        <v>698.05826</v>
      </c>
      <c r="H23" s="74">
        <v>-12.40367</v>
      </c>
      <c r="I23" s="63">
        <f>MAX(H23,-0.12*G23)</f>
        <v>-12.40367</v>
      </c>
      <c r="J23" s="63">
        <f>IF(ABS(G23)&lt;=10,0.5,IF(ABS(G23)&lt;=25,1,IF(ABS(G23)&lt;=100,2,10)))</f>
        <v>10</v>
      </c>
      <c r="K23" s="64">
        <f>IF(H23&lt;-J23,1,0)</f>
        <v>1</v>
      </c>
      <c r="L23" s="64">
        <f>IF(K23=K22,L22+K23,0)</f>
        <v>0</v>
      </c>
      <c r="M23" s="65">
        <f>IF(OR(L23=12,L23=24,L23=36,L23=48,L23=60,L23=72,L23=84,L23=96),1,0)</f>
        <v>0</v>
      </c>
      <c r="N23" s="65">
        <f>IF(H23&gt;J23,1,0)</f>
        <v>0</v>
      </c>
      <c r="O23" s="65">
        <f>IF(N23=N22,O22+N23,0)</f>
        <v>0</v>
      </c>
      <c r="P23" s="65">
        <f>IF(OR(O23=12,O23=24,O23=36,O23=48,O23=60,O23=72,O23=84,O23=96),1,0)</f>
        <v>0</v>
      </c>
      <c r="Q23" s="66">
        <f>M23+P23</f>
        <v>0</v>
      </c>
      <c r="R23" s="66">
        <f>Q23*ABS(S23)*0.1</f>
        <v>0</v>
      </c>
      <c r="S23" s="67">
        <f>I23*E23/40000</f>
        <v>-0.06853337766749999</v>
      </c>
      <c r="T23" s="60">
        <f>MIN($T$6/100*G23,150)</f>
        <v>83.76699119999999</v>
      </c>
      <c r="U23" s="60">
        <f>MIN($U$6/100*G23,200)</f>
        <v>104.708739</v>
      </c>
      <c r="V23" s="60">
        <f>MIN($V$6/100*G23,250)</f>
        <v>139.611652</v>
      </c>
      <c r="W23" s="60">
        <v>0.2</v>
      </c>
      <c r="X23" s="60">
        <v>0.2</v>
      </c>
      <c r="Y23" s="60">
        <v>0.6</v>
      </c>
      <c r="Z23" s="67">
        <f>IF(AND(D23&lt;49.85,H23&gt;0),$C$2*ABS(H23)/40000,(SUMPRODUCT(--(H23&gt;$T23:$V23),(H23-$T23:$V23),($W23:$Y23)))*E23/40000)</f>
        <v>0</v>
      </c>
      <c r="AA23" s="67">
        <f>IF(AND(C23&gt;=50.1,H23&lt;0),($A$2)*ABS(H23)/40000,0)</f>
        <v>0</v>
      </c>
      <c r="AB23" s="67">
        <f>S23+Z23+AA23</f>
        <v>-0.06853337766749999</v>
      </c>
      <c r="AC23" s="75" t="str">
        <f>IF(AB23&gt;=0,AB23,"")</f>
        <v/>
      </c>
      <c r="AD23" s="76">
        <f>IF(AB23&lt;0,AB23,"")</f>
        <v>-0.06853337766749999</v>
      </c>
      <c r="AE23" s="77"/>
      <c r="AF23" s="84"/>
      <c r="AG23" s="49">
        <f>ROUND((AG22-0.01),2)</f>
        <v>51.33</v>
      </c>
      <c r="AH23" s="50">
        <v>0</v>
      </c>
      <c r="AI23" s="51">
        <v>0</v>
      </c>
    </row>
    <row r="24" spans="1:38" customHeight="1" ht="15.75">
      <c r="A24" s="70">
        <v>0.166666666666667</v>
      </c>
      <c r="B24" s="71">
        <v>0.177083333333334</v>
      </c>
      <c r="C24" s="72">
        <v>49.94</v>
      </c>
      <c r="D24" s="73">
        <f>ROUND(C24,2)</f>
        <v>49.94</v>
      </c>
      <c r="E24" s="60">
        <v>472.66</v>
      </c>
      <c r="F24" s="60">
        <v>702.71466</v>
      </c>
      <c r="G24" s="61">
        <f>ABS(F24)</f>
        <v>702.71466</v>
      </c>
      <c r="H24" s="74">
        <v>-10.17838</v>
      </c>
      <c r="I24" s="63">
        <f>MAX(H24,-0.12*G24)</f>
        <v>-10.17838</v>
      </c>
      <c r="J24" s="63">
        <f>IF(ABS(G24)&lt;=10,0.5,IF(ABS(G24)&lt;=25,1,IF(ABS(G24)&lt;=100,2,10)))</f>
        <v>10</v>
      </c>
      <c r="K24" s="64">
        <f>IF(H24&lt;-J24,1,0)</f>
        <v>1</v>
      </c>
      <c r="L24" s="64">
        <f>IF(K24=K23,L23+K24,0)</f>
        <v>1</v>
      </c>
      <c r="M24" s="65">
        <f>IF(OR(L24=12,L24=24,L24=36,L24=48,L24=60,L24=72,L24=84,L24=96),1,0)</f>
        <v>0</v>
      </c>
      <c r="N24" s="65">
        <f>IF(H24&gt;J24,1,0)</f>
        <v>0</v>
      </c>
      <c r="O24" s="65">
        <f>IF(N24=N23,O23+N24,0)</f>
        <v>0</v>
      </c>
      <c r="P24" s="65">
        <f>IF(OR(O24=12,O24=24,O24=36,O24=48,O24=60,O24=72,O24=84,O24=96),1,0)</f>
        <v>0</v>
      </c>
      <c r="Q24" s="66">
        <f>M24+P24</f>
        <v>0</v>
      </c>
      <c r="R24" s="66">
        <f>Q24*ABS(S24)*0.1</f>
        <v>0</v>
      </c>
      <c r="S24" s="67">
        <f>I24*E24/40000</f>
        <v>-0.12027282727</v>
      </c>
      <c r="T24" s="60">
        <f>MIN($T$6/100*G24,150)</f>
        <v>84.32575919999999</v>
      </c>
      <c r="U24" s="60">
        <f>MIN($U$6/100*G24,200)</f>
        <v>105.407199</v>
      </c>
      <c r="V24" s="60">
        <f>MIN($V$6/100*G24,250)</f>
        <v>140.542932</v>
      </c>
      <c r="W24" s="60">
        <v>0.2</v>
      </c>
      <c r="X24" s="60">
        <v>0.2</v>
      </c>
      <c r="Y24" s="60">
        <v>0.6</v>
      </c>
      <c r="Z24" s="67">
        <f>IF(AND(D24&lt;49.85,H24&gt;0),$C$2*ABS(H24)/40000,(SUMPRODUCT(--(H24&gt;$T24:$V24),(H24-$T24:$V24),($W24:$Y24)))*E24/40000)</f>
        <v>0</v>
      </c>
      <c r="AA24" s="67">
        <f>IF(AND(C24&gt;=50.1,H24&lt;0),($A$2)*ABS(H24)/40000,0)</f>
        <v>0</v>
      </c>
      <c r="AB24" s="67">
        <f>S24+Z24+AA24</f>
        <v>-0.12027282727</v>
      </c>
      <c r="AC24" s="75" t="str">
        <f>IF(AB24&gt;=0,AB24,"")</f>
        <v/>
      </c>
      <c r="AD24" s="76">
        <f>IF(AB24&lt;0,AB24,"")</f>
        <v>-0.12027282727</v>
      </c>
      <c r="AE24" s="77"/>
      <c r="AF24" s="84"/>
      <c r="AG24" s="49">
        <f>ROUND((AG23-0.01),2)</f>
        <v>51.32</v>
      </c>
      <c r="AH24" s="50">
        <v>0</v>
      </c>
      <c r="AI24" s="51">
        <v>0</v>
      </c>
    </row>
    <row r="25" spans="1:38" customHeight="1" ht="15.75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341.73</v>
      </c>
      <c r="F25" s="60">
        <v>707.92466</v>
      </c>
      <c r="G25" s="61">
        <f>ABS(F25)</f>
        <v>707.92466</v>
      </c>
      <c r="H25" s="74">
        <v>-2.44537</v>
      </c>
      <c r="I25" s="63">
        <f>MAX(H25,-0.12*G25)</f>
        <v>-2.44537</v>
      </c>
      <c r="J25" s="63">
        <f>IF(ABS(G25)&lt;=10,0.5,IF(ABS(G25)&lt;=25,1,IF(ABS(G25)&lt;=100,2,10)))</f>
        <v>10</v>
      </c>
      <c r="K25" s="64">
        <f>IF(H25&lt;-J25,1,0)</f>
        <v>0</v>
      </c>
      <c r="L25" s="64">
        <f>IF(K25=K24,L24+K25,0)</f>
        <v>0</v>
      </c>
      <c r="M25" s="65">
        <f>IF(OR(L25=12,L25=24,L25=36,L25=48,L25=60,L25=72,L25=84,L25=96),1,0)</f>
        <v>0</v>
      </c>
      <c r="N25" s="65">
        <f>IF(H25&gt;J25,1,0)</f>
        <v>0</v>
      </c>
      <c r="O25" s="65">
        <f>IF(N25=N24,O24+N25,0)</f>
        <v>0</v>
      </c>
      <c r="P25" s="65">
        <f>IF(OR(O25=12,O25=24,O25=36,O25=48,O25=60,O25=72,O25=84,O25=96),1,0)</f>
        <v>0</v>
      </c>
      <c r="Q25" s="66">
        <f>M25+P25</f>
        <v>0</v>
      </c>
      <c r="R25" s="66">
        <f>Q25*ABS(S25)*0.1</f>
        <v>0</v>
      </c>
      <c r="S25" s="67">
        <f>I25*E25/40000</f>
        <v>-0.0208914072525</v>
      </c>
      <c r="T25" s="60">
        <f>MIN($T$6/100*G25,150)</f>
        <v>84.9509592</v>
      </c>
      <c r="U25" s="60">
        <f>MIN($U$6/100*G25,200)</f>
        <v>106.188699</v>
      </c>
      <c r="V25" s="60">
        <f>MIN($V$6/100*G25,250)</f>
        <v>141.584932</v>
      </c>
      <c r="W25" s="60">
        <v>0.2</v>
      </c>
      <c r="X25" s="60">
        <v>0.2</v>
      </c>
      <c r="Y25" s="60">
        <v>0.6</v>
      </c>
      <c r="Z25" s="67">
        <f>IF(AND(D25&lt;49.85,H25&gt;0),$C$2*ABS(H25)/40000,(SUMPRODUCT(--(H25&gt;$T25:$V25),(H25-$T25:$V25),($W25:$Y25)))*E25/40000)</f>
        <v>0</v>
      </c>
      <c r="AA25" s="67">
        <f>IF(AND(C25&gt;=50.1,H25&lt;0),($A$2)*ABS(H25)/40000,0)</f>
        <v>0</v>
      </c>
      <c r="AB25" s="67">
        <f>S25+Z25+AA25</f>
        <v>-0.0208914072525</v>
      </c>
      <c r="AC25" s="75" t="str">
        <f>IF(AB25&gt;=0,AB25,"")</f>
        <v/>
      </c>
      <c r="AD25" s="76">
        <f>IF(AB25&lt;0,AB25,"")</f>
        <v>-0.0208914072525</v>
      </c>
      <c r="AE25" s="77"/>
      <c r="AF25" s="84"/>
      <c r="AG25" s="49">
        <f>ROUND((AG24-0.01),2)</f>
        <v>51.31</v>
      </c>
      <c r="AH25" s="50">
        <v>0</v>
      </c>
      <c r="AI25" s="51">
        <v>0</v>
      </c>
    </row>
    <row r="26" spans="1:38" customHeight="1" ht="15.75">
      <c r="A26" s="70">
        <v>0.1875</v>
      </c>
      <c r="B26" s="71">
        <v>0.197916666666667</v>
      </c>
      <c r="C26" s="72">
        <v>49.95</v>
      </c>
      <c r="D26" s="73">
        <f>ROUND(C26,2)</f>
        <v>49.95</v>
      </c>
      <c r="E26" s="60">
        <v>439.93</v>
      </c>
      <c r="F26" s="60">
        <v>707.89026</v>
      </c>
      <c r="G26" s="61">
        <f>ABS(F26)</f>
        <v>707.89026</v>
      </c>
      <c r="H26" s="74">
        <v>12.77414</v>
      </c>
      <c r="I26" s="63">
        <f>MAX(H26,-0.12*G26)</f>
        <v>12.77414</v>
      </c>
      <c r="J26" s="63">
        <f>IF(ABS(G26)&lt;=10,0.5,IF(ABS(G26)&lt;=25,1,IF(ABS(G26)&lt;=100,2,10)))</f>
        <v>10</v>
      </c>
      <c r="K26" s="64">
        <f>IF(H26&lt;-J26,1,0)</f>
        <v>0</v>
      </c>
      <c r="L26" s="64">
        <f>IF(K26=K25,L25+K26,0)</f>
        <v>0</v>
      </c>
      <c r="M26" s="65">
        <f>IF(OR(L26=12,L26=24,L26=36,L26=48,L26=60,L26=72,L26=84,L26=96),1,0)</f>
        <v>0</v>
      </c>
      <c r="N26" s="65">
        <f>IF(H26&gt;J26,1,0)</f>
        <v>1</v>
      </c>
      <c r="O26" s="65">
        <f>IF(N26=N25,O25+N26,0)</f>
        <v>0</v>
      </c>
      <c r="P26" s="65">
        <f>IF(OR(O26=12,O26=24,O26=36,O26=48,O26=60,O26=72,O26=84,O26=96),1,0)</f>
        <v>0</v>
      </c>
      <c r="Q26" s="66">
        <f>M26+P26</f>
        <v>0</v>
      </c>
      <c r="R26" s="66">
        <f>Q26*ABS(S26)*0.1</f>
        <v>0</v>
      </c>
      <c r="S26" s="67">
        <f>I26*E26/40000</f>
        <v>0.140493185255</v>
      </c>
      <c r="T26" s="60">
        <f>MIN($T$6/100*G26,150)</f>
        <v>84.94683119999999</v>
      </c>
      <c r="U26" s="60">
        <f>MIN($U$6/100*G26,200)</f>
        <v>106.183539</v>
      </c>
      <c r="V26" s="60">
        <f>MIN($V$6/100*G26,250)</f>
        <v>141.578052</v>
      </c>
      <c r="W26" s="60">
        <v>0.2</v>
      </c>
      <c r="X26" s="60">
        <v>0.2</v>
      </c>
      <c r="Y26" s="60">
        <v>0.6</v>
      </c>
      <c r="Z26" s="67">
        <f>IF(AND(D26&lt;49.85,H26&gt;0),$C$2*ABS(H26)/40000,(SUMPRODUCT(--(H26&gt;$T26:$V26),(H26-$T26:$V26),($W26:$Y26)))*E26/40000)</f>
        <v>0</v>
      </c>
      <c r="AA26" s="67">
        <f>IF(AND(C26&gt;=50.1,H26&lt;0),($A$2)*ABS(H26)/40000,0)</f>
        <v>0</v>
      </c>
      <c r="AB26" s="67">
        <f>S26+Z26+AA26</f>
        <v>0.140493185255</v>
      </c>
      <c r="AC26" s="75">
        <f>IF(AB26&gt;=0,AB26,"")</f>
        <v>0.140493185255</v>
      </c>
      <c r="AD26" s="76" t="str">
        <f>IF(AB26&lt;0,AB26,"")</f>
        <v/>
      </c>
      <c r="AE26" s="77"/>
      <c r="AF26" s="84"/>
      <c r="AG26" s="49">
        <f>ROUND((AG25-0.01),2)</f>
        <v>51.3</v>
      </c>
      <c r="AH26" s="50">
        <v>0</v>
      </c>
      <c r="AI26" s="51">
        <v>0</v>
      </c>
    </row>
    <row r="27" spans="1:38" customHeight="1" ht="15.75">
      <c r="A27" s="70">
        <v>0.197916666666667</v>
      </c>
      <c r="B27" s="71">
        <v>0.208333333333334</v>
      </c>
      <c r="C27" s="72">
        <v>49.99</v>
      </c>
      <c r="D27" s="73">
        <f>ROUND(C27,2)</f>
        <v>49.99</v>
      </c>
      <c r="E27" s="60">
        <v>308.99</v>
      </c>
      <c r="F27" s="60">
        <v>713.73047</v>
      </c>
      <c r="G27" s="61">
        <f>ABS(F27)</f>
        <v>713.73047</v>
      </c>
      <c r="H27" s="74">
        <v>29.18297</v>
      </c>
      <c r="I27" s="63">
        <f>MAX(H27,-0.12*G27)</f>
        <v>29.18297</v>
      </c>
      <c r="J27" s="63">
        <f>IF(ABS(G27)&lt;=10,0.5,IF(ABS(G27)&lt;=25,1,IF(ABS(G27)&lt;=100,2,10)))</f>
        <v>10</v>
      </c>
      <c r="K27" s="64">
        <f>IF(H27&lt;-J27,1,0)</f>
        <v>0</v>
      </c>
      <c r="L27" s="64">
        <f>IF(K27=K26,L26+K27,0)</f>
        <v>0</v>
      </c>
      <c r="M27" s="65">
        <f>IF(OR(L27=12,L27=24,L27=36,L27=48,L27=60,L27=72,L27=84,L27=96),1,0)</f>
        <v>0</v>
      </c>
      <c r="N27" s="65">
        <f>IF(H27&gt;J27,1,0)</f>
        <v>1</v>
      </c>
      <c r="O27" s="65">
        <f>IF(N27=N26,O26+N27,0)</f>
        <v>1</v>
      </c>
      <c r="P27" s="65">
        <f>IF(OR(O27=12,O27=24,O27=36,O27=48,O27=60,O27=72,O27=84,O27=96),1,0)</f>
        <v>0</v>
      </c>
      <c r="Q27" s="66">
        <f>M27+P27</f>
        <v>0</v>
      </c>
      <c r="R27" s="66">
        <f>Q27*ABS(S27)*0.1</f>
        <v>0</v>
      </c>
      <c r="S27" s="67">
        <f>I27*E27/40000</f>
        <v>0.2254311475075</v>
      </c>
      <c r="T27" s="60">
        <f>MIN($T$6/100*G27,150)</f>
        <v>85.64765639999999</v>
      </c>
      <c r="U27" s="60">
        <f>MIN($U$6/100*G27,200)</f>
        <v>107.0595705</v>
      </c>
      <c r="V27" s="60">
        <f>MIN($V$6/100*G27,250)</f>
        <v>142.746094</v>
      </c>
      <c r="W27" s="60">
        <v>0.2</v>
      </c>
      <c r="X27" s="60">
        <v>0.2</v>
      </c>
      <c r="Y27" s="60">
        <v>0.6</v>
      </c>
      <c r="Z27" s="67">
        <f>IF(AND(D27&lt;49.85,H27&gt;0),$C$2*ABS(H27)/40000,(SUMPRODUCT(--(H27&gt;$T27:$V27),(H27-$T27:$V27),($W27:$Y27)))*E27/40000)</f>
        <v>0</v>
      </c>
      <c r="AA27" s="67">
        <f>IF(AND(C27&gt;=50.1,H27&lt;0),($A$2)*ABS(H27)/40000,0)</f>
        <v>0</v>
      </c>
      <c r="AB27" s="67">
        <f>S27+Z27+AA27</f>
        <v>0.2254311475075</v>
      </c>
      <c r="AC27" s="75">
        <f>IF(AB27&gt;=0,AB27,"")</f>
        <v>0.2254311475075</v>
      </c>
      <c r="AD27" s="76" t="str">
        <f>IF(AB27&lt;0,AB27,"")</f>
        <v/>
      </c>
      <c r="AE27" s="77"/>
      <c r="AF27" s="84"/>
      <c r="AG27" s="49">
        <f>ROUND((AG26-0.01),2)</f>
        <v>51.29</v>
      </c>
      <c r="AH27" s="50">
        <v>0</v>
      </c>
      <c r="AI27" s="51">
        <v>0</v>
      </c>
    </row>
    <row r="28" spans="1:38" customHeight="1" ht="15.75">
      <c r="A28" s="70">
        <v>0.208333333333333</v>
      </c>
      <c r="B28" s="71">
        <v>0.21875</v>
      </c>
      <c r="C28" s="72">
        <v>49.88</v>
      </c>
      <c r="D28" s="73">
        <f>ROUND(C28,2)</f>
        <v>49.88</v>
      </c>
      <c r="E28" s="60">
        <v>669.0700000000001</v>
      </c>
      <c r="F28" s="60">
        <v>750.05909</v>
      </c>
      <c r="G28" s="61">
        <f>ABS(F28)</f>
        <v>750.05909</v>
      </c>
      <c r="H28" s="74">
        <v>25.86119</v>
      </c>
      <c r="I28" s="63">
        <f>MAX(H28,-0.12*G28)</f>
        <v>25.86119</v>
      </c>
      <c r="J28" s="63">
        <f>IF(ABS(G28)&lt;=10,0.5,IF(ABS(G28)&lt;=25,1,IF(ABS(G28)&lt;=100,2,10)))</f>
        <v>10</v>
      </c>
      <c r="K28" s="64">
        <f>IF(H28&lt;-J28,1,0)</f>
        <v>0</v>
      </c>
      <c r="L28" s="64">
        <f>IF(K28=K27,L27+K28,0)</f>
        <v>0</v>
      </c>
      <c r="M28" s="65">
        <f>IF(OR(L28=12,L28=24,L28=36,L28=48,L28=60,L28=72,L28=84,L28=96),1,0)</f>
        <v>0</v>
      </c>
      <c r="N28" s="65">
        <f>IF(H28&gt;J28,1,0)</f>
        <v>1</v>
      </c>
      <c r="O28" s="65">
        <f>IF(N28=N27,O27+N28,0)</f>
        <v>2</v>
      </c>
      <c r="P28" s="65">
        <f>IF(OR(O28=12,O28=24,O28=36,O28=48,O28=60,O28=72,O28=84,O28=96),1,0)</f>
        <v>0</v>
      </c>
      <c r="Q28" s="66">
        <f>M28+P28</f>
        <v>0</v>
      </c>
      <c r="R28" s="66">
        <f>Q28*ABS(S28)*0.1</f>
        <v>0</v>
      </c>
      <c r="S28" s="67">
        <f>I28*E28/40000</f>
        <v>0.4325736598325</v>
      </c>
      <c r="T28" s="60">
        <f>MIN($T$6/100*G28,150)</f>
        <v>90.00709079999999</v>
      </c>
      <c r="U28" s="60">
        <f>MIN($U$6/100*G28,200)</f>
        <v>112.5088635</v>
      </c>
      <c r="V28" s="60">
        <f>MIN($V$6/100*G28,250)</f>
        <v>150.011818</v>
      </c>
      <c r="W28" s="60">
        <v>0.2</v>
      </c>
      <c r="X28" s="60">
        <v>0.2</v>
      </c>
      <c r="Y28" s="60">
        <v>0.6</v>
      </c>
      <c r="Z28" s="67">
        <f>IF(AND(D28&lt;49.85,H28&gt;0),$C$2*ABS(H28)/40000,(SUMPRODUCT(--(H28&gt;$T28:$V28),(H28-$T28:$V28),($W28:$Y28)))*E28/40000)</f>
        <v>0</v>
      </c>
      <c r="AA28" s="67">
        <f>IF(AND(C28&gt;=50.1,H28&lt;0),($A$2)*ABS(H28)/40000,0)</f>
        <v>0</v>
      </c>
      <c r="AB28" s="67">
        <f>S28+Z28+AA28</f>
        <v>0.4325736598325</v>
      </c>
      <c r="AC28" s="75">
        <f>IF(AB28&gt;=0,AB28,"")</f>
        <v>0.4325736598325</v>
      </c>
      <c r="AD28" s="76" t="str">
        <f>IF(AB28&lt;0,AB28,"")</f>
        <v/>
      </c>
      <c r="AE28" s="77"/>
      <c r="AF28" s="84"/>
      <c r="AG28" s="85">
        <f>ROUND((AG27-0.01),2)</f>
        <v>51.28</v>
      </c>
      <c r="AH28" s="50">
        <v>0</v>
      </c>
      <c r="AI28" s="86">
        <v>0</v>
      </c>
    </row>
    <row r="29" spans="1:38" customHeight="1" ht="15.75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439.93</v>
      </c>
      <c r="F29" s="60">
        <v>812.45784</v>
      </c>
      <c r="G29" s="61">
        <f>ABS(F29)</f>
        <v>812.45784</v>
      </c>
      <c r="H29" s="74">
        <v>-5.69668</v>
      </c>
      <c r="I29" s="63">
        <f>MAX(H29,-0.12*G29)</f>
        <v>-5.69668</v>
      </c>
      <c r="J29" s="63">
        <f>IF(ABS(G29)&lt;=10,0.5,IF(ABS(G29)&lt;=25,1,IF(ABS(G29)&lt;=100,2,10)))</f>
        <v>10</v>
      </c>
      <c r="K29" s="64">
        <f>IF(H29&lt;-J29,1,0)</f>
        <v>0</v>
      </c>
      <c r="L29" s="64">
        <f>IF(K29=K28,L28+K29,0)</f>
        <v>0</v>
      </c>
      <c r="M29" s="65">
        <f>IF(OR(L29=12,L29=24,L29=36,L29=48,L29=60,L29=72,L29=84,L29=96),1,0)</f>
        <v>0</v>
      </c>
      <c r="N29" s="65">
        <f>IF(H29&gt;J29,1,0)</f>
        <v>0</v>
      </c>
      <c r="O29" s="65">
        <f>IF(N29=N28,O28+N29,0)</f>
        <v>0</v>
      </c>
      <c r="P29" s="65">
        <f>IF(OR(O29=12,O29=24,O29=36,O29=48,O29=60,O29=72,O29=84,O29=96),1,0)</f>
        <v>0</v>
      </c>
      <c r="Q29" s="66">
        <f>M29+P29</f>
        <v>0</v>
      </c>
      <c r="R29" s="66">
        <f>Q29*ABS(S29)*0.1</f>
        <v>0</v>
      </c>
      <c r="S29" s="67">
        <f>I29*E29/40000</f>
        <v>-0.06265351081000001</v>
      </c>
      <c r="T29" s="60">
        <f>MIN($T$6/100*G29,150)</f>
        <v>97.49494079999999</v>
      </c>
      <c r="U29" s="60">
        <f>MIN($U$6/100*G29,200)</f>
        <v>121.868676</v>
      </c>
      <c r="V29" s="60">
        <f>MIN($V$6/100*G29,250)</f>
        <v>162.491568</v>
      </c>
      <c r="W29" s="60">
        <v>0.2</v>
      </c>
      <c r="X29" s="60">
        <v>0.2</v>
      </c>
      <c r="Y29" s="60">
        <v>0.6</v>
      </c>
      <c r="Z29" s="67">
        <f>IF(AND(D29&lt;49.85,H29&gt;0),$C$2*ABS(H29)/40000,(SUMPRODUCT(--(H29&gt;$T29:$V29),(H29-$T29:$V29),($W29:$Y29)))*E29/40000)</f>
        <v>0</v>
      </c>
      <c r="AA29" s="67">
        <f>IF(AND(C29&gt;=50.1,H29&lt;0),($A$2)*ABS(H29)/40000,0)</f>
        <v>0</v>
      </c>
      <c r="AB29" s="67">
        <f>S29+Z29+AA29</f>
        <v>-0.06265351081000001</v>
      </c>
      <c r="AC29" s="75" t="str">
        <f>IF(AB29&gt;=0,AB29,"")</f>
        <v/>
      </c>
      <c r="AD29" s="76">
        <f>IF(AB29&lt;0,AB29,"")</f>
        <v>-0.06265351081000001</v>
      </c>
      <c r="AE29" s="77"/>
      <c r="AF29" s="84"/>
      <c r="AG29" s="85">
        <f>ROUND((AG28-0.01),2)</f>
        <v>51.27</v>
      </c>
      <c r="AH29" s="87">
        <v>0</v>
      </c>
      <c r="AI29" s="86">
        <v>0</v>
      </c>
    </row>
    <row r="30" spans="1:38" customHeight="1" ht="15.75">
      <c r="A30" s="70">
        <v>0.229166666666667</v>
      </c>
      <c r="B30" s="71">
        <v>0.239583333333334</v>
      </c>
      <c r="C30" s="72">
        <v>49.98</v>
      </c>
      <c r="D30" s="73">
        <f>ROUND(C30,2)</f>
        <v>49.98</v>
      </c>
      <c r="E30" s="60">
        <v>341.73</v>
      </c>
      <c r="F30" s="60">
        <v>894.20647</v>
      </c>
      <c r="G30" s="61">
        <f>ABS(F30)</f>
        <v>894.20647</v>
      </c>
      <c r="H30" s="74">
        <v>-65.88341</v>
      </c>
      <c r="I30" s="63">
        <f>MAX(H30,-0.12*G30)</f>
        <v>-65.88341</v>
      </c>
      <c r="J30" s="63">
        <f>IF(ABS(G30)&lt;=10,0.5,IF(ABS(G30)&lt;=25,1,IF(ABS(G30)&lt;=100,2,10)))</f>
        <v>10</v>
      </c>
      <c r="K30" s="64">
        <f>IF(H30&lt;-J30,1,0)</f>
        <v>1</v>
      </c>
      <c r="L30" s="64">
        <f>IF(K30=K29,L29+K30,0)</f>
        <v>0</v>
      </c>
      <c r="M30" s="65">
        <f>IF(OR(L30=12,L30=24,L30=36,L30=48,L30=60,L30=72,L30=84,L30=96),1,0)</f>
        <v>0</v>
      </c>
      <c r="N30" s="65">
        <f>IF(H30&gt;J30,1,0)</f>
        <v>0</v>
      </c>
      <c r="O30" s="65">
        <f>IF(N30=N29,O29+N30,0)</f>
        <v>0</v>
      </c>
      <c r="P30" s="65">
        <f>IF(OR(O30=12,O30=24,O30=36,O30=48,O30=60,O30=72,O30=84,O30=96),1,0)</f>
        <v>0</v>
      </c>
      <c r="Q30" s="66">
        <f>M30+P30</f>
        <v>0</v>
      </c>
      <c r="R30" s="66">
        <f>Q30*ABS(S30)*0.1</f>
        <v>0</v>
      </c>
      <c r="S30" s="67">
        <f>I30*E30/40000</f>
        <v>-0.5628584424825001</v>
      </c>
      <c r="T30" s="60">
        <f>MIN($T$6/100*G30,150)</f>
        <v>107.3047764</v>
      </c>
      <c r="U30" s="60">
        <f>MIN($U$6/100*G30,200)</f>
        <v>134.1309705</v>
      </c>
      <c r="V30" s="60">
        <f>MIN($V$6/100*G30,250)</f>
        <v>178.841294</v>
      </c>
      <c r="W30" s="60">
        <v>0.2</v>
      </c>
      <c r="X30" s="60">
        <v>0.2</v>
      </c>
      <c r="Y30" s="60">
        <v>0.6</v>
      </c>
      <c r="Z30" s="67">
        <f>IF(AND(D30&lt;49.85,H30&gt;0),$C$2*ABS(H30)/40000,(SUMPRODUCT(--(H30&gt;$T30:$V30),(H30-$T30:$V30),($W30:$Y30)))*E30/40000)</f>
        <v>0</v>
      </c>
      <c r="AA30" s="67">
        <f>IF(AND(C30&gt;=50.1,H30&lt;0),($A$2)*ABS(H30)/40000,0)</f>
        <v>0</v>
      </c>
      <c r="AB30" s="67">
        <f>S30+Z30+AA30</f>
        <v>-0.5628584424825001</v>
      </c>
      <c r="AC30" s="75" t="str">
        <f>IF(AB30&gt;=0,AB30,"")</f>
        <v/>
      </c>
      <c r="AD30" s="76">
        <f>IF(AB30&lt;0,AB30,"")</f>
        <v>-0.5628584424825001</v>
      </c>
      <c r="AE30" s="77"/>
      <c r="AF30" s="84"/>
      <c r="AG30" s="85">
        <f>ROUND((AG29-0.01),2)</f>
        <v>51.26</v>
      </c>
      <c r="AH30" s="87">
        <v>0</v>
      </c>
      <c r="AI30" s="86">
        <v>0</v>
      </c>
    </row>
    <row r="31" spans="1:38" customHeight="1" ht="15.75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165.76</v>
      </c>
      <c r="F31" s="60">
        <v>951.04369</v>
      </c>
      <c r="G31" s="61">
        <f>ABS(F31)</f>
        <v>951.04369</v>
      </c>
      <c r="H31" s="74">
        <v>-62.30426</v>
      </c>
      <c r="I31" s="63">
        <f>MAX(H31,-0.12*G31)</f>
        <v>-62.30426</v>
      </c>
      <c r="J31" s="63">
        <f>IF(ABS(G31)&lt;=10,0.5,IF(ABS(G31)&lt;=25,1,IF(ABS(G31)&lt;=100,2,10)))</f>
        <v>10</v>
      </c>
      <c r="K31" s="64">
        <f>IF(H31&lt;-J31,1,0)</f>
        <v>1</v>
      </c>
      <c r="L31" s="64">
        <f>IF(K31=K30,L30+K31,0)</f>
        <v>1</v>
      </c>
      <c r="M31" s="65">
        <f>IF(OR(L31=12,L31=24,L31=36,L31=48,L31=60,L31=72,L31=84,L31=96),1,0)</f>
        <v>0</v>
      </c>
      <c r="N31" s="65">
        <f>IF(H31&gt;J31,1,0)</f>
        <v>0</v>
      </c>
      <c r="O31" s="65">
        <f>IF(N31=N30,O30+N31,0)</f>
        <v>0</v>
      </c>
      <c r="P31" s="65">
        <f>IF(OR(O31=12,O31=24,O31=36,O31=48,O31=60,O31=72,O31=84,O31=96),1,0)</f>
        <v>0</v>
      </c>
      <c r="Q31" s="66">
        <f>M31+P31</f>
        <v>0</v>
      </c>
      <c r="R31" s="66">
        <f>Q31*ABS(S31)*0.1</f>
        <v>0</v>
      </c>
      <c r="S31" s="67">
        <f>I31*E31/40000</f>
        <v>-0.25818885344</v>
      </c>
      <c r="T31" s="60">
        <f>MIN($T$6/100*G31,150)</f>
        <v>114.1252428</v>
      </c>
      <c r="U31" s="60">
        <f>MIN($U$6/100*G31,200)</f>
        <v>142.6565535</v>
      </c>
      <c r="V31" s="60">
        <f>MIN($V$6/100*G31,250)</f>
        <v>190.208738</v>
      </c>
      <c r="W31" s="60">
        <v>0.2</v>
      </c>
      <c r="X31" s="60">
        <v>0.2</v>
      </c>
      <c r="Y31" s="60">
        <v>0.6</v>
      </c>
      <c r="Z31" s="67">
        <f>IF(AND(D31&lt;49.85,H31&gt;0),$C$2*ABS(H31)/40000,(SUMPRODUCT(--(H31&gt;$T31:$V31),(H31-$T31:$V31),($W31:$Y31)))*E31/40000)</f>
        <v>0</v>
      </c>
      <c r="AA31" s="67">
        <f>IF(AND(C31&gt;=50.1,H31&lt;0),($A$2)*ABS(H31)/40000,0)</f>
        <v>0</v>
      </c>
      <c r="AB31" s="67">
        <f>S31+Z31+AA31</f>
        <v>-0.25818885344</v>
      </c>
      <c r="AC31" s="75" t="str">
        <f>IF(AB31&gt;=0,AB31,"")</f>
        <v/>
      </c>
      <c r="AD31" s="76">
        <f>IF(AB31&lt;0,AB31,"")</f>
        <v>-0.25818885344</v>
      </c>
      <c r="AE31" s="77"/>
      <c r="AF31" s="84"/>
      <c r="AG31" s="85">
        <f>ROUND((AG30-0.01),2)</f>
        <v>51.25</v>
      </c>
      <c r="AH31" s="87">
        <v>0</v>
      </c>
      <c r="AI31" s="86">
        <v>0</v>
      </c>
    </row>
    <row r="32" spans="1:38" customHeight="1" ht="15.75">
      <c r="A32" s="70">
        <v>0.25</v>
      </c>
      <c r="B32" s="71">
        <v>0.260416666666667</v>
      </c>
      <c r="C32" s="72">
        <v>49.96</v>
      </c>
      <c r="D32" s="73">
        <f>ROUND(C32,2)</f>
        <v>49.96</v>
      </c>
      <c r="E32" s="60">
        <v>407.2</v>
      </c>
      <c r="F32" s="60">
        <v>1018.44343</v>
      </c>
      <c r="G32" s="61">
        <f>ABS(F32)</f>
        <v>1018.44343</v>
      </c>
      <c r="H32" s="74">
        <v>-82.68854</v>
      </c>
      <c r="I32" s="63">
        <f>MAX(H32,-0.12*G32)</f>
        <v>-82.68854</v>
      </c>
      <c r="J32" s="63">
        <f>IF(ABS(G32)&lt;=10,0.5,IF(ABS(G32)&lt;=25,1,IF(ABS(G32)&lt;=100,2,10)))</f>
        <v>10</v>
      </c>
      <c r="K32" s="64">
        <f>IF(H32&lt;-J32,1,0)</f>
        <v>1</v>
      </c>
      <c r="L32" s="64">
        <f>IF(K32=K31,L31+K32,0)</f>
        <v>2</v>
      </c>
      <c r="M32" s="65">
        <f>IF(OR(L32=12,L32=24,L32=36,L32=48,L32=60,L32=72,L32=84,L32=96),1,0)</f>
        <v>0</v>
      </c>
      <c r="N32" s="65">
        <f>IF(H32&gt;J32,1,0)</f>
        <v>0</v>
      </c>
      <c r="O32" s="65">
        <f>IF(N32=N31,O31+N32,0)</f>
        <v>0</v>
      </c>
      <c r="P32" s="65">
        <f>IF(OR(O32=12,O32=24,O32=36,O32=48,O32=60,O32=72,O32=84,O32=96),1,0)</f>
        <v>0</v>
      </c>
      <c r="Q32" s="66">
        <f>M32+P32</f>
        <v>0</v>
      </c>
      <c r="R32" s="66">
        <f>Q32*ABS(S32)*0.1</f>
        <v>0</v>
      </c>
      <c r="S32" s="67">
        <f>I32*E32/40000</f>
        <v>-0.8417693372</v>
      </c>
      <c r="T32" s="60">
        <f>MIN($T$6/100*G32,150)</f>
        <v>122.2132116</v>
      </c>
      <c r="U32" s="60">
        <f>MIN($U$6/100*G32,200)</f>
        <v>152.7665145</v>
      </c>
      <c r="V32" s="60">
        <f>MIN($V$6/100*G32,250)</f>
        <v>203.688686</v>
      </c>
      <c r="W32" s="60">
        <v>0.2</v>
      </c>
      <c r="X32" s="60">
        <v>0.2</v>
      </c>
      <c r="Y32" s="60">
        <v>0.6</v>
      </c>
      <c r="Z32" s="67">
        <f>IF(AND(D32&lt;49.85,H32&gt;0),$C$2*ABS(H32)/40000,(SUMPRODUCT(--(H32&gt;$T32:$V32),(H32-$T32:$V32),($W32:$Y32)))*E32/40000)</f>
        <v>0</v>
      </c>
      <c r="AA32" s="67">
        <f>IF(AND(C32&gt;=50.1,H32&lt;0),($A$2)*ABS(H32)/40000,0)</f>
        <v>0</v>
      </c>
      <c r="AB32" s="67">
        <f>S32+Z32+AA32</f>
        <v>-0.8417693372</v>
      </c>
      <c r="AC32" s="75" t="str">
        <f>IF(AB32&gt;=0,AB32,"")</f>
        <v/>
      </c>
      <c r="AD32" s="76">
        <f>IF(AB32&lt;0,AB32,"")</f>
        <v>-0.8417693372</v>
      </c>
      <c r="AE32" s="77"/>
      <c r="AF32" s="84"/>
      <c r="AG32" s="85">
        <f>ROUND((AG31-0.01),2)</f>
        <v>51.24</v>
      </c>
      <c r="AH32" s="87">
        <v>0</v>
      </c>
      <c r="AI32" s="86">
        <v>0</v>
      </c>
    </row>
    <row r="33" spans="1:38" customHeight="1" ht="15.75">
      <c r="A33" s="70">
        <v>0.260416666666667</v>
      </c>
      <c r="B33" s="71">
        <v>0.270833333333334</v>
      </c>
      <c r="C33" s="72">
        <v>49.98</v>
      </c>
      <c r="D33" s="73">
        <f>ROUND(C33,2)</f>
        <v>49.98</v>
      </c>
      <c r="E33" s="60">
        <v>341.73</v>
      </c>
      <c r="F33" s="60">
        <v>1106.63383</v>
      </c>
      <c r="G33" s="61">
        <f>ABS(F33)</f>
        <v>1106.63383</v>
      </c>
      <c r="H33" s="74">
        <v>-98.08944</v>
      </c>
      <c r="I33" s="63">
        <f>MAX(H33,-0.12*G33)</f>
        <v>-98.08944</v>
      </c>
      <c r="J33" s="63">
        <f>IF(ABS(G33)&lt;=10,0.5,IF(ABS(G33)&lt;=25,1,IF(ABS(G33)&lt;=100,2,10)))</f>
        <v>10</v>
      </c>
      <c r="K33" s="64">
        <f>IF(H33&lt;-J33,1,0)</f>
        <v>1</v>
      </c>
      <c r="L33" s="64">
        <f>IF(K33=K32,L32+K33,0)</f>
        <v>3</v>
      </c>
      <c r="M33" s="65">
        <f>IF(OR(L33=12,L33=24,L33=36,L33=48,L33=60,L33=72,L33=84,L33=96),1,0)</f>
        <v>0</v>
      </c>
      <c r="N33" s="65">
        <f>IF(H33&gt;J33,1,0)</f>
        <v>0</v>
      </c>
      <c r="O33" s="65">
        <f>IF(N33=N32,O32+N33,0)</f>
        <v>0</v>
      </c>
      <c r="P33" s="65">
        <f>IF(OR(O33=12,O33=24,O33=36,O33=48,O33=60,O33=72,O33=84,O33=96),1,0)</f>
        <v>0</v>
      </c>
      <c r="Q33" s="66">
        <f>M33+P33</f>
        <v>0</v>
      </c>
      <c r="R33" s="66">
        <f>Q33*ABS(S33)*0.1</f>
        <v>0</v>
      </c>
      <c r="S33" s="67">
        <f>I33*E33/40000</f>
        <v>-0.8380026082800001</v>
      </c>
      <c r="T33" s="60">
        <f>MIN($T$6/100*G33,150)</f>
        <v>132.7960596</v>
      </c>
      <c r="U33" s="60">
        <f>MIN($U$6/100*G33,200)</f>
        <v>165.9950745</v>
      </c>
      <c r="V33" s="60">
        <f>MIN($V$6/100*G33,250)</f>
        <v>221.326766</v>
      </c>
      <c r="W33" s="60">
        <v>0.2</v>
      </c>
      <c r="X33" s="60">
        <v>0.2</v>
      </c>
      <c r="Y33" s="60">
        <v>0.6</v>
      </c>
      <c r="Z33" s="67">
        <f>IF(AND(D33&lt;49.85,H33&gt;0),$C$2*ABS(H33)/40000,(SUMPRODUCT(--(H33&gt;$T33:$V33),(H33-$T33:$V33),($W33:$Y33)))*E33/40000)</f>
        <v>0</v>
      </c>
      <c r="AA33" s="67">
        <f>IF(AND(C33&gt;=50.1,H33&lt;0),($A$2)*ABS(H33)/40000,0)</f>
        <v>0</v>
      </c>
      <c r="AB33" s="67">
        <f>S33+Z33+AA33</f>
        <v>-0.8380026082800001</v>
      </c>
      <c r="AC33" s="75" t="str">
        <f>IF(AB33&gt;=0,AB33,"")</f>
        <v/>
      </c>
      <c r="AD33" s="76">
        <f>IF(AB33&lt;0,AB33,"")</f>
        <v>-0.8380026082800001</v>
      </c>
      <c r="AE33" s="77"/>
      <c r="AF33" s="84"/>
      <c r="AG33" s="85">
        <f>ROUND((AG32-0.01),2)</f>
        <v>51.23</v>
      </c>
      <c r="AH33" s="87">
        <v>0</v>
      </c>
      <c r="AI33" s="86">
        <v>0</v>
      </c>
    </row>
    <row r="34" spans="1:38" customHeight="1" ht="15.75">
      <c r="A34" s="70">
        <v>0.270833333333333</v>
      </c>
      <c r="B34" s="71">
        <v>0.28125</v>
      </c>
      <c r="C34" s="72">
        <v>49.97</v>
      </c>
      <c r="D34" s="73">
        <f>ROUND(C34,2)</f>
        <v>49.97</v>
      </c>
      <c r="E34" s="60">
        <v>374.46</v>
      </c>
      <c r="F34" s="60">
        <v>1104.01399</v>
      </c>
      <c r="G34" s="61">
        <f>ABS(F34)</f>
        <v>1104.01399</v>
      </c>
      <c r="H34" s="74">
        <v>2.02226</v>
      </c>
      <c r="I34" s="63">
        <f>MAX(H34,-0.12*G34)</f>
        <v>2.02226</v>
      </c>
      <c r="J34" s="63">
        <f>IF(ABS(G34)&lt;=10,0.5,IF(ABS(G34)&lt;=25,1,IF(ABS(G34)&lt;=100,2,10)))</f>
        <v>10</v>
      </c>
      <c r="K34" s="64">
        <f>IF(H34&lt;-J34,1,0)</f>
        <v>0</v>
      </c>
      <c r="L34" s="64">
        <f>IF(K34=K33,L33+K34,0)</f>
        <v>0</v>
      </c>
      <c r="M34" s="65">
        <f>IF(OR(L34=12,L34=24,L34=36,L34=48,L34=60,L34=72,L34=84,L34=96),1,0)</f>
        <v>0</v>
      </c>
      <c r="N34" s="65">
        <f>IF(H34&gt;J34,1,0)</f>
        <v>0</v>
      </c>
      <c r="O34" s="65">
        <f>IF(N34=N33,O33+N34,0)</f>
        <v>0</v>
      </c>
      <c r="P34" s="65">
        <f>IF(OR(O34=12,O34=24,O34=36,O34=48,O34=60,O34=72,O34=84,O34=96),1,0)</f>
        <v>0</v>
      </c>
      <c r="Q34" s="66">
        <f>M34+P34</f>
        <v>0</v>
      </c>
      <c r="R34" s="66">
        <f>Q34*ABS(S34)*0.1</f>
        <v>0</v>
      </c>
      <c r="S34" s="67">
        <f>I34*E34/40000</f>
        <v>0.01893138699</v>
      </c>
      <c r="T34" s="60">
        <f>MIN($T$6/100*G34,150)</f>
        <v>132.4816788</v>
      </c>
      <c r="U34" s="60">
        <f>MIN($U$6/100*G34,200)</f>
        <v>165.6020985</v>
      </c>
      <c r="V34" s="60">
        <f>MIN($V$6/100*G34,250)</f>
        <v>220.802798</v>
      </c>
      <c r="W34" s="60">
        <v>0.2</v>
      </c>
      <c r="X34" s="60">
        <v>0.2</v>
      </c>
      <c r="Y34" s="60">
        <v>0.6</v>
      </c>
      <c r="Z34" s="67">
        <f>IF(AND(D34&lt;49.85,H34&gt;0),$C$2*ABS(H34)/40000,(SUMPRODUCT(--(H34&gt;$T34:$V34),(H34-$T34:$V34),($W34:$Y34)))*E34/40000)</f>
        <v>0</v>
      </c>
      <c r="AA34" s="67">
        <f>IF(AND(C34&gt;=50.1,H34&lt;0),($A$2)*ABS(H34)/40000,0)</f>
        <v>0</v>
      </c>
      <c r="AB34" s="67">
        <f>S34+Z34+AA34</f>
        <v>0.01893138699</v>
      </c>
      <c r="AC34" s="75">
        <f>IF(AB34&gt;=0,AB34,"")</f>
        <v>0.01893138699</v>
      </c>
      <c r="AD34" s="76" t="str">
        <f>IF(AB34&lt;0,AB34,"")</f>
        <v/>
      </c>
      <c r="AE34" s="77"/>
      <c r="AF34" s="84"/>
      <c r="AG34" s="85">
        <f>ROUND((AG33-0.01),2)</f>
        <v>51.22</v>
      </c>
      <c r="AH34" s="87">
        <v>0</v>
      </c>
      <c r="AI34" s="86">
        <v>0</v>
      </c>
    </row>
    <row r="35" spans="1:38" customHeight="1" ht="15.75">
      <c r="A35" s="70">
        <v>0.28125</v>
      </c>
      <c r="B35" s="71">
        <v>0.291666666666667</v>
      </c>
      <c r="C35" s="72">
        <v>49.99</v>
      </c>
      <c r="D35" s="73">
        <f>ROUND(C35,2)</f>
        <v>49.99</v>
      </c>
      <c r="E35" s="60">
        <v>308.99</v>
      </c>
      <c r="F35" s="60">
        <v>1312.88759</v>
      </c>
      <c r="G35" s="61">
        <f>ABS(F35)</f>
        <v>1312.88759</v>
      </c>
      <c r="H35" s="74">
        <v>-121.52041</v>
      </c>
      <c r="I35" s="63">
        <f>MAX(H35,-0.12*G35)</f>
        <v>-121.52041</v>
      </c>
      <c r="J35" s="63">
        <f>IF(ABS(G35)&lt;=10,0.5,IF(ABS(G35)&lt;=25,1,IF(ABS(G35)&lt;=100,2,10)))</f>
        <v>10</v>
      </c>
      <c r="K35" s="64">
        <f>IF(H35&lt;-J35,1,0)</f>
        <v>1</v>
      </c>
      <c r="L35" s="64">
        <f>IF(K35=K34,L34+K35,0)</f>
        <v>0</v>
      </c>
      <c r="M35" s="65">
        <f>IF(OR(L35=12,L35=24,L35=36,L35=48,L35=60,L35=72,L35=84,L35=96),1,0)</f>
        <v>0</v>
      </c>
      <c r="N35" s="65">
        <f>IF(H35&gt;J35,1,0)</f>
        <v>0</v>
      </c>
      <c r="O35" s="65">
        <f>IF(N35=N34,O34+N35,0)</f>
        <v>0</v>
      </c>
      <c r="P35" s="65">
        <f>IF(OR(O35=12,O35=24,O35=36,O35=48,O35=60,O35=72,O35=84,O35=96),1,0)</f>
        <v>0</v>
      </c>
      <c r="Q35" s="66">
        <f>M35+P35</f>
        <v>0</v>
      </c>
      <c r="R35" s="66">
        <f>Q35*ABS(S35)*0.1</f>
        <v>0</v>
      </c>
      <c r="S35" s="67">
        <f>I35*E35/40000</f>
        <v>-0.9387147871475001</v>
      </c>
      <c r="T35" s="60">
        <f>MIN($T$6/100*G35,150)</f>
        <v>150</v>
      </c>
      <c r="U35" s="60">
        <f>MIN($U$6/100*G35,200)</f>
        <v>196.9331385</v>
      </c>
      <c r="V35" s="60">
        <f>MIN($V$6/100*G35,250)</f>
        <v>250</v>
      </c>
      <c r="W35" s="60">
        <v>0.2</v>
      </c>
      <c r="X35" s="60">
        <v>0.2</v>
      </c>
      <c r="Y35" s="60">
        <v>0.6</v>
      </c>
      <c r="Z35" s="67">
        <f>IF(AND(D35&lt;49.85,H35&gt;0),$C$2*ABS(H35)/40000,(SUMPRODUCT(--(H35&gt;$T35:$V35),(H35-$T35:$V35),($W35:$Y35)))*E35/40000)</f>
        <v>0</v>
      </c>
      <c r="AA35" s="67">
        <f>IF(AND(C35&gt;=50.1,H35&lt;0),($A$2)*ABS(H35)/40000,0)</f>
        <v>0</v>
      </c>
      <c r="AB35" s="67">
        <f>S35+Z35+AA35</f>
        <v>-0.9387147871475001</v>
      </c>
      <c r="AC35" s="75" t="str">
        <f>IF(AB35&gt;=0,AB35,"")</f>
        <v/>
      </c>
      <c r="AD35" s="76">
        <f>IF(AB35&lt;0,AB35,"")</f>
        <v>-0.9387147871475001</v>
      </c>
      <c r="AE35" s="77"/>
      <c r="AF35" s="84"/>
      <c r="AG35" s="85">
        <f>ROUND((AG34-0.01),2)</f>
        <v>51.21</v>
      </c>
      <c r="AH35" s="87">
        <v>0</v>
      </c>
      <c r="AI35" s="86">
        <v>0</v>
      </c>
    </row>
    <row r="36" spans="1:38" customHeight="1" ht="15.75">
      <c r="A36" s="70">
        <v>0.291666666666667</v>
      </c>
      <c r="B36" s="71">
        <v>0.302083333333334</v>
      </c>
      <c r="C36" s="72">
        <v>50.03</v>
      </c>
      <c r="D36" s="73">
        <f>ROUND(C36,2)</f>
        <v>50.03</v>
      </c>
      <c r="E36" s="60">
        <v>110.5</v>
      </c>
      <c r="F36" s="60">
        <v>1372.45959</v>
      </c>
      <c r="G36" s="61">
        <f>ABS(F36)</f>
        <v>1372.45959</v>
      </c>
      <c r="H36" s="74">
        <v>-102.42198</v>
      </c>
      <c r="I36" s="63">
        <f>MAX(H36,-0.12*G36)</f>
        <v>-102.42198</v>
      </c>
      <c r="J36" s="63">
        <f>IF(ABS(G36)&lt;=10,0.5,IF(ABS(G36)&lt;=25,1,IF(ABS(G36)&lt;=100,2,10)))</f>
        <v>10</v>
      </c>
      <c r="K36" s="64">
        <f>IF(H36&lt;-J36,1,0)</f>
        <v>1</v>
      </c>
      <c r="L36" s="64">
        <f>IF(K36=K35,L35+K36,0)</f>
        <v>1</v>
      </c>
      <c r="M36" s="65">
        <f>IF(OR(L36=12,L36=24,L36=36,L36=48,L36=60,L36=72,L36=84,L36=96),1,0)</f>
        <v>0</v>
      </c>
      <c r="N36" s="65">
        <f>IF(H36&gt;J36,1,0)</f>
        <v>0</v>
      </c>
      <c r="O36" s="65">
        <f>IF(N36=N35,O35+N36,0)</f>
        <v>0</v>
      </c>
      <c r="P36" s="65">
        <f>IF(OR(O36=12,O36=24,O36=36,O36=48,O36=60,O36=72,O36=84,O36=96),1,0)</f>
        <v>0</v>
      </c>
      <c r="Q36" s="66">
        <f>M36+P36</f>
        <v>0</v>
      </c>
      <c r="R36" s="66">
        <f>Q36*ABS(S36)*0.1</f>
        <v>0</v>
      </c>
      <c r="S36" s="67">
        <f>I36*E36/40000</f>
        <v>-0.28294071975</v>
      </c>
      <c r="T36" s="60">
        <f>MIN($T$6/100*G36,150)</f>
        <v>150</v>
      </c>
      <c r="U36" s="60">
        <f>MIN($U$6/100*G36,200)</f>
        <v>200</v>
      </c>
      <c r="V36" s="60">
        <f>MIN($V$6/100*G36,250)</f>
        <v>250</v>
      </c>
      <c r="W36" s="60">
        <v>0.2</v>
      </c>
      <c r="X36" s="60">
        <v>0.2</v>
      </c>
      <c r="Y36" s="60">
        <v>0.6</v>
      </c>
      <c r="Z36" s="67">
        <f>IF(AND(D36&lt;49.85,H36&gt;0),$C$2*ABS(H36)/40000,(SUMPRODUCT(--(H36&gt;$T36:$V36),(H36-$T36:$V36),($W36:$Y36)))*E36/40000)</f>
        <v>0</v>
      </c>
      <c r="AA36" s="67">
        <f>IF(AND(C36&gt;=50.1,H36&lt;0),($A$2)*ABS(H36)/40000,0)</f>
        <v>0</v>
      </c>
      <c r="AB36" s="67">
        <f>S36+Z36+AA36</f>
        <v>-0.28294071975</v>
      </c>
      <c r="AC36" s="75" t="str">
        <f>IF(AB36&gt;=0,AB36,"")</f>
        <v/>
      </c>
      <c r="AD36" s="76">
        <f>IF(AB36&lt;0,AB36,"")</f>
        <v>-0.28294071975</v>
      </c>
      <c r="AE36" s="77"/>
      <c r="AF36" s="84"/>
      <c r="AG36" s="85">
        <f>ROUND((AG35-0.01),2)</f>
        <v>51.2</v>
      </c>
      <c r="AH36" s="87">
        <v>0</v>
      </c>
      <c r="AI36" s="86">
        <v>0</v>
      </c>
    </row>
    <row r="37" spans="1:38" customHeight="1" ht="15.75">
      <c r="A37" s="70">
        <v>0.302083333333333</v>
      </c>
      <c r="B37" s="71">
        <v>0.3125</v>
      </c>
      <c r="C37" s="72">
        <v>50.03</v>
      </c>
      <c r="D37" s="73">
        <f>ROUND(C37,2)</f>
        <v>50.03</v>
      </c>
      <c r="E37" s="60">
        <v>110.5</v>
      </c>
      <c r="F37" s="60">
        <v>1386.18157</v>
      </c>
      <c r="G37" s="61">
        <f>ABS(F37)</f>
        <v>1386.18157</v>
      </c>
      <c r="H37" s="74">
        <v>-58.69246</v>
      </c>
      <c r="I37" s="63">
        <f>MAX(H37,-0.12*G37)</f>
        <v>-58.69246</v>
      </c>
      <c r="J37" s="63">
        <f>IF(ABS(G37)&lt;=10,0.5,IF(ABS(G37)&lt;=25,1,IF(ABS(G37)&lt;=100,2,10)))</f>
        <v>10</v>
      </c>
      <c r="K37" s="64">
        <f>IF(H37&lt;-J37,1,0)</f>
        <v>1</v>
      </c>
      <c r="L37" s="64">
        <f>IF(K37=K36,L36+K37,0)</f>
        <v>2</v>
      </c>
      <c r="M37" s="65">
        <f>IF(OR(L37=12,L37=24,L37=36,L37=48,L37=60,L37=72,L37=84,L37=96),1,0)</f>
        <v>0</v>
      </c>
      <c r="N37" s="65">
        <f>IF(H37&gt;J37,1,0)</f>
        <v>0</v>
      </c>
      <c r="O37" s="65">
        <f>IF(N37=N36,O36+N37,0)</f>
        <v>0</v>
      </c>
      <c r="P37" s="65">
        <f>IF(OR(O37=12,O37=24,O37=36,O37=48,O37=60,O37=72,O37=84,O37=96),1,0)</f>
        <v>0</v>
      </c>
      <c r="Q37" s="66">
        <f>M37+P37</f>
        <v>0</v>
      </c>
      <c r="R37" s="66">
        <f>Q37*ABS(S37)*0.1</f>
        <v>0</v>
      </c>
      <c r="S37" s="67">
        <f>I37*E37/40000</f>
        <v>-0.16213792075</v>
      </c>
      <c r="T37" s="60">
        <f>MIN($T$6/100*G37,150)</f>
        <v>150</v>
      </c>
      <c r="U37" s="60">
        <f>MIN($U$6/100*G37,200)</f>
        <v>200</v>
      </c>
      <c r="V37" s="60">
        <f>MIN($V$6/100*G37,250)</f>
        <v>250</v>
      </c>
      <c r="W37" s="60">
        <v>0.2</v>
      </c>
      <c r="X37" s="60">
        <v>0.2</v>
      </c>
      <c r="Y37" s="60">
        <v>0.6</v>
      </c>
      <c r="Z37" s="67">
        <f>IF(AND(D37&lt;49.85,H37&gt;0),$C$2*ABS(H37)/40000,(SUMPRODUCT(--(H37&gt;$T37:$V37),(H37-$T37:$V37),($W37:$Y37)))*E37/40000)</f>
        <v>0</v>
      </c>
      <c r="AA37" s="67">
        <f>IF(AND(C37&gt;=50.1,H37&lt;0),($A$2)*ABS(H37)/40000,0)</f>
        <v>0</v>
      </c>
      <c r="AB37" s="67">
        <f>S37+Z37+AA37</f>
        <v>-0.16213792075</v>
      </c>
      <c r="AC37" s="75" t="str">
        <f>IF(AB37&gt;=0,AB37,"")</f>
        <v/>
      </c>
      <c r="AD37" s="76">
        <f>IF(AB37&lt;0,AB37,"")</f>
        <v>-0.16213792075</v>
      </c>
      <c r="AE37" s="77"/>
      <c r="AF37" s="84"/>
      <c r="AG37" s="85">
        <f>ROUND((AG36-0.01),2)</f>
        <v>51.19</v>
      </c>
      <c r="AH37" s="87">
        <v>0</v>
      </c>
      <c r="AI37" s="86">
        <v>0</v>
      </c>
    </row>
    <row r="38" spans="1:38" customHeight="1" ht="15.75">
      <c r="A38" s="70">
        <v>0.3125</v>
      </c>
      <c r="B38" s="71">
        <v>0.322916666666667</v>
      </c>
      <c r="C38" s="72">
        <v>50.03</v>
      </c>
      <c r="D38" s="73">
        <f>ROUND(C38,2)</f>
        <v>50.03</v>
      </c>
      <c r="E38" s="60">
        <v>110.5</v>
      </c>
      <c r="F38" s="60">
        <v>1342.38765</v>
      </c>
      <c r="G38" s="61">
        <f>ABS(F38)</f>
        <v>1342.38765</v>
      </c>
      <c r="H38" s="74">
        <v>17.37536</v>
      </c>
      <c r="I38" s="63">
        <f>MAX(H38,-0.12*G38)</f>
        <v>17.37536</v>
      </c>
      <c r="J38" s="63">
        <f>IF(ABS(G38)&lt;=10,0.5,IF(ABS(G38)&lt;=25,1,IF(ABS(G38)&lt;=100,2,10)))</f>
        <v>10</v>
      </c>
      <c r="K38" s="64">
        <f>IF(H38&lt;-J38,1,0)</f>
        <v>0</v>
      </c>
      <c r="L38" s="64">
        <f>IF(K38=K37,L37+K38,0)</f>
        <v>0</v>
      </c>
      <c r="M38" s="65">
        <f>IF(OR(L38=12,L38=24,L38=36,L38=48,L38=60,L38=72,L38=84,L38=96),1,0)</f>
        <v>0</v>
      </c>
      <c r="N38" s="65">
        <f>IF(H38&gt;J38,1,0)</f>
        <v>1</v>
      </c>
      <c r="O38" s="65">
        <f>IF(N38=N37,O37+N38,0)</f>
        <v>0</v>
      </c>
      <c r="P38" s="65">
        <f>IF(OR(O38=12,O38=24,O38=36,O38=48,O38=60,O38=72,O38=84,O38=96),1,0)</f>
        <v>0</v>
      </c>
      <c r="Q38" s="66">
        <f>M38+P38</f>
        <v>0</v>
      </c>
      <c r="R38" s="66">
        <f>Q38*ABS(S38)*0.1</f>
        <v>0</v>
      </c>
      <c r="S38" s="67">
        <f>I38*E38/40000</f>
        <v>0.047999432</v>
      </c>
      <c r="T38" s="60">
        <f>MIN($T$6/100*G38,150)</f>
        <v>150</v>
      </c>
      <c r="U38" s="60">
        <f>MIN($U$6/100*G38,200)</f>
        <v>200</v>
      </c>
      <c r="V38" s="60">
        <f>MIN($V$6/100*G38,250)</f>
        <v>250</v>
      </c>
      <c r="W38" s="60">
        <v>0.2</v>
      </c>
      <c r="X38" s="60">
        <v>0.2</v>
      </c>
      <c r="Y38" s="60">
        <v>0.6</v>
      </c>
      <c r="Z38" s="67">
        <f>IF(AND(D38&lt;49.85,H38&gt;0),$C$2*ABS(H38)/40000,(SUMPRODUCT(--(H38&gt;$T38:$V38),(H38-$T38:$V38),($W38:$Y38)))*E38/40000)</f>
        <v>0</v>
      </c>
      <c r="AA38" s="67">
        <f>IF(AND(C38&gt;=50.1,H38&lt;0),($A$2)*ABS(H38)/40000,0)</f>
        <v>0</v>
      </c>
      <c r="AB38" s="67">
        <f>S38+Z38+AA38</f>
        <v>0.047999432</v>
      </c>
      <c r="AC38" s="75">
        <f>IF(AB38&gt;=0,AB38,"")</f>
        <v>0.047999432</v>
      </c>
      <c r="AD38" s="76" t="str">
        <f>IF(AB38&lt;0,AB38,"")</f>
        <v/>
      </c>
      <c r="AE38" s="77"/>
      <c r="AF38" s="88"/>
      <c r="AG38" s="85">
        <f>ROUND((AG37-0.01),2)</f>
        <v>51.18</v>
      </c>
      <c r="AH38" s="87">
        <v>0</v>
      </c>
      <c r="AI38" s="86">
        <v>0</v>
      </c>
    </row>
    <row r="39" spans="1:38" customHeight="1" ht="15.75">
      <c r="A39" s="70">
        <v>0.322916666666667</v>
      </c>
      <c r="B39" s="71">
        <v>0.333333333333334</v>
      </c>
      <c r="C39" s="72">
        <v>50.02</v>
      </c>
      <c r="D39" s="73">
        <f>ROUND(C39,2)</f>
        <v>50.02</v>
      </c>
      <c r="E39" s="60">
        <v>165.76</v>
      </c>
      <c r="F39" s="60">
        <v>1319.15683</v>
      </c>
      <c r="G39" s="61">
        <f>ABS(F39)</f>
        <v>1319.15683</v>
      </c>
      <c r="H39" s="74">
        <v>12.71968</v>
      </c>
      <c r="I39" s="63">
        <f>MAX(H39,-0.12*G39)</f>
        <v>12.71968</v>
      </c>
      <c r="J39" s="63">
        <f>IF(ABS(G39)&lt;=10,0.5,IF(ABS(G39)&lt;=25,1,IF(ABS(G39)&lt;=100,2,10)))</f>
        <v>10</v>
      </c>
      <c r="K39" s="64">
        <f>IF(H39&lt;-J39,1,0)</f>
        <v>0</v>
      </c>
      <c r="L39" s="64">
        <f>IF(K39=K38,L38+K39,0)</f>
        <v>0</v>
      </c>
      <c r="M39" s="65">
        <f>IF(OR(L39=12,L39=24,L39=36,L39=48,L39=60,L39=72,L39=84,L39=96),1,0)</f>
        <v>0</v>
      </c>
      <c r="N39" s="65">
        <f>IF(H39&gt;J39,1,0)</f>
        <v>1</v>
      </c>
      <c r="O39" s="65">
        <f>IF(N39=N38,O38+N39,0)</f>
        <v>1</v>
      </c>
      <c r="P39" s="65">
        <f>IF(OR(O39=12,O39=24,O39=36,O39=48,O39=60,O39=72,O39=84,O39=96),1,0)</f>
        <v>0</v>
      </c>
      <c r="Q39" s="66">
        <f>M39+P39</f>
        <v>0</v>
      </c>
      <c r="R39" s="66">
        <f>Q39*ABS(S39)*0.1</f>
        <v>0</v>
      </c>
      <c r="S39" s="67">
        <f>I39*E39/40000</f>
        <v>0.05271035392</v>
      </c>
      <c r="T39" s="60">
        <f>MIN($T$6/100*G39,150)</f>
        <v>150</v>
      </c>
      <c r="U39" s="60">
        <f>MIN($U$6/100*G39,200)</f>
        <v>197.8735245</v>
      </c>
      <c r="V39" s="60">
        <f>MIN($V$6/100*G39,250)</f>
        <v>250</v>
      </c>
      <c r="W39" s="60">
        <v>0.2</v>
      </c>
      <c r="X39" s="60">
        <v>0.2</v>
      </c>
      <c r="Y39" s="60">
        <v>0.6</v>
      </c>
      <c r="Z39" s="67">
        <f>IF(AND(D39&lt;49.85,H39&gt;0),$C$2*ABS(H39)/40000,(SUMPRODUCT(--(H39&gt;$T39:$V39),(H39-$T39:$V39),($W39:$Y39)))*E39/40000)</f>
        <v>0</v>
      </c>
      <c r="AA39" s="67">
        <f>IF(AND(C39&gt;=50.1,H39&lt;0),($A$2)*ABS(H39)/40000,0)</f>
        <v>0</v>
      </c>
      <c r="AB39" s="67">
        <f>S39+Z39+AA39</f>
        <v>0.05271035392</v>
      </c>
      <c r="AC39" s="75">
        <f>IF(AB39&gt;=0,AB39,"")</f>
        <v>0.05271035392</v>
      </c>
      <c r="AD39" s="76" t="str">
        <f>IF(AB39&lt;0,AB39,"")</f>
        <v/>
      </c>
      <c r="AE39" s="77"/>
      <c r="AF39" s="89"/>
      <c r="AG39" s="85">
        <f>ROUND((AG38-0.01),2)</f>
        <v>51.17</v>
      </c>
      <c r="AH39" s="87">
        <v>0</v>
      </c>
      <c r="AI39" s="86">
        <v>0</v>
      </c>
    </row>
    <row r="40" spans="1:38" customHeight="1" ht="15.75">
      <c r="A40" s="70">
        <v>0.333333333333333</v>
      </c>
      <c r="B40" s="71">
        <v>0.34375</v>
      </c>
      <c r="C40" s="72">
        <v>49.96</v>
      </c>
      <c r="D40" s="73">
        <f>ROUND(C40,2)</f>
        <v>49.96</v>
      </c>
      <c r="E40" s="60">
        <v>407.2</v>
      </c>
      <c r="F40" s="60">
        <v>1207.42339</v>
      </c>
      <c r="G40" s="61">
        <f>ABS(F40)</f>
        <v>1207.42339</v>
      </c>
      <c r="H40" s="74">
        <v>96.0365</v>
      </c>
      <c r="I40" s="63">
        <f>MAX(H40,-0.12*G40)</f>
        <v>96.0365</v>
      </c>
      <c r="J40" s="63">
        <f>IF(ABS(G40)&lt;=10,0.5,IF(ABS(G40)&lt;=25,1,IF(ABS(G40)&lt;=100,2,10)))</f>
        <v>10</v>
      </c>
      <c r="K40" s="64">
        <f>IF(H40&lt;-J40,1,0)</f>
        <v>0</v>
      </c>
      <c r="L40" s="64">
        <f>IF(K40=K39,L39+K40,0)</f>
        <v>0</v>
      </c>
      <c r="M40" s="65">
        <f>IF(OR(L40=12,L40=24,L40=36,L40=48,L40=60,L40=72,L40=84,L40=96),1,0)</f>
        <v>0</v>
      </c>
      <c r="N40" s="65">
        <f>IF(H40&gt;J40,1,0)</f>
        <v>1</v>
      </c>
      <c r="O40" s="65">
        <f>IF(N40=N39,O39+N40,0)</f>
        <v>2</v>
      </c>
      <c r="P40" s="65">
        <f>IF(OR(O40=12,O40=24,O40=36,O40=48,O40=60,O40=72,O40=84,O40=96),1,0)</f>
        <v>0</v>
      </c>
      <c r="Q40" s="66">
        <f>M40+P40</f>
        <v>0</v>
      </c>
      <c r="R40" s="66">
        <f>Q40*ABS(S40)*0.1</f>
        <v>0</v>
      </c>
      <c r="S40" s="67">
        <f>I40*E40/40000</f>
        <v>0.97765157</v>
      </c>
      <c r="T40" s="60">
        <f>MIN($T$6/100*G40,150)</f>
        <v>144.8908068</v>
      </c>
      <c r="U40" s="60">
        <f>MIN($U$6/100*G40,200)</f>
        <v>181.1135085</v>
      </c>
      <c r="V40" s="60">
        <f>MIN($V$6/100*G40,250)</f>
        <v>241.484678</v>
      </c>
      <c r="W40" s="60">
        <v>0.2</v>
      </c>
      <c r="X40" s="60">
        <v>0.2</v>
      </c>
      <c r="Y40" s="60">
        <v>0.6</v>
      </c>
      <c r="Z40" s="67">
        <f>IF(AND(D40&lt;49.85,H40&gt;0),$C$2*ABS(H40)/40000,(SUMPRODUCT(--(H40&gt;$T40:$V40),(H40-$T40:$V40),($W40:$Y40)))*E40/40000)</f>
        <v>0</v>
      </c>
      <c r="AA40" s="67">
        <f>IF(AND(C40&gt;=50.1,H40&lt;0),($A$2)*ABS(H40)/40000,0)</f>
        <v>0</v>
      </c>
      <c r="AB40" s="67">
        <f>S40+Z40+AA40</f>
        <v>0.97765157</v>
      </c>
      <c r="AC40" s="75">
        <f>IF(AB40&gt;=0,AB40,"")</f>
        <v>0.97765157</v>
      </c>
      <c r="AD40" s="76" t="str">
        <f>IF(AB40&lt;0,AB40,"")</f>
        <v/>
      </c>
      <c r="AE40" s="77"/>
      <c r="AF40" s="89"/>
      <c r="AG40" s="85">
        <f>ROUND((AG39-0.01),2)</f>
        <v>51.16</v>
      </c>
      <c r="AH40" s="87">
        <v>0</v>
      </c>
      <c r="AI40" s="86">
        <v>0</v>
      </c>
    </row>
    <row r="41" spans="1:38" customHeight="1" ht="15.75">
      <c r="A41" s="70">
        <v>0.34375</v>
      </c>
      <c r="B41" s="71">
        <v>0.354166666666667</v>
      </c>
      <c r="C41" s="72">
        <v>49.95</v>
      </c>
      <c r="D41" s="73">
        <f>ROUND(C41,2)</f>
        <v>49.95</v>
      </c>
      <c r="E41" s="60">
        <v>439.93</v>
      </c>
      <c r="F41" s="60">
        <v>1127.27578</v>
      </c>
      <c r="G41" s="61">
        <f>ABS(F41)</f>
        <v>1127.27578</v>
      </c>
      <c r="H41" s="74">
        <v>145.8257</v>
      </c>
      <c r="I41" s="63">
        <f>MAX(H41,-0.12*G41)</f>
        <v>145.8257</v>
      </c>
      <c r="J41" s="63">
        <f>IF(ABS(G41)&lt;=10,0.5,IF(ABS(G41)&lt;=25,1,IF(ABS(G41)&lt;=100,2,10)))</f>
        <v>10</v>
      </c>
      <c r="K41" s="64">
        <f>IF(H41&lt;-J41,1,0)</f>
        <v>0</v>
      </c>
      <c r="L41" s="64">
        <f>IF(K41=K40,L40+K41,0)</f>
        <v>0</v>
      </c>
      <c r="M41" s="65">
        <f>IF(OR(L41=12,L41=24,L41=36,L41=48,L41=60,L41=72,L41=84,L41=96),1,0)</f>
        <v>0</v>
      </c>
      <c r="N41" s="65">
        <f>IF(H41&gt;J41,1,0)</f>
        <v>1</v>
      </c>
      <c r="O41" s="65">
        <f>IF(N41=N40,O40+N41,0)</f>
        <v>3</v>
      </c>
      <c r="P41" s="65">
        <f>IF(OR(O41=12,O41=24,O41=36,O41=48,O41=60,O41=72,O41=84,O41=96),1,0)</f>
        <v>0</v>
      </c>
      <c r="Q41" s="66">
        <f>M41+P41</f>
        <v>0</v>
      </c>
      <c r="R41" s="66">
        <f>Q41*ABS(S41)*0.1</f>
        <v>0</v>
      </c>
      <c r="S41" s="67">
        <f>I41*E41/40000</f>
        <v>1.603827505025</v>
      </c>
      <c r="T41" s="60">
        <f>MIN($T$6/100*G41,150)</f>
        <v>135.2730936</v>
      </c>
      <c r="U41" s="60">
        <f>MIN($U$6/100*G41,200)</f>
        <v>169.091367</v>
      </c>
      <c r="V41" s="60">
        <f>MIN($V$6/100*G41,250)</f>
        <v>225.455156</v>
      </c>
      <c r="W41" s="60">
        <v>0.2</v>
      </c>
      <c r="X41" s="60">
        <v>0.2</v>
      </c>
      <c r="Y41" s="60">
        <v>0.6</v>
      </c>
      <c r="Z41" s="67">
        <f>IF(AND(D41&lt;49.85,H41&gt;0),$C$2*ABS(H41)/40000,(SUMPRODUCT(--(H41&gt;$T41:$V41),(H41-$T41:$V41),($W41:$Y41)))*E41/40000)</f>
        <v>0.02321204066776007</v>
      </c>
      <c r="AA41" s="67">
        <f>IF(AND(C41&gt;=50.1,H41&lt;0),($A$2)*ABS(H41)/40000,0)</f>
        <v>0</v>
      </c>
      <c r="AB41" s="67">
        <f>S41+Z41+AA41</f>
        <v>1.62703954569276</v>
      </c>
      <c r="AC41" s="75">
        <f>IF(AB41&gt;=0,AB41,"")</f>
        <v>1.62703954569276</v>
      </c>
      <c r="AD41" s="76" t="str">
        <f>IF(AB41&lt;0,AB41,"")</f>
        <v/>
      </c>
      <c r="AE41" s="77"/>
      <c r="AF41" s="89"/>
      <c r="AG41" s="85">
        <f>ROUND((AG40-0.01),2)</f>
        <v>51.15</v>
      </c>
      <c r="AH41" s="87">
        <v>0</v>
      </c>
      <c r="AI41" s="86">
        <v>0</v>
      </c>
    </row>
    <row r="42" spans="1:38" customHeight="1" ht="15.75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165.76</v>
      </c>
      <c r="F42" s="60">
        <v>1124.25875</v>
      </c>
      <c r="G42" s="61">
        <f>ABS(F42)</f>
        <v>1124.25875</v>
      </c>
      <c r="H42" s="74">
        <v>137.70065</v>
      </c>
      <c r="I42" s="63">
        <f>MAX(H42,-0.12*G42)</f>
        <v>137.70065</v>
      </c>
      <c r="J42" s="63">
        <f>IF(ABS(G42)&lt;=10,0.5,IF(ABS(G42)&lt;=25,1,IF(ABS(G42)&lt;=100,2,10)))</f>
        <v>10</v>
      </c>
      <c r="K42" s="64">
        <f>IF(H42&lt;-J42,1,0)</f>
        <v>0</v>
      </c>
      <c r="L42" s="64">
        <f>IF(K42=K41,L41+K42,0)</f>
        <v>0</v>
      </c>
      <c r="M42" s="65">
        <f>IF(OR(L42=12,L42=24,L42=36,L42=48,L42=60,L42=72,L42=84,L42=96),1,0)</f>
        <v>0</v>
      </c>
      <c r="N42" s="65">
        <f>IF(H42&gt;J42,1,0)</f>
        <v>1</v>
      </c>
      <c r="O42" s="65">
        <f>IF(N42=N41,O41+N42,0)</f>
        <v>4</v>
      </c>
      <c r="P42" s="65">
        <f>IF(OR(O42=12,O42=24,O42=36,O42=48,O42=60,O42=72,O42=84,O42=96),1,0)</f>
        <v>0</v>
      </c>
      <c r="Q42" s="66">
        <f>M42+P42</f>
        <v>0</v>
      </c>
      <c r="R42" s="66">
        <f>Q42*ABS(S42)*0.1</f>
        <v>0</v>
      </c>
      <c r="S42" s="67">
        <f>I42*E42/40000</f>
        <v>0.5706314936</v>
      </c>
      <c r="T42" s="60">
        <f>MIN($T$6/100*G42,150)</f>
        <v>134.91105</v>
      </c>
      <c r="U42" s="60">
        <f>MIN($U$6/100*G42,200)</f>
        <v>168.6388125</v>
      </c>
      <c r="V42" s="60">
        <f>MIN($V$6/100*G42,250)</f>
        <v>224.85175</v>
      </c>
      <c r="W42" s="60">
        <v>0.2</v>
      </c>
      <c r="X42" s="60">
        <v>0.2</v>
      </c>
      <c r="Y42" s="60">
        <v>0.6</v>
      </c>
      <c r="Z42" s="67">
        <f>IF(AND(D42&lt;49.85,H42&gt;0),$C$2*ABS(H42)/40000,(SUMPRODUCT(--(H42&gt;$T42:$V42),(H42-$T42:$V42),($W42:$Y42)))*E42/40000)</f>
        <v>0.002312020480000006</v>
      </c>
      <c r="AA42" s="67">
        <f>IF(AND(C42&gt;=50.1,H42&lt;0),($A$2)*ABS(H42)/40000,0)</f>
        <v>0</v>
      </c>
      <c r="AB42" s="67">
        <f>S42+Z42+AA42</f>
        <v>0.57294351408</v>
      </c>
      <c r="AC42" s="75">
        <f>IF(AB42&gt;=0,AB42,"")</f>
        <v>0.57294351408</v>
      </c>
      <c r="AD42" s="76" t="str">
        <f>IF(AB42&lt;0,AB42,"")</f>
        <v/>
      </c>
      <c r="AE42" s="77"/>
      <c r="AF42" s="89"/>
      <c r="AG42" s="85">
        <f>ROUND((AG41-0.01),2)</f>
        <v>51.14</v>
      </c>
      <c r="AH42" s="87">
        <v>0</v>
      </c>
      <c r="AI42" s="86">
        <v>0</v>
      </c>
    </row>
    <row r="43" spans="1:38" customHeight="1" ht="15.75">
      <c r="A43" s="70">
        <v>0.364583333333333</v>
      </c>
      <c r="B43" s="71">
        <v>0.375</v>
      </c>
      <c r="C43" s="72">
        <v>50.03</v>
      </c>
      <c r="D43" s="73">
        <f>ROUND(C43,2)</f>
        <v>50.03</v>
      </c>
      <c r="E43" s="60">
        <v>110.5</v>
      </c>
      <c r="F43" s="60">
        <v>1173.13549</v>
      </c>
      <c r="G43" s="61">
        <f>ABS(F43)</f>
        <v>1173.13549</v>
      </c>
      <c r="H43" s="74">
        <v>64.80833</v>
      </c>
      <c r="I43" s="63">
        <f>MAX(H43,-0.12*G43)</f>
        <v>64.80833</v>
      </c>
      <c r="J43" s="63">
        <f>IF(ABS(G43)&lt;=10,0.5,IF(ABS(G43)&lt;=25,1,IF(ABS(G43)&lt;=100,2,10)))</f>
        <v>10</v>
      </c>
      <c r="K43" s="64">
        <f>IF(H43&lt;-J43,1,0)</f>
        <v>0</v>
      </c>
      <c r="L43" s="64">
        <f>IF(K43=K42,L42+K43,0)</f>
        <v>0</v>
      </c>
      <c r="M43" s="65">
        <f>IF(OR(L43=12,L43=24,L43=36,L43=48,L43=60,L43=72,L43=84,L43=96),1,0)</f>
        <v>0</v>
      </c>
      <c r="N43" s="65">
        <f>IF(H43&gt;J43,1,0)</f>
        <v>1</v>
      </c>
      <c r="O43" s="65">
        <f>IF(N43=N42,O42+N43,0)</f>
        <v>5</v>
      </c>
      <c r="P43" s="65">
        <f>IF(OR(O43=12,O43=24,O43=36,O43=48,O43=60,O43=72,O43=84,O43=96),1,0)</f>
        <v>0</v>
      </c>
      <c r="Q43" s="66">
        <f>M43+P43</f>
        <v>0</v>
      </c>
      <c r="R43" s="66">
        <f>Q43*ABS(S43)*0.1</f>
        <v>0</v>
      </c>
      <c r="S43" s="67">
        <f>I43*E43/40000</f>
        <v>0.179033011625</v>
      </c>
      <c r="T43" s="60">
        <f>MIN($T$6/100*G43,150)</f>
        <v>140.7762588</v>
      </c>
      <c r="U43" s="60">
        <f>MIN($U$6/100*G43,200)</f>
        <v>175.9703235</v>
      </c>
      <c r="V43" s="60">
        <f>MIN($V$6/100*G43,250)</f>
        <v>234.627098</v>
      </c>
      <c r="W43" s="60">
        <v>0.2</v>
      </c>
      <c r="X43" s="60">
        <v>0.2</v>
      </c>
      <c r="Y43" s="60">
        <v>0.6</v>
      </c>
      <c r="Z43" s="67">
        <f>IF(AND(D43&lt;49.85,H43&gt;0),$C$2*ABS(H43)/40000,(SUMPRODUCT(--(H43&gt;$T43:$V43),(H43-$T43:$V43),($W43:$Y43)))*E43/40000)</f>
        <v>0</v>
      </c>
      <c r="AA43" s="67">
        <f>IF(AND(C43&gt;=50.1,H43&lt;0),($A$2)*ABS(H43)/40000,0)</f>
        <v>0</v>
      </c>
      <c r="AB43" s="67">
        <f>S43+Z43+AA43</f>
        <v>0.179033011625</v>
      </c>
      <c r="AC43" s="75">
        <f>IF(AB43&gt;=0,AB43,"")</f>
        <v>0.179033011625</v>
      </c>
      <c r="AD43" s="76" t="str">
        <f>IF(AB43&lt;0,AB43,"")</f>
        <v/>
      </c>
      <c r="AE43" s="77"/>
      <c r="AF43" s="89"/>
      <c r="AG43" s="85">
        <f>ROUND((AG42-0.01),2)</f>
        <v>51.13</v>
      </c>
      <c r="AH43" s="87">
        <v>0</v>
      </c>
      <c r="AI43" s="86">
        <v>0</v>
      </c>
      <c r="AK43" s="90"/>
    </row>
    <row r="44" spans="1:38" customHeight="1" ht="15.75">
      <c r="A44" s="70">
        <v>0.375</v>
      </c>
      <c r="B44" s="71">
        <v>0.385416666666667</v>
      </c>
      <c r="C44" s="72">
        <v>50</v>
      </c>
      <c r="D44" s="73">
        <f>ROUND(C44,2)</f>
        <v>50</v>
      </c>
      <c r="E44" s="60">
        <v>276.26</v>
      </c>
      <c r="F44" s="60">
        <v>1189.3688</v>
      </c>
      <c r="G44" s="61">
        <f>ABS(F44)</f>
        <v>1189.3688</v>
      </c>
      <c r="H44" s="74">
        <v>14.43094</v>
      </c>
      <c r="I44" s="63">
        <f>MAX(H44,-0.12*G44)</f>
        <v>14.43094</v>
      </c>
      <c r="J44" s="63">
        <f>IF(ABS(G44)&lt;=10,0.5,IF(ABS(G44)&lt;=25,1,IF(ABS(G44)&lt;=100,2,10)))</f>
        <v>10</v>
      </c>
      <c r="K44" s="64">
        <f>IF(H44&lt;-J44,1,0)</f>
        <v>0</v>
      </c>
      <c r="L44" s="64">
        <f>IF(K44=K43,L43+K44,0)</f>
        <v>0</v>
      </c>
      <c r="M44" s="65">
        <f>IF(OR(L44=12,L44=24,L44=36,L44=48,L44=60,L44=72,L44=84,L44=96),1,0)</f>
        <v>0</v>
      </c>
      <c r="N44" s="65">
        <f>IF(H44&gt;J44,1,0)</f>
        <v>1</v>
      </c>
      <c r="O44" s="65">
        <f>IF(N44=N43,O43+N44,0)</f>
        <v>6</v>
      </c>
      <c r="P44" s="65">
        <f>IF(OR(O44=12,O44=24,O44=36,O44=48,O44=60,O44=72,O44=84,O44=96),1,0)</f>
        <v>0</v>
      </c>
      <c r="Q44" s="66">
        <f>M44+P44</f>
        <v>0</v>
      </c>
      <c r="R44" s="66">
        <f>Q44*ABS(S44)*0.1</f>
        <v>0</v>
      </c>
      <c r="S44" s="67">
        <f>I44*E44/40000</f>
        <v>0.09966728710999999</v>
      </c>
      <c r="T44" s="60">
        <f>MIN($T$6/100*G44,150)</f>
        <v>142.724256</v>
      </c>
      <c r="U44" s="60">
        <f>MIN($U$6/100*G44,200)</f>
        <v>178.40532</v>
      </c>
      <c r="V44" s="60">
        <f>MIN($V$6/100*G44,250)</f>
        <v>237.87376</v>
      </c>
      <c r="W44" s="60">
        <v>0.2</v>
      </c>
      <c r="X44" s="60">
        <v>0.2</v>
      </c>
      <c r="Y44" s="60">
        <v>0.6</v>
      </c>
      <c r="Z44" s="67">
        <f>IF(AND(D44&lt;49.85,H44&gt;0),$C$2*ABS(H44)/40000,(SUMPRODUCT(--(H44&gt;$T44:$V44),(H44-$T44:$V44),($W44:$Y44)))*E44/40000)</f>
        <v>0</v>
      </c>
      <c r="AA44" s="67">
        <f>IF(AND(C44&gt;=50.1,H44&lt;0),($A$2)*ABS(H44)/40000,0)</f>
        <v>0</v>
      </c>
      <c r="AB44" s="67">
        <f>S44+Z44+AA44</f>
        <v>0.09966728710999999</v>
      </c>
      <c r="AC44" s="75">
        <f>IF(AB44&gt;=0,AB44,"")</f>
        <v>0.09966728710999999</v>
      </c>
      <c r="AD44" s="76" t="str">
        <f>IF(AB44&lt;0,AB44,"")</f>
        <v/>
      </c>
      <c r="AE44" s="77"/>
      <c r="AF44" s="89"/>
      <c r="AG44" s="85">
        <f>ROUND((AG43-0.01),2)</f>
        <v>51.12</v>
      </c>
      <c r="AH44" s="87">
        <v>0</v>
      </c>
      <c r="AI44" s="86">
        <v>0</v>
      </c>
    </row>
    <row r="45" spans="1:38" customHeight="1" ht="15.75">
      <c r="A45" s="70">
        <v>0.385416666666667</v>
      </c>
      <c r="B45" s="71">
        <v>0.395833333333334</v>
      </c>
      <c r="C45" s="72">
        <v>50.02</v>
      </c>
      <c r="D45" s="73">
        <f>ROUND(C45,2)</f>
        <v>50.02</v>
      </c>
      <c r="E45" s="60">
        <v>165.76</v>
      </c>
      <c r="F45" s="60">
        <v>1171.35448</v>
      </c>
      <c r="G45" s="61">
        <f>ABS(F45)</f>
        <v>1171.35448</v>
      </c>
      <c r="H45" s="74">
        <v>32.04435</v>
      </c>
      <c r="I45" s="63">
        <f>MAX(H45,-0.12*G45)</f>
        <v>32.04435</v>
      </c>
      <c r="J45" s="63">
        <f>IF(ABS(G45)&lt;=10,0.5,IF(ABS(G45)&lt;=25,1,IF(ABS(G45)&lt;=100,2,10)))</f>
        <v>10</v>
      </c>
      <c r="K45" s="64">
        <f>IF(H45&lt;-J45,1,0)</f>
        <v>0</v>
      </c>
      <c r="L45" s="64">
        <f>IF(K45=K44,L44+K45,0)</f>
        <v>0</v>
      </c>
      <c r="M45" s="65">
        <f>IF(OR(L45=12,L45=24,L45=36,L45=48,L45=60,L45=72,L45=84,L45=96),1,0)</f>
        <v>0</v>
      </c>
      <c r="N45" s="65">
        <f>IF(H45&gt;J45,1,0)</f>
        <v>1</v>
      </c>
      <c r="O45" s="65">
        <f>IF(N45=N44,O44+N45,0)</f>
        <v>7</v>
      </c>
      <c r="P45" s="65">
        <f>IF(OR(O45=12,O45=24,O45=36,O45=48,O45=60,O45=72,O45=84,O45=96),1,0)</f>
        <v>0</v>
      </c>
      <c r="Q45" s="66">
        <f>M45+P45</f>
        <v>0</v>
      </c>
      <c r="R45" s="66">
        <f>Q45*ABS(S45)*0.1</f>
        <v>0</v>
      </c>
      <c r="S45" s="67">
        <f>I45*E45/40000</f>
        <v>0.1327917864</v>
      </c>
      <c r="T45" s="60">
        <f>MIN($T$6/100*G45,150)</f>
        <v>140.5625376</v>
      </c>
      <c r="U45" s="60">
        <f>MIN($U$6/100*G45,200)</f>
        <v>175.703172</v>
      </c>
      <c r="V45" s="60">
        <f>MIN($V$6/100*G45,250)</f>
        <v>234.270896</v>
      </c>
      <c r="W45" s="60">
        <v>0.2</v>
      </c>
      <c r="X45" s="60">
        <v>0.2</v>
      </c>
      <c r="Y45" s="60">
        <v>0.6</v>
      </c>
      <c r="Z45" s="67">
        <f>IF(AND(D45&lt;49.85,H45&gt;0),$C$2*ABS(H45)/40000,(SUMPRODUCT(--(H45&gt;$T45:$V45),(H45-$T45:$V45),($W45:$Y45)))*E45/40000)</f>
        <v>0</v>
      </c>
      <c r="AA45" s="67">
        <f>IF(AND(C45&gt;=50.1,H45&lt;0),($A$2)*ABS(H45)/40000,0)</f>
        <v>0</v>
      </c>
      <c r="AB45" s="67">
        <f>S45+Z45+AA45</f>
        <v>0.1327917864</v>
      </c>
      <c r="AC45" s="75">
        <f>IF(AB45&gt;=0,AB45,"")</f>
        <v>0.1327917864</v>
      </c>
      <c r="AD45" s="76" t="str">
        <f>IF(AB45&lt;0,AB45,"")</f>
        <v/>
      </c>
      <c r="AE45" s="77"/>
      <c r="AF45" s="89"/>
      <c r="AG45" s="85">
        <f>ROUND((AG44-0.01),2)</f>
        <v>51.11</v>
      </c>
      <c r="AH45" s="87">
        <v>0</v>
      </c>
      <c r="AI45" s="86">
        <v>0</v>
      </c>
    </row>
    <row r="46" spans="1:38" customHeight="1" ht="15.75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221.01</v>
      </c>
      <c r="F46" s="60">
        <v>1142.53472</v>
      </c>
      <c r="G46" s="61">
        <f>ABS(F46)</f>
        <v>1142.53472</v>
      </c>
      <c r="H46" s="74">
        <v>44.4154</v>
      </c>
      <c r="I46" s="63">
        <f>MAX(H46,-0.12*G46)</f>
        <v>44.4154</v>
      </c>
      <c r="J46" s="63">
        <f>IF(ABS(G46)&lt;=10,0.5,IF(ABS(G46)&lt;=25,1,IF(ABS(G46)&lt;=100,2,10)))</f>
        <v>10</v>
      </c>
      <c r="K46" s="64">
        <f>IF(H46&lt;-J46,1,0)</f>
        <v>0</v>
      </c>
      <c r="L46" s="64">
        <f>IF(K46=K45,L45+K46,0)</f>
        <v>0</v>
      </c>
      <c r="M46" s="65">
        <f>IF(OR(L46=12,L46=24,L46=36,L46=48,L46=60,L46=72,L46=84,L46=96),1,0)</f>
        <v>0</v>
      </c>
      <c r="N46" s="65">
        <f>IF(H46&gt;J46,1,0)</f>
        <v>1</v>
      </c>
      <c r="O46" s="65">
        <f>IF(N46=N45,O45+N46,0)</f>
        <v>8</v>
      </c>
      <c r="P46" s="65">
        <f>IF(OR(O46=12,O46=24,O46=36,O46=48,O46=60,O46=72,O46=84,O46=96),1,0)</f>
        <v>0</v>
      </c>
      <c r="Q46" s="66">
        <f>M46+P46</f>
        <v>0</v>
      </c>
      <c r="R46" s="66">
        <f>Q46*ABS(S46)*0.1</f>
        <v>0</v>
      </c>
      <c r="S46" s="67">
        <f>I46*E46/40000</f>
        <v>0.24540618885</v>
      </c>
      <c r="T46" s="60">
        <f>MIN($T$6/100*G46,150)</f>
        <v>137.1041664</v>
      </c>
      <c r="U46" s="60">
        <f>MIN($U$6/100*G46,200)</f>
        <v>171.380208</v>
      </c>
      <c r="V46" s="60">
        <f>MIN($V$6/100*G46,250)</f>
        <v>228.506944</v>
      </c>
      <c r="W46" s="60">
        <v>0.2</v>
      </c>
      <c r="X46" s="60">
        <v>0.2</v>
      </c>
      <c r="Y46" s="60">
        <v>0.6</v>
      </c>
      <c r="Z46" s="67">
        <f>IF(AND(D46&lt;49.85,H46&gt;0),$C$2*ABS(H46)/40000,(SUMPRODUCT(--(H46&gt;$T46:$V46),(H46-$T46:$V46),($W46:$Y46)))*E46/40000)</f>
        <v>0</v>
      </c>
      <c r="AA46" s="67">
        <f>IF(AND(C46&gt;=50.1,H46&lt;0),($A$2)*ABS(H46)/40000,0)</f>
        <v>0</v>
      </c>
      <c r="AB46" s="67">
        <f>S46+Z46+AA46</f>
        <v>0.24540618885</v>
      </c>
      <c r="AC46" s="75">
        <f>IF(AB46&gt;=0,AB46,"")</f>
        <v>0.24540618885</v>
      </c>
      <c r="AD46" s="76" t="str">
        <f>IF(AB46&lt;0,AB46,"")</f>
        <v/>
      </c>
      <c r="AE46" s="77"/>
      <c r="AF46" s="89"/>
      <c r="AG46" s="85">
        <f>ROUND((AG45-0.01),2)</f>
        <v>51.1</v>
      </c>
      <c r="AH46" s="87">
        <v>0</v>
      </c>
      <c r="AI46" s="86">
        <v>0</v>
      </c>
    </row>
    <row r="47" spans="1:38" customHeight="1" ht="15.75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55.25</v>
      </c>
      <c r="F47" s="60">
        <v>1131.15422</v>
      </c>
      <c r="G47" s="61">
        <f>ABS(F47)</f>
        <v>1131.15422</v>
      </c>
      <c r="H47" s="74">
        <v>52.69024</v>
      </c>
      <c r="I47" s="63">
        <f>MAX(H47,-0.12*G47)</f>
        <v>52.69024</v>
      </c>
      <c r="J47" s="63">
        <f>IF(ABS(G47)&lt;=10,0.5,IF(ABS(G47)&lt;=25,1,IF(ABS(G47)&lt;=100,2,10)))</f>
        <v>10</v>
      </c>
      <c r="K47" s="64">
        <f>IF(H47&lt;-J47,1,0)</f>
        <v>0</v>
      </c>
      <c r="L47" s="64">
        <f>IF(K47=K46,L46+K47,0)</f>
        <v>0</v>
      </c>
      <c r="M47" s="65">
        <f>IF(OR(L47=12,L47=24,L47=36,L47=48,L47=60,L47=72,L47=84,L47=96),1,0)</f>
        <v>0</v>
      </c>
      <c r="N47" s="65">
        <f>IF(H47&gt;J47,1,0)</f>
        <v>1</v>
      </c>
      <c r="O47" s="65">
        <f>IF(N47=N46,O46+N47,0)</f>
        <v>9</v>
      </c>
      <c r="P47" s="65">
        <f>IF(OR(O47=12,O47=24,O47=36,O47=48,O47=60,O47=72,O47=84,O47=96),1,0)</f>
        <v>0</v>
      </c>
      <c r="Q47" s="66">
        <f>M47+P47</f>
        <v>0</v>
      </c>
      <c r="R47" s="66">
        <f>Q47*ABS(S47)*0.1</f>
        <v>0</v>
      </c>
      <c r="S47" s="67">
        <f>I47*E47/40000</f>
        <v>0.072778394</v>
      </c>
      <c r="T47" s="60">
        <f>MIN($T$6/100*G47,150)</f>
        <v>135.7385064</v>
      </c>
      <c r="U47" s="60">
        <f>MIN($U$6/100*G47,200)</f>
        <v>169.673133</v>
      </c>
      <c r="V47" s="60">
        <f>MIN($V$6/100*G47,250)</f>
        <v>226.230844</v>
      </c>
      <c r="W47" s="60">
        <v>0.2</v>
      </c>
      <c r="X47" s="60">
        <v>0.2</v>
      </c>
      <c r="Y47" s="60">
        <v>0.6</v>
      </c>
      <c r="Z47" s="67">
        <f>IF(AND(D47&lt;49.85,H47&gt;0),$C$2*ABS(H47)/40000,(SUMPRODUCT(--(H47&gt;$T47:$V47),(H47-$T47:$V47),($W47:$Y47)))*E47/40000)</f>
        <v>0</v>
      </c>
      <c r="AA47" s="67">
        <f>IF(AND(C47&gt;=50.1,H47&lt;0),($A$2)*ABS(H47)/40000,0)</f>
        <v>0</v>
      </c>
      <c r="AB47" s="67">
        <f>S47+Z47+AA47</f>
        <v>0.072778394</v>
      </c>
      <c r="AC47" s="75">
        <f>IF(AB47&gt;=0,AB47,"")</f>
        <v>0.072778394</v>
      </c>
      <c r="AD47" s="76" t="str">
        <f>IF(AB47&lt;0,AB47,"")</f>
        <v/>
      </c>
      <c r="AE47" s="77"/>
      <c r="AF47" s="89"/>
      <c r="AG47" s="85">
        <f>ROUND((AG46-0.01),2)</f>
        <v>51.09</v>
      </c>
      <c r="AH47" s="87">
        <v>0</v>
      </c>
      <c r="AI47" s="86">
        <v>0</v>
      </c>
    </row>
    <row r="48" spans="1:38" customHeight="1" ht="15.75">
      <c r="A48" s="70">
        <v>0.416666666666667</v>
      </c>
      <c r="B48" s="71">
        <v>0.427083333333334</v>
      </c>
      <c r="C48" s="72">
        <v>50.04</v>
      </c>
      <c r="D48" s="73">
        <f>ROUND(C48,2)</f>
        <v>50.04</v>
      </c>
      <c r="E48" s="60">
        <v>55.25</v>
      </c>
      <c r="F48" s="60">
        <v>1252.33352</v>
      </c>
      <c r="G48" s="61">
        <f>ABS(F48)</f>
        <v>1252.33352</v>
      </c>
      <c r="H48" s="74">
        <v>-61.94097</v>
      </c>
      <c r="I48" s="63">
        <f>MAX(H48,-0.12*G48)</f>
        <v>-61.94097</v>
      </c>
      <c r="J48" s="63">
        <f>IF(ABS(G48)&lt;=10,0.5,IF(ABS(G48)&lt;=25,1,IF(ABS(G48)&lt;=100,2,10)))</f>
        <v>10</v>
      </c>
      <c r="K48" s="64">
        <f>IF(H48&lt;-J48,1,0)</f>
        <v>1</v>
      </c>
      <c r="L48" s="64">
        <f>IF(K48=K47,L47+K48,0)</f>
        <v>0</v>
      </c>
      <c r="M48" s="65">
        <f>IF(OR(L48=12,L48=24,L48=36,L48=48,L48=60,L48=72,L48=84,L48=96),1,0)</f>
        <v>0</v>
      </c>
      <c r="N48" s="65">
        <f>IF(H48&gt;J48,1,0)</f>
        <v>0</v>
      </c>
      <c r="O48" s="65">
        <f>IF(N48=N47,O47+N48,0)</f>
        <v>0</v>
      </c>
      <c r="P48" s="65">
        <f>IF(OR(O48=12,O48=24,O48=36,O48=48,O48=60,O48=72,O48=84,O48=96),1,0)</f>
        <v>0</v>
      </c>
      <c r="Q48" s="66">
        <f>M48+P48</f>
        <v>0</v>
      </c>
      <c r="R48" s="66">
        <f>Q48*ABS(S48)*0.1</f>
        <v>0</v>
      </c>
      <c r="S48" s="67">
        <f>I48*E48/40000</f>
        <v>-0.0855559648125</v>
      </c>
      <c r="T48" s="60">
        <f>MIN($T$6/100*G48,150)</f>
        <v>150</v>
      </c>
      <c r="U48" s="60">
        <f>MIN($U$6/100*G48,200)</f>
        <v>187.850028</v>
      </c>
      <c r="V48" s="60">
        <f>MIN($V$6/100*G48,250)</f>
        <v>250</v>
      </c>
      <c r="W48" s="60">
        <v>0.2</v>
      </c>
      <c r="X48" s="60">
        <v>0.2</v>
      </c>
      <c r="Y48" s="60">
        <v>0.6</v>
      </c>
      <c r="Z48" s="67">
        <f>IF(AND(D48&lt;49.85,H48&gt;0),$C$2*ABS(H48)/40000,(SUMPRODUCT(--(H48&gt;$T48:$V48),(H48-$T48:$V48),($W48:$Y48)))*E48/40000)</f>
        <v>0</v>
      </c>
      <c r="AA48" s="67">
        <f>IF(AND(C48&gt;=50.1,H48&lt;0),($A$2)*ABS(H48)/40000,0)</f>
        <v>0</v>
      </c>
      <c r="AB48" s="67">
        <f>S48+Z48+AA48</f>
        <v>-0.0855559648125</v>
      </c>
      <c r="AC48" s="75" t="str">
        <f>IF(AB48&gt;=0,AB48,"")</f>
        <v/>
      </c>
      <c r="AD48" s="76">
        <f>IF(AB48&lt;0,AB48,"")</f>
        <v>-0.0855559648125</v>
      </c>
      <c r="AE48" s="77"/>
      <c r="AF48" s="89"/>
      <c r="AG48" s="85">
        <f>ROUND((AG47-0.01),2)</f>
        <v>51.08</v>
      </c>
      <c r="AH48" s="87">
        <v>0</v>
      </c>
      <c r="AI48" s="86">
        <v>0</v>
      </c>
    </row>
    <row r="49" spans="1:38" customHeight="1" ht="15.75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165.76</v>
      </c>
      <c r="F49" s="60">
        <v>1186.53176</v>
      </c>
      <c r="G49" s="61">
        <f>ABS(F49)</f>
        <v>1186.53176</v>
      </c>
      <c r="H49" s="74">
        <v>4.51822</v>
      </c>
      <c r="I49" s="63">
        <f>MAX(H49,-0.12*G49)</f>
        <v>4.51822</v>
      </c>
      <c r="J49" s="63">
        <f>IF(ABS(G49)&lt;=10,0.5,IF(ABS(G49)&lt;=25,1,IF(ABS(G49)&lt;=100,2,10)))</f>
        <v>10</v>
      </c>
      <c r="K49" s="64">
        <f>IF(H49&lt;-J49,1,0)</f>
        <v>0</v>
      </c>
      <c r="L49" s="64">
        <f>IF(K49=K48,L48+K49,0)</f>
        <v>0</v>
      </c>
      <c r="M49" s="65">
        <f>IF(OR(L49=12,L49=24,L49=36,L49=48,L49=60,L49=72,L49=84,L49=96),1,0)</f>
        <v>0</v>
      </c>
      <c r="N49" s="65">
        <f>IF(H49&gt;J49,1,0)</f>
        <v>0</v>
      </c>
      <c r="O49" s="65">
        <f>IF(N49=N48,O48+N49,0)</f>
        <v>0</v>
      </c>
      <c r="P49" s="65">
        <f>IF(OR(O49=12,O49=24,O49=36,O49=48,O49=60,O49=72,O49=84,O49=96),1,0)</f>
        <v>0</v>
      </c>
      <c r="Q49" s="66">
        <f>M49+P49</f>
        <v>0</v>
      </c>
      <c r="R49" s="66">
        <f>Q49*ABS(S49)*0.1</f>
        <v>0</v>
      </c>
      <c r="S49" s="67">
        <f>I49*E49/40000</f>
        <v>0.01872350368</v>
      </c>
      <c r="T49" s="60">
        <f>MIN($T$6/100*G49,150)</f>
        <v>142.3838112</v>
      </c>
      <c r="U49" s="60">
        <f>MIN($U$6/100*G49,200)</f>
        <v>177.979764</v>
      </c>
      <c r="V49" s="60">
        <f>MIN($V$6/100*G49,250)</f>
        <v>237.306352</v>
      </c>
      <c r="W49" s="60">
        <v>0.2</v>
      </c>
      <c r="X49" s="60">
        <v>0.2</v>
      </c>
      <c r="Y49" s="60">
        <v>0.6</v>
      </c>
      <c r="Z49" s="67">
        <f>IF(AND(D49&lt;49.85,H49&gt;0),$C$2*ABS(H49)/40000,(SUMPRODUCT(--(H49&gt;$T49:$V49),(H49-$T49:$V49),($W49:$Y49)))*E49/40000)</f>
        <v>0</v>
      </c>
      <c r="AA49" s="67">
        <f>IF(AND(C49&gt;=50.1,H49&lt;0),($A$2)*ABS(H49)/40000,0)</f>
        <v>0</v>
      </c>
      <c r="AB49" s="67">
        <f>S49+Z49+AA49</f>
        <v>0.01872350368</v>
      </c>
      <c r="AC49" s="75">
        <f>IF(AB49&gt;=0,AB49,"")</f>
        <v>0.01872350368</v>
      </c>
      <c r="AD49" s="76" t="str">
        <f>IF(AB49&lt;0,AB49,"")</f>
        <v/>
      </c>
      <c r="AE49" s="77"/>
      <c r="AF49" s="89"/>
      <c r="AG49" s="91">
        <f>ROUND((AG48-0.01),2)</f>
        <v>51.07</v>
      </c>
      <c r="AH49" s="87">
        <v>0</v>
      </c>
      <c r="AI49" s="86">
        <v>0</v>
      </c>
    </row>
    <row r="50" spans="1:38" customHeight="1" ht="15.75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276.26</v>
      </c>
      <c r="F50" s="60">
        <v>1152.14192</v>
      </c>
      <c r="G50" s="61">
        <f>ABS(F50)</f>
        <v>1152.14192</v>
      </c>
      <c r="H50" s="74">
        <v>23.06287</v>
      </c>
      <c r="I50" s="63">
        <f>MAX(H50,-0.12*G50)</f>
        <v>23.06287</v>
      </c>
      <c r="J50" s="63">
        <f>IF(ABS(G50)&lt;=10,0.5,IF(ABS(G50)&lt;=25,1,IF(ABS(G50)&lt;=100,2,10)))</f>
        <v>10</v>
      </c>
      <c r="K50" s="64">
        <f>IF(H50&lt;-J50,1,0)</f>
        <v>0</v>
      </c>
      <c r="L50" s="64">
        <f>IF(K50=K49,L49+K50,0)</f>
        <v>0</v>
      </c>
      <c r="M50" s="65">
        <f>IF(OR(L50=12,L50=24,L50=36,L50=48,L50=60,L50=72,L50=84,L50=96),1,0)</f>
        <v>0</v>
      </c>
      <c r="N50" s="65">
        <f>IF(H50&gt;J50,1,0)</f>
        <v>1</v>
      </c>
      <c r="O50" s="65">
        <f>IF(N50=N49,O49+N50,0)</f>
        <v>0</v>
      </c>
      <c r="P50" s="65">
        <f>IF(OR(O50=12,O50=24,O50=36,O50=48,O50=60,O50=72,O50=84,O50=96),1,0)</f>
        <v>0</v>
      </c>
      <c r="Q50" s="66">
        <f>M50+P50</f>
        <v>0</v>
      </c>
      <c r="R50" s="66">
        <f>Q50*ABS(S50)*0.1</f>
        <v>0</v>
      </c>
      <c r="S50" s="67">
        <f>I50*E50/40000</f>
        <v>0.159283711655</v>
      </c>
      <c r="T50" s="60">
        <f>MIN($T$6/100*G50,150)</f>
        <v>138.2570304</v>
      </c>
      <c r="U50" s="60">
        <f>MIN($U$6/100*G50,200)</f>
        <v>172.821288</v>
      </c>
      <c r="V50" s="60">
        <f>MIN($V$6/100*G50,250)</f>
        <v>230.428384</v>
      </c>
      <c r="W50" s="60">
        <v>0.2</v>
      </c>
      <c r="X50" s="60">
        <v>0.2</v>
      </c>
      <c r="Y50" s="60">
        <v>0.6</v>
      </c>
      <c r="Z50" s="67">
        <f>IF(AND(D50&lt;49.85,H50&gt;0),$C$2*ABS(H50)/40000,(SUMPRODUCT(--(H50&gt;$T50:$V50),(H50-$T50:$V50),($W50:$Y50)))*E50/40000)</f>
        <v>0</v>
      </c>
      <c r="AA50" s="67">
        <f>IF(AND(C50&gt;=50.1,H50&lt;0),($A$2)*ABS(H50)/40000,0)</f>
        <v>0</v>
      </c>
      <c r="AB50" s="67">
        <f>S50+Z50+AA50</f>
        <v>0.159283711655</v>
      </c>
      <c r="AC50" s="75">
        <f>IF(AB50&gt;=0,AB50,"")</f>
        <v>0.159283711655</v>
      </c>
      <c r="AD50" s="76" t="str">
        <f>IF(AB50&lt;0,AB50,"")</f>
        <v/>
      </c>
      <c r="AE50" s="77"/>
      <c r="AF50" s="89"/>
      <c r="AG50" s="92">
        <f>ROUND((AG49-0.01),2)</f>
        <v>51.06</v>
      </c>
      <c r="AH50" s="93">
        <v>0</v>
      </c>
      <c r="AI50" s="86">
        <v>0</v>
      </c>
    </row>
    <row r="51" spans="1:38" customHeight="1" ht="15.75">
      <c r="A51" s="70">
        <v>0.447916666666667</v>
      </c>
      <c r="B51" s="71">
        <v>0.458333333333334</v>
      </c>
      <c r="C51" s="72">
        <v>49.97</v>
      </c>
      <c r="D51" s="73">
        <f>ROUND(C51,2)</f>
        <v>49.97</v>
      </c>
      <c r="E51" s="60">
        <v>374.46</v>
      </c>
      <c r="F51" s="60">
        <v>1167.3428</v>
      </c>
      <c r="G51" s="61">
        <f>ABS(F51)</f>
        <v>1167.3428</v>
      </c>
      <c r="H51" s="74">
        <v>10.44117</v>
      </c>
      <c r="I51" s="63">
        <f>MAX(H51,-0.12*G51)</f>
        <v>10.44117</v>
      </c>
      <c r="J51" s="63">
        <f>IF(ABS(G51)&lt;=10,0.5,IF(ABS(G51)&lt;=25,1,IF(ABS(G51)&lt;=100,2,10)))</f>
        <v>10</v>
      </c>
      <c r="K51" s="64">
        <f>IF(H51&lt;-J51,1,0)</f>
        <v>0</v>
      </c>
      <c r="L51" s="64">
        <f>IF(K51=K50,L50+K51,0)</f>
        <v>0</v>
      </c>
      <c r="M51" s="65">
        <f>IF(OR(L51=12,L51=24,L51=36,L51=48,L51=60,L51=72,L51=84,L51=96),1,0)</f>
        <v>0</v>
      </c>
      <c r="N51" s="65">
        <f>IF(H51&gt;J51,1,0)</f>
        <v>1</v>
      </c>
      <c r="O51" s="65">
        <f>IF(N51=N50,O50+N51,0)</f>
        <v>1</v>
      </c>
      <c r="P51" s="65">
        <f>IF(OR(O51=12,O51=24,O51=36,O51=48,O51=60,O51=72,O51=84,O51=96),1,0)</f>
        <v>0</v>
      </c>
      <c r="Q51" s="66">
        <f>M51+P51</f>
        <v>0</v>
      </c>
      <c r="R51" s="66">
        <f>Q51*ABS(S51)*0.1</f>
        <v>0</v>
      </c>
      <c r="S51" s="67">
        <f>I51*E51/40000</f>
        <v>0.09774501295499999</v>
      </c>
      <c r="T51" s="60">
        <f>MIN($T$6/100*G51,150)</f>
        <v>140.081136</v>
      </c>
      <c r="U51" s="60">
        <f>MIN($U$6/100*G51,200)</f>
        <v>175.10142</v>
      </c>
      <c r="V51" s="60">
        <f>MIN($V$6/100*G51,250)</f>
        <v>233.46856</v>
      </c>
      <c r="W51" s="60">
        <v>0.2</v>
      </c>
      <c r="X51" s="60">
        <v>0.2</v>
      </c>
      <c r="Y51" s="60">
        <v>0.6</v>
      </c>
      <c r="Z51" s="67">
        <f>IF(AND(D51&lt;49.85,H51&gt;0),$C$2*ABS(H51)/40000,(SUMPRODUCT(--(H51&gt;$T51:$V51),(H51-$T51:$V51),($W51:$Y51)))*E51/40000)</f>
        <v>0</v>
      </c>
      <c r="AA51" s="67">
        <f>IF(AND(C51&gt;=50.1,H51&lt;0),($A$2)*ABS(H51)/40000,0)</f>
        <v>0</v>
      </c>
      <c r="AB51" s="67">
        <f>S51+Z51+AA51</f>
        <v>0.09774501295499999</v>
      </c>
      <c r="AC51" s="75">
        <f>IF(AB51&gt;=0,AB51,"")</f>
        <v>0.09774501295499999</v>
      </c>
      <c r="AD51" s="76" t="str">
        <f>IF(AB51&lt;0,AB51,"")</f>
        <v/>
      </c>
      <c r="AE51" s="77"/>
      <c r="AF51" s="89"/>
      <c r="AG51" s="92">
        <f>ROUND((AG50-0.01),2)</f>
        <v>51.05</v>
      </c>
      <c r="AH51" s="93">
        <v>0</v>
      </c>
      <c r="AI51" s="86">
        <v>0</v>
      </c>
    </row>
    <row r="52" spans="1:38" customHeight="1" ht="15.75">
      <c r="A52" s="70">
        <v>0.458333333333333</v>
      </c>
      <c r="B52" s="71">
        <v>0.46875</v>
      </c>
      <c r="C52" s="72">
        <v>49.95</v>
      </c>
      <c r="D52" s="73">
        <f>ROUND(C52,2)</f>
        <v>49.95</v>
      </c>
      <c r="E52" s="60">
        <v>439.93</v>
      </c>
      <c r="F52" s="60">
        <v>1164.57504</v>
      </c>
      <c r="G52" s="61">
        <f>ABS(F52)</f>
        <v>1164.57504</v>
      </c>
      <c r="H52" s="74">
        <v>-20.68296</v>
      </c>
      <c r="I52" s="63">
        <f>MAX(H52,-0.12*G52)</f>
        <v>-20.68296</v>
      </c>
      <c r="J52" s="63">
        <f>IF(ABS(G52)&lt;=10,0.5,IF(ABS(G52)&lt;=25,1,IF(ABS(G52)&lt;=100,2,10)))</f>
        <v>10</v>
      </c>
      <c r="K52" s="64">
        <f>IF(H52&lt;-J52,1,0)</f>
        <v>1</v>
      </c>
      <c r="L52" s="64">
        <f>IF(K52=K51,L51+K52,0)</f>
        <v>0</v>
      </c>
      <c r="M52" s="65">
        <f>IF(OR(L52=12,L52=24,L52=36,L52=48,L52=60,L52=72,L52=84,L52=96),1,0)</f>
        <v>0</v>
      </c>
      <c r="N52" s="65">
        <f>IF(H52&gt;J52,1,0)</f>
        <v>0</v>
      </c>
      <c r="O52" s="65">
        <f>IF(N52=N51,O51+N52,0)</f>
        <v>0</v>
      </c>
      <c r="P52" s="65">
        <f>IF(OR(O52=12,O52=24,O52=36,O52=48,O52=60,O52=72,O52=84,O52=96),1,0)</f>
        <v>0</v>
      </c>
      <c r="Q52" s="66">
        <f>M52+P52</f>
        <v>0</v>
      </c>
      <c r="R52" s="66">
        <f>Q52*ABS(S52)*0.1</f>
        <v>0</v>
      </c>
      <c r="S52" s="67">
        <f>I52*E52/40000</f>
        <v>-0.22747636482</v>
      </c>
      <c r="T52" s="60">
        <f>MIN($T$6/100*G52,150)</f>
        <v>139.7490048</v>
      </c>
      <c r="U52" s="60">
        <f>MIN($U$6/100*G52,200)</f>
        <v>174.686256</v>
      </c>
      <c r="V52" s="60">
        <f>MIN($V$6/100*G52,250)</f>
        <v>232.915008</v>
      </c>
      <c r="W52" s="60">
        <v>0.2</v>
      </c>
      <c r="X52" s="60">
        <v>0.2</v>
      </c>
      <c r="Y52" s="60">
        <v>0.6</v>
      </c>
      <c r="Z52" s="67">
        <f>IF(AND(D52&lt;49.85,H52&gt;0),$C$2*ABS(H52)/40000,(SUMPRODUCT(--(H52&gt;$T52:$V52),(H52-$T52:$V52),($W52:$Y52)))*E52/40000)</f>
        <v>0</v>
      </c>
      <c r="AA52" s="67">
        <f>IF(AND(C52&gt;=50.1,H52&lt;0),($A$2)*ABS(H52)/40000,0)</f>
        <v>0</v>
      </c>
      <c r="AB52" s="67">
        <f>S52+Z52+AA52</f>
        <v>-0.22747636482</v>
      </c>
      <c r="AC52" s="75" t="str">
        <f>IF(AB52&gt;=0,AB52,"")</f>
        <v/>
      </c>
      <c r="AD52" s="76">
        <f>IF(AB52&lt;0,AB52,"")</f>
        <v>-0.22747636482</v>
      </c>
      <c r="AE52" s="77"/>
      <c r="AF52" s="89"/>
      <c r="AG52" s="92">
        <f>ROUND((AG51-0.01),2)</f>
        <v>51.04</v>
      </c>
      <c r="AH52" s="93">
        <v>0</v>
      </c>
      <c r="AI52" s="86">
        <v>0</v>
      </c>
    </row>
    <row r="53" spans="1:38" customHeight="1" ht="15.75">
      <c r="A53" s="70">
        <v>0.46875</v>
      </c>
      <c r="B53" s="71">
        <v>0.479166666666667</v>
      </c>
      <c r="C53" s="72">
        <v>50.02</v>
      </c>
      <c r="D53" s="73">
        <f>ROUND(C53,2)</f>
        <v>50.02</v>
      </c>
      <c r="E53" s="60">
        <v>165.76</v>
      </c>
      <c r="F53" s="60">
        <v>1145.45624</v>
      </c>
      <c r="G53" s="61">
        <f>ABS(F53)</f>
        <v>1145.45624</v>
      </c>
      <c r="H53" s="74">
        <v>-7.5159</v>
      </c>
      <c r="I53" s="63">
        <f>MAX(H53,-0.12*G53)</f>
        <v>-7.5159</v>
      </c>
      <c r="J53" s="63">
        <f>IF(ABS(G53)&lt;=10,0.5,IF(ABS(G53)&lt;=25,1,IF(ABS(G53)&lt;=100,2,10)))</f>
        <v>10</v>
      </c>
      <c r="K53" s="64">
        <f>IF(H53&lt;-J53,1,0)</f>
        <v>0</v>
      </c>
      <c r="L53" s="64">
        <f>IF(K53=K52,L52+K53,0)</f>
        <v>0</v>
      </c>
      <c r="M53" s="65">
        <f>IF(OR(L53=12,L53=24,L53=36,L53=48,L53=60,L53=72,L53=84,L53=96),1,0)</f>
        <v>0</v>
      </c>
      <c r="N53" s="65">
        <f>IF(H53&gt;J53,1,0)</f>
        <v>0</v>
      </c>
      <c r="O53" s="65">
        <f>IF(N53=N52,O52+N53,0)</f>
        <v>0</v>
      </c>
      <c r="P53" s="65">
        <f>IF(OR(O53=12,O53=24,O53=36,O53=48,O53=60,O53=72,O53=84,O53=96),1,0)</f>
        <v>0</v>
      </c>
      <c r="Q53" s="66">
        <f>M53+P53</f>
        <v>0</v>
      </c>
      <c r="R53" s="66">
        <f>Q53*ABS(S53)*0.1</f>
        <v>0</v>
      </c>
      <c r="S53" s="67">
        <f>I53*E53/40000</f>
        <v>-0.0311458896</v>
      </c>
      <c r="T53" s="60">
        <f>MIN($T$6/100*G53,150)</f>
        <v>137.4547488</v>
      </c>
      <c r="U53" s="60">
        <f>MIN($U$6/100*G53,200)</f>
        <v>171.818436</v>
      </c>
      <c r="V53" s="60">
        <f>MIN($V$6/100*G53,250)</f>
        <v>229.091248</v>
      </c>
      <c r="W53" s="60">
        <v>0.2</v>
      </c>
      <c r="X53" s="60">
        <v>0.2</v>
      </c>
      <c r="Y53" s="60">
        <v>0.6</v>
      </c>
      <c r="Z53" s="67">
        <f>IF(AND(D53&lt;49.85,H53&gt;0),$C$2*ABS(H53)/40000,(SUMPRODUCT(--(H53&gt;$T53:$V53),(H53-$T53:$V53),($W53:$Y53)))*E53/40000)</f>
        <v>0</v>
      </c>
      <c r="AA53" s="67">
        <f>IF(AND(C53&gt;=50.1,H53&lt;0),($A$2)*ABS(H53)/40000,0)</f>
        <v>0</v>
      </c>
      <c r="AB53" s="67">
        <f>S53+Z53+AA53</f>
        <v>-0.0311458896</v>
      </c>
      <c r="AC53" s="75" t="str">
        <f>IF(AB53&gt;=0,AB53,"")</f>
        <v/>
      </c>
      <c r="AD53" s="76">
        <f>IF(AB53&lt;0,AB53,"")</f>
        <v>-0.0311458896</v>
      </c>
      <c r="AE53" s="77"/>
      <c r="AF53" s="89"/>
      <c r="AG53" s="92">
        <f>ROUND((AG52-0.01),2)</f>
        <v>51.03</v>
      </c>
      <c r="AH53" s="93">
        <v>0</v>
      </c>
      <c r="AI53" s="86">
        <v>0</v>
      </c>
    </row>
    <row r="54" spans="1:38" customHeight="1" ht="15.75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221.01</v>
      </c>
      <c r="F54" s="60">
        <v>1104.36199</v>
      </c>
      <c r="G54" s="61">
        <f>ABS(F54)</f>
        <v>1104.36199</v>
      </c>
      <c r="H54" s="74">
        <v>30.76372</v>
      </c>
      <c r="I54" s="63">
        <f>MAX(H54,-0.12*G54)</f>
        <v>30.76372</v>
      </c>
      <c r="J54" s="63">
        <f>IF(ABS(G54)&lt;=10,0.5,IF(ABS(G54)&lt;=25,1,IF(ABS(G54)&lt;=100,2,10)))</f>
        <v>10</v>
      </c>
      <c r="K54" s="64">
        <f>IF(H54&lt;-J54,1,0)</f>
        <v>0</v>
      </c>
      <c r="L54" s="64">
        <f>IF(K54=K53,L53+K54,0)</f>
        <v>0</v>
      </c>
      <c r="M54" s="65">
        <f>IF(OR(L54=12,L54=24,L54=36,L54=48,L54=60,L54=72,L54=84,L54=96),1,0)</f>
        <v>0</v>
      </c>
      <c r="N54" s="65">
        <f>IF(H54&gt;J54,1,0)</f>
        <v>1</v>
      </c>
      <c r="O54" s="65">
        <f>IF(N54=N53,O53+N54,0)</f>
        <v>0</v>
      </c>
      <c r="P54" s="65">
        <f>IF(OR(O54=12,O54=24,O54=36,O54=48,O54=60,O54=72,O54=84,O54=96),1,0)</f>
        <v>0</v>
      </c>
      <c r="Q54" s="66">
        <f>M54+P54</f>
        <v>0</v>
      </c>
      <c r="R54" s="66">
        <f>Q54*ABS(S54)*0.1</f>
        <v>0</v>
      </c>
      <c r="S54" s="67">
        <f>I54*E54/40000</f>
        <v>0.16997724393</v>
      </c>
      <c r="T54" s="60">
        <f>MIN($T$6/100*G54,150)</f>
        <v>132.5234388</v>
      </c>
      <c r="U54" s="60">
        <f>MIN($U$6/100*G54,200)</f>
        <v>165.6542985</v>
      </c>
      <c r="V54" s="60">
        <f>MIN($V$6/100*G54,250)</f>
        <v>220.872398</v>
      </c>
      <c r="W54" s="60">
        <v>0.2</v>
      </c>
      <c r="X54" s="60">
        <v>0.2</v>
      </c>
      <c r="Y54" s="60">
        <v>0.6</v>
      </c>
      <c r="Z54" s="67">
        <f>IF(AND(D54&lt;49.85,H54&gt;0),$C$2*ABS(H54)/40000,(SUMPRODUCT(--(H54&gt;$T54:$V54),(H54-$T54:$V54),($W54:$Y54)))*E54/40000)</f>
        <v>0</v>
      </c>
      <c r="AA54" s="67">
        <f>IF(AND(C54&gt;=50.1,H54&lt;0),($A$2)*ABS(H54)/40000,0)</f>
        <v>0</v>
      </c>
      <c r="AB54" s="67">
        <f>S54+Z54+AA54</f>
        <v>0.16997724393</v>
      </c>
      <c r="AC54" s="75">
        <f>IF(AB54&gt;=0,AB54,"")</f>
        <v>0.16997724393</v>
      </c>
      <c r="AD54" s="76" t="str">
        <f>IF(AB54&lt;0,AB54,"")</f>
        <v/>
      </c>
      <c r="AE54" s="77"/>
      <c r="AF54" s="89"/>
      <c r="AG54" s="92">
        <f>ROUND((AG53-0.01),2)</f>
        <v>51.02</v>
      </c>
      <c r="AH54" s="93">
        <v>0</v>
      </c>
      <c r="AI54" s="86">
        <v>0</v>
      </c>
    </row>
    <row r="55" spans="1:38" customHeight="1" ht="15.75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165.76</v>
      </c>
      <c r="F55" s="60">
        <v>1066.10199</v>
      </c>
      <c r="G55" s="61">
        <f>ABS(F55)</f>
        <v>1066.10199</v>
      </c>
      <c r="H55" s="74">
        <v>43.41564</v>
      </c>
      <c r="I55" s="63">
        <f>MAX(H55,-0.12*G55)</f>
        <v>43.41564</v>
      </c>
      <c r="J55" s="63">
        <f>IF(ABS(G55)&lt;=10,0.5,IF(ABS(G55)&lt;=25,1,IF(ABS(G55)&lt;=100,2,10)))</f>
        <v>10</v>
      </c>
      <c r="K55" s="64">
        <f>IF(H55&lt;-J55,1,0)</f>
        <v>0</v>
      </c>
      <c r="L55" s="64">
        <f>IF(K55=K54,L54+K55,0)</f>
        <v>0</v>
      </c>
      <c r="M55" s="65">
        <f>IF(OR(L55=12,L55=24,L55=36,L55=48,L55=60,L55=72,L55=84,L55=96),1,0)</f>
        <v>0</v>
      </c>
      <c r="N55" s="65">
        <f>IF(H55&gt;J55,1,0)</f>
        <v>1</v>
      </c>
      <c r="O55" s="65">
        <f>IF(N55=N54,O54+N55,0)</f>
        <v>1</v>
      </c>
      <c r="P55" s="65">
        <f>IF(OR(O55=12,O55=24,O55=36,O55=48,O55=60,O55=72,O55=84,O55=96),1,0)</f>
        <v>0</v>
      </c>
      <c r="Q55" s="66">
        <f>M55+P55</f>
        <v>0</v>
      </c>
      <c r="R55" s="66">
        <f>Q55*ABS(S55)*0.1</f>
        <v>0</v>
      </c>
      <c r="S55" s="67">
        <f>I55*E55/40000</f>
        <v>0.17991441216</v>
      </c>
      <c r="T55" s="60">
        <f>MIN($T$6/100*G55,150)</f>
        <v>127.9322388</v>
      </c>
      <c r="U55" s="60">
        <f>MIN($U$6/100*G55,200)</f>
        <v>159.9152985</v>
      </c>
      <c r="V55" s="60">
        <f>MIN($V$6/100*G55,250)</f>
        <v>213.220398</v>
      </c>
      <c r="W55" s="60">
        <v>0.2</v>
      </c>
      <c r="X55" s="60">
        <v>0.2</v>
      </c>
      <c r="Y55" s="60">
        <v>0.6</v>
      </c>
      <c r="Z55" s="67">
        <f>IF(AND(D55&lt;49.85,H55&gt;0),$C$2*ABS(H55)/40000,(SUMPRODUCT(--(H55&gt;$T55:$V55),(H55-$T55:$V55),($W55:$Y55)))*E55/40000)</f>
        <v>0</v>
      </c>
      <c r="AA55" s="67">
        <f>IF(AND(C55&gt;=50.1,H55&lt;0),($A$2)*ABS(H55)/40000,0)</f>
        <v>0</v>
      </c>
      <c r="AB55" s="67">
        <f>S55+Z55+AA55</f>
        <v>0.17991441216</v>
      </c>
      <c r="AC55" s="75">
        <f>IF(AB55&gt;=0,AB55,"")</f>
        <v>0.17991441216</v>
      </c>
      <c r="AD55" s="76" t="str">
        <f>IF(AB55&lt;0,AB55,"")</f>
        <v/>
      </c>
      <c r="AE55" s="77"/>
      <c r="AF55" s="89"/>
      <c r="AG55" s="92">
        <f>ROUND((AG54-0.01),2)</f>
        <v>51.01</v>
      </c>
      <c r="AH55" s="93">
        <v>0</v>
      </c>
      <c r="AI55" s="86">
        <v>0</v>
      </c>
    </row>
    <row r="56" spans="1:38" customHeight="1" ht="15.75">
      <c r="A56" s="70">
        <v>0.5</v>
      </c>
      <c r="B56" s="71">
        <v>0.510416666666667</v>
      </c>
      <c r="C56" s="72">
        <v>49.97</v>
      </c>
      <c r="D56" s="73">
        <f>ROUND(C56,2)</f>
        <v>49.97</v>
      </c>
      <c r="E56" s="60">
        <v>374.46</v>
      </c>
      <c r="F56" s="60">
        <v>1043.9412</v>
      </c>
      <c r="G56" s="61">
        <f>ABS(F56)</f>
        <v>1043.9412</v>
      </c>
      <c r="H56" s="74">
        <v>54.98064</v>
      </c>
      <c r="I56" s="63">
        <f>MAX(H56,-0.12*G56)</f>
        <v>54.98064</v>
      </c>
      <c r="J56" s="63">
        <f>IF(ABS(G56)&lt;=10,0.5,IF(ABS(G56)&lt;=25,1,IF(ABS(G56)&lt;=100,2,10)))</f>
        <v>10</v>
      </c>
      <c r="K56" s="64">
        <f>IF(H56&lt;-J56,1,0)</f>
        <v>0</v>
      </c>
      <c r="L56" s="64">
        <f>IF(K56=K55,L55+K56,0)</f>
        <v>0</v>
      </c>
      <c r="M56" s="65">
        <f>IF(OR(L56=12,L56=24,L56=36,L56=48,L56=60,L56=72,L56=84,L56=96),1,0)</f>
        <v>0</v>
      </c>
      <c r="N56" s="65">
        <f>IF(H56&gt;J56,1,0)</f>
        <v>1</v>
      </c>
      <c r="O56" s="65">
        <f>IF(N56=N55,O55+N56,0)</f>
        <v>2</v>
      </c>
      <c r="P56" s="65">
        <f>IF(OR(O56=12,O56=24,O56=36,O56=48,O56=60,O56=72,O56=84,O56=96),1,0)</f>
        <v>0</v>
      </c>
      <c r="Q56" s="66">
        <f>M56+P56</f>
        <v>0</v>
      </c>
      <c r="R56" s="66">
        <f>Q56*ABS(S56)*0.1</f>
        <v>0</v>
      </c>
      <c r="S56" s="67">
        <f>I56*E56/40000</f>
        <v>0.5147012613599999</v>
      </c>
      <c r="T56" s="60">
        <f>MIN($T$6/100*G56,150)</f>
        <v>125.272944</v>
      </c>
      <c r="U56" s="60">
        <f>MIN($U$6/100*G56,200)</f>
        <v>156.59118</v>
      </c>
      <c r="V56" s="60">
        <f>MIN($V$6/100*G56,250)</f>
        <v>208.78824</v>
      </c>
      <c r="W56" s="60">
        <v>0.2</v>
      </c>
      <c r="X56" s="60">
        <v>0.2</v>
      </c>
      <c r="Y56" s="60">
        <v>0.6</v>
      </c>
      <c r="Z56" s="67">
        <f>IF(AND(D56&lt;49.85,H56&gt;0),$C$2*ABS(H56)/40000,(SUMPRODUCT(--(H56&gt;$T56:$V56),(H56-$T56:$V56),($W56:$Y56)))*E56/40000)</f>
        <v>0</v>
      </c>
      <c r="AA56" s="67">
        <f>IF(AND(C56&gt;=50.1,H56&lt;0),($A$2)*ABS(H56)/40000,0)</f>
        <v>0</v>
      </c>
      <c r="AB56" s="67">
        <f>S56+Z56+AA56</f>
        <v>0.5147012613599999</v>
      </c>
      <c r="AC56" s="75">
        <f>IF(AB56&gt;=0,AB56,"")</f>
        <v>0.5147012613599999</v>
      </c>
      <c r="AD56" s="76" t="str">
        <f>IF(AB56&lt;0,AB56,"")</f>
        <v/>
      </c>
      <c r="AE56" s="77"/>
      <c r="AF56" s="89"/>
      <c r="AG56" s="92">
        <f>ROUND((AG55-0.01),2)</f>
        <v>51</v>
      </c>
      <c r="AH56" s="93">
        <v>0</v>
      </c>
      <c r="AI56" s="86">
        <v>0</v>
      </c>
    </row>
    <row r="57" spans="1:38" customHeight="1" ht="15.75">
      <c r="A57" s="70">
        <v>0.510416666666667</v>
      </c>
      <c r="B57" s="71">
        <v>0.520833333333334</v>
      </c>
      <c r="C57" s="72">
        <v>49.9</v>
      </c>
      <c r="D57" s="73">
        <f>ROUND(C57,2)</f>
        <v>49.9</v>
      </c>
      <c r="E57" s="60">
        <v>603.6</v>
      </c>
      <c r="F57" s="60">
        <v>1041.8472</v>
      </c>
      <c r="G57" s="61">
        <f>ABS(F57)</f>
        <v>1041.8472</v>
      </c>
      <c r="H57" s="74">
        <v>26.92726</v>
      </c>
      <c r="I57" s="63">
        <f>MAX(H57,-0.12*G57)</f>
        <v>26.92726</v>
      </c>
      <c r="J57" s="63">
        <f>IF(ABS(G57)&lt;=10,0.5,IF(ABS(G57)&lt;=25,1,IF(ABS(G57)&lt;=100,2,10)))</f>
        <v>10</v>
      </c>
      <c r="K57" s="64">
        <f>IF(H57&lt;-J57,1,0)</f>
        <v>0</v>
      </c>
      <c r="L57" s="64">
        <f>IF(K57=K56,L56+K57,0)</f>
        <v>0</v>
      </c>
      <c r="M57" s="65">
        <f>IF(OR(L57=12,L57=24,L57=36,L57=48,L57=60,L57=72,L57=84,L57=96),1,0)</f>
        <v>0</v>
      </c>
      <c r="N57" s="65">
        <f>IF(H57&gt;J57,1,0)</f>
        <v>1</v>
      </c>
      <c r="O57" s="65">
        <f>IF(N57=N56,O56+N57,0)</f>
        <v>3</v>
      </c>
      <c r="P57" s="65">
        <f>IF(OR(O57=12,O57=24,O57=36,O57=48,O57=60,O57=72,O57=84,O57=96),1,0)</f>
        <v>0</v>
      </c>
      <c r="Q57" s="66">
        <f>M57+P57</f>
        <v>0</v>
      </c>
      <c r="R57" s="66">
        <f>Q57*ABS(S57)*0.1</f>
        <v>0</v>
      </c>
      <c r="S57" s="67">
        <f>I57*E57/40000</f>
        <v>0.4063323534</v>
      </c>
      <c r="T57" s="60">
        <f>MIN($T$6/100*G57,150)</f>
        <v>125.021664</v>
      </c>
      <c r="U57" s="60">
        <f>MIN($U$6/100*G57,200)</f>
        <v>156.27708</v>
      </c>
      <c r="V57" s="60">
        <f>MIN($V$6/100*G57,250)</f>
        <v>208.36944</v>
      </c>
      <c r="W57" s="60">
        <v>0.2</v>
      </c>
      <c r="X57" s="60">
        <v>0.2</v>
      </c>
      <c r="Y57" s="60">
        <v>0.6</v>
      </c>
      <c r="Z57" s="67">
        <f>IF(AND(D57&lt;49.85,H57&gt;0),$C$2*ABS(H57)/40000,(SUMPRODUCT(--(H57&gt;$T57:$V57),(H57-$T57:$V57),($W57:$Y57)))*E57/40000)</f>
        <v>0</v>
      </c>
      <c r="AA57" s="67">
        <f>IF(AND(C57&gt;=50.1,H57&lt;0),($A$2)*ABS(H57)/40000,0)</f>
        <v>0</v>
      </c>
      <c r="AB57" s="67">
        <f>S57+Z57+AA57</f>
        <v>0.4063323534</v>
      </c>
      <c r="AC57" s="75">
        <f>IF(AB57&gt;=0,AB57,"")</f>
        <v>0.4063323534</v>
      </c>
      <c r="AD57" s="76" t="str">
        <f>IF(AB57&lt;0,AB57,"")</f>
        <v/>
      </c>
      <c r="AE57" s="77"/>
      <c r="AF57" s="89"/>
      <c r="AG57" s="92">
        <f>ROUND((AG56-0.01),2)</f>
        <v>50.99</v>
      </c>
      <c r="AH57" s="93">
        <v>0</v>
      </c>
      <c r="AI57" s="86">
        <v>0</v>
      </c>
    </row>
    <row r="58" spans="1:38" customHeight="1" ht="15.75">
      <c r="A58" s="70">
        <v>0.520833333333333</v>
      </c>
      <c r="B58" s="71">
        <v>0.53125</v>
      </c>
      <c r="C58" s="72">
        <v>49.96</v>
      </c>
      <c r="D58" s="73">
        <f>ROUND(C58,2)</f>
        <v>49.96</v>
      </c>
      <c r="E58" s="60">
        <v>407.2</v>
      </c>
      <c r="F58" s="60">
        <v>1024.1456</v>
      </c>
      <c r="G58" s="61">
        <f>ABS(F58)</f>
        <v>1024.1456</v>
      </c>
      <c r="H58" s="74">
        <v>32.56103</v>
      </c>
      <c r="I58" s="63">
        <f>MAX(H58,-0.12*G58)</f>
        <v>32.56103</v>
      </c>
      <c r="J58" s="63">
        <f>IF(ABS(G58)&lt;=10,0.5,IF(ABS(G58)&lt;=25,1,IF(ABS(G58)&lt;=100,2,10)))</f>
        <v>10</v>
      </c>
      <c r="K58" s="64">
        <f>IF(H58&lt;-J58,1,0)</f>
        <v>0</v>
      </c>
      <c r="L58" s="64">
        <f>IF(K58=K57,L57+K58,0)</f>
        <v>0</v>
      </c>
      <c r="M58" s="65">
        <f>IF(OR(L58=12,L58=24,L58=36,L58=48,L58=60,L58=72,L58=84,L58=96),1,0)</f>
        <v>0</v>
      </c>
      <c r="N58" s="65">
        <f>IF(H58&gt;J58,1,0)</f>
        <v>1</v>
      </c>
      <c r="O58" s="65">
        <f>IF(N58=N57,O57+N58,0)</f>
        <v>4</v>
      </c>
      <c r="P58" s="65">
        <f>IF(OR(O58=12,O58=24,O58=36,O58=48,O58=60,O58=72,O58=84,O58=96),1,0)</f>
        <v>0</v>
      </c>
      <c r="Q58" s="66">
        <f>M58+P58</f>
        <v>0</v>
      </c>
      <c r="R58" s="66">
        <f>Q58*ABS(S58)*0.1</f>
        <v>0</v>
      </c>
      <c r="S58" s="67">
        <f>I58*E58/40000</f>
        <v>0.3314712854</v>
      </c>
      <c r="T58" s="60">
        <f>MIN($T$6/100*G58,150)</f>
        <v>122.897472</v>
      </c>
      <c r="U58" s="60">
        <f>MIN($U$6/100*G58,200)</f>
        <v>153.62184</v>
      </c>
      <c r="V58" s="60">
        <f>MIN($V$6/100*G58,250)</f>
        <v>204.82912</v>
      </c>
      <c r="W58" s="60">
        <v>0.2</v>
      </c>
      <c r="X58" s="60">
        <v>0.2</v>
      </c>
      <c r="Y58" s="60">
        <v>0.6</v>
      </c>
      <c r="Z58" s="67">
        <f>IF(AND(D58&lt;49.85,H58&gt;0),$C$2*ABS(H58)/40000,(SUMPRODUCT(--(H58&gt;$T58:$V58),(H58-$T58:$V58),($W58:$Y58)))*E58/40000)</f>
        <v>0</v>
      </c>
      <c r="AA58" s="67">
        <f>IF(AND(C58&gt;=50.1,H58&lt;0),($A$2)*ABS(H58)/40000,0)</f>
        <v>0</v>
      </c>
      <c r="AB58" s="67">
        <f>S58+Z58+AA58</f>
        <v>0.3314712854</v>
      </c>
      <c r="AC58" s="75">
        <f>IF(AB58&gt;=0,AB58,"")</f>
        <v>0.3314712854</v>
      </c>
      <c r="AD58" s="76" t="str">
        <f>IF(AB58&lt;0,AB58,"")</f>
        <v/>
      </c>
      <c r="AE58" s="77"/>
      <c r="AF58" s="89"/>
      <c r="AG58" s="92">
        <f>ROUND((AG57-0.01),2)</f>
        <v>50.98</v>
      </c>
      <c r="AH58" s="93">
        <v>0</v>
      </c>
      <c r="AI58" s="86">
        <v>0</v>
      </c>
    </row>
    <row r="59" spans="1:38" customHeight="1" ht="15.75">
      <c r="A59" s="70">
        <v>0.53125</v>
      </c>
      <c r="B59" s="71">
        <v>0.541666666666667</v>
      </c>
      <c r="C59" s="72">
        <v>49.96</v>
      </c>
      <c r="D59" s="73">
        <f>ROUND(C59,2)</f>
        <v>49.96</v>
      </c>
      <c r="E59" s="60">
        <v>407.2</v>
      </c>
      <c r="F59" s="60">
        <v>1003.2856</v>
      </c>
      <c r="G59" s="61">
        <f>ABS(F59)</f>
        <v>1003.2856</v>
      </c>
      <c r="H59" s="74">
        <v>37.74878</v>
      </c>
      <c r="I59" s="63">
        <f>MAX(H59,-0.12*G59)</f>
        <v>37.74878</v>
      </c>
      <c r="J59" s="63">
        <f>IF(ABS(G59)&lt;=10,0.5,IF(ABS(G59)&lt;=25,1,IF(ABS(G59)&lt;=100,2,10)))</f>
        <v>10</v>
      </c>
      <c r="K59" s="64">
        <f>IF(H59&lt;-J59,1,0)</f>
        <v>0</v>
      </c>
      <c r="L59" s="64">
        <f>IF(K59=K58,L58+K59,0)</f>
        <v>0</v>
      </c>
      <c r="M59" s="65">
        <f>IF(OR(L59=12,L59=24,L59=36,L59=48,L59=60,L59=72,L59=84,L59=96),1,0)</f>
        <v>0</v>
      </c>
      <c r="N59" s="65">
        <f>IF(H59&gt;J59,1,0)</f>
        <v>1</v>
      </c>
      <c r="O59" s="65">
        <f>IF(N59=N58,O58+N59,0)</f>
        <v>5</v>
      </c>
      <c r="P59" s="65">
        <f>IF(OR(O59=12,O59=24,O59=36,O59=48,O59=60,O59=72,O59=84,O59=96),1,0)</f>
        <v>0</v>
      </c>
      <c r="Q59" s="66">
        <f>M59+P59</f>
        <v>0</v>
      </c>
      <c r="R59" s="66">
        <f>Q59*ABS(S59)*0.1</f>
        <v>0</v>
      </c>
      <c r="S59" s="67">
        <f>I59*E59/40000</f>
        <v>0.3842825804</v>
      </c>
      <c r="T59" s="60">
        <f>MIN($T$6/100*G59,150)</f>
        <v>120.394272</v>
      </c>
      <c r="U59" s="60">
        <f>MIN($U$6/100*G59,200)</f>
        <v>150.49284</v>
      </c>
      <c r="V59" s="60">
        <f>MIN($V$6/100*G59,250)</f>
        <v>200.65712</v>
      </c>
      <c r="W59" s="60">
        <v>0.2</v>
      </c>
      <c r="X59" s="60">
        <v>0.2</v>
      </c>
      <c r="Y59" s="60">
        <v>0.6</v>
      </c>
      <c r="Z59" s="67">
        <f>IF(AND(D59&lt;49.85,H59&gt;0),$C$2*ABS(H59)/40000,(SUMPRODUCT(--(H59&gt;$T59:$V59),(H59-$T59:$V59),($W59:$Y59)))*E59/40000)</f>
        <v>0</v>
      </c>
      <c r="AA59" s="67">
        <f>IF(AND(C59&gt;=50.1,H59&lt;0),($A$2)*ABS(H59)/40000,0)</f>
        <v>0</v>
      </c>
      <c r="AB59" s="67">
        <f>S59+Z59+AA59</f>
        <v>0.3842825804</v>
      </c>
      <c r="AC59" s="75">
        <f>IF(AB59&gt;=0,AB59,"")</f>
        <v>0.3842825804</v>
      </c>
      <c r="AD59" s="76" t="str">
        <f>IF(AB59&lt;0,AB59,"")</f>
        <v/>
      </c>
      <c r="AE59" s="77"/>
      <c r="AF59" s="89"/>
      <c r="AG59" s="92">
        <f>ROUND((AG58-0.01),2)</f>
        <v>50.97</v>
      </c>
      <c r="AH59" s="93">
        <v>0</v>
      </c>
      <c r="AI59" s="86">
        <v>0</v>
      </c>
    </row>
    <row r="60" spans="1:38" customHeight="1" ht="15.75">
      <c r="A60" s="70">
        <v>0.541666666666667</v>
      </c>
      <c r="B60" s="71">
        <v>0.552083333333334</v>
      </c>
      <c r="C60" s="72">
        <v>50.06</v>
      </c>
      <c r="D60" s="73">
        <f>ROUND(C60,2)</f>
        <v>50.06</v>
      </c>
      <c r="E60" s="60">
        <v>0</v>
      </c>
      <c r="F60" s="60">
        <v>946.8044</v>
      </c>
      <c r="G60" s="61">
        <f>ABS(F60)</f>
        <v>946.8044</v>
      </c>
      <c r="H60" s="74">
        <v>40.2369</v>
      </c>
      <c r="I60" s="63">
        <f>MAX(H60,-0.12*G60)</f>
        <v>40.2369</v>
      </c>
      <c r="J60" s="63">
        <f>IF(ABS(G60)&lt;=10,0.5,IF(ABS(G60)&lt;=25,1,IF(ABS(G60)&lt;=100,2,10)))</f>
        <v>10</v>
      </c>
      <c r="K60" s="64">
        <f>IF(H60&lt;-J60,1,0)</f>
        <v>0</v>
      </c>
      <c r="L60" s="64">
        <f>IF(K60=K59,L59+K60,0)</f>
        <v>0</v>
      </c>
      <c r="M60" s="65">
        <f>IF(OR(L60=12,L60=24,L60=36,L60=48,L60=60,L60=72,L60=84,L60=96),1,0)</f>
        <v>0</v>
      </c>
      <c r="N60" s="65">
        <f>IF(H60&gt;J60,1,0)</f>
        <v>1</v>
      </c>
      <c r="O60" s="65">
        <f>IF(N60=N59,O59+N60,0)</f>
        <v>6</v>
      </c>
      <c r="P60" s="65">
        <f>IF(OR(O60=12,O60=24,O60=36,O60=48,O60=60,O60=72,O60=84,O60=96),1,0)</f>
        <v>0</v>
      </c>
      <c r="Q60" s="66">
        <f>M60+P60</f>
        <v>0</v>
      </c>
      <c r="R60" s="66">
        <f>Q60*ABS(S60)*0.1</f>
        <v>0</v>
      </c>
      <c r="S60" s="67">
        <f>I60*E60/40000</f>
        <v>0</v>
      </c>
      <c r="T60" s="60">
        <f>MIN($T$6/100*G60,150)</f>
        <v>113.616528</v>
      </c>
      <c r="U60" s="60">
        <f>MIN($U$6/100*G60,200)</f>
        <v>142.02066</v>
      </c>
      <c r="V60" s="60">
        <f>MIN($V$6/100*G60,250)</f>
        <v>189.36088</v>
      </c>
      <c r="W60" s="60">
        <v>0.2</v>
      </c>
      <c r="X60" s="60">
        <v>0.2</v>
      </c>
      <c r="Y60" s="60">
        <v>0.6</v>
      </c>
      <c r="Z60" s="67">
        <f>IF(AND(D60&lt;49.85,H60&gt;0),$C$2*ABS(H60)/40000,(SUMPRODUCT(--(H60&gt;$T60:$V60),(H60-$T60:$V60),($W60:$Y60)))*E60/40000)</f>
        <v>0</v>
      </c>
      <c r="AA60" s="67">
        <f>IF(AND(C60&gt;=50.1,H60&lt;0),($A$2)*ABS(H60)/40000,0)</f>
        <v>0</v>
      </c>
      <c r="AB60" s="67">
        <f>S60+Z60+AA60</f>
        <v>0</v>
      </c>
      <c r="AC60" s="75">
        <f>IF(AB60&gt;=0,AB60,"")</f>
        <v>0</v>
      </c>
      <c r="AD60" s="76" t="str">
        <f>IF(AB60&lt;0,AB60,"")</f>
        <v/>
      </c>
      <c r="AE60" s="77"/>
      <c r="AF60" s="89"/>
      <c r="AG60" s="92">
        <f>ROUND((AG59-0.01),2)</f>
        <v>50.96</v>
      </c>
      <c r="AH60" s="93">
        <v>0</v>
      </c>
      <c r="AI60" s="86">
        <v>0</v>
      </c>
    </row>
    <row r="61" spans="1:38" customHeight="1" ht="15.75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165.76</v>
      </c>
      <c r="F61" s="60">
        <v>1012.8256</v>
      </c>
      <c r="G61" s="61">
        <f>ABS(F61)</f>
        <v>1012.8256</v>
      </c>
      <c r="H61" s="74">
        <v>-23.70919</v>
      </c>
      <c r="I61" s="63">
        <f>MAX(H61,-0.12*G61)</f>
        <v>-23.70919</v>
      </c>
      <c r="J61" s="63">
        <f>IF(ABS(G61)&lt;=10,0.5,IF(ABS(G61)&lt;=25,1,IF(ABS(G61)&lt;=100,2,10)))</f>
        <v>10</v>
      </c>
      <c r="K61" s="64">
        <f>IF(H61&lt;-J61,1,0)</f>
        <v>1</v>
      </c>
      <c r="L61" s="64">
        <f>IF(K61=K60,L60+K61,0)</f>
        <v>0</v>
      </c>
      <c r="M61" s="65">
        <f>IF(OR(L61=12,L61=24,L61=36,L61=48,L61=60,L61=72,L61=84,L61=96),1,0)</f>
        <v>0</v>
      </c>
      <c r="N61" s="65">
        <f>IF(H61&gt;J61,1,0)</f>
        <v>0</v>
      </c>
      <c r="O61" s="65">
        <f>IF(N61=N60,O60+N61,0)</f>
        <v>0</v>
      </c>
      <c r="P61" s="65">
        <f>IF(OR(O61=12,O61=24,O61=36,O61=48,O61=60,O61=72,O61=84,O61=96),1,0)</f>
        <v>0</v>
      </c>
      <c r="Q61" s="66">
        <f>M61+P61</f>
        <v>0</v>
      </c>
      <c r="R61" s="66">
        <f>Q61*ABS(S61)*0.1</f>
        <v>0</v>
      </c>
      <c r="S61" s="67">
        <f>I61*E61/40000</f>
        <v>-0.09825088335999999</v>
      </c>
      <c r="T61" s="60">
        <f>MIN($T$6/100*G61,150)</f>
        <v>121.539072</v>
      </c>
      <c r="U61" s="60">
        <f>MIN($U$6/100*G61,200)</f>
        <v>151.92384</v>
      </c>
      <c r="V61" s="60">
        <f>MIN($V$6/100*G61,250)</f>
        <v>202.56512</v>
      </c>
      <c r="W61" s="60">
        <v>0.2</v>
      </c>
      <c r="X61" s="60">
        <v>0.2</v>
      </c>
      <c r="Y61" s="60">
        <v>0.6</v>
      </c>
      <c r="Z61" s="67">
        <f>IF(AND(D61&lt;49.85,H61&gt;0),$C$2*ABS(H61)/40000,(SUMPRODUCT(--(H61&gt;$T61:$V61),(H61-$T61:$V61),($W61:$Y61)))*E61/40000)</f>
        <v>0</v>
      </c>
      <c r="AA61" s="67">
        <f>IF(AND(C61&gt;=50.1,H61&lt;0),($A$2)*ABS(H61)/40000,0)</f>
        <v>0</v>
      </c>
      <c r="AB61" s="67">
        <f>S61+Z61+AA61</f>
        <v>-0.09825088335999999</v>
      </c>
      <c r="AC61" s="75" t="str">
        <f>IF(AB61&gt;=0,AB61,"")</f>
        <v/>
      </c>
      <c r="AD61" s="76">
        <f>IF(AB61&lt;0,AB61,"")</f>
        <v>-0.09825088335999999</v>
      </c>
      <c r="AE61" s="77"/>
      <c r="AF61" s="89"/>
      <c r="AG61" s="92">
        <f>ROUND((AG60-0.01),2)</f>
        <v>50.95</v>
      </c>
      <c r="AH61" s="93">
        <v>0</v>
      </c>
      <c r="AI61" s="86">
        <v>0</v>
      </c>
    </row>
    <row r="62" spans="1:38" customHeight="1" ht="15.75">
      <c r="A62" s="70">
        <v>0.5625</v>
      </c>
      <c r="B62" s="71">
        <v>0.572916666666667</v>
      </c>
      <c r="C62" s="72">
        <v>50</v>
      </c>
      <c r="D62" s="73">
        <f>ROUND(C62,2)</f>
        <v>50</v>
      </c>
      <c r="E62" s="60">
        <v>276.26</v>
      </c>
      <c r="F62" s="60">
        <v>919.1676</v>
      </c>
      <c r="G62" s="61">
        <f>ABS(F62)</f>
        <v>919.1676</v>
      </c>
      <c r="H62" s="74">
        <v>64.97714000000001</v>
      </c>
      <c r="I62" s="63">
        <f>MAX(H62,-0.12*G62)</f>
        <v>64.97714000000001</v>
      </c>
      <c r="J62" s="63">
        <f>IF(ABS(G62)&lt;=10,0.5,IF(ABS(G62)&lt;=25,1,IF(ABS(G62)&lt;=100,2,10)))</f>
        <v>10</v>
      </c>
      <c r="K62" s="64">
        <f>IF(H62&lt;-J62,1,0)</f>
        <v>0</v>
      </c>
      <c r="L62" s="64">
        <f>IF(K62=K61,L61+K62,0)</f>
        <v>0</v>
      </c>
      <c r="M62" s="65">
        <f>IF(OR(L62=12,L62=24,L62=36,L62=48,L62=60,L62=72,L62=84,L62=96),1,0)</f>
        <v>0</v>
      </c>
      <c r="N62" s="65">
        <f>IF(H62&gt;J62,1,0)</f>
        <v>1</v>
      </c>
      <c r="O62" s="65">
        <f>IF(N62=N61,O61+N62,0)</f>
        <v>0</v>
      </c>
      <c r="P62" s="65">
        <f>IF(OR(O62=12,O62=24,O62=36,O62=48,O62=60,O62=72,O62=84,O62=96),1,0)</f>
        <v>0</v>
      </c>
      <c r="Q62" s="66">
        <f>M62+P62</f>
        <v>0</v>
      </c>
      <c r="R62" s="66">
        <f>Q62*ABS(S62)*0.1</f>
        <v>0</v>
      </c>
      <c r="S62" s="67">
        <f>I62*E62/40000</f>
        <v>0.44876461741</v>
      </c>
      <c r="T62" s="60">
        <f>MIN($T$6/100*G62,150)</f>
        <v>110.300112</v>
      </c>
      <c r="U62" s="60">
        <f>MIN($U$6/100*G62,200)</f>
        <v>137.87514</v>
      </c>
      <c r="V62" s="60">
        <f>MIN($V$6/100*G62,250)</f>
        <v>183.83352</v>
      </c>
      <c r="W62" s="60">
        <v>0.2</v>
      </c>
      <c r="X62" s="60">
        <v>0.2</v>
      </c>
      <c r="Y62" s="60">
        <v>0.6</v>
      </c>
      <c r="Z62" s="67">
        <f>IF(AND(D62&lt;49.85,H62&gt;0),$C$2*ABS(H62)/40000,(SUMPRODUCT(--(H62&gt;$T62:$V62),(H62-$T62:$V62),($W62:$Y62)))*E62/40000)</f>
        <v>0</v>
      </c>
      <c r="AA62" s="67">
        <f>IF(AND(C62&gt;=50.1,H62&lt;0),($A$2)*ABS(H62)/40000,0)</f>
        <v>0</v>
      </c>
      <c r="AB62" s="67">
        <f>S62+Z62+AA62</f>
        <v>0.44876461741</v>
      </c>
      <c r="AC62" s="75">
        <f>IF(AB62&gt;=0,AB62,"")</f>
        <v>0.44876461741</v>
      </c>
      <c r="AD62" s="76" t="str">
        <f>IF(AB62&lt;0,AB62,"")</f>
        <v/>
      </c>
      <c r="AE62" s="77"/>
      <c r="AF62" s="89"/>
      <c r="AG62" s="92">
        <f>ROUND((AG61-0.01),2)</f>
        <v>50.94</v>
      </c>
      <c r="AH62" s="93">
        <v>0</v>
      </c>
      <c r="AI62" s="86">
        <v>0</v>
      </c>
    </row>
    <row r="63" spans="1:38" customHeight="1" ht="15.75">
      <c r="A63" s="70">
        <v>0.572916666666667</v>
      </c>
      <c r="B63" s="71">
        <v>0.583333333333334</v>
      </c>
      <c r="C63" s="72">
        <v>50.04</v>
      </c>
      <c r="D63" s="73">
        <f>ROUND(C63,2)</f>
        <v>50.04</v>
      </c>
      <c r="E63" s="60">
        <v>55.25</v>
      </c>
      <c r="F63" s="60">
        <v>940.7156</v>
      </c>
      <c r="G63" s="61">
        <f>ABS(F63)</f>
        <v>940.7156</v>
      </c>
      <c r="H63" s="74">
        <v>27.58808</v>
      </c>
      <c r="I63" s="63">
        <f>MAX(H63,-0.12*G63)</f>
        <v>27.58808</v>
      </c>
      <c r="J63" s="63">
        <f>IF(ABS(G63)&lt;=10,0.5,IF(ABS(G63)&lt;=25,1,IF(ABS(G63)&lt;=100,2,10)))</f>
        <v>10</v>
      </c>
      <c r="K63" s="64">
        <f>IF(H63&lt;-J63,1,0)</f>
        <v>0</v>
      </c>
      <c r="L63" s="64">
        <f>IF(K63=K62,L62+K63,0)</f>
        <v>0</v>
      </c>
      <c r="M63" s="65">
        <f>IF(OR(L63=12,L63=24,L63=36,L63=48,L63=60,L63=72,L63=84,L63=96),1,0)</f>
        <v>0</v>
      </c>
      <c r="N63" s="65">
        <f>IF(H63&gt;J63,1,0)</f>
        <v>1</v>
      </c>
      <c r="O63" s="65">
        <f>IF(N63=N62,O62+N63,0)</f>
        <v>1</v>
      </c>
      <c r="P63" s="65">
        <f>IF(OR(O63=12,O63=24,O63=36,O63=48,O63=60,O63=72,O63=84,O63=96),1,0)</f>
        <v>0</v>
      </c>
      <c r="Q63" s="66">
        <f>M63+P63</f>
        <v>0</v>
      </c>
      <c r="R63" s="66">
        <f>Q63*ABS(S63)*0.1</f>
        <v>0</v>
      </c>
      <c r="S63" s="67">
        <f>I63*E63/40000</f>
        <v>0.0381060355</v>
      </c>
      <c r="T63" s="60">
        <f>MIN($T$6/100*G63,150)</f>
        <v>112.885872</v>
      </c>
      <c r="U63" s="60">
        <f>MIN($U$6/100*G63,200)</f>
        <v>141.10734</v>
      </c>
      <c r="V63" s="60">
        <f>MIN($V$6/100*G63,250)</f>
        <v>188.14312</v>
      </c>
      <c r="W63" s="60">
        <v>0.2</v>
      </c>
      <c r="X63" s="60">
        <v>0.2</v>
      </c>
      <c r="Y63" s="60">
        <v>0.6</v>
      </c>
      <c r="Z63" s="67">
        <f>IF(AND(D63&lt;49.85,H63&gt;0),$C$2*ABS(H63)/40000,(SUMPRODUCT(--(H63&gt;$T63:$V63),(H63-$T63:$V63),($W63:$Y63)))*E63/40000)</f>
        <v>0</v>
      </c>
      <c r="AA63" s="67">
        <f>IF(AND(C63&gt;=50.1,H63&lt;0),($A$2)*ABS(H63)/40000,0)</f>
        <v>0</v>
      </c>
      <c r="AB63" s="67">
        <f>S63+Z63+AA63</f>
        <v>0.0381060355</v>
      </c>
      <c r="AC63" s="75">
        <f>IF(AB63&gt;=0,AB63,"")</f>
        <v>0.0381060355</v>
      </c>
      <c r="AD63" s="76" t="str">
        <f>IF(AB63&lt;0,AB63,"")</f>
        <v/>
      </c>
      <c r="AE63" s="77"/>
      <c r="AF63" s="89"/>
      <c r="AG63" s="92">
        <f>ROUND((AG62-0.01),2)</f>
        <v>50.93</v>
      </c>
      <c r="AH63" s="93">
        <v>0</v>
      </c>
      <c r="AI63" s="86">
        <v>0</v>
      </c>
    </row>
    <row r="64" spans="1:38" customHeight="1" ht="15.75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221.01</v>
      </c>
      <c r="F64" s="60">
        <v>898.4816</v>
      </c>
      <c r="G64" s="61">
        <f>ABS(F64)</f>
        <v>898.4816</v>
      </c>
      <c r="H64" s="74">
        <v>35.59014</v>
      </c>
      <c r="I64" s="63">
        <f>MAX(H64,-0.12*G64)</f>
        <v>35.59014</v>
      </c>
      <c r="J64" s="63">
        <f>IF(ABS(G64)&lt;=10,0.5,IF(ABS(G64)&lt;=25,1,IF(ABS(G64)&lt;=100,2,10)))</f>
        <v>10</v>
      </c>
      <c r="K64" s="64">
        <f>IF(H64&lt;-J64,1,0)</f>
        <v>0</v>
      </c>
      <c r="L64" s="64">
        <f>IF(K64=K63,L63+K64,0)</f>
        <v>0</v>
      </c>
      <c r="M64" s="65">
        <f>IF(OR(L64=12,L64=24,L64=36,L64=48,L64=60,L64=72,L64=84,L64=96),1,0)</f>
        <v>0</v>
      </c>
      <c r="N64" s="65">
        <f>IF(H64&gt;J64,1,0)</f>
        <v>1</v>
      </c>
      <c r="O64" s="65">
        <f>IF(N64=N63,O63+N64,0)</f>
        <v>2</v>
      </c>
      <c r="P64" s="65">
        <f>IF(OR(O64=12,O64=24,O64=36,O64=48,O64=60,O64=72,O64=84,O64=96),1,0)</f>
        <v>0</v>
      </c>
      <c r="Q64" s="66">
        <f>M64+P64</f>
        <v>0</v>
      </c>
      <c r="R64" s="66">
        <f>Q64*ABS(S64)*0.1</f>
        <v>0</v>
      </c>
      <c r="S64" s="67">
        <f>I64*E64/40000</f>
        <v>0.196644421035</v>
      </c>
      <c r="T64" s="60">
        <f>MIN($T$6/100*G64,150)</f>
        <v>107.817792</v>
      </c>
      <c r="U64" s="60">
        <f>MIN($U$6/100*G64,200)</f>
        <v>134.77224</v>
      </c>
      <c r="V64" s="60">
        <f>MIN($V$6/100*G64,250)</f>
        <v>179.69632</v>
      </c>
      <c r="W64" s="60">
        <v>0.2</v>
      </c>
      <c r="X64" s="60">
        <v>0.2</v>
      </c>
      <c r="Y64" s="60">
        <v>0.6</v>
      </c>
      <c r="Z64" s="67">
        <f>IF(AND(D64&lt;49.85,H64&gt;0),$C$2*ABS(H64)/40000,(SUMPRODUCT(--(H64&gt;$T64:$V64),(H64-$T64:$V64),($W64:$Y64)))*E64/40000)</f>
        <v>0</v>
      </c>
      <c r="AA64" s="67">
        <f>IF(AND(C64&gt;=50.1,H64&lt;0),($A$2)*ABS(H64)/40000,0)</f>
        <v>0</v>
      </c>
      <c r="AB64" s="67">
        <f>S64+Z64+AA64</f>
        <v>0.196644421035</v>
      </c>
      <c r="AC64" s="75">
        <f>IF(AB64&gt;=0,AB64,"")</f>
        <v>0.196644421035</v>
      </c>
      <c r="AD64" s="76" t="str">
        <f>IF(AB64&lt;0,AB64,"")</f>
        <v/>
      </c>
      <c r="AE64" s="77"/>
      <c r="AF64" s="89"/>
      <c r="AG64" s="92">
        <f>ROUND((AG63-0.01),2)</f>
        <v>50.92</v>
      </c>
      <c r="AH64" s="93">
        <v>0</v>
      </c>
      <c r="AI64" s="86">
        <v>0</v>
      </c>
    </row>
    <row r="65" spans="1:38" customHeight="1" ht="15.75">
      <c r="A65" s="70">
        <v>0.59375</v>
      </c>
      <c r="B65" s="71">
        <v>0.604166666666667</v>
      </c>
      <c r="C65" s="72">
        <v>50</v>
      </c>
      <c r="D65" s="73">
        <f>ROUND(C65,2)</f>
        <v>50</v>
      </c>
      <c r="E65" s="60">
        <v>276.26</v>
      </c>
      <c r="F65" s="60">
        <v>896.3336</v>
      </c>
      <c r="G65" s="61">
        <f>ABS(F65)</f>
        <v>896.3336</v>
      </c>
      <c r="H65" s="74">
        <v>28.35322</v>
      </c>
      <c r="I65" s="63">
        <f>MAX(H65,-0.12*G65)</f>
        <v>28.35322</v>
      </c>
      <c r="J65" s="63">
        <f>IF(ABS(G65)&lt;=10,0.5,IF(ABS(G65)&lt;=25,1,IF(ABS(G65)&lt;=100,2,10)))</f>
        <v>10</v>
      </c>
      <c r="K65" s="64">
        <f>IF(H65&lt;-J65,1,0)</f>
        <v>0</v>
      </c>
      <c r="L65" s="64">
        <f>IF(K65=K64,L64+K65,0)</f>
        <v>0</v>
      </c>
      <c r="M65" s="65">
        <f>IF(OR(L65=12,L65=24,L65=36,L65=48,L65=60,L65=72,L65=84,L65=96),1,0)</f>
        <v>0</v>
      </c>
      <c r="N65" s="65">
        <f>IF(H65&gt;J65,1,0)</f>
        <v>1</v>
      </c>
      <c r="O65" s="65">
        <f>IF(N65=N64,O64+N65,0)</f>
        <v>3</v>
      </c>
      <c r="P65" s="65">
        <f>IF(OR(O65=12,O65=24,O65=36,O65=48,O65=60,O65=72,O65=84,O65=96),1,0)</f>
        <v>0</v>
      </c>
      <c r="Q65" s="66">
        <f>M65+P65</f>
        <v>0</v>
      </c>
      <c r="R65" s="66">
        <f>Q65*ABS(S65)*0.1</f>
        <v>0</v>
      </c>
      <c r="S65" s="67">
        <f>I65*E65/40000</f>
        <v>0.19582151393</v>
      </c>
      <c r="T65" s="60">
        <f>MIN($T$6/100*G65,150)</f>
        <v>107.560032</v>
      </c>
      <c r="U65" s="60">
        <f>MIN($U$6/100*G65,200)</f>
        <v>134.45004</v>
      </c>
      <c r="V65" s="60">
        <f>MIN($V$6/100*G65,250)</f>
        <v>179.26672</v>
      </c>
      <c r="W65" s="60">
        <v>0.2</v>
      </c>
      <c r="X65" s="60">
        <v>0.2</v>
      </c>
      <c r="Y65" s="60">
        <v>0.6</v>
      </c>
      <c r="Z65" s="67">
        <f>IF(AND(D65&lt;49.85,H65&gt;0),$C$2*ABS(H65)/40000,(SUMPRODUCT(--(H65&gt;$T65:$V65),(H65-$T65:$V65),($W65:$Y65)))*E65/40000)</f>
        <v>0</v>
      </c>
      <c r="AA65" s="67">
        <f>IF(AND(C65&gt;=50.1,H65&lt;0),($A$2)*ABS(H65)/40000,0)</f>
        <v>0</v>
      </c>
      <c r="AB65" s="67">
        <f>S65+Z65+AA65</f>
        <v>0.19582151393</v>
      </c>
      <c r="AC65" s="75">
        <f>IF(AB65&gt;=0,AB65,"")</f>
        <v>0.19582151393</v>
      </c>
      <c r="AD65" s="76" t="str">
        <f>IF(AB65&lt;0,AB65,"")</f>
        <v/>
      </c>
      <c r="AE65" s="77"/>
      <c r="AF65" s="89"/>
      <c r="AG65" s="92">
        <f>ROUND((AG64-0.01),2)</f>
        <v>50.91</v>
      </c>
      <c r="AH65" s="93">
        <v>0</v>
      </c>
      <c r="AI65" s="86">
        <v>0</v>
      </c>
    </row>
    <row r="66" spans="1:38" customHeight="1" ht="15.75">
      <c r="A66" s="70">
        <v>0.604166666666667</v>
      </c>
      <c r="B66" s="71">
        <v>0.614583333333334</v>
      </c>
      <c r="C66" s="72">
        <v>49.99</v>
      </c>
      <c r="D66" s="73">
        <f>ROUND(C66,2)</f>
        <v>49.99</v>
      </c>
      <c r="E66" s="60">
        <v>308.99</v>
      </c>
      <c r="F66" s="60">
        <v>893.3744</v>
      </c>
      <c r="G66" s="61">
        <f>ABS(F66)</f>
        <v>893.3744</v>
      </c>
      <c r="H66" s="74">
        <v>33.02983</v>
      </c>
      <c r="I66" s="63">
        <f>MAX(H66,-0.12*G66)</f>
        <v>33.02983</v>
      </c>
      <c r="J66" s="63">
        <f>IF(ABS(G66)&lt;=10,0.5,IF(ABS(G66)&lt;=25,1,IF(ABS(G66)&lt;=100,2,10)))</f>
        <v>10</v>
      </c>
      <c r="K66" s="64">
        <f>IF(H66&lt;-J66,1,0)</f>
        <v>0</v>
      </c>
      <c r="L66" s="64">
        <f>IF(K66=K65,L65+K66,0)</f>
        <v>0</v>
      </c>
      <c r="M66" s="65">
        <f>IF(OR(L66=12,L66=24,L66=36,L66=48,L66=60,L66=72,L66=84,L66=96),1,0)</f>
        <v>0</v>
      </c>
      <c r="N66" s="65">
        <f>IF(H66&gt;J66,1,0)</f>
        <v>1</v>
      </c>
      <c r="O66" s="65">
        <f>IF(N66=N65,O65+N66,0)</f>
        <v>4</v>
      </c>
      <c r="P66" s="65">
        <f>IF(OR(O66=12,O66=24,O66=36,O66=48,O66=60,O66=72,O66=84,O66=96),1,0)</f>
        <v>0</v>
      </c>
      <c r="Q66" s="66">
        <f>M66+P66</f>
        <v>0</v>
      </c>
      <c r="R66" s="66">
        <f>Q66*ABS(S66)*0.1</f>
        <v>0</v>
      </c>
      <c r="S66" s="67">
        <f>I66*E66/40000</f>
        <v>0.2551471792925</v>
      </c>
      <c r="T66" s="60">
        <f>MIN($T$6/100*G66,150)</f>
        <v>107.204928</v>
      </c>
      <c r="U66" s="60">
        <f>MIN($U$6/100*G66,200)</f>
        <v>134.00616</v>
      </c>
      <c r="V66" s="60">
        <f>MIN($V$6/100*G66,250)</f>
        <v>178.67488</v>
      </c>
      <c r="W66" s="60">
        <v>0.2</v>
      </c>
      <c r="X66" s="60">
        <v>0.2</v>
      </c>
      <c r="Y66" s="60">
        <v>0.6</v>
      </c>
      <c r="Z66" s="67">
        <f>IF(AND(D66&lt;49.85,H66&gt;0),$C$2*ABS(H66)/40000,(SUMPRODUCT(--(H66&gt;$T66:$V66),(H66-$T66:$V66),($W66:$Y66)))*E66/40000)</f>
        <v>0</v>
      </c>
      <c r="AA66" s="67">
        <f>IF(AND(C66&gt;=50.1,H66&lt;0),($A$2)*ABS(H66)/40000,0)</f>
        <v>0</v>
      </c>
      <c r="AB66" s="67">
        <f>S66+Z66+AA66</f>
        <v>0.2551471792925</v>
      </c>
      <c r="AC66" s="75">
        <f>IF(AB66&gt;=0,AB66,"")</f>
        <v>0.2551471792925</v>
      </c>
      <c r="AD66" s="76" t="str">
        <f>IF(AB66&lt;0,AB66,"")</f>
        <v/>
      </c>
      <c r="AE66" s="77"/>
      <c r="AF66" s="89"/>
      <c r="AG66" s="92">
        <f>ROUND((AG65-0.01),2)</f>
        <v>50.9</v>
      </c>
      <c r="AH66" s="93">
        <v>0</v>
      </c>
      <c r="AI66" s="86">
        <v>0</v>
      </c>
    </row>
    <row r="67" spans="1:38" customHeight="1" ht="15.75">
      <c r="A67" s="70">
        <v>0.614583333333333</v>
      </c>
      <c r="B67" s="71">
        <v>0.625</v>
      </c>
      <c r="C67" s="72">
        <v>50.02</v>
      </c>
      <c r="D67" s="73">
        <f>ROUND(C67,2)</f>
        <v>50.02</v>
      </c>
      <c r="E67" s="60">
        <v>165.76</v>
      </c>
      <c r="F67" s="60">
        <v>893.1816</v>
      </c>
      <c r="G67" s="61">
        <f>ABS(F67)</f>
        <v>893.1816</v>
      </c>
      <c r="H67" s="74">
        <v>21.20671</v>
      </c>
      <c r="I67" s="63">
        <f>MAX(H67,-0.12*G67)</f>
        <v>21.20671</v>
      </c>
      <c r="J67" s="63">
        <f>IF(ABS(G67)&lt;=10,0.5,IF(ABS(G67)&lt;=25,1,IF(ABS(G67)&lt;=100,2,10)))</f>
        <v>10</v>
      </c>
      <c r="K67" s="64">
        <f>IF(H67&lt;-J67,1,0)</f>
        <v>0</v>
      </c>
      <c r="L67" s="64">
        <f>IF(K67=K66,L66+K67,0)</f>
        <v>0</v>
      </c>
      <c r="M67" s="65">
        <f>IF(OR(L67=12,L67=24,L67=36,L67=48,L67=60,L67=72,L67=84,L67=96),1,0)</f>
        <v>0</v>
      </c>
      <c r="N67" s="65">
        <f>IF(H67&gt;J67,1,0)</f>
        <v>1</v>
      </c>
      <c r="O67" s="65">
        <f>IF(N67=N66,O66+N67,0)</f>
        <v>5</v>
      </c>
      <c r="P67" s="65">
        <f>IF(OR(O67=12,O67=24,O67=36,O67=48,O67=60,O67=72,O67=84,O67=96),1,0)</f>
        <v>0</v>
      </c>
      <c r="Q67" s="66">
        <f>M67+P67</f>
        <v>0</v>
      </c>
      <c r="R67" s="66">
        <f>Q67*ABS(S67)*0.1</f>
        <v>0</v>
      </c>
      <c r="S67" s="67">
        <f>I67*E67/40000</f>
        <v>0.08788060623999999</v>
      </c>
      <c r="T67" s="60">
        <f>MIN($T$6/100*G67,150)</f>
        <v>107.181792</v>
      </c>
      <c r="U67" s="60">
        <f>MIN($U$6/100*G67,200)</f>
        <v>133.97724</v>
      </c>
      <c r="V67" s="60">
        <f>MIN($V$6/100*G67,250)</f>
        <v>178.63632</v>
      </c>
      <c r="W67" s="60">
        <v>0.2</v>
      </c>
      <c r="X67" s="60">
        <v>0.2</v>
      </c>
      <c r="Y67" s="60">
        <v>0.6</v>
      </c>
      <c r="Z67" s="67">
        <f>IF(AND(D67&lt;49.85,H67&gt;0),$C$2*ABS(H67)/40000,(SUMPRODUCT(--(H67&gt;$T67:$V67),(H67-$T67:$V67),($W67:$Y67)))*E67/40000)</f>
        <v>0</v>
      </c>
      <c r="AA67" s="67">
        <f>IF(AND(C67&gt;=50.1,H67&lt;0),($A$2)*ABS(H67)/40000,0)</f>
        <v>0</v>
      </c>
      <c r="AB67" s="67">
        <f>S67+Z67+AA67</f>
        <v>0.08788060623999999</v>
      </c>
      <c r="AC67" s="75">
        <f>IF(AB67&gt;=0,AB67,"")</f>
        <v>0.08788060623999999</v>
      </c>
      <c r="AD67" s="76" t="str">
        <f>IF(AB67&lt;0,AB67,"")</f>
        <v/>
      </c>
      <c r="AE67" s="77"/>
      <c r="AF67" s="89"/>
      <c r="AG67" s="92">
        <f>ROUND((AG66-0.01),2)</f>
        <v>50.89</v>
      </c>
      <c r="AH67" s="93">
        <v>0</v>
      </c>
      <c r="AI67" s="86">
        <v>0</v>
      </c>
    </row>
    <row r="68" spans="1:38" customHeight="1" ht="15.75">
      <c r="A68" s="70">
        <v>0.625</v>
      </c>
      <c r="B68" s="71">
        <v>0.635416666666667</v>
      </c>
      <c r="C68" s="72">
        <v>50.05</v>
      </c>
      <c r="D68" s="73">
        <f>ROUND(C68,2)</f>
        <v>50.05</v>
      </c>
      <c r="E68" s="60">
        <v>0</v>
      </c>
      <c r="F68" s="60">
        <v>889.1523999999999</v>
      </c>
      <c r="G68" s="61">
        <f>ABS(F68)</f>
        <v>889.1523999999999</v>
      </c>
      <c r="H68" s="74">
        <v>30.30436</v>
      </c>
      <c r="I68" s="63">
        <f>MAX(H68,-0.12*G68)</f>
        <v>30.30436</v>
      </c>
      <c r="J68" s="63">
        <f>IF(ABS(G68)&lt;=10,0.5,IF(ABS(G68)&lt;=25,1,IF(ABS(G68)&lt;=100,2,10)))</f>
        <v>10</v>
      </c>
      <c r="K68" s="64">
        <f>IF(H68&lt;-J68,1,0)</f>
        <v>0</v>
      </c>
      <c r="L68" s="64">
        <f>IF(K68=K67,L67+K68,0)</f>
        <v>0</v>
      </c>
      <c r="M68" s="65">
        <f>IF(OR(L68=12,L68=24,L68=36,L68=48,L68=60,L68=72,L68=84,L68=96),1,0)</f>
        <v>0</v>
      </c>
      <c r="N68" s="65">
        <f>IF(H68&gt;J68,1,0)</f>
        <v>1</v>
      </c>
      <c r="O68" s="65">
        <f>IF(N68=N67,O67+N68,0)</f>
        <v>6</v>
      </c>
      <c r="P68" s="65">
        <f>IF(OR(O68=12,O68=24,O68=36,O68=48,O68=60,O68=72,O68=84,O68=96),1,0)</f>
        <v>0</v>
      </c>
      <c r="Q68" s="66">
        <f>M68+P68</f>
        <v>0</v>
      </c>
      <c r="R68" s="66">
        <f>Q68*ABS(S68)*0.1</f>
        <v>0</v>
      </c>
      <c r="S68" s="67">
        <f>I68*E68/40000</f>
        <v>0</v>
      </c>
      <c r="T68" s="60">
        <f>MIN($T$6/100*G68,150)</f>
        <v>106.698288</v>
      </c>
      <c r="U68" s="60">
        <f>MIN($U$6/100*G68,200)</f>
        <v>133.37286</v>
      </c>
      <c r="V68" s="60">
        <f>MIN($V$6/100*G68,250)</f>
        <v>177.83048</v>
      </c>
      <c r="W68" s="60">
        <v>0.2</v>
      </c>
      <c r="X68" s="60">
        <v>0.2</v>
      </c>
      <c r="Y68" s="60">
        <v>0.6</v>
      </c>
      <c r="Z68" s="67">
        <f>IF(AND(D68&lt;49.85,H68&gt;0),$C$2*ABS(H68)/40000,(SUMPRODUCT(--(H68&gt;$T68:$V68),(H68-$T68:$V68),($W68:$Y68)))*E68/40000)</f>
        <v>0</v>
      </c>
      <c r="AA68" s="67">
        <f>IF(AND(C68&gt;=50.1,H68&lt;0),($A$2)*ABS(H68)/40000,0)</f>
        <v>0</v>
      </c>
      <c r="AB68" s="67">
        <f>S68+Z68+AA68</f>
        <v>0</v>
      </c>
      <c r="AC68" s="75">
        <f>IF(AB68&gt;=0,AB68,"")</f>
        <v>0</v>
      </c>
      <c r="AD68" s="76" t="str">
        <f>IF(AB68&lt;0,AB68,"")</f>
        <v/>
      </c>
      <c r="AE68" s="77"/>
      <c r="AF68" s="89"/>
      <c r="AG68" s="92">
        <f>ROUND((AG67-0.01),2)</f>
        <v>50.88</v>
      </c>
      <c r="AH68" s="93">
        <v>0</v>
      </c>
      <c r="AI68" s="86">
        <v>0</v>
      </c>
    </row>
    <row r="69" spans="1:38" customHeight="1" ht="15.75">
      <c r="A69" s="70">
        <v>0.635416666666667</v>
      </c>
      <c r="B69" s="71">
        <v>0.645833333333334</v>
      </c>
      <c r="C69" s="72">
        <v>49.97</v>
      </c>
      <c r="D69" s="73">
        <f>ROUND(C69,2)</f>
        <v>49.97</v>
      </c>
      <c r="E69" s="60">
        <v>374.46</v>
      </c>
      <c r="F69" s="60">
        <v>886.8536</v>
      </c>
      <c r="G69" s="61">
        <f>ABS(F69)</f>
        <v>886.8536</v>
      </c>
      <c r="H69" s="74">
        <v>39.52547</v>
      </c>
      <c r="I69" s="63">
        <f>MAX(H69,-0.12*G69)</f>
        <v>39.52547</v>
      </c>
      <c r="J69" s="63">
        <f>IF(ABS(G69)&lt;=10,0.5,IF(ABS(G69)&lt;=25,1,IF(ABS(G69)&lt;=100,2,10)))</f>
        <v>10</v>
      </c>
      <c r="K69" s="64">
        <f>IF(H69&lt;-J69,1,0)</f>
        <v>0</v>
      </c>
      <c r="L69" s="64">
        <f>IF(K69=K68,L68+K69,0)</f>
        <v>0</v>
      </c>
      <c r="M69" s="65">
        <f>IF(OR(L69=12,L69=24,L69=36,L69=48,L69=60,L69=72,L69=84,L69=96),1,0)</f>
        <v>0</v>
      </c>
      <c r="N69" s="65">
        <f>IF(H69&gt;J69,1,0)</f>
        <v>1</v>
      </c>
      <c r="O69" s="65">
        <f>IF(N69=N68,O68+N69,0)</f>
        <v>7</v>
      </c>
      <c r="P69" s="65">
        <f>IF(OR(O69=12,O69=24,O69=36,O69=48,O69=60,O69=72,O69=84,O69=96),1,0)</f>
        <v>0</v>
      </c>
      <c r="Q69" s="66">
        <f>M69+P69</f>
        <v>0</v>
      </c>
      <c r="R69" s="66">
        <f>Q69*ABS(S69)*0.1</f>
        <v>0</v>
      </c>
      <c r="S69" s="67">
        <f>I69*E69/40000</f>
        <v>0.370017687405</v>
      </c>
      <c r="T69" s="60">
        <f>MIN($T$6/100*G69,150)</f>
        <v>106.422432</v>
      </c>
      <c r="U69" s="60">
        <f>MIN($U$6/100*G69,200)</f>
        <v>133.02804</v>
      </c>
      <c r="V69" s="60">
        <f>MIN($V$6/100*G69,250)</f>
        <v>177.37072</v>
      </c>
      <c r="W69" s="60">
        <v>0.2</v>
      </c>
      <c r="X69" s="60">
        <v>0.2</v>
      </c>
      <c r="Y69" s="60">
        <v>0.6</v>
      </c>
      <c r="Z69" s="67">
        <f>IF(AND(D69&lt;49.85,H69&gt;0),$C$2*ABS(H69)/40000,(SUMPRODUCT(--(H69&gt;$T69:$V69),(H69-$T69:$V69),($W69:$Y69)))*E69/40000)</f>
        <v>0</v>
      </c>
      <c r="AA69" s="67">
        <f>IF(AND(C69&gt;=50.1,H69&lt;0),($A$2)*ABS(H69)/40000,0)</f>
        <v>0</v>
      </c>
      <c r="AB69" s="67">
        <f>S69+Z69+AA69</f>
        <v>0.370017687405</v>
      </c>
      <c r="AC69" s="75">
        <f>IF(AB69&gt;=0,AB69,"")</f>
        <v>0.370017687405</v>
      </c>
      <c r="AD69" s="76" t="str">
        <f>IF(AB69&lt;0,AB69,"")</f>
        <v/>
      </c>
      <c r="AE69" s="77"/>
      <c r="AF69" s="89"/>
      <c r="AG69" s="92">
        <f>ROUND((AG68-0.01),2)</f>
        <v>50.87</v>
      </c>
      <c r="AH69" s="93">
        <v>0</v>
      </c>
      <c r="AI69" s="86">
        <v>0</v>
      </c>
    </row>
    <row r="70" spans="1:38" customHeight="1" ht="15.75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221.01</v>
      </c>
      <c r="F70" s="60">
        <v>885.552</v>
      </c>
      <c r="G70" s="61">
        <f>ABS(F70)</f>
        <v>885.552</v>
      </c>
      <c r="H70" s="74">
        <v>51.77144</v>
      </c>
      <c r="I70" s="63">
        <f>MAX(H70,-0.12*G70)</f>
        <v>51.77144</v>
      </c>
      <c r="J70" s="63">
        <f>IF(ABS(G70)&lt;=10,0.5,IF(ABS(G70)&lt;=25,1,IF(ABS(G70)&lt;=100,2,10)))</f>
        <v>10</v>
      </c>
      <c r="K70" s="64">
        <f>IF(H70&lt;-J70,1,0)</f>
        <v>0</v>
      </c>
      <c r="L70" s="64">
        <f>IF(K70=K69,L69+K70,0)</f>
        <v>0</v>
      </c>
      <c r="M70" s="65">
        <f>IF(OR(L70=12,L70=24,L70=36,L70=48,L70=60,L70=72,L70=84,L70=96),1,0)</f>
        <v>0</v>
      </c>
      <c r="N70" s="65">
        <f>IF(H70&gt;J70,1,0)</f>
        <v>1</v>
      </c>
      <c r="O70" s="65">
        <f>IF(N70=N69,O69+N70,0)</f>
        <v>8</v>
      </c>
      <c r="P70" s="65">
        <f>IF(OR(O70=12,O70=24,O70=36,O70=48,O70=60,O70=72,O70=84,O70=96),1,0)</f>
        <v>0</v>
      </c>
      <c r="Q70" s="66">
        <f>M70+P70</f>
        <v>0</v>
      </c>
      <c r="R70" s="66">
        <f>Q70*ABS(S70)*0.1</f>
        <v>0</v>
      </c>
      <c r="S70" s="67">
        <f>I70*E70/40000</f>
        <v>0.28605014886</v>
      </c>
      <c r="T70" s="60">
        <f>MIN($T$6/100*G70,150)</f>
        <v>106.26624</v>
      </c>
      <c r="U70" s="60">
        <f>MIN($U$6/100*G70,200)</f>
        <v>132.8328</v>
      </c>
      <c r="V70" s="60">
        <f>MIN($V$6/100*G70,250)</f>
        <v>177.1104</v>
      </c>
      <c r="W70" s="60">
        <v>0.2</v>
      </c>
      <c r="X70" s="60">
        <v>0.2</v>
      </c>
      <c r="Y70" s="60">
        <v>0.6</v>
      </c>
      <c r="Z70" s="67">
        <f>IF(AND(D70&lt;49.85,H70&gt;0),$C$2*ABS(H70)/40000,(SUMPRODUCT(--(H70&gt;$T70:$V70),(H70-$T70:$V70),($W70:$Y70)))*E70/40000)</f>
        <v>0</v>
      </c>
      <c r="AA70" s="67">
        <f>IF(AND(C70&gt;=50.1,H70&lt;0),($A$2)*ABS(H70)/40000,0)</f>
        <v>0</v>
      </c>
      <c r="AB70" s="67">
        <f>S70+Z70+AA70</f>
        <v>0.28605014886</v>
      </c>
      <c r="AC70" s="75">
        <f>IF(AB70&gt;=0,AB70,"")</f>
        <v>0.28605014886</v>
      </c>
      <c r="AD70" s="76" t="str">
        <f>IF(AB70&lt;0,AB70,"")</f>
        <v/>
      </c>
      <c r="AE70" s="77"/>
      <c r="AF70" s="89"/>
      <c r="AG70" s="92">
        <f>ROUND((AG69-0.01),2)</f>
        <v>50.86</v>
      </c>
      <c r="AH70" s="93">
        <v>0</v>
      </c>
      <c r="AI70" s="86">
        <v>0</v>
      </c>
    </row>
    <row r="71" spans="1:38" customHeight="1" ht="15.75">
      <c r="A71" s="70">
        <v>0.65625</v>
      </c>
      <c r="B71" s="71">
        <v>0.666666666666667</v>
      </c>
      <c r="C71" s="72">
        <v>50.01</v>
      </c>
      <c r="D71" s="73">
        <f>ROUND(C71,2)</f>
        <v>50.01</v>
      </c>
      <c r="E71" s="60">
        <v>221.01</v>
      </c>
      <c r="F71" s="60">
        <v>883.4664</v>
      </c>
      <c r="G71" s="61">
        <f>ABS(F71)</f>
        <v>883.4664</v>
      </c>
      <c r="H71" s="74">
        <v>27.23007</v>
      </c>
      <c r="I71" s="63">
        <f>MAX(H71,-0.12*G71)</f>
        <v>27.23007</v>
      </c>
      <c r="J71" s="63">
        <f>IF(ABS(G71)&lt;=10,0.5,IF(ABS(G71)&lt;=25,1,IF(ABS(G71)&lt;=100,2,10)))</f>
        <v>10</v>
      </c>
      <c r="K71" s="64">
        <f>IF(H71&lt;-J71,1,0)</f>
        <v>0</v>
      </c>
      <c r="L71" s="64">
        <f>IF(K71=K70,L70+K71,0)</f>
        <v>0</v>
      </c>
      <c r="M71" s="65">
        <f>IF(OR(L71=12,L71=24,L71=36,L71=48,L71=60,L71=72,L71=84,L71=96),1,0)</f>
        <v>0</v>
      </c>
      <c r="N71" s="65">
        <f>IF(H71&gt;J71,1,0)</f>
        <v>1</v>
      </c>
      <c r="O71" s="65">
        <f>IF(N71=N70,O70+N71,0)</f>
        <v>9</v>
      </c>
      <c r="P71" s="65">
        <f>IF(OR(O71=12,O71=24,O71=36,O71=48,O71=60,O71=72,O71=84,O71=96),1,0)</f>
        <v>0</v>
      </c>
      <c r="Q71" s="66">
        <f>M71+P71</f>
        <v>0</v>
      </c>
      <c r="R71" s="66">
        <f>Q71*ABS(S71)*0.1</f>
        <v>0</v>
      </c>
      <c r="S71" s="67">
        <f>I71*E71/40000</f>
        <v>0.1504529442675</v>
      </c>
      <c r="T71" s="60">
        <f>MIN($T$6/100*G71,150)</f>
        <v>106.015968</v>
      </c>
      <c r="U71" s="60">
        <f>MIN($U$6/100*G71,200)</f>
        <v>132.51996</v>
      </c>
      <c r="V71" s="60">
        <f>MIN($V$6/100*G71,250)</f>
        <v>176.69328</v>
      </c>
      <c r="W71" s="60">
        <v>0.2</v>
      </c>
      <c r="X71" s="60">
        <v>0.2</v>
      </c>
      <c r="Y71" s="60">
        <v>0.6</v>
      </c>
      <c r="Z71" s="67">
        <f>IF(AND(D71&lt;49.85,H71&gt;0),$C$2*ABS(H71)/40000,(SUMPRODUCT(--(H71&gt;$T71:$V71),(H71-$T71:$V71),($W71:$Y71)))*E71/40000)</f>
        <v>0</v>
      </c>
      <c r="AA71" s="67">
        <f>IF(AND(C71&gt;=50.1,H71&lt;0),($A$2)*ABS(H71)/40000,0)</f>
        <v>0</v>
      </c>
      <c r="AB71" s="67">
        <f>S71+Z71+AA71</f>
        <v>0.1504529442675</v>
      </c>
      <c r="AC71" s="75">
        <f>IF(AB71&gt;=0,AB71,"")</f>
        <v>0.1504529442675</v>
      </c>
      <c r="AD71" s="76" t="str">
        <f>IF(AB71&lt;0,AB71,"")</f>
        <v/>
      </c>
      <c r="AE71" s="77"/>
      <c r="AF71" s="89"/>
      <c r="AG71" s="92">
        <f>ROUND((AG70-0.01),2)</f>
        <v>50.85</v>
      </c>
      <c r="AH71" s="93">
        <v>0</v>
      </c>
      <c r="AI71" s="86">
        <v>0</v>
      </c>
    </row>
    <row r="72" spans="1:38" customHeight="1" ht="15.75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55.25</v>
      </c>
      <c r="F72" s="60">
        <v>881.8503899999999</v>
      </c>
      <c r="G72" s="61">
        <f>ABS(F72)</f>
        <v>881.8503899999999</v>
      </c>
      <c r="H72" s="74">
        <v>9.93535</v>
      </c>
      <c r="I72" s="63">
        <f>MAX(H72,-0.12*G72)</f>
        <v>9.93535</v>
      </c>
      <c r="J72" s="63">
        <f>IF(ABS(G72)&lt;=10,0.5,IF(ABS(G72)&lt;=25,1,IF(ABS(G72)&lt;=100,2,10)))</f>
        <v>10</v>
      </c>
      <c r="K72" s="64">
        <f>IF(H72&lt;-J72,1,0)</f>
        <v>0</v>
      </c>
      <c r="L72" s="64">
        <f>IF(K72=K71,L71+K72,0)</f>
        <v>0</v>
      </c>
      <c r="M72" s="65">
        <f>IF(OR(L72=12,L72=24,L72=36,L72=48,L72=60,L72=72,L72=84,L72=96),1,0)</f>
        <v>0</v>
      </c>
      <c r="N72" s="65">
        <f>IF(H72&gt;J72,1,0)</f>
        <v>0</v>
      </c>
      <c r="O72" s="65">
        <f>IF(N72=N71,O71+N72,0)</f>
        <v>0</v>
      </c>
      <c r="P72" s="65">
        <f>IF(OR(O72=12,O72=24,O72=36,O72=48,O72=60,O72=72,O72=84,O72=96),1,0)</f>
        <v>0</v>
      </c>
      <c r="Q72" s="66">
        <f>M72+P72</f>
        <v>0</v>
      </c>
      <c r="R72" s="66">
        <f>Q72*ABS(S72)*0.1</f>
        <v>0</v>
      </c>
      <c r="S72" s="67">
        <f>I72*E72/40000</f>
        <v>0.0137232021875</v>
      </c>
      <c r="T72" s="60">
        <f>MIN($T$6/100*G72,150)</f>
        <v>105.8220468</v>
      </c>
      <c r="U72" s="60">
        <f>MIN($U$6/100*G72,200)</f>
        <v>132.2775585</v>
      </c>
      <c r="V72" s="60">
        <f>MIN($V$6/100*G72,250)</f>
        <v>176.370078</v>
      </c>
      <c r="W72" s="60">
        <v>0.2</v>
      </c>
      <c r="X72" s="60">
        <v>0.2</v>
      </c>
      <c r="Y72" s="60">
        <v>0.6</v>
      </c>
      <c r="Z72" s="67">
        <f>IF(AND(D72&lt;49.85,H72&gt;0),$C$2*ABS(H72)/40000,(SUMPRODUCT(--(H72&gt;$T72:$V72),(H72-$T72:$V72),($W72:$Y72)))*E72/40000)</f>
        <v>0</v>
      </c>
      <c r="AA72" s="67">
        <f>IF(AND(C72&gt;=50.1,H72&lt;0),($A$2)*ABS(H72)/40000,0)</f>
        <v>0</v>
      </c>
      <c r="AB72" s="67">
        <f>S72+Z72+AA72</f>
        <v>0.0137232021875</v>
      </c>
      <c r="AC72" s="75">
        <f>IF(AB72&gt;=0,AB72,"")</f>
        <v>0.0137232021875</v>
      </c>
      <c r="AD72" s="76" t="str">
        <f>IF(AB72&lt;0,AB72,"")</f>
        <v/>
      </c>
      <c r="AE72" s="77"/>
      <c r="AF72" s="89"/>
      <c r="AG72" s="92">
        <f>ROUND((AG71-0.01),2)</f>
        <v>50.84</v>
      </c>
      <c r="AH72" s="93">
        <v>0</v>
      </c>
      <c r="AI72" s="86">
        <v>0</v>
      </c>
    </row>
    <row r="73" spans="1:38" customHeight="1" ht="15.75">
      <c r="A73" s="70">
        <v>0.677083333333333</v>
      </c>
      <c r="B73" s="71">
        <v>0.6875</v>
      </c>
      <c r="C73" s="72">
        <v>50</v>
      </c>
      <c r="D73" s="73">
        <f>ROUND(C73,2)</f>
        <v>50</v>
      </c>
      <c r="E73" s="60">
        <v>276.26</v>
      </c>
      <c r="F73" s="60">
        <v>946.04183</v>
      </c>
      <c r="G73" s="61">
        <f>ABS(F73)</f>
        <v>946.04183</v>
      </c>
      <c r="H73" s="74">
        <v>-52.83499</v>
      </c>
      <c r="I73" s="63">
        <f>MAX(H73,-0.12*G73)</f>
        <v>-52.83499</v>
      </c>
      <c r="J73" s="63">
        <f>IF(ABS(G73)&lt;=10,0.5,IF(ABS(G73)&lt;=25,1,IF(ABS(G73)&lt;=100,2,10)))</f>
        <v>10</v>
      </c>
      <c r="K73" s="64">
        <f>IF(H73&lt;-J73,1,0)</f>
        <v>1</v>
      </c>
      <c r="L73" s="64">
        <f>IF(K73=K72,L72+K73,0)</f>
        <v>0</v>
      </c>
      <c r="M73" s="65">
        <f>IF(OR(L73=12,L73=24,L73=36,L73=48,L73=60,L73=72,L73=84,L73=96),1,0)</f>
        <v>0</v>
      </c>
      <c r="N73" s="65">
        <f>IF(H73&gt;J73,1,0)</f>
        <v>0</v>
      </c>
      <c r="O73" s="65">
        <f>IF(N73=N72,O72+N73,0)</f>
        <v>0</v>
      </c>
      <c r="P73" s="65">
        <f>IF(OR(O73=12,O73=24,O73=36,O73=48,O73=60,O73=72,O73=84,O73=96),1,0)</f>
        <v>0</v>
      </c>
      <c r="Q73" s="66">
        <f>M73+P73</f>
        <v>0</v>
      </c>
      <c r="R73" s="66">
        <f>Q73*ABS(S73)*0.1</f>
        <v>0</v>
      </c>
      <c r="S73" s="67">
        <f>I73*E73/40000</f>
        <v>-0.364904858435</v>
      </c>
      <c r="T73" s="60">
        <f>MIN($T$6/100*G73,150)</f>
        <v>113.5250196</v>
      </c>
      <c r="U73" s="60">
        <f>MIN($U$6/100*G73,200)</f>
        <v>141.9062745</v>
      </c>
      <c r="V73" s="60">
        <f>MIN($V$6/100*G73,250)</f>
        <v>189.208366</v>
      </c>
      <c r="W73" s="60">
        <v>0.2</v>
      </c>
      <c r="X73" s="60">
        <v>0.2</v>
      </c>
      <c r="Y73" s="60">
        <v>0.6</v>
      </c>
      <c r="Z73" s="67">
        <f>IF(AND(D73&lt;49.85,H73&gt;0),$C$2*ABS(H73)/40000,(SUMPRODUCT(--(H73&gt;$T73:$V73),(H73-$T73:$V73),($W73:$Y73)))*E73/40000)</f>
        <v>0</v>
      </c>
      <c r="AA73" s="67">
        <f>IF(AND(C73&gt;=50.1,H73&lt;0),($A$2)*ABS(H73)/40000,0)</f>
        <v>0</v>
      </c>
      <c r="AB73" s="67">
        <f>S73+Z73+AA73</f>
        <v>-0.364904858435</v>
      </c>
      <c r="AC73" s="75" t="str">
        <f>IF(AB73&gt;=0,AB73,"")</f>
        <v/>
      </c>
      <c r="AD73" s="76">
        <f>IF(AB73&lt;0,AB73,"")</f>
        <v>-0.364904858435</v>
      </c>
      <c r="AE73" s="77"/>
      <c r="AF73" s="89"/>
      <c r="AG73" s="92">
        <f>ROUND((AG72-0.01),2)</f>
        <v>50.83</v>
      </c>
      <c r="AH73" s="93">
        <v>0</v>
      </c>
      <c r="AI73" s="86">
        <v>0</v>
      </c>
    </row>
    <row r="74" spans="1:38" customHeight="1" ht="15.75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221.01</v>
      </c>
      <c r="F74" s="60">
        <v>943.8310300000001</v>
      </c>
      <c r="G74" s="61">
        <f>ABS(F74)</f>
        <v>943.8310300000001</v>
      </c>
      <c r="H74" s="74">
        <v>-46.97278</v>
      </c>
      <c r="I74" s="63">
        <f>MAX(H74,-0.12*G74)</f>
        <v>-46.97278</v>
      </c>
      <c r="J74" s="63">
        <f>IF(ABS(G74)&lt;=10,0.5,IF(ABS(G74)&lt;=25,1,IF(ABS(G74)&lt;=100,2,10)))</f>
        <v>10</v>
      </c>
      <c r="K74" s="64">
        <f>IF(H74&lt;-J74,1,0)</f>
        <v>1</v>
      </c>
      <c r="L74" s="64">
        <f>IF(K74=K73,L73+K74,0)</f>
        <v>1</v>
      </c>
      <c r="M74" s="65">
        <f>IF(OR(L74=12,L74=24,L74=36,L74=48,L74=60,L74=72,L74=84,L74=96),1,0)</f>
        <v>0</v>
      </c>
      <c r="N74" s="65">
        <f>IF(H74&gt;J74,1,0)</f>
        <v>0</v>
      </c>
      <c r="O74" s="65">
        <f>IF(N74=N73,O73+N74,0)</f>
        <v>0</v>
      </c>
      <c r="P74" s="65">
        <f>IF(OR(O74=12,O74=24,O74=36,O74=48,O74=60,O74=72,O74=84,O74=96),1,0)</f>
        <v>0</v>
      </c>
      <c r="Q74" s="66">
        <f>M74+P74</f>
        <v>0</v>
      </c>
      <c r="R74" s="66">
        <f>Q74*ABS(S74)*0.1</f>
        <v>0</v>
      </c>
      <c r="S74" s="67">
        <f>I74*E74/40000</f>
        <v>-0.259536352695</v>
      </c>
      <c r="T74" s="60">
        <f>MIN($T$6/100*G74,150)</f>
        <v>113.2597236</v>
      </c>
      <c r="U74" s="60">
        <f>MIN($U$6/100*G74,200)</f>
        <v>141.5746545</v>
      </c>
      <c r="V74" s="60">
        <f>MIN($V$6/100*G74,250)</f>
        <v>188.766206</v>
      </c>
      <c r="W74" s="60">
        <v>0.2</v>
      </c>
      <c r="X74" s="60">
        <v>0.2</v>
      </c>
      <c r="Y74" s="60">
        <v>0.6</v>
      </c>
      <c r="Z74" s="67">
        <f>IF(AND(D74&lt;49.85,H74&gt;0),$C$2*ABS(H74)/40000,(SUMPRODUCT(--(H74&gt;$T74:$V74),(H74-$T74:$V74),($W74:$Y74)))*E74/40000)</f>
        <v>0</v>
      </c>
      <c r="AA74" s="67">
        <f>IF(AND(C74&gt;=50.1,H74&lt;0),($A$2)*ABS(H74)/40000,0)</f>
        <v>0</v>
      </c>
      <c r="AB74" s="67">
        <f>S74+Z74+AA74</f>
        <v>-0.259536352695</v>
      </c>
      <c r="AC74" s="75" t="str">
        <f>IF(AB74&gt;=0,AB74,"")</f>
        <v/>
      </c>
      <c r="AD74" s="76">
        <f>IF(AB74&lt;0,AB74,"")</f>
        <v>-0.259536352695</v>
      </c>
      <c r="AE74" s="77"/>
      <c r="AF74" s="89"/>
      <c r="AG74" s="92">
        <f>ROUND((AG73-0.01),2)</f>
        <v>50.82</v>
      </c>
      <c r="AH74" s="93">
        <v>0</v>
      </c>
      <c r="AI74" s="86">
        <v>0</v>
      </c>
    </row>
    <row r="75" spans="1:38" customHeight="1" ht="15.75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439.93</v>
      </c>
      <c r="F75" s="60">
        <v>944.08408</v>
      </c>
      <c r="G75" s="61">
        <f>ABS(F75)</f>
        <v>944.08408</v>
      </c>
      <c r="H75" s="74">
        <v>-50.31634</v>
      </c>
      <c r="I75" s="63">
        <f>MAX(H75,-0.12*G75)</f>
        <v>-50.31634</v>
      </c>
      <c r="J75" s="63">
        <f>IF(ABS(G75)&lt;=10,0.5,IF(ABS(G75)&lt;=25,1,IF(ABS(G75)&lt;=100,2,10)))</f>
        <v>10</v>
      </c>
      <c r="K75" s="64">
        <f>IF(H75&lt;-J75,1,0)</f>
        <v>1</v>
      </c>
      <c r="L75" s="64">
        <f>IF(K75=K74,L74+K75,0)</f>
        <v>2</v>
      </c>
      <c r="M75" s="65">
        <f>IF(OR(L75=12,L75=24,L75=36,L75=48,L75=60,L75=72,L75=84,L75=96),1,0)</f>
        <v>0</v>
      </c>
      <c r="N75" s="65">
        <f>IF(H75&gt;J75,1,0)</f>
        <v>0</v>
      </c>
      <c r="O75" s="65">
        <f>IF(N75=N74,O74+N75,0)</f>
        <v>0</v>
      </c>
      <c r="P75" s="65">
        <f>IF(OR(O75=12,O75=24,O75=36,O75=48,O75=60,O75=72,O75=84,O75=96),1,0)</f>
        <v>0</v>
      </c>
      <c r="Q75" s="66">
        <f>M75+P75</f>
        <v>0</v>
      </c>
      <c r="R75" s="66">
        <f>Q75*ABS(S75)*0.1</f>
        <v>0</v>
      </c>
      <c r="S75" s="67">
        <f>I75*E75/40000</f>
        <v>-0.5533916864049999</v>
      </c>
      <c r="T75" s="60">
        <f>MIN($T$6/100*G75,150)</f>
        <v>113.2900896</v>
      </c>
      <c r="U75" s="60">
        <f>MIN($U$6/100*G75,200)</f>
        <v>141.612612</v>
      </c>
      <c r="V75" s="60">
        <f>MIN($V$6/100*G75,250)</f>
        <v>188.816816</v>
      </c>
      <c r="W75" s="60">
        <v>0.2</v>
      </c>
      <c r="X75" s="60">
        <v>0.2</v>
      </c>
      <c r="Y75" s="60">
        <v>0.6</v>
      </c>
      <c r="Z75" s="67">
        <f>IF(AND(D75&lt;49.85,H75&gt;0),$C$2*ABS(H75)/40000,(SUMPRODUCT(--(H75&gt;$T75:$V75),(H75-$T75:$V75),($W75:$Y75)))*E75/40000)</f>
        <v>0</v>
      </c>
      <c r="AA75" s="67">
        <f>IF(AND(C75&gt;=50.1,H75&lt;0),($A$2)*ABS(H75)/40000,0)</f>
        <v>0</v>
      </c>
      <c r="AB75" s="67">
        <f>S75+Z75+AA75</f>
        <v>-0.5533916864049999</v>
      </c>
      <c r="AC75" s="75" t="str">
        <f>IF(AB75&gt;=0,AB75,"")</f>
        <v/>
      </c>
      <c r="AD75" s="76">
        <f>IF(AB75&lt;0,AB75,"")</f>
        <v>-0.5533916864049999</v>
      </c>
      <c r="AE75" s="77"/>
      <c r="AF75" s="89"/>
      <c r="AG75" s="92">
        <f>ROUND((AG74-0.01),2)</f>
        <v>50.81</v>
      </c>
      <c r="AH75" s="93">
        <v>0</v>
      </c>
      <c r="AI75" s="86">
        <v>0</v>
      </c>
    </row>
    <row r="76" spans="1:38" customHeight="1" ht="15.75">
      <c r="A76" s="70">
        <v>0.708333333333333</v>
      </c>
      <c r="B76" s="71">
        <v>0.71875</v>
      </c>
      <c r="C76" s="72">
        <v>50.03</v>
      </c>
      <c r="D76" s="73">
        <f>ROUND(C76,2)</f>
        <v>50.03</v>
      </c>
      <c r="E76" s="60">
        <v>110.5</v>
      </c>
      <c r="F76" s="60">
        <v>939.64161</v>
      </c>
      <c r="G76" s="61">
        <f>ABS(F76)</f>
        <v>939.64161</v>
      </c>
      <c r="H76" s="74">
        <v>-48.62259</v>
      </c>
      <c r="I76" s="63">
        <f>MAX(H76,-0.12*G76)</f>
        <v>-48.62259</v>
      </c>
      <c r="J76" s="63">
        <f>IF(ABS(G76)&lt;=10,0.5,IF(ABS(G76)&lt;=25,1,IF(ABS(G76)&lt;=100,2,10)))</f>
        <v>10</v>
      </c>
      <c r="K76" s="64">
        <f>IF(H76&lt;-J76,1,0)</f>
        <v>1</v>
      </c>
      <c r="L76" s="64">
        <f>IF(K76=K75,L75+K76,0)</f>
        <v>3</v>
      </c>
      <c r="M76" s="65">
        <f>IF(OR(L76=12,L76=24,L76=36,L76=48,L76=60,L76=72,L76=84,L76=96),1,0)</f>
        <v>0</v>
      </c>
      <c r="N76" s="65">
        <f>IF(H76&gt;J76,1,0)</f>
        <v>0</v>
      </c>
      <c r="O76" s="65">
        <f>IF(N76=N75,O75+N76,0)</f>
        <v>0</v>
      </c>
      <c r="P76" s="65">
        <f>IF(OR(O76=12,O76=24,O76=36,O76=48,O76=60,O76=72,O76=84,O76=96),1,0)</f>
        <v>0</v>
      </c>
      <c r="Q76" s="66">
        <f>M76+P76</f>
        <v>0</v>
      </c>
      <c r="R76" s="66">
        <f>Q76*ABS(S76)*0.1</f>
        <v>0</v>
      </c>
      <c r="S76" s="67">
        <f>I76*E76/40000</f>
        <v>-0.134319904875</v>
      </c>
      <c r="T76" s="60">
        <f>MIN($T$6/100*G76,150)</f>
        <v>112.7569932</v>
      </c>
      <c r="U76" s="60">
        <f>MIN($U$6/100*G76,200)</f>
        <v>140.9462415</v>
      </c>
      <c r="V76" s="60">
        <f>MIN($V$6/100*G76,250)</f>
        <v>187.928322</v>
      </c>
      <c r="W76" s="60">
        <v>0.2</v>
      </c>
      <c r="X76" s="60">
        <v>0.2</v>
      </c>
      <c r="Y76" s="60">
        <v>0.6</v>
      </c>
      <c r="Z76" s="67">
        <f>IF(AND(D76&lt;49.85,H76&gt;0),$C$2*ABS(H76)/40000,(SUMPRODUCT(--(H76&gt;$T76:$V76),(H76-$T76:$V76),($W76:$Y76)))*E76/40000)</f>
        <v>0</v>
      </c>
      <c r="AA76" s="67">
        <f>IF(AND(C76&gt;=50.1,H76&lt;0),($A$2)*ABS(H76)/40000,0)</f>
        <v>0</v>
      </c>
      <c r="AB76" s="67">
        <f>S76+Z76+AA76</f>
        <v>-0.134319904875</v>
      </c>
      <c r="AC76" s="75" t="str">
        <f>IF(AB76&gt;=0,AB76,"")</f>
        <v/>
      </c>
      <c r="AD76" s="76">
        <f>IF(AB76&lt;0,AB76,"")</f>
        <v>-0.134319904875</v>
      </c>
      <c r="AE76" s="77"/>
      <c r="AF76" s="89"/>
      <c r="AG76" s="92">
        <f>ROUND((AG75-0.01),2)</f>
        <v>50.8</v>
      </c>
      <c r="AH76" s="93">
        <v>0</v>
      </c>
      <c r="AI76" s="86">
        <v>0</v>
      </c>
    </row>
    <row r="77" spans="1:38" customHeight="1" ht="15.75">
      <c r="A77" s="70">
        <v>0.71875</v>
      </c>
      <c r="B77" s="71">
        <v>0.729166666666667</v>
      </c>
      <c r="C77" s="72">
        <v>50.03</v>
      </c>
      <c r="D77" s="73">
        <f>ROUND(C77,2)</f>
        <v>50.03</v>
      </c>
      <c r="E77" s="60">
        <v>110.5</v>
      </c>
      <c r="F77" s="60">
        <v>925.55508</v>
      </c>
      <c r="G77" s="61">
        <f>ABS(F77)</f>
        <v>925.55508</v>
      </c>
      <c r="H77" s="74">
        <v>-37.36767</v>
      </c>
      <c r="I77" s="63">
        <f>MAX(H77,-0.12*G77)</f>
        <v>-37.36767</v>
      </c>
      <c r="J77" s="63">
        <f>IF(ABS(G77)&lt;=10,0.5,IF(ABS(G77)&lt;=25,1,IF(ABS(G77)&lt;=100,2,10)))</f>
        <v>10</v>
      </c>
      <c r="K77" s="64">
        <f>IF(H77&lt;-J77,1,0)</f>
        <v>1</v>
      </c>
      <c r="L77" s="64">
        <f>IF(K77=K76,L76+K77,0)</f>
        <v>4</v>
      </c>
      <c r="M77" s="65">
        <f>IF(OR(L77=12,L77=24,L77=36,L77=48,L77=60,L77=72,L77=84,L77=96),1,0)</f>
        <v>0</v>
      </c>
      <c r="N77" s="65">
        <f>IF(H77&gt;J77,1,0)</f>
        <v>0</v>
      </c>
      <c r="O77" s="65">
        <f>IF(N77=N76,O76+N77,0)</f>
        <v>0</v>
      </c>
      <c r="P77" s="65">
        <f>IF(OR(O77=12,O77=24,O77=36,O77=48,O77=60,O77=72,O77=84,O77=96),1,0)</f>
        <v>0</v>
      </c>
      <c r="Q77" s="66">
        <f>M77+P77</f>
        <v>0</v>
      </c>
      <c r="R77" s="66">
        <f>Q77*ABS(S77)*0.1</f>
        <v>0</v>
      </c>
      <c r="S77" s="67">
        <f>I77*E77/40000</f>
        <v>-0.103228188375</v>
      </c>
      <c r="T77" s="60">
        <f>MIN($T$6/100*G77,150)</f>
        <v>111.0666096</v>
      </c>
      <c r="U77" s="60">
        <f>MIN($U$6/100*G77,200)</f>
        <v>138.833262</v>
      </c>
      <c r="V77" s="60">
        <f>MIN($V$6/100*G77,250)</f>
        <v>185.111016</v>
      </c>
      <c r="W77" s="60">
        <v>0.2</v>
      </c>
      <c r="X77" s="60">
        <v>0.2</v>
      </c>
      <c r="Y77" s="60">
        <v>0.6</v>
      </c>
      <c r="Z77" s="67">
        <f>IF(AND(D77&lt;49.85,H77&gt;0),$C$2*ABS(H77)/40000,(SUMPRODUCT(--(H77&gt;$T77:$V77),(H77-$T77:$V77),($W77:$Y77)))*E77/40000)</f>
        <v>0</v>
      </c>
      <c r="AA77" s="67">
        <f>IF(AND(C77&gt;=50.1,H77&lt;0),($A$2)*ABS(H77)/40000,0)</f>
        <v>0</v>
      </c>
      <c r="AB77" s="67">
        <f>S77+Z77+AA77</f>
        <v>-0.103228188375</v>
      </c>
      <c r="AC77" s="75" t="str">
        <f>IF(AB77&gt;=0,AB77,"")</f>
        <v/>
      </c>
      <c r="AD77" s="76">
        <f>IF(AB77&lt;0,AB77,"")</f>
        <v>-0.103228188375</v>
      </c>
      <c r="AE77" s="77"/>
      <c r="AF77" s="89"/>
      <c r="AG77" s="92">
        <f>ROUND((AG76-0.01),2)</f>
        <v>50.79</v>
      </c>
      <c r="AH77" s="93">
        <v>0</v>
      </c>
      <c r="AI77" s="86">
        <v>0</v>
      </c>
    </row>
    <row r="78" spans="1:38" customHeight="1" ht="15.75">
      <c r="A78" s="70">
        <v>0.729166666666667</v>
      </c>
      <c r="B78" s="71">
        <v>0.739583333333334</v>
      </c>
      <c r="C78" s="72">
        <v>50.01</v>
      </c>
      <c r="D78" s="73">
        <f>ROUND(C78,2)</f>
        <v>50.01</v>
      </c>
      <c r="E78" s="60">
        <v>221.01</v>
      </c>
      <c r="F78" s="60">
        <v>915.6379899999999</v>
      </c>
      <c r="G78" s="61">
        <f>ABS(F78)</f>
        <v>915.6379899999999</v>
      </c>
      <c r="H78" s="74">
        <v>-30.23422</v>
      </c>
      <c r="I78" s="63">
        <f>MAX(H78,-0.12*G78)</f>
        <v>-30.23422</v>
      </c>
      <c r="J78" s="63">
        <f>IF(ABS(G78)&lt;=10,0.5,IF(ABS(G78)&lt;=25,1,IF(ABS(G78)&lt;=100,2,10)))</f>
        <v>10</v>
      </c>
      <c r="K78" s="64">
        <f>IF(H78&lt;-J78,1,0)</f>
        <v>1</v>
      </c>
      <c r="L78" s="64">
        <f>IF(K78=K77,L77+K78,0)</f>
        <v>5</v>
      </c>
      <c r="M78" s="65">
        <f>IF(OR(L78=12,L78=24,L78=36,L78=48,L78=60,L78=72,L78=84,L78=96),1,0)</f>
        <v>0</v>
      </c>
      <c r="N78" s="65">
        <f>IF(H78&gt;J78,1,0)</f>
        <v>0</v>
      </c>
      <c r="O78" s="65">
        <f>IF(N78=N77,O77+N78,0)</f>
        <v>0</v>
      </c>
      <c r="P78" s="65">
        <f>IF(OR(O78=12,O78=24,O78=36,O78=48,O78=60,O78=72,O78=84,O78=96),1,0)</f>
        <v>0</v>
      </c>
      <c r="Q78" s="66">
        <f>M78+P78</f>
        <v>0</v>
      </c>
      <c r="R78" s="66">
        <f>Q78*ABS(S78)*0.1</f>
        <v>0</v>
      </c>
      <c r="S78" s="67">
        <f>I78*E78/40000</f>
        <v>-0.167051624055</v>
      </c>
      <c r="T78" s="60">
        <f>MIN($T$6/100*G78,150)</f>
        <v>109.8765588</v>
      </c>
      <c r="U78" s="60">
        <f>MIN($U$6/100*G78,200)</f>
        <v>137.3456985</v>
      </c>
      <c r="V78" s="60">
        <f>MIN($V$6/100*G78,250)</f>
        <v>183.127598</v>
      </c>
      <c r="W78" s="60">
        <v>0.2</v>
      </c>
      <c r="X78" s="60">
        <v>0.2</v>
      </c>
      <c r="Y78" s="60">
        <v>0.6</v>
      </c>
      <c r="Z78" s="67">
        <f>IF(AND(D78&lt;49.85,H78&gt;0),$C$2*ABS(H78)/40000,(SUMPRODUCT(--(H78&gt;$T78:$V78),(H78-$T78:$V78),($W78:$Y78)))*E78/40000)</f>
        <v>0</v>
      </c>
      <c r="AA78" s="67">
        <f>IF(AND(C78&gt;=50.1,H78&lt;0),($A$2)*ABS(H78)/40000,0)</f>
        <v>0</v>
      </c>
      <c r="AB78" s="67">
        <f>S78+Z78+AA78</f>
        <v>-0.167051624055</v>
      </c>
      <c r="AC78" s="75" t="str">
        <f>IF(AB78&gt;=0,AB78,"")</f>
        <v/>
      </c>
      <c r="AD78" s="76">
        <f>IF(AB78&lt;0,AB78,"")</f>
        <v>-0.167051624055</v>
      </c>
      <c r="AE78" s="77"/>
      <c r="AF78" s="89"/>
      <c r="AG78" s="92">
        <f>ROUND((AG77-0.01),2)</f>
        <v>50.78</v>
      </c>
      <c r="AH78" s="93">
        <v>0</v>
      </c>
      <c r="AI78" s="86">
        <v>0</v>
      </c>
    </row>
    <row r="79" spans="1:38" customHeight="1" ht="15.75">
      <c r="A79" s="70">
        <v>0.739583333333333</v>
      </c>
      <c r="B79" s="71">
        <v>0.75</v>
      </c>
      <c r="C79" s="72">
        <v>49.98</v>
      </c>
      <c r="D79" s="73">
        <f>ROUND(C79,2)</f>
        <v>49.98</v>
      </c>
      <c r="E79" s="60">
        <v>341.73</v>
      </c>
      <c r="F79" s="60">
        <v>900.93305</v>
      </c>
      <c r="G79" s="61">
        <f>ABS(F79)</f>
        <v>900.93305</v>
      </c>
      <c r="H79" s="74">
        <v>-12.50202</v>
      </c>
      <c r="I79" s="63">
        <f>MAX(H79,-0.12*G79)</f>
        <v>-12.50202</v>
      </c>
      <c r="J79" s="63">
        <f>IF(ABS(G79)&lt;=10,0.5,IF(ABS(G79)&lt;=25,1,IF(ABS(G79)&lt;=100,2,10)))</f>
        <v>10</v>
      </c>
      <c r="K79" s="64">
        <f>IF(H79&lt;-J79,1,0)</f>
        <v>1</v>
      </c>
      <c r="L79" s="64">
        <f>IF(K79=K78,L78+K79,0)</f>
        <v>6</v>
      </c>
      <c r="M79" s="65">
        <f>IF(OR(L79=12,L79=24,L79=36,L79=48,L79=60,L79=72,L79=84,L79=96),1,0)</f>
        <v>0</v>
      </c>
      <c r="N79" s="65">
        <f>IF(H79&gt;J79,1,0)</f>
        <v>0</v>
      </c>
      <c r="O79" s="65">
        <f>IF(N79=N78,O78+N79,0)</f>
        <v>0</v>
      </c>
      <c r="P79" s="65">
        <f>IF(OR(O79=12,O79=24,O79=36,O79=48,O79=60,O79=72,O79=84,O79=96),1,0)</f>
        <v>0</v>
      </c>
      <c r="Q79" s="66">
        <f>M79+P79</f>
        <v>0</v>
      </c>
      <c r="R79" s="66">
        <f>Q79*ABS(S79)*0.1</f>
        <v>0</v>
      </c>
      <c r="S79" s="67">
        <f>I79*E79/40000</f>
        <v>-0.106807882365</v>
      </c>
      <c r="T79" s="60">
        <f>MIN($T$6/100*G79,150)</f>
        <v>108.111966</v>
      </c>
      <c r="U79" s="60">
        <f>MIN($U$6/100*G79,200)</f>
        <v>135.1399575</v>
      </c>
      <c r="V79" s="60">
        <f>MIN($V$6/100*G79,250)</f>
        <v>180.18661</v>
      </c>
      <c r="W79" s="60">
        <v>0.2</v>
      </c>
      <c r="X79" s="60">
        <v>0.2</v>
      </c>
      <c r="Y79" s="60">
        <v>0.6</v>
      </c>
      <c r="Z79" s="67">
        <f>IF(AND(D79&lt;49.85,H79&gt;0),$C$2*ABS(H79)/40000,(SUMPRODUCT(--(H79&gt;$T79:$V79),(H79-$T79:$V79),($W79:$Y79)))*E79/40000)</f>
        <v>0</v>
      </c>
      <c r="AA79" s="67">
        <f>IF(AND(C79&gt;=50.1,H79&lt;0),($A$2)*ABS(H79)/40000,0)</f>
        <v>0</v>
      </c>
      <c r="AB79" s="67">
        <f>S79+Z79+AA79</f>
        <v>-0.106807882365</v>
      </c>
      <c r="AC79" s="75" t="str">
        <f>IF(AB79&gt;=0,AB79,"")</f>
        <v/>
      </c>
      <c r="AD79" s="76">
        <f>IF(AB79&lt;0,AB79,"")</f>
        <v>-0.106807882365</v>
      </c>
      <c r="AE79" s="77"/>
      <c r="AF79" s="89"/>
      <c r="AG79" s="92">
        <f>ROUND((AG78-0.01),2)</f>
        <v>50.77</v>
      </c>
      <c r="AH79" s="93">
        <v>0</v>
      </c>
      <c r="AI79" s="86">
        <v>0</v>
      </c>
    </row>
    <row r="80" spans="1:38" customHeight="1" ht="15.75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0">
        <v>860.8871799999999</v>
      </c>
      <c r="G80" s="61">
        <f>ABS(F80)</f>
        <v>860.8871799999999</v>
      </c>
      <c r="H80" s="74">
        <v>19.16543</v>
      </c>
      <c r="I80" s="63">
        <f>MAX(H80,-0.12*G80)</f>
        <v>19.16543</v>
      </c>
      <c r="J80" s="63">
        <f>IF(ABS(G80)&lt;=10,0.5,IF(ABS(G80)&lt;=25,1,IF(ABS(G80)&lt;=100,2,10)))</f>
        <v>10</v>
      </c>
      <c r="K80" s="64">
        <f>IF(H80&lt;-J80,1,0)</f>
        <v>0</v>
      </c>
      <c r="L80" s="64">
        <f>IF(K80=K79,L79+K80,0)</f>
        <v>0</v>
      </c>
      <c r="M80" s="65">
        <f>IF(OR(L80=12,L80=24,L80=36,L80=48,L80=60,L80=72,L80=84,L80=96),1,0)</f>
        <v>0</v>
      </c>
      <c r="N80" s="65">
        <f>IF(H80&gt;J80,1,0)</f>
        <v>1</v>
      </c>
      <c r="O80" s="65">
        <f>IF(N80=N79,O79+N80,0)</f>
        <v>0</v>
      </c>
      <c r="P80" s="65">
        <f>IF(OR(O80=12,O80=24,O80=36,O80=48,O80=60,O80=72,O80=84,O80=96),1,0)</f>
        <v>0</v>
      </c>
      <c r="Q80" s="66">
        <f>M80+P80</f>
        <v>0</v>
      </c>
      <c r="R80" s="66">
        <f>Q80*ABS(S80)*0.1</f>
        <v>0</v>
      </c>
      <c r="S80" s="67">
        <f>I80*E80/40000</f>
        <v>0</v>
      </c>
      <c r="T80" s="60">
        <f>MIN($T$6/100*G80,150)</f>
        <v>103.3064616</v>
      </c>
      <c r="U80" s="60">
        <f>MIN($U$6/100*G80,200)</f>
        <v>129.133077</v>
      </c>
      <c r="V80" s="60">
        <f>MIN($V$6/100*G80,250)</f>
        <v>172.177436</v>
      </c>
      <c r="W80" s="60">
        <v>0.2</v>
      </c>
      <c r="X80" s="60">
        <v>0.2</v>
      </c>
      <c r="Y80" s="60">
        <v>0.6</v>
      </c>
      <c r="Z80" s="67">
        <f>IF(AND(D80&lt;49.85,H80&gt;0),$C$2*ABS(H80)/40000,(SUMPRODUCT(--(H80&gt;$T80:$V80),(H80-$T80:$V80),($W80:$Y80)))*E80/40000)</f>
        <v>0</v>
      </c>
      <c r="AA80" s="67">
        <f>IF(AND(C80&gt;=50.1,H80&lt;0),($A$2)*ABS(H80)/40000,0)</f>
        <v>0</v>
      </c>
      <c r="AB80" s="67">
        <f>S80+Z80+AA80</f>
        <v>0</v>
      </c>
      <c r="AC80" s="75">
        <f>IF(AB80&gt;=0,AB80,"")</f>
        <v>0</v>
      </c>
      <c r="AD80" s="76" t="str">
        <f>IF(AB80&lt;0,AB80,"")</f>
        <v/>
      </c>
      <c r="AE80" s="77"/>
      <c r="AF80" s="89"/>
      <c r="AG80" s="92">
        <f>ROUND((AG79-0.01),2)</f>
        <v>50.76</v>
      </c>
      <c r="AH80" s="93">
        <v>0</v>
      </c>
      <c r="AI80" s="86">
        <v>0</v>
      </c>
    </row>
    <row r="81" spans="1:38" customHeight="1" ht="15.75">
      <c r="A81" s="70">
        <v>0.760416666666667</v>
      </c>
      <c r="B81" s="71">
        <v>0.770833333333334</v>
      </c>
      <c r="C81" s="72">
        <v>50</v>
      </c>
      <c r="D81" s="73">
        <f>ROUND(C81,2)</f>
        <v>50</v>
      </c>
      <c r="E81" s="60">
        <v>276.26</v>
      </c>
      <c r="F81" s="60">
        <v>971.68317</v>
      </c>
      <c r="G81" s="61">
        <f>ABS(F81)</f>
        <v>971.68317</v>
      </c>
      <c r="H81" s="74">
        <v>-58.52979</v>
      </c>
      <c r="I81" s="63">
        <f>MAX(H81,-0.12*G81)</f>
        <v>-58.52979</v>
      </c>
      <c r="J81" s="63">
        <f>IF(ABS(G81)&lt;=10,0.5,IF(ABS(G81)&lt;=25,1,IF(ABS(G81)&lt;=100,2,10)))</f>
        <v>10</v>
      </c>
      <c r="K81" s="64">
        <f>IF(H81&lt;-J81,1,0)</f>
        <v>1</v>
      </c>
      <c r="L81" s="64">
        <f>IF(K81=K80,L80+K81,0)</f>
        <v>0</v>
      </c>
      <c r="M81" s="65">
        <f>IF(OR(L81=12,L81=24,L81=36,L81=48,L81=60,L81=72,L81=84,L81=96),1,0)</f>
        <v>0</v>
      </c>
      <c r="N81" s="65">
        <f>IF(H81&gt;J81,1,0)</f>
        <v>0</v>
      </c>
      <c r="O81" s="65">
        <f>IF(N81=N80,O80+N81,0)</f>
        <v>0</v>
      </c>
      <c r="P81" s="65">
        <f>IF(OR(O81=12,O81=24,O81=36,O81=48,O81=60,O81=72,O81=84,O81=96),1,0)</f>
        <v>0</v>
      </c>
      <c r="Q81" s="66">
        <f>M81+P81</f>
        <v>0</v>
      </c>
      <c r="R81" s="66">
        <f>Q81*ABS(S81)*0.1</f>
        <v>0</v>
      </c>
      <c r="S81" s="67">
        <f>I81*E81/40000</f>
        <v>-0.404235994635</v>
      </c>
      <c r="T81" s="60">
        <f>MIN($T$6/100*G81,150)</f>
        <v>116.6019804</v>
      </c>
      <c r="U81" s="60">
        <f>MIN($U$6/100*G81,200)</f>
        <v>145.7524755</v>
      </c>
      <c r="V81" s="60">
        <f>MIN($V$6/100*G81,250)</f>
        <v>194.336634</v>
      </c>
      <c r="W81" s="60">
        <v>0.2</v>
      </c>
      <c r="X81" s="60">
        <v>0.2</v>
      </c>
      <c r="Y81" s="60">
        <v>0.6</v>
      </c>
      <c r="Z81" s="67">
        <f>IF(AND(D81&lt;49.85,H81&gt;0),$C$2*ABS(H81)/40000,(SUMPRODUCT(--(H81&gt;$T81:$V81),(H81-$T81:$V81),($W81:$Y81)))*E81/40000)</f>
        <v>0</v>
      </c>
      <c r="AA81" s="67">
        <f>IF(AND(C81&gt;=50.1,H81&lt;0),($A$2)*ABS(H81)/40000,0)</f>
        <v>0</v>
      </c>
      <c r="AB81" s="67">
        <f>S81+Z81+AA81</f>
        <v>-0.404235994635</v>
      </c>
      <c r="AC81" s="75" t="str">
        <f>IF(AB81&gt;=0,AB81,"")</f>
        <v/>
      </c>
      <c r="AD81" s="76">
        <f>IF(AB81&lt;0,AB81,"")</f>
        <v>-0.404235994635</v>
      </c>
      <c r="AE81" s="77"/>
      <c r="AF81" s="89"/>
      <c r="AG81" s="92">
        <f>ROUND((AG80-0.01),2)</f>
        <v>50.75</v>
      </c>
      <c r="AH81" s="93">
        <v>0</v>
      </c>
      <c r="AI81" s="86">
        <v>0</v>
      </c>
    </row>
    <row r="82" spans="1:38" customHeight="1" ht="15.75">
      <c r="A82" s="70">
        <v>0.770833333333333</v>
      </c>
      <c r="B82" s="71">
        <v>0.78125</v>
      </c>
      <c r="C82" s="72">
        <v>49.91</v>
      </c>
      <c r="D82" s="73">
        <f>ROUND(C82,2)</f>
        <v>49.91</v>
      </c>
      <c r="E82" s="60">
        <v>570.86</v>
      </c>
      <c r="F82" s="60">
        <v>997.70798</v>
      </c>
      <c r="G82" s="61">
        <f>ABS(F82)</f>
        <v>997.70798</v>
      </c>
      <c r="H82" s="74">
        <v>-56.82972</v>
      </c>
      <c r="I82" s="63">
        <f>MAX(H82,-0.12*G82)</f>
        <v>-56.82972</v>
      </c>
      <c r="J82" s="63">
        <f>IF(ABS(G82)&lt;=10,0.5,IF(ABS(G82)&lt;=25,1,IF(ABS(G82)&lt;=100,2,10)))</f>
        <v>10</v>
      </c>
      <c r="K82" s="64">
        <f>IF(H82&lt;-J82,1,0)</f>
        <v>1</v>
      </c>
      <c r="L82" s="64">
        <f>IF(K82=K81,L81+K82,0)</f>
        <v>1</v>
      </c>
      <c r="M82" s="65">
        <f>IF(OR(L82=12,L82=24,L82=36,L82=48,L82=60,L82=72,L82=84,L82=96),1,0)</f>
        <v>0</v>
      </c>
      <c r="N82" s="65">
        <f>IF(H82&gt;J82,1,0)</f>
        <v>0</v>
      </c>
      <c r="O82" s="65">
        <f>IF(N82=N81,O81+N82,0)</f>
        <v>0</v>
      </c>
      <c r="P82" s="65">
        <f>IF(OR(O82=12,O82=24,O82=36,O82=48,O82=60,O82=72,O82=84,O82=96),1,0)</f>
        <v>0</v>
      </c>
      <c r="Q82" s="66">
        <f>M82+P82</f>
        <v>0</v>
      </c>
      <c r="R82" s="66">
        <f>Q82*ABS(S82)*0.1</f>
        <v>0</v>
      </c>
      <c r="S82" s="67">
        <f>I82*E82/40000</f>
        <v>-0.81104534898</v>
      </c>
      <c r="T82" s="60">
        <f>MIN($T$6/100*G82,150)</f>
        <v>119.7249576</v>
      </c>
      <c r="U82" s="60">
        <f>MIN($U$6/100*G82,200)</f>
        <v>149.656197</v>
      </c>
      <c r="V82" s="60">
        <f>MIN($V$6/100*G82,250)</f>
        <v>199.541596</v>
      </c>
      <c r="W82" s="60">
        <v>0.2</v>
      </c>
      <c r="X82" s="60">
        <v>0.2</v>
      </c>
      <c r="Y82" s="60">
        <v>0.6</v>
      </c>
      <c r="Z82" s="67">
        <f>IF(AND(D82&lt;49.85,H82&gt;0),$C$2*ABS(H82)/40000,(SUMPRODUCT(--(H82&gt;$T82:$V82),(H82-$T82:$V82),($W82:$Y82)))*E82/40000)</f>
        <v>0</v>
      </c>
      <c r="AA82" s="67">
        <f>IF(AND(C82&gt;=50.1,H82&lt;0),($A$2)*ABS(H82)/40000,0)</f>
        <v>0</v>
      </c>
      <c r="AB82" s="67">
        <f>S82+Z82+AA82</f>
        <v>-0.81104534898</v>
      </c>
      <c r="AC82" s="75" t="str">
        <f>IF(AB82&gt;=0,AB82,"")</f>
        <v/>
      </c>
      <c r="AD82" s="76">
        <f>IF(AB82&lt;0,AB82,"")</f>
        <v>-0.81104534898</v>
      </c>
      <c r="AE82" s="77"/>
      <c r="AF82" s="89"/>
      <c r="AG82" s="92">
        <f>ROUND((AG81-0.01),2)</f>
        <v>50.74</v>
      </c>
      <c r="AH82" s="93">
        <v>0</v>
      </c>
      <c r="AI82" s="86">
        <v>0</v>
      </c>
    </row>
    <row r="83" spans="1:38" customHeight="1" ht="15.75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570.86</v>
      </c>
      <c r="F83" s="60">
        <v>922.13878</v>
      </c>
      <c r="G83" s="61">
        <f>ABS(F83)</f>
        <v>922.13878</v>
      </c>
      <c r="H83" s="74">
        <v>65.81189999999999</v>
      </c>
      <c r="I83" s="63">
        <f>MAX(H83,-0.12*G83)</f>
        <v>65.81189999999999</v>
      </c>
      <c r="J83" s="63">
        <f>IF(ABS(G83)&lt;=10,0.5,IF(ABS(G83)&lt;=25,1,IF(ABS(G83)&lt;=100,2,10)))</f>
        <v>10</v>
      </c>
      <c r="K83" s="64">
        <f>IF(H83&lt;-J83,1,0)</f>
        <v>0</v>
      </c>
      <c r="L83" s="64">
        <f>IF(K83=K82,L82+K83,0)</f>
        <v>0</v>
      </c>
      <c r="M83" s="65">
        <f>IF(OR(L83=12,L83=24,L83=36,L83=48,L83=60,L83=72,L83=84,L83=96),1,0)</f>
        <v>0</v>
      </c>
      <c r="N83" s="65">
        <f>IF(H83&gt;J83,1,0)</f>
        <v>1</v>
      </c>
      <c r="O83" s="65">
        <f>IF(N83=N82,O82+N83,0)</f>
        <v>0</v>
      </c>
      <c r="P83" s="65">
        <f>IF(OR(O83=12,O83=24,O83=36,O83=48,O83=60,O83=72,O83=84,O83=96),1,0)</f>
        <v>0</v>
      </c>
      <c r="Q83" s="66">
        <f>M83+P83</f>
        <v>0</v>
      </c>
      <c r="R83" s="66">
        <f>Q83*ABS(S83)*0.1</f>
        <v>0</v>
      </c>
      <c r="S83" s="67">
        <f>I83*E83/40000</f>
        <v>0.93923453085</v>
      </c>
      <c r="T83" s="60">
        <f>MIN($T$6/100*G83,150)</f>
        <v>110.6566536</v>
      </c>
      <c r="U83" s="60">
        <f>MIN($U$6/100*G83,200)</f>
        <v>138.320817</v>
      </c>
      <c r="V83" s="60">
        <f>MIN($V$6/100*G83,250)</f>
        <v>184.427756</v>
      </c>
      <c r="W83" s="60">
        <v>0.2</v>
      </c>
      <c r="X83" s="60">
        <v>0.2</v>
      </c>
      <c r="Y83" s="60">
        <v>0.6</v>
      </c>
      <c r="Z83" s="67">
        <f>IF(AND(D83&lt;49.85,H83&gt;0),$C$2*ABS(H83)/40000,(SUMPRODUCT(--(H83&gt;$T83:$V83),(H83-$T83:$V83),($W83:$Y83)))*E83/40000)</f>
        <v>0</v>
      </c>
      <c r="AA83" s="67">
        <f>IF(AND(C83&gt;=50.1,H83&lt;0),($A$2)*ABS(H83)/40000,0)</f>
        <v>0</v>
      </c>
      <c r="AB83" s="67">
        <f>S83+Z83+AA83</f>
        <v>0.93923453085</v>
      </c>
      <c r="AC83" s="75">
        <f>IF(AB83&gt;=0,AB83,"")</f>
        <v>0.93923453085</v>
      </c>
      <c r="AD83" s="76" t="str">
        <f>IF(AB83&lt;0,AB83,"")</f>
        <v/>
      </c>
      <c r="AE83" s="77"/>
      <c r="AF83" s="89"/>
      <c r="AG83" s="92">
        <f>ROUND((AG82-0.01),2)</f>
        <v>50.73</v>
      </c>
      <c r="AH83" s="93">
        <v>0</v>
      </c>
      <c r="AI83" s="86">
        <v>0</v>
      </c>
    </row>
    <row r="84" spans="1:38" customHeight="1" ht="15.75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276.26</v>
      </c>
      <c r="F84" s="60">
        <v>1020.62917</v>
      </c>
      <c r="G84" s="61">
        <f>ABS(F84)</f>
        <v>1020.62917</v>
      </c>
      <c r="H84" s="74">
        <v>-38.86285</v>
      </c>
      <c r="I84" s="63">
        <f>MAX(H84,-0.12*G84)</f>
        <v>-38.86285</v>
      </c>
      <c r="J84" s="63">
        <f>IF(ABS(G84)&lt;=10,0.5,IF(ABS(G84)&lt;=25,1,IF(ABS(G84)&lt;=100,2,10)))</f>
        <v>10</v>
      </c>
      <c r="K84" s="64">
        <f>IF(H84&lt;-J84,1,0)</f>
        <v>1</v>
      </c>
      <c r="L84" s="64">
        <f>IF(K84=K83,L83+K84,0)</f>
        <v>0</v>
      </c>
      <c r="M84" s="65">
        <f>IF(OR(L84=12,L84=24,L84=36,L84=48,L84=60,L84=72,L84=84,L84=96),1,0)</f>
        <v>0</v>
      </c>
      <c r="N84" s="65">
        <f>IF(H84&gt;J84,1,0)</f>
        <v>0</v>
      </c>
      <c r="O84" s="65">
        <f>IF(N84=N83,O83+N84,0)</f>
        <v>0</v>
      </c>
      <c r="P84" s="65">
        <f>IF(OR(O84=12,O84=24,O84=36,O84=48,O84=60,O84=72,O84=84,O84=96),1,0)</f>
        <v>0</v>
      </c>
      <c r="Q84" s="66">
        <f>M84+P84</f>
        <v>0</v>
      </c>
      <c r="R84" s="66">
        <f>Q84*ABS(S84)*0.1</f>
        <v>0</v>
      </c>
      <c r="S84" s="67">
        <f>I84*E84/40000</f>
        <v>-0.268406273525</v>
      </c>
      <c r="T84" s="60">
        <f>MIN($T$6/100*G84,150)</f>
        <v>122.4755004</v>
      </c>
      <c r="U84" s="60">
        <f>MIN($U$6/100*G84,200)</f>
        <v>153.0943755</v>
      </c>
      <c r="V84" s="60">
        <f>MIN($V$6/100*G84,250)</f>
        <v>204.125834</v>
      </c>
      <c r="W84" s="60">
        <v>0.2</v>
      </c>
      <c r="X84" s="60">
        <v>0.2</v>
      </c>
      <c r="Y84" s="60">
        <v>0.6</v>
      </c>
      <c r="Z84" s="67">
        <f>IF(AND(D84&lt;49.85,H84&gt;0),$C$2*ABS(H84)/40000,(SUMPRODUCT(--(H84&gt;$T84:$V84),(H84-$T84:$V84),($W84:$Y84)))*E84/40000)</f>
        <v>0</v>
      </c>
      <c r="AA84" s="67">
        <f>IF(AND(C84&gt;=50.1,H84&lt;0),($A$2)*ABS(H84)/40000,0)</f>
        <v>0</v>
      </c>
      <c r="AB84" s="67">
        <f>S84+Z84+AA84</f>
        <v>-0.268406273525</v>
      </c>
      <c r="AC84" s="75" t="str">
        <f>IF(AB84&gt;=0,AB84,"")</f>
        <v/>
      </c>
      <c r="AD84" s="76">
        <f>IF(AB84&lt;0,AB84,"")</f>
        <v>-0.268406273525</v>
      </c>
      <c r="AE84" s="77"/>
      <c r="AF84" s="89"/>
      <c r="AG84" s="92">
        <f>ROUND((AG83-0.01),2)</f>
        <v>50.72</v>
      </c>
      <c r="AH84" s="93">
        <v>0</v>
      </c>
      <c r="AI84" s="86">
        <v>0</v>
      </c>
    </row>
    <row r="85" spans="1:38" customHeight="1" ht="15.75">
      <c r="A85" s="70">
        <v>0.802083333333333</v>
      </c>
      <c r="B85" s="71">
        <v>0.8125</v>
      </c>
      <c r="C85" s="72">
        <v>50.02</v>
      </c>
      <c r="D85" s="73">
        <f>ROUND(C85,2)</f>
        <v>50.02</v>
      </c>
      <c r="E85" s="60">
        <v>165.76</v>
      </c>
      <c r="F85" s="60">
        <v>986.38658</v>
      </c>
      <c r="G85" s="61">
        <f>ABS(F85)</f>
        <v>986.38658</v>
      </c>
      <c r="H85" s="74">
        <v>-10.16095</v>
      </c>
      <c r="I85" s="63">
        <f>MAX(H85,-0.12*G85)</f>
        <v>-10.16095</v>
      </c>
      <c r="J85" s="63">
        <f>IF(ABS(G85)&lt;=10,0.5,IF(ABS(G85)&lt;=25,1,IF(ABS(G85)&lt;=100,2,10)))</f>
        <v>10</v>
      </c>
      <c r="K85" s="64">
        <f>IF(H85&lt;-J85,1,0)</f>
        <v>1</v>
      </c>
      <c r="L85" s="64">
        <f>IF(K85=K84,L84+K85,0)</f>
        <v>1</v>
      </c>
      <c r="M85" s="65">
        <f>IF(OR(L85=12,L85=24,L85=36,L85=48,L85=60,L85=72,L85=84,L85=96),1,0)</f>
        <v>0</v>
      </c>
      <c r="N85" s="65">
        <f>IF(H85&gt;J85,1,0)</f>
        <v>0</v>
      </c>
      <c r="O85" s="65">
        <f>IF(N85=N84,O84+N85,0)</f>
        <v>0</v>
      </c>
      <c r="P85" s="65">
        <f>IF(OR(O85=12,O85=24,O85=36,O85=48,O85=60,O85=72,O85=84,O85=96),1,0)</f>
        <v>0</v>
      </c>
      <c r="Q85" s="66">
        <f>M85+P85</f>
        <v>0</v>
      </c>
      <c r="R85" s="66">
        <f>Q85*ABS(S85)*0.1</f>
        <v>0</v>
      </c>
      <c r="S85" s="67">
        <f>I85*E85/40000</f>
        <v>-0.04210697679999999</v>
      </c>
      <c r="T85" s="60">
        <f>MIN($T$6/100*G85,150)</f>
        <v>118.3663896</v>
      </c>
      <c r="U85" s="60">
        <f>MIN($U$6/100*G85,200)</f>
        <v>147.957987</v>
      </c>
      <c r="V85" s="60">
        <f>MIN($V$6/100*G85,250)</f>
        <v>197.277316</v>
      </c>
      <c r="W85" s="60">
        <v>0.2</v>
      </c>
      <c r="X85" s="60">
        <v>0.2</v>
      </c>
      <c r="Y85" s="60">
        <v>0.6</v>
      </c>
      <c r="Z85" s="67">
        <f>IF(AND(D85&lt;49.85,H85&gt;0),$C$2*ABS(H85)/40000,(SUMPRODUCT(--(H85&gt;$T85:$V85),(H85-$T85:$V85),($W85:$Y85)))*E85/40000)</f>
        <v>0</v>
      </c>
      <c r="AA85" s="67">
        <f>IF(AND(C85&gt;=50.1,H85&lt;0),($A$2)*ABS(H85)/40000,0)</f>
        <v>0</v>
      </c>
      <c r="AB85" s="67">
        <f>S85+Z85+AA85</f>
        <v>-0.04210697679999999</v>
      </c>
      <c r="AC85" s="75" t="str">
        <f>IF(AB85&gt;=0,AB85,"")</f>
        <v/>
      </c>
      <c r="AD85" s="76">
        <f>IF(AB85&lt;0,AB85,"")</f>
        <v>-0.04210697679999999</v>
      </c>
      <c r="AE85" s="77"/>
      <c r="AF85" s="89"/>
      <c r="AG85" s="92">
        <f>ROUND((AG84-0.01),2)</f>
        <v>50.71</v>
      </c>
      <c r="AH85" s="93">
        <v>0</v>
      </c>
      <c r="AI85" s="86">
        <v>0</v>
      </c>
    </row>
    <row r="86" spans="1:38" customHeight="1" ht="15.75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407.2</v>
      </c>
      <c r="F86" s="60">
        <v>993.2233199999999</v>
      </c>
      <c r="G86" s="61">
        <f>ABS(F86)</f>
        <v>993.2233199999999</v>
      </c>
      <c r="H86" s="74">
        <v>-48.49098</v>
      </c>
      <c r="I86" s="63">
        <f>MAX(H86,-0.12*G86)</f>
        <v>-48.49098</v>
      </c>
      <c r="J86" s="63">
        <f>IF(ABS(G86)&lt;=10,0.5,IF(ABS(G86)&lt;=25,1,IF(ABS(G86)&lt;=100,2,10)))</f>
        <v>10</v>
      </c>
      <c r="K86" s="64">
        <f>IF(H86&lt;-J86,1,0)</f>
        <v>1</v>
      </c>
      <c r="L86" s="64">
        <f>IF(K86=K85,L85+K86,0)</f>
        <v>2</v>
      </c>
      <c r="M86" s="65">
        <f>IF(OR(L86=12,L86=24,L86=36,L86=48,L86=60,L86=72,L86=84,L86=96),1,0)</f>
        <v>0</v>
      </c>
      <c r="N86" s="65">
        <f>IF(H86&gt;J86,1,0)</f>
        <v>0</v>
      </c>
      <c r="O86" s="65">
        <f>IF(N86=N85,O85+N86,0)</f>
        <v>0</v>
      </c>
      <c r="P86" s="65">
        <f>IF(OR(O86=12,O86=24,O86=36,O86=48,O86=60,O86=72,O86=84,O86=96),1,0)</f>
        <v>0</v>
      </c>
      <c r="Q86" s="66">
        <f>M86+P86</f>
        <v>0</v>
      </c>
      <c r="R86" s="66">
        <f>Q86*ABS(S86)*0.1</f>
        <v>0</v>
      </c>
      <c r="S86" s="67">
        <f>I86*E86/40000</f>
        <v>-0.4936381764</v>
      </c>
      <c r="T86" s="60">
        <f>MIN($T$6/100*G86,150)</f>
        <v>119.1867984</v>
      </c>
      <c r="U86" s="60">
        <f>MIN($U$6/100*G86,200)</f>
        <v>148.983498</v>
      </c>
      <c r="V86" s="60">
        <f>MIN($V$6/100*G86,250)</f>
        <v>198.644664</v>
      </c>
      <c r="W86" s="60">
        <v>0.2</v>
      </c>
      <c r="X86" s="60">
        <v>0.2</v>
      </c>
      <c r="Y86" s="60">
        <v>0.6</v>
      </c>
      <c r="Z86" s="67">
        <f>IF(AND(D86&lt;49.85,H86&gt;0),$C$2*ABS(H86)/40000,(SUMPRODUCT(--(H86&gt;$T86:$V86),(H86-$T86:$V86),($W86:$Y86)))*E86/40000)</f>
        <v>0</v>
      </c>
      <c r="AA86" s="67">
        <f>IF(AND(C86&gt;=50.1,H86&lt;0),($A$2)*ABS(H86)/40000,0)</f>
        <v>0</v>
      </c>
      <c r="AB86" s="67">
        <f>S86+Z86+AA86</f>
        <v>-0.4936381764</v>
      </c>
      <c r="AC86" s="75" t="str">
        <f>IF(AB86&gt;=0,AB86,"")</f>
        <v/>
      </c>
      <c r="AD86" s="76">
        <f>IF(AB86&lt;0,AB86,"")</f>
        <v>-0.4936381764</v>
      </c>
      <c r="AE86" s="77"/>
      <c r="AF86" s="89"/>
      <c r="AG86" s="92">
        <f>ROUND((AG85-0.01),2)</f>
        <v>50.7</v>
      </c>
      <c r="AH86" s="93">
        <v>0</v>
      </c>
      <c r="AI86" s="86">
        <v>0</v>
      </c>
    </row>
    <row r="87" spans="1:38" customHeight="1" ht="15.75">
      <c r="A87" s="70">
        <v>0.822916666666667</v>
      </c>
      <c r="B87" s="71">
        <v>0.833333333333334</v>
      </c>
      <c r="C87" s="72">
        <v>49.99</v>
      </c>
      <c r="D87" s="73">
        <f>ROUND(C87,2)</f>
        <v>49.99</v>
      </c>
      <c r="E87" s="60">
        <v>308.99</v>
      </c>
      <c r="F87" s="60">
        <v>953.9706200000001</v>
      </c>
      <c r="G87" s="61">
        <f>ABS(F87)</f>
        <v>953.9706200000001</v>
      </c>
      <c r="H87" s="74">
        <v>-26.67733</v>
      </c>
      <c r="I87" s="63">
        <f>MAX(H87,-0.12*G87)</f>
        <v>-26.67733</v>
      </c>
      <c r="J87" s="63">
        <f>IF(ABS(G87)&lt;=10,0.5,IF(ABS(G87)&lt;=25,1,IF(ABS(G87)&lt;=100,2,10)))</f>
        <v>10</v>
      </c>
      <c r="K87" s="64">
        <f>IF(H87&lt;-J87,1,0)</f>
        <v>1</v>
      </c>
      <c r="L87" s="64">
        <f>IF(K87=K86,L86+K87,0)</f>
        <v>3</v>
      </c>
      <c r="M87" s="65">
        <f>IF(OR(L87=12,L87=24,L87=36,L87=48,L87=60,L87=72,L87=84,L87=96),1,0)</f>
        <v>0</v>
      </c>
      <c r="N87" s="65">
        <f>IF(H87&gt;J87,1,0)</f>
        <v>0</v>
      </c>
      <c r="O87" s="65">
        <f>IF(N87=N86,O86+N87,0)</f>
        <v>0</v>
      </c>
      <c r="P87" s="65">
        <f>IF(OR(O87=12,O87=24,O87=36,O87=48,O87=60,O87=72,O87=84,O87=96),1,0)</f>
        <v>0</v>
      </c>
      <c r="Q87" s="66">
        <f>M87+P87</f>
        <v>0</v>
      </c>
      <c r="R87" s="66">
        <f>Q87*ABS(S87)*0.1</f>
        <v>0</v>
      </c>
      <c r="S87" s="67">
        <f>I87*E87/40000</f>
        <v>-0.2060757049175</v>
      </c>
      <c r="T87" s="60">
        <f>MIN($T$6/100*G87,150)</f>
        <v>114.4764744</v>
      </c>
      <c r="U87" s="60">
        <f>MIN($U$6/100*G87,200)</f>
        <v>143.095593</v>
      </c>
      <c r="V87" s="60">
        <f>MIN($V$6/100*G87,250)</f>
        <v>190.794124</v>
      </c>
      <c r="W87" s="60">
        <v>0.2</v>
      </c>
      <c r="X87" s="60">
        <v>0.2</v>
      </c>
      <c r="Y87" s="60">
        <v>0.6</v>
      </c>
      <c r="Z87" s="67">
        <f>IF(AND(D87&lt;49.85,H87&gt;0),$C$2*ABS(H87)/40000,(SUMPRODUCT(--(H87&gt;$T87:$V87),(H87-$T87:$V87),($W87:$Y87)))*E87/40000)</f>
        <v>0</v>
      </c>
      <c r="AA87" s="67">
        <f>IF(AND(C87&gt;=50.1,H87&lt;0),($A$2)*ABS(H87)/40000,0)</f>
        <v>0</v>
      </c>
      <c r="AB87" s="67">
        <f>S87+Z87+AA87</f>
        <v>-0.2060757049175</v>
      </c>
      <c r="AC87" s="75" t="str">
        <f>IF(AB87&gt;=0,AB87,"")</f>
        <v/>
      </c>
      <c r="AD87" s="76">
        <f>IF(AB87&lt;0,AB87,"")</f>
        <v>-0.2060757049175</v>
      </c>
      <c r="AE87" s="77"/>
      <c r="AF87" s="89"/>
      <c r="AG87" s="92">
        <f>ROUND((AG86-0.01),2)</f>
        <v>50.69</v>
      </c>
      <c r="AH87" s="93">
        <v>0</v>
      </c>
      <c r="AI87" s="86">
        <v>0</v>
      </c>
    </row>
    <row r="88" spans="1:38" customHeight="1" ht="15.75">
      <c r="A88" s="70">
        <v>0.833333333333333</v>
      </c>
      <c r="B88" s="71">
        <v>0.84375</v>
      </c>
      <c r="C88" s="72">
        <v>50.01</v>
      </c>
      <c r="D88" s="73">
        <f>ROUND(C88,2)</f>
        <v>50.01</v>
      </c>
      <c r="E88" s="60">
        <v>221.01</v>
      </c>
      <c r="F88" s="60">
        <v>875.27727</v>
      </c>
      <c r="G88" s="61">
        <f>ABS(F88)</f>
        <v>875.27727</v>
      </c>
      <c r="H88" s="74">
        <v>32.28701</v>
      </c>
      <c r="I88" s="63">
        <f>MAX(H88,-0.12*G88)</f>
        <v>32.28701</v>
      </c>
      <c r="J88" s="63">
        <f>IF(ABS(G88)&lt;=10,0.5,IF(ABS(G88)&lt;=25,1,IF(ABS(G88)&lt;=100,2,10)))</f>
        <v>10</v>
      </c>
      <c r="K88" s="64">
        <f>IF(H88&lt;-J88,1,0)</f>
        <v>0</v>
      </c>
      <c r="L88" s="64">
        <f>IF(K88=K87,L87+K88,0)</f>
        <v>0</v>
      </c>
      <c r="M88" s="65">
        <f>IF(OR(L88=12,L88=24,L88=36,L88=48,L88=60,L88=72,L88=84,L88=96),1,0)</f>
        <v>0</v>
      </c>
      <c r="N88" s="65">
        <f>IF(H88&gt;J88,1,0)</f>
        <v>1</v>
      </c>
      <c r="O88" s="65">
        <f>IF(N88=N87,O87+N88,0)</f>
        <v>0</v>
      </c>
      <c r="P88" s="65">
        <f>IF(OR(O88=12,O88=24,O88=36,O88=48,O88=60,O88=72,O88=84,O88=96),1,0)</f>
        <v>0</v>
      </c>
      <c r="Q88" s="66">
        <f>M88+P88</f>
        <v>0</v>
      </c>
      <c r="R88" s="66">
        <f>Q88*ABS(S88)*0.1</f>
        <v>0</v>
      </c>
      <c r="S88" s="67">
        <f>I88*E88/40000</f>
        <v>0.1783938020025</v>
      </c>
      <c r="T88" s="60">
        <f>MIN($T$6/100*G88,150)</f>
        <v>105.0332724</v>
      </c>
      <c r="U88" s="60">
        <f>MIN($U$6/100*G88,200)</f>
        <v>131.2915905</v>
      </c>
      <c r="V88" s="60">
        <f>MIN($V$6/100*G88,250)</f>
        <v>175.055454</v>
      </c>
      <c r="W88" s="60">
        <v>0.2</v>
      </c>
      <c r="X88" s="60">
        <v>0.2</v>
      </c>
      <c r="Y88" s="60">
        <v>0.6</v>
      </c>
      <c r="Z88" s="67">
        <f>IF(AND(D88&lt;49.85,H88&gt;0),$C$2*ABS(H88)/40000,(SUMPRODUCT(--(H88&gt;$T88:$V88),(H88-$T88:$V88),($W88:$Y88)))*E88/40000)</f>
        <v>0</v>
      </c>
      <c r="AA88" s="67">
        <f>IF(AND(C88&gt;=50.1,H88&lt;0),($A$2)*ABS(H88)/40000,0)</f>
        <v>0</v>
      </c>
      <c r="AB88" s="67">
        <f>S88+Z88+AA88</f>
        <v>0.1783938020025</v>
      </c>
      <c r="AC88" s="75">
        <f>IF(AB88&gt;=0,AB88,"")</f>
        <v>0.1783938020025</v>
      </c>
      <c r="AD88" s="76" t="str">
        <f>IF(AB88&lt;0,AB88,"")</f>
        <v/>
      </c>
      <c r="AE88" s="77"/>
      <c r="AF88" s="89"/>
      <c r="AG88" s="92">
        <f>ROUND((AG87-0.01),2)</f>
        <v>50.68</v>
      </c>
      <c r="AH88" s="93">
        <v>0</v>
      </c>
      <c r="AI88" s="86">
        <v>0</v>
      </c>
    </row>
    <row r="89" spans="1:38" customHeight="1" ht="15.75">
      <c r="A89" s="70">
        <v>0.84375</v>
      </c>
      <c r="B89" s="71">
        <v>0.854166666666667</v>
      </c>
      <c r="C89" s="72">
        <v>49.99</v>
      </c>
      <c r="D89" s="73">
        <f>ROUND(C89,2)</f>
        <v>49.99</v>
      </c>
      <c r="E89" s="60">
        <v>308.99</v>
      </c>
      <c r="F89" s="60">
        <v>924.48386</v>
      </c>
      <c r="G89" s="61">
        <f>ABS(F89)</f>
        <v>924.48386</v>
      </c>
      <c r="H89" s="74">
        <v>-26.57043</v>
      </c>
      <c r="I89" s="63">
        <f>MAX(H89,-0.12*G89)</f>
        <v>-26.57043</v>
      </c>
      <c r="J89" s="63">
        <f>IF(ABS(G89)&lt;=10,0.5,IF(ABS(G89)&lt;=25,1,IF(ABS(G89)&lt;=100,2,10)))</f>
        <v>10</v>
      </c>
      <c r="K89" s="64">
        <f>IF(H89&lt;-J89,1,0)</f>
        <v>1</v>
      </c>
      <c r="L89" s="64">
        <f>IF(K89=K88,L88+K89,0)</f>
        <v>0</v>
      </c>
      <c r="M89" s="65">
        <f>IF(OR(L89=12,L89=24,L89=36,L89=48,L89=60,L89=72,L89=84,L89=96),1,0)</f>
        <v>0</v>
      </c>
      <c r="N89" s="65">
        <f>IF(H89&gt;J89,1,0)</f>
        <v>0</v>
      </c>
      <c r="O89" s="65">
        <f>IF(N89=N88,O88+N89,0)</f>
        <v>0</v>
      </c>
      <c r="P89" s="65">
        <f>IF(OR(O89=12,O89=24,O89=36,O89=48,O89=60,O89=72,O89=84,O89=96),1,0)</f>
        <v>0</v>
      </c>
      <c r="Q89" s="66">
        <f>M89+P89</f>
        <v>0</v>
      </c>
      <c r="R89" s="66">
        <f>Q89*ABS(S89)*0.1</f>
        <v>0</v>
      </c>
      <c r="S89" s="67">
        <f>I89*E89/40000</f>
        <v>-0.2052499291425</v>
      </c>
      <c r="T89" s="60">
        <f>MIN($T$6/100*G89,150)</f>
        <v>110.9380632</v>
      </c>
      <c r="U89" s="60">
        <f>MIN($U$6/100*G89,200)</f>
        <v>138.672579</v>
      </c>
      <c r="V89" s="60">
        <f>MIN($V$6/100*G89,250)</f>
        <v>184.896772</v>
      </c>
      <c r="W89" s="60">
        <v>0.2</v>
      </c>
      <c r="X89" s="60">
        <v>0.2</v>
      </c>
      <c r="Y89" s="60">
        <v>0.6</v>
      </c>
      <c r="Z89" s="67">
        <f>IF(AND(D89&lt;49.85,H89&gt;0),$C$2*ABS(H89)/40000,(SUMPRODUCT(--(H89&gt;$T89:$V89),(H89-$T89:$V89),($W89:$Y89)))*E89/40000)</f>
        <v>0</v>
      </c>
      <c r="AA89" s="67">
        <f>IF(AND(C89&gt;=50.1,H89&lt;0),($A$2)*ABS(H89)/40000,0)</f>
        <v>0</v>
      </c>
      <c r="AB89" s="67">
        <f>S89+Z89+AA89</f>
        <v>-0.2052499291425</v>
      </c>
      <c r="AC89" s="75" t="str">
        <f>IF(AB89&gt;=0,AB89,"")</f>
        <v/>
      </c>
      <c r="AD89" s="76">
        <f>IF(AB89&lt;0,AB89,"")</f>
        <v>-0.2052499291425</v>
      </c>
      <c r="AE89" s="77"/>
      <c r="AF89" s="89"/>
      <c r="AG89" s="92">
        <f>ROUND((AG88-0.01),2)</f>
        <v>50.67</v>
      </c>
      <c r="AH89" s="93">
        <v>0</v>
      </c>
      <c r="AI89" s="86">
        <v>0</v>
      </c>
    </row>
    <row r="90" spans="1:38" customHeight="1" ht="15.75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221.01</v>
      </c>
      <c r="F90" s="60">
        <v>912.35504</v>
      </c>
      <c r="G90" s="61">
        <f>ABS(F90)</f>
        <v>912.35504</v>
      </c>
      <c r="H90" s="74">
        <v>-45.2244</v>
      </c>
      <c r="I90" s="63">
        <f>MAX(H90,-0.12*G90)</f>
        <v>-45.2244</v>
      </c>
      <c r="J90" s="63">
        <f>IF(ABS(G90)&lt;=10,0.5,IF(ABS(G90)&lt;=25,1,IF(ABS(G90)&lt;=100,2,10)))</f>
        <v>10</v>
      </c>
      <c r="K90" s="64">
        <f>IF(H90&lt;-J90,1,0)</f>
        <v>1</v>
      </c>
      <c r="L90" s="64">
        <f>IF(K90=K89,L89+K90,0)</f>
        <v>1</v>
      </c>
      <c r="M90" s="65">
        <f>IF(OR(L90=12,L90=24,L90=36,L90=48,L90=60,L90=72,L90=84,L90=96),1,0)</f>
        <v>0</v>
      </c>
      <c r="N90" s="65">
        <f>IF(H90&gt;J90,1,0)</f>
        <v>0</v>
      </c>
      <c r="O90" s="65">
        <f>IF(N90=N89,O89+N90,0)</f>
        <v>0</v>
      </c>
      <c r="P90" s="65">
        <f>IF(OR(O90=12,O90=24,O90=36,O90=48,O90=60,O90=72,O90=84,O90=96),1,0)</f>
        <v>0</v>
      </c>
      <c r="Q90" s="66">
        <f>M90+P90</f>
        <v>0</v>
      </c>
      <c r="R90" s="66">
        <f>Q90*ABS(S90)*0.1</f>
        <v>0</v>
      </c>
      <c r="S90" s="67">
        <f>I90*E90/40000</f>
        <v>-0.2498761161</v>
      </c>
      <c r="T90" s="60">
        <f>MIN($T$6/100*G90,150)</f>
        <v>109.4826048</v>
      </c>
      <c r="U90" s="60">
        <f>MIN($U$6/100*G90,200)</f>
        <v>136.853256</v>
      </c>
      <c r="V90" s="60">
        <f>MIN($V$6/100*G90,250)</f>
        <v>182.471008</v>
      </c>
      <c r="W90" s="60">
        <v>0.2</v>
      </c>
      <c r="X90" s="60">
        <v>0.2</v>
      </c>
      <c r="Y90" s="60">
        <v>0.6</v>
      </c>
      <c r="Z90" s="67">
        <f>IF(AND(D90&lt;49.85,H90&gt;0),$C$2*ABS(H90)/40000,(SUMPRODUCT(--(H90&gt;$T90:$V90),(H90-$T90:$V90),($W90:$Y90)))*E90/40000)</f>
        <v>0</v>
      </c>
      <c r="AA90" s="67">
        <f>IF(AND(C90&gt;=50.1,H90&lt;0),($A$2)*ABS(H90)/40000,0)</f>
        <v>0</v>
      </c>
      <c r="AB90" s="67">
        <f>S90+Z90+AA90</f>
        <v>-0.2498761161</v>
      </c>
      <c r="AC90" s="75" t="str">
        <f>IF(AB90&gt;=0,AB90,"")</f>
        <v/>
      </c>
      <c r="AD90" s="76">
        <f>IF(AB90&lt;0,AB90,"")</f>
        <v>-0.2498761161</v>
      </c>
      <c r="AE90" s="77"/>
      <c r="AF90" s="89"/>
      <c r="AG90" s="92">
        <f>ROUND((AG89-0.01),2)</f>
        <v>50.66</v>
      </c>
      <c r="AH90" s="93">
        <v>0</v>
      </c>
      <c r="AI90" s="86">
        <v>0</v>
      </c>
    </row>
    <row r="91" spans="1:38" customHeight="1" ht="15.75">
      <c r="A91" s="70">
        <v>0.864583333333333</v>
      </c>
      <c r="B91" s="71">
        <v>0.875</v>
      </c>
      <c r="C91" s="72">
        <v>49.99</v>
      </c>
      <c r="D91" s="73">
        <f>ROUND(C91,2)</f>
        <v>49.99</v>
      </c>
      <c r="E91" s="60">
        <v>308.99</v>
      </c>
      <c r="F91" s="60">
        <v>802.10025</v>
      </c>
      <c r="G91" s="61">
        <f>ABS(F91)</f>
        <v>802.10025</v>
      </c>
      <c r="H91" s="74">
        <v>37.31926</v>
      </c>
      <c r="I91" s="63">
        <f>MAX(H91,-0.12*G91)</f>
        <v>37.31926</v>
      </c>
      <c r="J91" s="63">
        <f>IF(ABS(G91)&lt;=10,0.5,IF(ABS(G91)&lt;=25,1,IF(ABS(G91)&lt;=100,2,10)))</f>
        <v>10</v>
      </c>
      <c r="K91" s="64">
        <f>IF(H91&lt;-J91,1,0)</f>
        <v>0</v>
      </c>
      <c r="L91" s="64">
        <f>IF(K91=K90,L90+K91,0)</f>
        <v>0</v>
      </c>
      <c r="M91" s="65">
        <f>IF(OR(L91=12,L91=24,L91=36,L91=48,L91=60,L91=72,L91=84,L91=96),1,0)</f>
        <v>0</v>
      </c>
      <c r="N91" s="65">
        <f>IF(H91&gt;J91,1,0)</f>
        <v>1</v>
      </c>
      <c r="O91" s="65">
        <f>IF(N91=N90,O90+N91,0)</f>
        <v>0</v>
      </c>
      <c r="P91" s="65">
        <f>IF(OR(O91=12,O91=24,O91=36,O91=48,O91=60,O91=72,O91=84,O91=96),1,0)</f>
        <v>0</v>
      </c>
      <c r="Q91" s="66">
        <f>M91+P91</f>
        <v>0</v>
      </c>
      <c r="R91" s="66">
        <f>Q91*ABS(S91)*0.1</f>
        <v>0</v>
      </c>
      <c r="S91" s="67">
        <f>I91*E91/40000</f>
        <v>0.288281953685</v>
      </c>
      <c r="T91" s="60">
        <f>MIN($T$6/100*G91,150)</f>
        <v>96.25202999999999</v>
      </c>
      <c r="U91" s="60">
        <f>MIN($U$6/100*G91,200)</f>
        <v>120.3150375</v>
      </c>
      <c r="V91" s="60">
        <f>MIN($V$6/100*G91,250)</f>
        <v>160.42005</v>
      </c>
      <c r="W91" s="60">
        <v>0.2</v>
      </c>
      <c r="X91" s="60">
        <v>0.2</v>
      </c>
      <c r="Y91" s="60">
        <v>0.6</v>
      </c>
      <c r="Z91" s="67">
        <f>IF(AND(D91&lt;49.85,H91&gt;0),$C$2*ABS(H91)/40000,(SUMPRODUCT(--(H91&gt;$T91:$V91),(H91-$T91:$V91),($W91:$Y91)))*E91/40000)</f>
        <v>0</v>
      </c>
      <c r="AA91" s="67">
        <f>IF(AND(C91&gt;=50.1,H91&lt;0),($A$2)*ABS(H91)/40000,0)</f>
        <v>0</v>
      </c>
      <c r="AB91" s="67">
        <f>S91+Z91+AA91</f>
        <v>0.288281953685</v>
      </c>
      <c r="AC91" s="75">
        <f>IF(AB91&gt;=0,AB91,"")</f>
        <v>0.288281953685</v>
      </c>
      <c r="AD91" s="76" t="str">
        <f>IF(AB91&lt;0,AB91,"")</f>
        <v/>
      </c>
      <c r="AE91" s="77"/>
      <c r="AF91" s="89"/>
      <c r="AG91" s="92">
        <f>ROUND((AG90-0.01),2)</f>
        <v>50.65</v>
      </c>
      <c r="AH91" s="93">
        <v>0</v>
      </c>
      <c r="AI91" s="86">
        <v>0</v>
      </c>
    </row>
    <row r="92" spans="1:38" customHeight="1" ht="15.75">
      <c r="A92" s="70">
        <v>0.875</v>
      </c>
      <c r="B92" s="71">
        <v>0.885416666666667</v>
      </c>
      <c r="C92" s="72">
        <v>49.96</v>
      </c>
      <c r="D92" s="73">
        <f>ROUND(C92,2)</f>
        <v>49.96</v>
      </c>
      <c r="E92" s="60">
        <v>407.2</v>
      </c>
      <c r="F92" s="60">
        <v>857.6432</v>
      </c>
      <c r="G92" s="61">
        <f>ABS(F92)</f>
        <v>857.6432</v>
      </c>
      <c r="H92" s="74">
        <v>-32.7758</v>
      </c>
      <c r="I92" s="63">
        <f>MAX(H92,-0.12*G92)</f>
        <v>-32.7758</v>
      </c>
      <c r="J92" s="63">
        <f>IF(ABS(G92)&lt;=10,0.5,IF(ABS(G92)&lt;=25,1,IF(ABS(G92)&lt;=100,2,10)))</f>
        <v>10</v>
      </c>
      <c r="K92" s="64">
        <f>IF(H92&lt;-J92,1,0)</f>
        <v>1</v>
      </c>
      <c r="L92" s="64">
        <f>IF(K92=K91,L91+K92,0)</f>
        <v>0</v>
      </c>
      <c r="M92" s="65">
        <f>IF(OR(L92=12,L92=24,L92=36,L92=48,L92=60,L92=72,L92=84,L92=96),1,0)</f>
        <v>0</v>
      </c>
      <c r="N92" s="65">
        <f>IF(H92&gt;J92,1,0)</f>
        <v>0</v>
      </c>
      <c r="O92" s="65">
        <f>IF(N92=N91,O91+N92,0)</f>
        <v>0</v>
      </c>
      <c r="P92" s="65">
        <f>IF(OR(O92=12,O92=24,O92=36,O92=48,O92=60,O92=72,O92=84,O92=96),1,0)</f>
        <v>0</v>
      </c>
      <c r="Q92" s="66">
        <f>M92+P92</f>
        <v>0</v>
      </c>
      <c r="R92" s="66">
        <f>Q92*ABS(S92)*0.1</f>
        <v>0</v>
      </c>
      <c r="S92" s="67">
        <f>I92*E92/40000</f>
        <v>-0.3336576439999999</v>
      </c>
      <c r="T92" s="60">
        <f>MIN($T$6/100*G92,150)</f>
        <v>102.917184</v>
      </c>
      <c r="U92" s="60">
        <f>MIN($U$6/100*G92,200)</f>
        <v>128.64648</v>
      </c>
      <c r="V92" s="60">
        <f>MIN($V$6/100*G92,250)</f>
        <v>171.52864</v>
      </c>
      <c r="W92" s="60">
        <v>0.2</v>
      </c>
      <c r="X92" s="60">
        <v>0.2</v>
      </c>
      <c r="Y92" s="60">
        <v>0.6</v>
      </c>
      <c r="Z92" s="67">
        <f>IF(AND(D92&lt;49.85,H92&gt;0),$C$2*ABS(H92)/40000,(SUMPRODUCT(--(H92&gt;$T92:$V92),(H92-$T92:$V92),($W92:$Y92)))*E92/40000)</f>
        <v>0</v>
      </c>
      <c r="AA92" s="67">
        <f>IF(AND(C92&gt;=50.1,H92&lt;0),($A$2)*ABS(H92)/40000,0)</f>
        <v>0</v>
      </c>
      <c r="AB92" s="67">
        <f>S92+Z92+AA92</f>
        <v>-0.3336576439999999</v>
      </c>
      <c r="AC92" s="75" t="str">
        <f>IF(AB92&gt;=0,AB92,"")</f>
        <v/>
      </c>
      <c r="AD92" s="76">
        <f>IF(AB92&lt;0,AB92,"")</f>
        <v>-0.3336576439999999</v>
      </c>
      <c r="AE92" s="77"/>
      <c r="AF92" s="89"/>
      <c r="AG92" s="92">
        <f>ROUND((AG91-0.01),2)</f>
        <v>50.64</v>
      </c>
      <c r="AH92" s="93">
        <v>0</v>
      </c>
      <c r="AI92" s="86">
        <v>0</v>
      </c>
    </row>
    <row r="93" spans="1:38" customHeight="1" ht="15.75">
      <c r="A93" s="70">
        <v>0.885416666666667</v>
      </c>
      <c r="B93" s="71">
        <v>0.895833333333334</v>
      </c>
      <c r="C93" s="72">
        <v>49.97</v>
      </c>
      <c r="D93" s="73">
        <f>ROUND(C93,2)</f>
        <v>49.97</v>
      </c>
      <c r="E93" s="60">
        <v>374.46</v>
      </c>
      <c r="F93" s="60">
        <v>756.0625</v>
      </c>
      <c r="G93" s="61">
        <f>ABS(F93)</f>
        <v>756.0625</v>
      </c>
      <c r="H93" s="74">
        <v>17.15625</v>
      </c>
      <c r="I93" s="63">
        <f>MAX(H93,-0.12*G93)</f>
        <v>17.15625</v>
      </c>
      <c r="J93" s="63">
        <f>IF(ABS(G93)&lt;=10,0.5,IF(ABS(G93)&lt;=25,1,IF(ABS(G93)&lt;=100,2,10)))</f>
        <v>10</v>
      </c>
      <c r="K93" s="64">
        <f>IF(H93&lt;-J93,1,0)</f>
        <v>0</v>
      </c>
      <c r="L93" s="64">
        <f>IF(K93=K92,L92+K93,0)</f>
        <v>0</v>
      </c>
      <c r="M93" s="65">
        <f>IF(OR(L93=12,L93=24,L93=36,L93=48,L93=60,L93=72,L93=84,L93=96),1,0)</f>
        <v>0</v>
      </c>
      <c r="N93" s="65">
        <f>IF(H93&gt;J93,1,0)</f>
        <v>1</v>
      </c>
      <c r="O93" s="65">
        <f>IF(N93=N92,O92+N93,0)</f>
        <v>0</v>
      </c>
      <c r="P93" s="65">
        <f>IF(OR(O93=12,O93=24,O93=36,O93=48,O93=60,O93=72,O93=84,O93=96),1,0)</f>
        <v>0</v>
      </c>
      <c r="Q93" s="66">
        <f>M93+P93</f>
        <v>0</v>
      </c>
      <c r="R93" s="66">
        <f>Q93*ABS(S93)*0.1</f>
        <v>0</v>
      </c>
      <c r="S93" s="67">
        <f>I93*E93/40000</f>
        <v>0.160608234375</v>
      </c>
      <c r="T93" s="60">
        <f>MIN($T$6/100*G93,150)</f>
        <v>90.72749999999999</v>
      </c>
      <c r="U93" s="60">
        <f>MIN($U$6/100*G93,200)</f>
        <v>113.409375</v>
      </c>
      <c r="V93" s="60">
        <f>MIN($V$6/100*G93,250)</f>
        <v>151.2125</v>
      </c>
      <c r="W93" s="60">
        <v>0.2</v>
      </c>
      <c r="X93" s="60">
        <v>0.2</v>
      </c>
      <c r="Y93" s="60">
        <v>0.6</v>
      </c>
      <c r="Z93" s="67">
        <f>IF(AND(D93&lt;49.85,H93&gt;0),$C$2*ABS(H93)/40000,(SUMPRODUCT(--(H93&gt;$T93:$V93),(H93-$T93:$V93),($W93:$Y93)))*E93/40000)</f>
        <v>0</v>
      </c>
      <c r="AA93" s="67">
        <f>IF(AND(C93&gt;=50.1,H93&lt;0),($A$2)*ABS(H93)/40000,0)</f>
        <v>0</v>
      </c>
      <c r="AB93" s="67">
        <f>S93+Z93+AA93</f>
        <v>0.160608234375</v>
      </c>
      <c r="AC93" s="75">
        <f>IF(AB93&gt;=0,AB93,"")</f>
        <v>0.160608234375</v>
      </c>
      <c r="AD93" s="76" t="str">
        <f>IF(AB93&lt;0,AB93,"")</f>
        <v/>
      </c>
      <c r="AE93" s="77"/>
      <c r="AF93" s="89"/>
      <c r="AG93" s="92">
        <f>ROUND((AG92-0.01),2)</f>
        <v>50.63</v>
      </c>
      <c r="AH93" s="93">
        <v>0</v>
      </c>
      <c r="AI93" s="86">
        <v>0</v>
      </c>
    </row>
    <row r="94" spans="1:38" customHeight="1" ht="15.75">
      <c r="A94" s="70">
        <v>0.895833333333333</v>
      </c>
      <c r="B94" s="71">
        <v>0.90625</v>
      </c>
      <c r="C94" s="72">
        <v>50.02</v>
      </c>
      <c r="D94" s="73">
        <f>ROUND(C94,2)</f>
        <v>50.02</v>
      </c>
      <c r="E94" s="60">
        <v>165.76</v>
      </c>
      <c r="F94" s="60">
        <v>736.24662</v>
      </c>
      <c r="G94" s="61">
        <f>ABS(F94)</f>
        <v>736.24662</v>
      </c>
      <c r="H94" s="74">
        <v>24.89302</v>
      </c>
      <c r="I94" s="63">
        <f>MAX(H94,-0.12*G94)</f>
        <v>24.89302</v>
      </c>
      <c r="J94" s="63">
        <f>IF(ABS(G94)&lt;=10,0.5,IF(ABS(G94)&lt;=25,1,IF(ABS(G94)&lt;=100,2,10)))</f>
        <v>10</v>
      </c>
      <c r="K94" s="64">
        <f>IF(H94&lt;-J94,1,0)</f>
        <v>0</v>
      </c>
      <c r="L94" s="64">
        <f>IF(K94=K93,L93+K94,0)</f>
        <v>0</v>
      </c>
      <c r="M94" s="65">
        <f>IF(OR(L94=12,L94=24,L94=36,L94=48,L94=60,L94=72,L94=84,L94=96),1,0)</f>
        <v>0</v>
      </c>
      <c r="N94" s="65">
        <f>IF(H94&gt;J94,1,0)</f>
        <v>1</v>
      </c>
      <c r="O94" s="65">
        <f>IF(N94=N93,O93+N94,0)</f>
        <v>1</v>
      </c>
      <c r="P94" s="65">
        <f>IF(OR(O94=12,O94=24,O94=36,O94=48,O94=60,O94=72,O94=84,O94=96),1,0)</f>
        <v>0</v>
      </c>
      <c r="Q94" s="66">
        <f>M94+P94</f>
        <v>0</v>
      </c>
      <c r="R94" s="66">
        <f>Q94*ABS(S94)*0.1</f>
        <v>0</v>
      </c>
      <c r="S94" s="67">
        <f>I94*E94/40000</f>
        <v>0.10315667488</v>
      </c>
      <c r="T94" s="60">
        <f>MIN($T$6/100*G94,150)</f>
        <v>88.3495944</v>
      </c>
      <c r="U94" s="60">
        <f>MIN($U$6/100*G94,200)</f>
        <v>110.436993</v>
      </c>
      <c r="V94" s="60">
        <f>MIN($V$6/100*G94,250)</f>
        <v>147.249324</v>
      </c>
      <c r="W94" s="60">
        <v>0.2</v>
      </c>
      <c r="X94" s="60">
        <v>0.2</v>
      </c>
      <c r="Y94" s="60">
        <v>0.6</v>
      </c>
      <c r="Z94" s="67">
        <f>IF(AND(D94&lt;49.85,H94&gt;0),$C$2*ABS(H94)/40000,(SUMPRODUCT(--(H94&gt;$T94:$V94),(H94-$T94:$V94),($W94:$Y94)))*E94/40000)</f>
        <v>0</v>
      </c>
      <c r="AA94" s="67">
        <f>IF(AND(C94&gt;=50.1,H94&lt;0),($A$2)*ABS(H94)/40000,0)</f>
        <v>0</v>
      </c>
      <c r="AB94" s="67">
        <f>S94+Z94+AA94</f>
        <v>0.10315667488</v>
      </c>
      <c r="AC94" s="75">
        <f>IF(AB94&gt;=0,AB94,"")</f>
        <v>0.10315667488</v>
      </c>
      <c r="AD94" s="76" t="str">
        <f>IF(AB94&lt;0,AB94,"")</f>
        <v/>
      </c>
      <c r="AE94" s="77"/>
      <c r="AF94" s="89"/>
      <c r="AG94" s="92">
        <f>ROUND((AG93-0.01),2)</f>
        <v>50.62</v>
      </c>
      <c r="AH94" s="93">
        <v>0</v>
      </c>
      <c r="AI94" s="86">
        <v>0</v>
      </c>
    </row>
    <row r="95" spans="1:38" customHeight="1" ht="15.75">
      <c r="A95" s="70">
        <v>0.90625</v>
      </c>
      <c r="B95" s="71">
        <v>0.916666666666667</v>
      </c>
      <c r="C95" s="72">
        <v>50.02</v>
      </c>
      <c r="D95" s="73">
        <f>ROUND(C95,2)</f>
        <v>50.02</v>
      </c>
      <c r="E95" s="60">
        <v>165.76</v>
      </c>
      <c r="F95" s="60">
        <v>721.24262</v>
      </c>
      <c r="G95" s="61">
        <f>ABS(F95)</f>
        <v>721.24262</v>
      </c>
      <c r="H95" s="74">
        <v>-28.59059</v>
      </c>
      <c r="I95" s="63">
        <f>MAX(H95,-0.12*G95)</f>
        <v>-28.59059</v>
      </c>
      <c r="J95" s="63">
        <f>IF(ABS(G95)&lt;=10,0.5,IF(ABS(G95)&lt;=25,1,IF(ABS(G95)&lt;=100,2,10)))</f>
        <v>10</v>
      </c>
      <c r="K95" s="64">
        <f>IF(H95&lt;-J95,1,0)</f>
        <v>1</v>
      </c>
      <c r="L95" s="64">
        <f>IF(K95=K94,L94+K95,0)</f>
        <v>0</v>
      </c>
      <c r="M95" s="65">
        <f>IF(OR(L95=12,L95=24,L95=36,L95=48,L95=60,L95=72,L95=84,L95=96),1,0)</f>
        <v>0</v>
      </c>
      <c r="N95" s="65">
        <f>IF(H95&gt;J95,1,0)</f>
        <v>0</v>
      </c>
      <c r="O95" s="65">
        <f>IF(N95=N94,O94+N95,0)</f>
        <v>0</v>
      </c>
      <c r="P95" s="65">
        <f>IF(OR(O95=12,O95=24,O95=36,O95=48,O95=60,O95=72,O95=84,O95=96),1,0)</f>
        <v>0</v>
      </c>
      <c r="Q95" s="66">
        <f>M95+P95</f>
        <v>0</v>
      </c>
      <c r="R95" s="66">
        <f>Q95*ABS(S95)*0.1</f>
        <v>0</v>
      </c>
      <c r="S95" s="67">
        <f>I95*E95/40000</f>
        <v>-0.11847940496</v>
      </c>
      <c r="T95" s="60">
        <f>MIN($T$6/100*G95,150)</f>
        <v>86.54911439999999</v>
      </c>
      <c r="U95" s="60">
        <f>MIN($U$6/100*G95,200)</f>
        <v>108.186393</v>
      </c>
      <c r="V95" s="60">
        <f>MIN($V$6/100*G95,250)</f>
        <v>144.248524</v>
      </c>
      <c r="W95" s="60">
        <v>0.2</v>
      </c>
      <c r="X95" s="60">
        <v>0.2</v>
      </c>
      <c r="Y95" s="60">
        <v>0.6</v>
      </c>
      <c r="Z95" s="67">
        <f>IF(AND(D95&lt;49.85,H95&gt;0),$C$2*ABS(H95)/40000,(SUMPRODUCT(--(H95&gt;$T95:$V95),(H95-$T95:$V95),($W95:$Y95)))*E95/40000)</f>
        <v>0</v>
      </c>
      <c r="AA95" s="67">
        <f>IF(AND(C95&gt;=50.1,H95&lt;0),($A$2)*ABS(H95)/40000,0)</f>
        <v>0</v>
      </c>
      <c r="AB95" s="67">
        <f>S95+Z95+AA95</f>
        <v>-0.11847940496</v>
      </c>
      <c r="AC95" s="75" t="str">
        <f>IF(AB95&gt;=0,AB95,"")</f>
        <v/>
      </c>
      <c r="AD95" s="76">
        <f>IF(AB95&lt;0,AB95,"")</f>
        <v>-0.11847940496</v>
      </c>
      <c r="AE95" s="77"/>
      <c r="AF95" s="89"/>
      <c r="AG95" s="92">
        <f>ROUND((AG94-0.01),2)</f>
        <v>50.61</v>
      </c>
      <c r="AH95" s="93">
        <v>0</v>
      </c>
      <c r="AI95" s="86">
        <v>0</v>
      </c>
    </row>
    <row r="96" spans="1:38" customHeight="1" ht="15.75">
      <c r="A96" s="70">
        <v>0.916666666666667</v>
      </c>
      <c r="B96" s="71">
        <v>0.927083333333334</v>
      </c>
      <c r="C96" s="72">
        <v>49.94</v>
      </c>
      <c r="D96" s="73">
        <f>ROUND(C96,2)</f>
        <v>49.94</v>
      </c>
      <c r="E96" s="60">
        <v>472.66</v>
      </c>
      <c r="F96" s="60">
        <v>780.00024</v>
      </c>
      <c r="G96" s="61">
        <f>ABS(F96)</f>
        <v>780.00024</v>
      </c>
      <c r="H96" s="74">
        <v>-66.76145</v>
      </c>
      <c r="I96" s="63">
        <f>MAX(H96,-0.12*G96)</f>
        <v>-66.76145</v>
      </c>
      <c r="J96" s="63">
        <f>IF(ABS(G96)&lt;=10,0.5,IF(ABS(G96)&lt;=25,1,IF(ABS(G96)&lt;=100,2,10)))</f>
        <v>10</v>
      </c>
      <c r="K96" s="64">
        <f>IF(H96&lt;-J96,1,0)</f>
        <v>1</v>
      </c>
      <c r="L96" s="64">
        <f>IF(K96=K95,L95+K96,0)</f>
        <v>1</v>
      </c>
      <c r="M96" s="65">
        <f>IF(OR(L96=12,L96=24,L96=36,L96=48,L96=60,L96=72,L96=84,L96=96),1,0)</f>
        <v>0</v>
      </c>
      <c r="N96" s="65">
        <f>IF(H96&gt;J96,1,0)</f>
        <v>0</v>
      </c>
      <c r="O96" s="65">
        <f>IF(N96=N95,O95+N96,0)</f>
        <v>0</v>
      </c>
      <c r="P96" s="65">
        <f>IF(OR(O96=12,O96=24,O96=36,O96=48,O96=60,O96=72,O96=84,O96=96),1,0)</f>
        <v>0</v>
      </c>
      <c r="Q96" s="66">
        <f>M96+P96</f>
        <v>0</v>
      </c>
      <c r="R96" s="66">
        <f>Q96*ABS(S96)*0.1</f>
        <v>0</v>
      </c>
      <c r="S96" s="67">
        <f>I96*E96/40000</f>
        <v>-0.788886673925</v>
      </c>
      <c r="T96" s="60">
        <f>MIN($T$6/100*G96,150)</f>
        <v>93.60002879999999</v>
      </c>
      <c r="U96" s="60">
        <f>MIN($U$6/100*G96,200)</f>
        <v>117.000036</v>
      </c>
      <c r="V96" s="60">
        <f>MIN($V$6/100*G96,250)</f>
        <v>156.000048</v>
      </c>
      <c r="W96" s="60">
        <v>0.2</v>
      </c>
      <c r="X96" s="60">
        <v>0.2</v>
      </c>
      <c r="Y96" s="60">
        <v>0.6</v>
      </c>
      <c r="Z96" s="67">
        <f>IF(AND(D96&lt;49.85,H96&gt;0),$C$2*ABS(H96)/40000,(SUMPRODUCT(--(H96&gt;$T96:$V96),(H96-$T96:$V96),($W96:$Y96)))*E96/40000)</f>
        <v>0</v>
      </c>
      <c r="AA96" s="67">
        <f>IF(AND(C96&gt;=50.1,H96&lt;0),($A$2)*ABS(H96)/40000,0)</f>
        <v>0</v>
      </c>
      <c r="AB96" s="67">
        <f>S96+Z96+AA96</f>
        <v>-0.788886673925</v>
      </c>
      <c r="AC96" s="75" t="str">
        <f>IF(AB96&gt;=0,AB96,"")</f>
        <v/>
      </c>
      <c r="AD96" s="76">
        <f>IF(AB96&lt;0,AB96,"")</f>
        <v>-0.788886673925</v>
      </c>
      <c r="AE96" s="77"/>
      <c r="AF96" s="89"/>
      <c r="AG96" s="92">
        <f>ROUND((AG95-0.01),2)</f>
        <v>50.6</v>
      </c>
      <c r="AH96" s="93">
        <v>0</v>
      </c>
      <c r="AI96" s="86">
        <v>0</v>
      </c>
    </row>
    <row r="97" spans="1:38" customHeight="1" ht="15.75">
      <c r="A97" s="70">
        <v>0.927083333333333</v>
      </c>
      <c r="B97" s="71">
        <v>0.9375</v>
      </c>
      <c r="C97" s="72">
        <v>50</v>
      </c>
      <c r="D97" s="73">
        <f>ROUND(C97,2)</f>
        <v>50</v>
      </c>
      <c r="E97" s="60">
        <v>276.26</v>
      </c>
      <c r="F97" s="60">
        <v>755.94984</v>
      </c>
      <c r="G97" s="61">
        <f>ABS(F97)</f>
        <v>755.94984</v>
      </c>
      <c r="H97" s="74">
        <v>-55.14934</v>
      </c>
      <c r="I97" s="63">
        <f>MAX(H97,-0.12*G97)</f>
        <v>-55.14934</v>
      </c>
      <c r="J97" s="63">
        <f>IF(ABS(G97)&lt;=10,0.5,IF(ABS(G97)&lt;=25,1,IF(ABS(G97)&lt;=100,2,10)))</f>
        <v>10</v>
      </c>
      <c r="K97" s="64">
        <f>IF(H97&lt;-J97,1,0)</f>
        <v>1</v>
      </c>
      <c r="L97" s="64">
        <f>IF(K97=K96,L96+K97,0)</f>
        <v>2</v>
      </c>
      <c r="M97" s="65">
        <f>IF(OR(L97=12,L97=24,L97=36,L97=48,L97=60,L97=72,L97=84,L97=96),1,0)</f>
        <v>0</v>
      </c>
      <c r="N97" s="65">
        <f>IF(H97&gt;J97,1,0)</f>
        <v>0</v>
      </c>
      <c r="O97" s="65">
        <f>IF(N97=N96,O96+N97,0)</f>
        <v>0</v>
      </c>
      <c r="P97" s="65">
        <f>IF(OR(O97=12,O97=24,O97=36,O97=48,O97=60,O97=72,O97=84,O97=96),1,0)</f>
        <v>0</v>
      </c>
      <c r="Q97" s="66">
        <f>M97+P97</f>
        <v>0</v>
      </c>
      <c r="R97" s="66">
        <f>Q97*ABS(S97)*0.1</f>
        <v>0</v>
      </c>
      <c r="S97" s="67">
        <f>I97*E97/40000</f>
        <v>-0.38088891671</v>
      </c>
      <c r="T97" s="60">
        <f>MIN($T$6/100*G97,150)</f>
        <v>90.7139808</v>
      </c>
      <c r="U97" s="60">
        <f>MIN($U$6/100*G97,200)</f>
        <v>113.392476</v>
      </c>
      <c r="V97" s="60">
        <f>MIN($V$6/100*G97,250)</f>
        <v>151.189968</v>
      </c>
      <c r="W97" s="60">
        <v>0.2</v>
      </c>
      <c r="X97" s="60">
        <v>0.2</v>
      </c>
      <c r="Y97" s="60">
        <v>0.6</v>
      </c>
      <c r="Z97" s="67">
        <f>IF(AND(D97&lt;49.85,H97&gt;0),$C$2*ABS(H97)/40000,(SUMPRODUCT(--(H97&gt;$T97:$V97),(H97-$T97:$V97),($W97:$Y97)))*E97/40000)</f>
        <v>0</v>
      </c>
      <c r="AA97" s="67">
        <f>IF(AND(C97&gt;=50.1,H97&lt;0),($A$2)*ABS(H97)/40000,0)</f>
        <v>0</v>
      </c>
      <c r="AB97" s="67">
        <f>S97+Z97+AA97</f>
        <v>-0.38088891671</v>
      </c>
      <c r="AC97" s="75" t="str">
        <f>IF(AB97&gt;=0,AB97,"")</f>
        <v/>
      </c>
      <c r="AD97" s="76">
        <f>IF(AB97&lt;0,AB97,"")</f>
        <v>-0.38088891671</v>
      </c>
      <c r="AE97" s="77"/>
      <c r="AF97" s="89"/>
      <c r="AG97" s="92">
        <f>ROUND((AG96-0.01),2)</f>
        <v>50.59</v>
      </c>
      <c r="AH97" s="93">
        <v>0</v>
      </c>
      <c r="AI97" s="86">
        <v>0</v>
      </c>
    </row>
    <row r="98" spans="1:38" customHeight="1" ht="15.75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276.26</v>
      </c>
      <c r="F98" s="60">
        <v>741.22624</v>
      </c>
      <c r="G98" s="61">
        <f>ABS(F98)</f>
        <v>741.22624</v>
      </c>
      <c r="H98" s="74">
        <v>-69.18635</v>
      </c>
      <c r="I98" s="63">
        <f>MAX(H98,-0.12*G98)</f>
        <v>-69.18635</v>
      </c>
      <c r="J98" s="63">
        <f>IF(ABS(G98)&lt;=10,0.5,IF(ABS(G98)&lt;=25,1,IF(ABS(G98)&lt;=100,2,10)))</f>
        <v>10</v>
      </c>
      <c r="K98" s="64">
        <f>IF(H98&lt;-J98,1,0)</f>
        <v>1</v>
      </c>
      <c r="L98" s="64">
        <f>IF(K98=K97,L97+K98,0)</f>
        <v>3</v>
      </c>
      <c r="M98" s="65">
        <f>IF(OR(L98=12,L98=24,L98=36,L98=48,L98=60,L98=72,L98=84,L98=96),1,0)</f>
        <v>0</v>
      </c>
      <c r="N98" s="65">
        <f>IF(H98&gt;J98,1,0)</f>
        <v>0</v>
      </c>
      <c r="O98" s="65">
        <f>IF(N98=N97,O97+N98,0)</f>
        <v>0</v>
      </c>
      <c r="P98" s="65">
        <f>IF(OR(O98=12,O98=24,O98=36,O98=48,O98=60,O98=72,O98=84,O98=96),1,0)</f>
        <v>0</v>
      </c>
      <c r="Q98" s="66">
        <f>M98+P98</f>
        <v>0</v>
      </c>
      <c r="R98" s="66">
        <f>Q98*ABS(S98)*0.1</f>
        <v>0</v>
      </c>
      <c r="S98" s="67">
        <f>I98*E98/40000</f>
        <v>-0.477835526275</v>
      </c>
      <c r="T98" s="60">
        <f>MIN($T$6/100*G98,150)</f>
        <v>88.94714879999999</v>
      </c>
      <c r="U98" s="60">
        <f>MIN($U$6/100*G98,200)</f>
        <v>111.183936</v>
      </c>
      <c r="V98" s="60">
        <f>MIN($V$6/100*G98,250)</f>
        <v>148.245248</v>
      </c>
      <c r="W98" s="60">
        <v>0.2</v>
      </c>
      <c r="X98" s="60">
        <v>0.2</v>
      </c>
      <c r="Y98" s="60">
        <v>0.6</v>
      </c>
      <c r="Z98" s="67">
        <f>IF(AND(D98&lt;49.85,H98&gt;0),$C$2*ABS(H98)/40000,(SUMPRODUCT(--(H98&gt;$T98:$V98),(H98-$T98:$V98),($W98:$Y98)))*E98/40000)</f>
        <v>0</v>
      </c>
      <c r="AA98" s="67">
        <f>IF(AND(C98&gt;=50.1,H98&lt;0),($A$2)*ABS(H98)/40000,0)</f>
        <v>0</v>
      </c>
      <c r="AB98" s="67">
        <f>S98+Z98+AA98</f>
        <v>-0.477835526275</v>
      </c>
      <c r="AC98" s="75" t="str">
        <f>IF(AB98&gt;=0,AB98,"")</f>
        <v/>
      </c>
      <c r="AD98" s="76">
        <f>IF(AB98&lt;0,AB98,"")</f>
        <v>-0.477835526275</v>
      </c>
      <c r="AE98" s="77"/>
      <c r="AF98" s="89"/>
      <c r="AG98" s="92">
        <f>ROUND((AG97-0.01),2)</f>
        <v>50.58</v>
      </c>
      <c r="AH98" s="93">
        <v>0</v>
      </c>
      <c r="AI98" s="86">
        <v>0</v>
      </c>
    </row>
    <row r="99" spans="1:38" customHeight="1" ht="15.75">
      <c r="A99" s="70">
        <v>0.947916666666667</v>
      </c>
      <c r="B99" s="71">
        <v>0.958333333333334</v>
      </c>
      <c r="C99" s="72">
        <v>49.97</v>
      </c>
      <c r="D99" s="73">
        <f>ROUND(C99,2)</f>
        <v>49.97</v>
      </c>
      <c r="E99" s="60">
        <v>374.46</v>
      </c>
      <c r="F99" s="60">
        <v>741.23704</v>
      </c>
      <c r="G99" s="61">
        <f>ABS(F99)</f>
        <v>741.23704</v>
      </c>
      <c r="H99" s="74">
        <v>-85.00791</v>
      </c>
      <c r="I99" s="63">
        <f>MAX(H99,-0.12*G99)</f>
        <v>-85.00791</v>
      </c>
      <c r="J99" s="63">
        <f>IF(ABS(G99)&lt;=10,0.5,IF(ABS(G99)&lt;=25,1,IF(ABS(G99)&lt;=100,2,10)))</f>
        <v>10</v>
      </c>
      <c r="K99" s="64">
        <f>IF(H99&lt;-J99,1,0)</f>
        <v>1</v>
      </c>
      <c r="L99" s="64">
        <f>IF(K99=K98,L98+K99,0)</f>
        <v>4</v>
      </c>
      <c r="M99" s="65">
        <f>IF(OR(L99=12,L99=24,L99=36,L99=48,L99=60,L99=72,L99=84,L99=96),1,0)</f>
        <v>0</v>
      </c>
      <c r="N99" s="65">
        <f>IF(H99&gt;J99,1,0)</f>
        <v>0</v>
      </c>
      <c r="O99" s="65">
        <f>IF(N99=N98,O98+N99,0)</f>
        <v>0</v>
      </c>
      <c r="P99" s="65">
        <f>IF(OR(O99=12,O99=24,O99=36,O99=48,O99=60,O99=72,O99=84,O99=96),1,0)</f>
        <v>0</v>
      </c>
      <c r="Q99" s="66">
        <f>M99+P99</f>
        <v>0</v>
      </c>
      <c r="R99" s="66">
        <f>Q99*ABS(S99)*0.1</f>
        <v>0</v>
      </c>
      <c r="S99" s="67">
        <f>I99*E99/40000</f>
        <v>-0.7958015494649999</v>
      </c>
      <c r="T99" s="60">
        <f>MIN($T$6/100*G99,150)</f>
        <v>88.94844479999999</v>
      </c>
      <c r="U99" s="60">
        <f>MIN($U$6/100*G99,200)</f>
        <v>111.185556</v>
      </c>
      <c r="V99" s="60">
        <f>MIN($V$6/100*G99,250)</f>
        <v>148.247408</v>
      </c>
      <c r="W99" s="60">
        <v>0.2</v>
      </c>
      <c r="X99" s="60">
        <v>0.2</v>
      </c>
      <c r="Y99" s="60">
        <v>0.6</v>
      </c>
      <c r="Z99" s="67">
        <f>IF(AND(D99&lt;49.85,H99&gt;0),$C$2*ABS(H99)/40000,(SUMPRODUCT(--(H99&gt;$T99:$V99),(H99-$T99:$V99),($W99:$Y99)))*E99/40000)</f>
        <v>0</v>
      </c>
      <c r="AA99" s="67">
        <f>IF(AND(C99&gt;=50.1,H99&lt;0),($A$2)*ABS(H99)/40000,0)</f>
        <v>0</v>
      </c>
      <c r="AB99" s="67">
        <f>S99+Z99+AA99</f>
        <v>-0.7958015494649999</v>
      </c>
      <c r="AC99" s="75" t="str">
        <f>IF(AB99&gt;=0,AB99,"")</f>
        <v/>
      </c>
      <c r="AD99" s="76">
        <f>IF(AB99&lt;0,AB99,"")</f>
        <v>-0.7958015494649999</v>
      </c>
      <c r="AE99" s="77"/>
      <c r="AF99" s="89"/>
      <c r="AG99" s="92">
        <f>ROUND((AG98-0.01),2)</f>
        <v>50.57</v>
      </c>
      <c r="AH99" s="93">
        <v>0</v>
      </c>
      <c r="AI99" s="86">
        <v>0</v>
      </c>
    </row>
    <row r="100" spans="1:38" customHeight="1" ht="15.75">
      <c r="A100" s="70">
        <v>0.958333333333333</v>
      </c>
      <c r="B100" s="71">
        <v>0.96875</v>
      </c>
      <c r="C100" s="72">
        <v>49.95</v>
      </c>
      <c r="D100" s="73">
        <f>ROUND(C100,2)</f>
        <v>49.95</v>
      </c>
      <c r="E100" s="60">
        <v>439.93</v>
      </c>
      <c r="F100" s="60">
        <v>749.47704</v>
      </c>
      <c r="G100" s="61">
        <f>ABS(F100)</f>
        <v>749.47704</v>
      </c>
      <c r="H100" s="74">
        <v>-103.16513</v>
      </c>
      <c r="I100" s="63">
        <f>MAX(H100,-0.12*G100)</f>
        <v>-89.9372448</v>
      </c>
      <c r="J100" s="63">
        <f>IF(ABS(G100)&lt;=10,0.5,IF(ABS(G100)&lt;=25,1,IF(ABS(G100)&lt;=100,2,10)))</f>
        <v>10</v>
      </c>
      <c r="K100" s="64">
        <f>IF(H100&lt;-J100,1,0)</f>
        <v>1</v>
      </c>
      <c r="L100" s="64">
        <f>IF(K100=K99,L99+K100,0)</f>
        <v>5</v>
      </c>
      <c r="M100" s="65">
        <f>IF(OR(L100=12,L100=24,L100=36,L100=48,L100=60,L100=72,L100=84,L100=96),1,0)</f>
        <v>0</v>
      </c>
      <c r="N100" s="65">
        <f>IF(H100&gt;J100,1,0)</f>
        <v>0</v>
      </c>
      <c r="O100" s="65">
        <f>IF(N100=N99,O99+N100,0)</f>
        <v>0</v>
      </c>
      <c r="P100" s="65">
        <f>IF(OR(O100=12,O100=24,O100=36,O100=48,O100=60,O100=72,O100=84,O100=96),1,0)</f>
        <v>0</v>
      </c>
      <c r="Q100" s="66">
        <f>M100+P100</f>
        <v>0</v>
      </c>
      <c r="R100" s="66">
        <f>Q100*ABS(S100)*0.1</f>
        <v>0</v>
      </c>
      <c r="S100" s="67">
        <f>I100*E100/40000</f>
        <v>-0.9891523026216</v>
      </c>
      <c r="T100" s="60">
        <f>MIN($T$6/100*G100,150)</f>
        <v>89.9372448</v>
      </c>
      <c r="U100" s="60">
        <f>MIN($U$6/100*G100,200)</f>
        <v>112.421556</v>
      </c>
      <c r="V100" s="60">
        <f>MIN($V$6/100*G100,250)</f>
        <v>149.895408</v>
      </c>
      <c r="W100" s="60">
        <v>0.2</v>
      </c>
      <c r="X100" s="60">
        <v>0.2</v>
      </c>
      <c r="Y100" s="60">
        <v>0.6</v>
      </c>
      <c r="Z100" s="67">
        <f>IF(AND(D100&lt;49.85,H100&gt;0),$C$2*ABS(H100)/40000,(SUMPRODUCT(--(H100&gt;$T100:$V100),(H100-$T100:$V100),($W100:$Y100)))*E100/40000)</f>
        <v>0</v>
      </c>
      <c r="AA100" s="67">
        <f>IF(AND(C100&gt;=50.1,H100&lt;0),($A$2)*ABS(H100)/40000,0)</f>
        <v>0</v>
      </c>
      <c r="AB100" s="67">
        <f>S100+Z100+AA100</f>
        <v>-0.9891523026216</v>
      </c>
      <c r="AC100" s="75" t="str">
        <f>IF(AB100&gt;=0,AB100,"")</f>
        <v/>
      </c>
      <c r="AD100" s="76">
        <f>IF(AB100&lt;0,AB100,"")</f>
        <v>-0.9891523026216</v>
      </c>
      <c r="AE100" s="77"/>
      <c r="AF100" s="89"/>
      <c r="AG100" s="92">
        <f>ROUND((AG99-0.01),2)</f>
        <v>50.56</v>
      </c>
      <c r="AH100" s="93">
        <v>0</v>
      </c>
      <c r="AI100" s="86">
        <v>0</v>
      </c>
    </row>
    <row r="101" spans="1:38" customHeight="1" ht="15.75">
      <c r="A101" s="70">
        <v>0.96875</v>
      </c>
      <c r="B101" s="71">
        <v>0.979166666666667</v>
      </c>
      <c r="C101" s="72">
        <v>49.93</v>
      </c>
      <c r="D101" s="73">
        <f>ROUND(C101,2)</f>
        <v>49.93</v>
      </c>
      <c r="E101" s="60">
        <v>505.4</v>
      </c>
      <c r="F101" s="60">
        <v>750.92624</v>
      </c>
      <c r="G101" s="61">
        <f>ABS(F101)</f>
        <v>750.92624</v>
      </c>
      <c r="H101" s="74">
        <v>-109.00633</v>
      </c>
      <c r="I101" s="63">
        <f>MAX(H101,-0.12*G101)</f>
        <v>-90.1111488</v>
      </c>
      <c r="J101" s="63">
        <f>IF(ABS(G101)&lt;=10,0.5,IF(ABS(G101)&lt;=25,1,IF(ABS(G101)&lt;=100,2,10)))</f>
        <v>10</v>
      </c>
      <c r="K101" s="64">
        <f>IF(H101&lt;-J101,1,0)</f>
        <v>1</v>
      </c>
      <c r="L101" s="64">
        <f>IF(K101=K100,L100+K101,0)</f>
        <v>6</v>
      </c>
      <c r="M101" s="65">
        <f>IF(OR(L101=12,L101=24,L101=36,L101=48,L101=60,L101=72,L101=84,L101=96),1,0)</f>
        <v>0</v>
      </c>
      <c r="N101" s="65">
        <f>IF(H101&gt;J101,1,0)</f>
        <v>0</v>
      </c>
      <c r="O101" s="65">
        <f>IF(N101=N100,O100+N101,0)</f>
        <v>0</v>
      </c>
      <c r="P101" s="65">
        <f>IF(OR(O101=12,O101=24,O101=36,O101=48,O101=60,O101=72,O101=84,O101=96),1,0)</f>
        <v>0</v>
      </c>
      <c r="Q101" s="66">
        <f>M101+P101</f>
        <v>0</v>
      </c>
      <c r="R101" s="66">
        <f>Q101*ABS(S101)*0.1</f>
        <v>0</v>
      </c>
      <c r="S101" s="67">
        <f>I101*E101/40000</f>
        <v>-1.138554365088</v>
      </c>
      <c r="T101" s="60">
        <f>MIN($T$6/100*G101,150)</f>
        <v>90.1111488</v>
      </c>
      <c r="U101" s="60">
        <f>MIN($U$6/100*G101,200)</f>
        <v>112.638936</v>
      </c>
      <c r="V101" s="60">
        <f>MIN($V$6/100*G101,250)</f>
        <v>150.185248</v>
      </c>
      <c r="W101" s="60">
        <v>0.2</v>
      </c>
      <c r="X101" s="60">
        <v>0.2</v>
      </c>
      <c r="Y101" s="60">
        <v>0.6</v>
      </c>
      <c r="Z101" s="67">
        <f>IF(AND(D101&lt;49.85,H101&gt;0),$C$2*ABS(H101)/40000,(SUMPRODUCT(--(H101&gt;$T101:$V101),(H101-$T101:$V101),($W101:$Y101)))*E101/40000)</f>
        <v>0</v>
      </c>
      <c r="AA101" s="67">
        <f>IF(AND(C101&gt;=50.1,H101&lt;0),($A$2)*ABS(H101)/40000,0)</f>
        <v>0</v>
      </c>
      <c r="AB101" s="67">
        <f>S101+Z101+AA101</f>
        <v>-1.138554365088</v>
      </c>
      <c r="AC101" s="75" t="str">
        <f>IF(AB101&gt;=0,AB101,"")</f>
        <v/>
      </c>
      <c r="AD101" s="76">
        <f>IF(AB101&lt;0,AB101,"")</f>
        <v>-1.138554365088</v>
      </c>
      <c r="AE101" s="77"/>
      <c r="AF101" s="89"/>
      <c r="AG101" s="92">
        <f>ROUND((AG100-0.01),2)</f>
        <v>50.55</v>
      </c>
      <c r="AH101" s="93">
        <v>0</v>
      </c>
      <c r="AI101" s="86">
        <v>0</v>
      </c>
    </row>
    <row r="102" spans="1:38" customHeight="1" ht="15.75">
      <c r="A102" s="70">
        <v>0.979166666666667</v>
      </c>
      <c r="B102" s="71">
        <v>0.989583333333334</v>
      </c>
      <c r="C102" s="72">
        <v>49.98</v>
      </c>
      <c r="D102" s="73">
        <f>ROUND(C102,2)</f>
        <v>49.98</v>
      </c>
      <c r="E102" s="60">
        <v>341.73</v>
      </c>
      <c r="F102" s="60">
        <v>750.14384</v>
      </c>
      <c r="G102" s="61">
        <f>ABS(F102)</f>
        <v>750.14384</v>
      </c>
      <c r="H102" s="74">
        <v>-120.88317</v>
      </c>
      <c r="I102" s="63">
        <f>MAX(H102,-0.12*G102)</f>
        <v>-90.01726079999999</v>
      </c>
      <c r="J102" s="63">
        <f>IF(ABS(G102)&lt;=10,0.5,IF(ABS(G102)&lt;=25,1,IF(ABS(G102)&lt;=100,2,10)))</f>
        <v>10</v>
      </c>
      <c r="K102" s="64">
        <f>IF(H102&lt;-J102,1,0)</f>
        <v>1</v>
      </c>
      <c r="L102" s="64">
        <f>IF(K102=K101,L101+K102,0)</f>
        <v>7</v>
      </c>
      <c r="M102" s="65">
        <f>IF(OR(L102=12,L102=24,L102=36,L102=48,L102=60,L102=72,L102=84,L102=96),1,0)</f>
        <v>0</v>
      </c>
      <c r="N102" s="65">
        <f>IF(H102&gt;J102,1,0)</f>
        <v>0</v>
      </c>
      <c r="O102" s="65">
        <f>IF(N102=N101,O101+N102,0)</f>
        <v>0</v>
      </c>
      <c r="P102" s="65">
        <f>IF(OR(O102=12,O102=24,O102=36,O102=48,O102=60,O102=72,O102=84,O102=96),1,0)</f>
        <v>0</v>
      </c>
      <c r="Q102" s="66">
        <f>M102+P102</f>
        <v>0</v>
      </c>
      <c r="R102" s="66">
        <f>Q102*ABS(S102)*0.1</f>
        <v>0</v>
      </c>
      <c r="S102" s="67">
        <f>I102*E102/40000</f>
        <v>-0.7690399633296</v>
      </c>
      <c r="T102" s="60">
        <f>MIN($T$6/100*G102,150)</f>
        <v>90.01726079999999</v>
      </c>
      <c r="U102" s="60">
        <f>MIN($U$6/100*G102,200)</f>
        <v>112.521576</v>
      </c>
      <c r="V102" s="60">
        <f>MIN($V$6/100*G102,250)</f>
        <v>150.028768</v>
      </c>
      <c r="W102" s="60">
        <v>0.2</v>
      </c>
      <c r="X102" s="60">
        <v>0.2</v>
      </c>
      <c r="Y102" s="60">
        <v>0.6</v>
      </c>
      <c r="Z102" s="67">
        <f>IF(AND(D102&lt;49.85,H102&gt;0),$C$2*ABS(H102)/40000,(SUMPRODUCT(--(H102&gt;$T102:$V102),(H102-$T102:$V102),($W102:$Y102)))*E102/40000)</f>
        <v>0</v>
      </c>
      <c r="AA102" s="67">
        <f>IF(AND(C102&gt;=50.1,H102&lt;0),($A$2)*ABS(H102)/40000,0)</f>
        <v>0</v>
      </c>
      <c r="AB102" s="67">
        <f>S102+Z102+AA102</f>
        <v>-0.7690399633296</v>
      </c>
      <c r="AC102" s="75" t="str">
        <f>IF(AB102&gt;=0,AB102,"")</f>
        <v/>
      </c>
      <c r="AD102" s="76">
        <f>IF(AB102&lt;0,AB102,"")</f>
        <v>-0.7690399633296</v>
      </c>
      <c r="AE102" s="77"/>
      <c r="AF102" s="89"/>
      <c r="AG102" s="92">
        <f>ROUND((AG101-0.01),2)</f>
        <v>50.54</v>
      </c>
      <c r="AH102" s="93">
        <v>0</v>
      </c>
      <c r="AI102" s="86">
        <v>0</v>
      </c>
      <c r="AK102" s="94"/>
    </row>
    <row r="103" spans="1:38" customHeight="1" ht="15.75">
      <c r="A103" s="95">
        <v>0.989583333333333</v>
      </c>
      <c r="B103" s="96">
        <v>1</v>
      </c>
      <c r="C103" s="97">
        <v>50</v>
      </c>
      <c r="D103" s="98">
        <f>ROUND(C103,2)</f>
        <v>50</v>
      </c>
      <c r="E103" s="99">
        <v>276.26</v>
      </c>
      <c r="F103" s="99">
        <v>742.31624</v>
      </c>
      <c r="G103" s="61">
        <f>ABS(F103)</f>
        <v>742.31624</v>
      </c>
      <c r="H103" s="100">
        <v>-119.91397</v>
      </c>
      <c r="I103" s="101">
        <f>MAX(H103,-0.12*G103)</f>
        <v>-89.0779488</v>
      </c>
      <c r="J103" s="101">
        <f>IF(ABS(G103)&lt;=10,0.5,IF(ABS(G103)&lt;=25,1,IF(ABS(G103)&lt;=100,2,10)))</f>
        <v>10</v>
      </c>
      <c r="K103" s="64">
        <f>IF(H103&lt;-J103,1,0)</f>
        <v>1</v>
      </c>
      <c r="L103" s="102">
        <f>IF(K103=K102,L102+K103,0)</f>
        <v>8</v>
      </c>
      <c r="M103" s="65">
        <f>IF(OR(L103=12,L103=24,L103=36,L103=48,L103=60,L103=72,L103=84,L103=96),1,0)</f>
        <v>0</v>
      </c>
      <c r="N103" s="103">
        <f>IF(H103&gt;J103,1,0)</f>
        <v>0</v>
      </c>
      <c r="O103" s="103">
        <f>IF(N103=N102,O102+N103,0)</f>
        <v>0</v>
      </c>
      <c r="P103" s="65">
        <f>IF(OR(O103=12,O103=24,O103=36,O103=48,O103=60,O103=72,O103=84,O103=96),1,0)</f>
        <v>0</v>
      </c>
      <c r="Q103" s="104">
        <f>M103+P103</f>
        <v>0</v>
      </c>
      <c r="R103" s="104">
        <f>Q103*ABS(S103)*0.1</f>
        <v>0</v>
      </c>
      <c r="S103" s="67">
        <f>I103*E103/40000</f>
        <v>-0.6152168533872</v>
      </c>
      <c r="T103" s="105">
        <f>MIN($T$6/100*G103,150)</f>
        <v>89.0779488</v>
      </c>
      <c r="U103" s="105">
        <f>MIN($U$6/100*G103,200)</f>
        <v>111.347436</v>
      </c>
      <c r="V103" s="105">
        <f>MIN($V$6/100*G103,250)</f>
        <v>148.463248</v>
      </c>
      <c r="W103" s="105">
        <v>0.2</v>
      </c>
      <c r="X103" s="105">
        <v>0.2</v>
      </c>
      <c r="Y103" s="105">
        <v>0.6</v>
      </c>
      <c r="Z103" s="67">
        <f>IF(AND(D103&lt;49.85,H103&gt;0),$C$2*ABS(H103)/40000,(SUMPRODUCT(--(H103&gt;$T103:$V103),(H103-$T103:$V103),($W103:$Y103)))*E103/40000)</f>
        <v>0</v>
      </c>
      <c r="AA103" s="67">
        <f>IF(AND(C103&gt;=50.1,H103&lt;0),($A$2)*ABS(H103)/40000,0)</f>
        <v>0</v>
      </c>
      <c r="AB103" s="106">
        <f>S103+Z103+AA103</f>
        <v>-0.6152168533872</v>
      </c>
      <c r="AC103" s="107" t="str">
        <f>IF(AB103&gt;=0,AB103,"")</f>
        <v/>
      </c>
      <c r="AD103" s="108">
        <f>IF(AB103&lt;0,AB103,"")</f>
        <v>-0.6152168533872</v>
      </c>
      <c r="AE103" s="109"/>
      <c r="AF103" s="89"/>
      <c r="AG103" s="92">
        <f>ROUND((AG102-0.01),2)</f>
        <v>50.53</v>
      </c>
      <c r="AH103" s="93">
        <v>0</v>
      </c>
      <c r="AI103" s="86">
        <v>0</v>
      </c>
    </row>
    <row r="104" spans="1:38" customHeight="1" ht="15.75">
      <c r="A104" s="138" t="s">
        <v>29</v>
      </c>
      <c r="B104" s="138"/>
      <c r="C104" s="110">
        <f>AVERAGE(C8:C103)</f>
        <v>49.99489583333335</v>
      </c>
      <c r="D104" s="110">
        <f>ROUND(C104,2)</f>
        <v>49.99</v>
      </c>
      <c r="E104" s="111">
        <f>AVERAGE(E6:E103)</f>
        <v>269.3837499999999</v>
      </c>
      <c r="F104" s="111"/>
      <c r="G104" s="61">
        <f>ABS(F104)</f>
        <v>0</v>
      </c>
      <c r="H104" s="112">
        <f>SUM(H8:H103)/4</f>
        <v>-191.0853074999999</v>
      </c>
      <c r="I104" s="112"/>
      <c r="J104" s="112"/>
      <c r="K104" s="112"/>
      <c r="L104" s="112"/>
      <c r="M104" s="112"/>
      <c r="N104" s="112"/>
      <c r="O104" s="112"/>
      <c r="P104" s="112"/>
      <c r="Q104" s="112">
        <f>SUM(Q8:Q103)</f>
        <v>0</v>
      </c>
      <c r="R104" s="112">
        <f>SUM($R$8:$R$103)</f>
        <v>0</v>
      </c>
      <c r="S104" s="111">
        <f>SUM(S8:S103)</f>
        <v>-5.880526061861402</v>
      </c>
      <c r="T104" s="113"/>
      <c r="U104" s="113"/>
      <c r="V104" s="113"/>
      <c r="W104" s="113"/>
      <c r="X104" s="113"/>
      <c r="Y104" s="113"/>
      <c r="Z104" s="114">
        <f>SUM(Z8:Z103)</f>
        <v>0.05379361306226007</v>
      </c>
      <c r="AA104" s="114">
        <f>SUM(AA8:AA103)</f>
        <v>0</v>
      </c>
      <c r="AB104" s="115">
        <f>SUM(AB8:AB103)</f>
        <v>-5.826732448799141</v>
      </c>
      <c r="AC104" s="116">
        <f>SUM(AC8:AC103)</f>
        <v>11.80493468047726</v>
      </c>
      <c r="AD104" s="117">
        <f>SUM(AD8:AD103)</f>
        <v>-17.6316671292764</v>
      </c>
      <c r="AE104" s="118"/>
      <c r="AF104" s="89"/>
      <c r="AG104" s="92">
        <f>ROUND((AG103-0.01),2)</f>
        <v>50.52</v>
      </c>
      <c r="AH104" s="93">
        <v>0</v>
      </c>
      <c r="AI104" s="86">
        <v>0</v>
      </c>
    </row>
    <row r="105" spans="1:38" customHeight="1" ht="15.75">
      <c r="G105" s="61">
        <f>ABS(F105)</f>
        <v>0</v>
      </c>
      <c r="H105" s="139" t="s">
        <v>54</v>
      </c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19"/>
      <c r="AB105" s="120">
        <f>$R$104</f>
        <v>0</v>
      </c>
      <c r="AC105" s="121"/>
      <c r="AF105" s="89"/>
      <c r="AG105" s="92">
        <f>ROUND((AG104-0.01),2)</f>
        <v>50.51</v>
      </c>
      <c r="AH105" s="93">
        <v>0</v>
      </c>
      <c r="AI105" s="86">
        <v>0</v>
      </c>
    </row>
    <row r="106" spans="1:38" customHeight="1" ht="15.75">
      <c r="A106" s="122" t="s">
        <v>55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3"/>
      <c r="AA106" s="119"/>
      <c r="AB106" s="124">
        <f>IF($H$104&gt;(0.01*Q1),0.2*ABS(S104),0)</f>
        <v>0</v>
      </c>
      <c r="AC106" s="121"/>
      <c r="AF106" s="89"/>
      <c r="AG106" s="92">
        <f>ROUND((AG105-0.01),2)</f>
        <v>50.5</v>
      </c>
      <c r="AH106" s="93">
        <v>0</v>
      </c>
      <c r="AI106" s="86">
        <v>0</v>
      </c>
    </row>
    <row r="107" spans="1:38" customHeight="1" ht="15.75">
      <c r="S107" s="139" t="s">
        <v>56</v>
      </c>
      <c r="T107" s="139"/>
      <c r="U107" s="139"/>
      <c r="V107" s="139"/>
      <c r="W107" s="139"/>
      <c r="X107" s="139"/>
      <c r="Y107" s="139"/>
      <c r="Z107" s="139"/>
      <c r="AA107" s="119"/>
      <c r="AB107" s="125">
        <f>AB104+AB105</f>
        <v>-5.826732448799141</v>
      </c>
      <c r="AC107" s="121"/>
      <c r="AF107" s="89"/>
      <c r="AG107" s="92">
        <f>ROUND((AG106-0.01),2)</f>
        <v>50.49</v>
      </c>
      <c r="AH107" s="93">
        <v>0</v>
      </c>
      <c r="AI107" s="86">
        <v>0</v>
      </c>
    </row>
    <row r="108" spans="1:38" customHeight="1" ht="15.75">
      <c r="AA108" s="126"/>
      <c r="AB108" s="127"/>
      <c r="AC108" s="121"/>
      <c r="AF108" s="89"/>
      <c r="AG108" s="92">
        <f>ROUND((AG107-0.01),2)</f>
        <v>50.48</v>
      </c>
      <c r="AH108" s="93">
        <v>0</v>
      </c>
      <c r="AI108" s="86">
        <v>0</v>
      </c>
    </row>
    <row r="109" spans="1:38" customHeight="1" ht="15.75">
      <c r="A109" s="128" t="s">
        <v>57</v>
      </c>
      <c r="AA109" s="129"/>
      <c r="AB109" s="130"/>
      <c r="AC109" s="131"/>
      <c r="AE109" s="94"/>
      <c r="AF109" s="89"/>
      <c r="AG109" s="92">
        <f>ROUND((AG108-0.01),2)</f>
        <v>50.47</v>
      </c>
      <c r="AH109" s="93">
        <v>0</v>
      </c>
      <c r="AI109" s="86">
        <v>0</v>
      </c>
    </row>
    <row r="110" spans="1:38" customHeight="1" ht="15.75">
      <c r="AF110" s="89"/>
      <c r="AG110" s="92">
        <f>ROUND((AG109-0.01),2)</f>
        <v>50.46</v>
      </c>
      <c r="AH110" s="93">
        <v>0</v>
      </c>
      <c r="AI110" s="86">
        <v>0</v>
      </c>
    </row>
    <row r="111" spans="1:38" customHeight="1" ht="15.75">
      <c r="AF111" s="89"/>
      <c r="AG111" s="92">
        <f>ROUND((AG110-0.01),2)</f>
        <v>50.45</v>
      </c>
      <c r="AH111" s="93">
        <v>0</v>
      </c>
      <c r="AI111" s="86">
        <v>0</v>
      </c>
    </row>
    <row r="112" spans="1:38" customHeight="1" ht="15.75">
      <c r="AF112" s="89"/>
      <c r="AG112" s="92">
        <f>ROUND((AG111-0.01),2)</f>
        <v>50.44</v>
      </c>
      <c r="AH112" s="93">
        <v>0</v>
      </c>
      <c r="AI112" s="86">
        <v>0</v>
      </c>
    </row>
    <row r="113" spans="1:38" customHeight="1" ht="15.75">
      <c r="AF113" s="132"/>
      <c r="AG113" s="92">
        <f>ROUND((AG112-0.01),2)</f>
        <v>50.43</v>
      </c>
      <c r="AH113" s="93">
        <v>0</v>
      </c>
      <c r="AI113" s="86">
        <v>0</v>
      </c>
    </row>
    <row r="114" spans="1:38" customHeight="1" ht="15.75">
      <c r="AF114" s="132"/>
      <c r="AG114" s="92">
        <f>ROUND((AG113-0.01),2)</f>
        <v>50.42</v>
      </c>
      <c r="AH114" s="93">
        <v>0</v>
      </c>
      <c r="AI114" s="86">
        <v>0</v>
      </c>
    </row>
    <row r="115" spans="1:38" customHeight="1" ht="15.75">
      <c r="AF115" s="132"/>
      <c r="AG115" s="92">
        <f>ROUND((AG114-0.01),2)</f>
        <v>50.41</v>
      </c>
      <c r="AH115" s="93">
        <v>0</v>
      </c>
      <c r="AI115" s="86">
        <v>0</v>
      </c>
    </row>
    <row r="116" spans="1:38" customHeight="1" ht="15.75">
      <c r="AF116" s="132"/>
      <c r="AG116" s="92">
        <f>ROUND((AG115-0.01),2)</f>
        <v>50.4</v>
      </c>
      <c r="AH116" s="93">
        <v>0</v>
      </c>
      <c r="AI116" s="86">
        <v>0</v>
      </c>
    </row>
    <row r="117" spans="1:38" customHeight="1" ht="15.75">
      <c r="AF117" s="132"/>
      <c r="AG117" s="92">
        <f>ROUND((AG116-0.01),2)</f>
        <v>50.39</v>
      </c>
      <c r="AH117" s="93">
        <v>0</v>
      </c>
      <c r="AI117" s="86">
        <v>0</v>
      </c>
    </row>
    <row r="118" spans="1:38" customHeight="1" ht="15.75">
      <c r="AF118" s="132"/>
      <c r="AG118" s="92">
        <f>ROUND((AG117-0.01),2)</f>
        <v>50.38</v>
      </c>
      <c r="AH118" s="93">
        <v>0</v>
      </c>
      <c r="AI118" s="86">
        <v>0</v>
      </c>
    </row>
    <row r="119" spans="1:38" customHeight="1" ht="15.75">
      <c r="AF119" s="132"/>
      <c r="AG119" s="92">
        <f>ROUND((AG118-0.01),2)</f>
        <v>50.37</v>
      </c>
      <c r="AH119" s="93">
        <v>0</v>
      </c>
      <c r="AI119" s="86">
        <v>0</v>
      </c>
    </row>
    <row r="120" spans="1:38" customHeight="1" ht="15.75">
      <c r="AF120" s="16"/>
      <c r="AG120" s="92">
        <f>ROUND((AG119-0.01),2)</f>
        <v>50.36</v>
      </c>
      <c r="AH120" s="93">
        <v>0</v>
      </c>
      <c r="AI120" s="86">
        <v>0</v>
      </c>
    </row>
    <row r="121" spans="1:38" customHeight="1" ht="15.75">
      <c r="AF121" s="16"/>
      <c r="AG121" s="92">
        <f>ROUND((AG120-0.01),2)</f>
        <v>50.35</v>
      </c>
      <c r="AH121" s="93">
        <v>0</v>
      </c>
      <c r="AI121" s="86">
        <v>0</v>
      </c>
    </row>
    <row r="122" spans="1:38" customHeight="1" ht="15.75">
      <c r="AF122" s="16"/>
      <c r="AG122" s="92">
        <f>ROUND((AG121-0.01),2)</f>
        <v>50.34</v>
      </c>
      <c r="AH122" s="93">
        <v>0</v>
      </c>
      <c r="AI122" s="86">
        <v>0</v>
      </c>
    </row>
    <row r="123" spans="1:38" customHeight="1" ht="15.75">
      <c r="AF123" s="16"/>
      <c r="AG123" s="92">
        <f>ROUND((AG122-0.01),2)</f>
        <v>50.33</v>
      </c>
      <c r="AH123" s="93">
        <v>0</v>
      </c>
      <c r="AI123" s="86">
        <v>0</v>
      </c>
    </row>
    <row r="124" spans="1:38" customHeight="1" ht="15.75">
      <c r="AF124" s="16"/>
      <c r="AG124" s="49">
        <f>ROUND((AG123-0.01),2)</f>
        <v>50.32</v>
      </c>
      <c r="AH124" s="50">
        <v>0</v>
      </c>
      <c r="AI124" s="86">
        <v>0</v>
      </c>
    </row>
    <row r="125" spans="1:38" customHeight="1" ht="15.75">
      <c r="AF125" s="16"/>
      <c r="AG125" s="49">
        <f>ROUND((AG124-0.01),2)</f>
        <v>50.31</v>
      </c>
      <c r="AH125" s="50">
        <v>0</v>
      </c>
      <c r="AI125" s="86">
        <v>0</v>
      </c>
    </row>
    <row r="126" spans="1:38" customHeight="1" ht="15.75">
      <c r="AF126" s="16"/>
      <c r="AG126" s="49">
        <f>ROUND((AG125-0.01),2)</f>
        <v>50.3</v>
      </c>
      <c r="AH126" s="50">
        <v>0</v>
      </c>
      <c r="AI126" s="86">
        <v>0</v>
      </c>
    </row>
    <row r="127" spans="1:38" customHeight="1" ht="15.75">
      <c r="AF127" s="16"/>
      <c r="AG127" s="49">
        <f>ROUND((AG126-0.01),2)</f>
        <v>50.29</v>
      </c>
      <c r="AH127" s="50">
        <v>0</v>
      </c>
      <c r="AI127" s="86">
        <v>0</v>
      </c>
    </row>
    <row r="128" spans="1:38" customHeight="1" ht="15.75">
      <c r="AF128" s="16"/>
      <c r="AG128" s="49">
        <f>ROUND((AG127-0.01),2)</f>
        <v>50.28</v>
      </c>
      <c r="AH128" s="50">
        <v>0</v>
      </c>
      <c r="AI128" s="86">
        <v>0</v>
      </c>
    </row>
    <row r="129" spans="1:38" customHeight="1" ht="15.75">
      <c r="AF129" s="16"/>
      <c r="AG129" s="49">
        <f>ROUND((AG128-0.01),2)</f>
        <v>50.27</v>
      </c>
      <c r="AH129" s="50">
        <v>0</v>
      </c>
      <c r="AI129" s="86">
        <v>0</v>
      </c>
    </row>
    <row r="130" spans="1:38" customHeight="1" ht="15.75">
      <c r="AF130" s="16"/>
      <c r="AG130" s="49">
        <f>ROUND((AG129-0.01),2)</f>
        <v>50.26</v>
      </c>
      <c r="AH130" s="50">
        <v>0</v>
      </c>
      <c r="AI130" s="86">
        <v>0</v>
      </c>
    </row>
    <row r="131" spans="1:38" customHeight="1" ht="15.75">
      <c r="AF131" s="16"/>
      <c r="AG131" s="49">
        <f>ROUND((AG130-0.01),2)</f>
        <v>50.25</v>
      </c>
      <c r="AH131" s="50">
        <v>0</v>
      </c>
      <c r="AI131" s="86">
        <v>0</v>
      </c>
    </row>
    <row r="132" spans="1:38" customHeight="1" ht="15.75">
      <c r="AF132" s="16"/>
      <c r="AG132" s="49">
        <f>ROUND((AG131-0.01),2)</f>
        <v>50.24</v>
      </c>
      <c r="AH132" s="50">
        <v>0</v>
      </c>
      <c r="AI132" s="86">
        <v>0</v>
      </c>
    </row>
    <row r="133" spans="1:38" customHeight="1" ht="15.75">
      <c r="AF133" s="16"/>
      <c r="AG133" s="49">
        <f>ROUND((AG132-0.01),2)</f>
        <v>50.23</v>
      </c>
      <c r="AH133" s="50">
        <v>0</v>
      </c>
      <c r="AI133" s="86">
        <v>0</v>
      </c>
    </row>
    <row r="134" spans="1:38" customHeight="1" ht="15.75">
      <c r="AF134" s="16"/>
      <c r="AG134" s="49">
        <f>ROUND((AG133-0.01),2)</f>
        <v>50.22</v>
      </c>
      <c r="AH134" s="50">
        <v>0</v>
      </c>
      <c r="AI134" s="86">
        <v>0</v>
      </c>
    </row>
    <row r="135" spans="1:38" customHeight="1" ht="15.75">
      <c r="AF135" s="16"/>
      <c r="AG135" s="49">
        <f>ROUND((AG134-0.01),2)</f>
        <v>50.21</v>
      </c>
      <c r="AH135" s="50">
        <v>0</v>
      </c>
      <c r="AI135" s="86">
        <v>0</v>
      </c>
    </row>
    <row r="136" spans="1:38" customHeight="1" ht="15.75">
      <c r="AF136" s="16"/>
      <c r="AG136" s="49">
        <f>ROUND((AG135-0.01),2)</f>
        <v>50.2</v>
      </c>
      <c r="AH136" s="50">
        <v>0</v>
      </c>
      <c r="AI136" s="86">
        <v>0</v>
      </c>
    </row>
    <row r="137" spans="1:38" customHeight="1" ht="15.75">
      <c r="AF137" s="16"/>
      <c r="AG137" s="49">
        <f>ROUND((AG136-0.01),2)</f>
        <v>50.19</v>
      </c>
      <c r="AH137" s="50">
        <v>0</v>
      </c>
      <c r="AI137" s="86">
        <v>0</v>
      </c>
    </row>
    <row r="138" spans="1:38" customHeight="1" ht="15.75">
      <c r="AF138" s="16"/>
      <c r="AG138" s="49">
        <f>ROUND((AG137-0.01),2)</f>
        <v>50.18</v>
      </c>
      <c r="AH138" s="50">
        <v>0</v>
      </c>
      <c r="AI138" s="86">
        <v>0</v>
      </c>
    </row>
    <row r="139" spans="1:38" customHeight="1" ht="15.75">
      <c r="AF139" s="16"/>
      <c r="AG139" s="49">
        <f>ROUND((AG138-0.01),2)</f>
        <v>50.17</v>
      </c>
      <c r="AH139" s="50">
        <v>0</v>
      </c>
      <c r="AI139" s="86">
        <v>0</v>
      </c>
    </row>
    <row r="140" spans="1:38" customHeight="1" ht="15.75">
      <c r="AF140" s="16"/>
      <c r="AG140" s="49">
        <f>ROUND((AG139-0.01),2)</f>
        <v>50.16</v>
      </c>
      <c r="AH140" s="50">
        <v>0</v>
      </c>
      <c r="AI140" s="86">
        <v>0</v>
      </c>
    </row>
    <row r="141" spans="1:38" customHeight="1" ht="15.75">
      <c r="AF141" s="16"/>
      <c r="AG141" s="49">
        <f>ROUND((AG140-0.01),2)</f>
        <v>50.15</v>
      </c>
      <c r="AH141" s="50">
        <v>0</v>
      </c>
      <c r="AI141" s="86">
        <v>0</v>
      </c>
    </row>
    <row r="142" spans="1:38" customHeight="1" ht="15.75">
      <c r="AF142" s="16"/>
      <c r="AG142" s="49">
        <f>ROUND((AG141-0.01),2)</f>
        <v>50.14</v>
      </c>
      <c r="AH142" s="50">
        <v>0</v>
      </c>
      <c r="AI142" s="86">
        <v>0</v>
      </c>
    </row>
    <row r="143" spans="1:38" customHeight="1" ht="15.75">
      <c r="AF143" s="16"/>
      <c r="AG143" s="49">
        <f>ROUND((AG142-0.01),2)</f>
        <v>50.13</v>
      </c>
      <c r="AH143" s="50">
        <v>0</v>
      </c>
      <c r="AI143" s="86">
        <v>0</v>
      </c>
    </row>
    <row r="144" spans="1:38" customHeight="1" ht="15.75">
      <c r="AF144" s="16"/>
      <c r="AG144" s="133">
        <f>ROUND((AG143-0.01),2)</f>
        <v>50.12</v>
      </c>
      <c r="AH144" s="134">
        <v>0</v>
      </c>
      <c r="AI144" s="86">
        <v>0</v>
      </c>
    </row>
    <row r="145" spans="1:38" customHeight="1" ht="15.75">
      <c r="AF145" s="16"/>
      <c r="AG145" s="133">
        <f>ROUND((AG144-0.01),2)</f>
        <v>50.11</v>
      </c>
      <c r="AH145" s="134">
        <v>0</v>
      </c>
      <c r="AI145" s="86">
        <v>0</v>
      </c>
    </row>
    <row r="146" spans="1:38" customHeight="1" ht="15.75">
      <c r="AF146" s="16"/>
      <c r="AG146" s="133">
        <f>ROUND((AG145-0.01),2)</f>
        <v>50.1</v>
      </c>
      <c r="AH146" s="134">
        <v>0</v>
      </c>
      <c r="AI146" s="86">
        <v>0</v>
      </c>
    </row>
    <row r="147" spans="1:38" customHeight="1" ht="15.75">
      <c r="AF147" s="16"/>
      <c r="AG147" s="133">
        <f>ROUND((AG146-0.01),2)</f>
        <v>50.09</v>
      </c>
      <c r="AH147" s="134">
        <v>0</v>
      </c>
      <c r="AI147" s="86">
        <v>0</v>
      </c>
    </row>
    <row r="148" spans="1:38" customHeight="1" ht="15.75">
      <c r="AF148" s="16"/>
      <c r="AG148" s="133">
        <f>ROUND((AG147-0.01),2)</f>
        <v>50.08</v>
      </c>
      <c r="AH148" s="134">
        <v>0</v>
      </c>
      <c r="AI148" s="86">
        <v>0</v>
      </c>
    </row>
    <row r="149" spans="1:38" customHeight="1" ht="15.75">
      <c r="AF149" s="16"/>
      <c r="AG149" s="133">
        <f>ROUND((AG148-0.01),2)</f>
        <v>50.07</v>
      </c>
      <c r="AH149" s="134">
        <v>0</v>
      </c>
      <c r="AI149" s="86">
        <v>0</v>
      </c>
    </row>
    <row r="150" spans="1:38" customHeight="1" ht="15.75">
      <c r="AF150" s="16"/>
      <c r="AG150" s="133">
        <f>ROUND((AG149-0.01),2)</f>
        <v>50.06</v>
      </c>
      <c r="AH150" s="134">
        <v>0</v>
      </c>
      <c r="AI150" s="86">
        <v>0</v>
      </c>
    </row>
    <row r="151" spans="1:38" customHeight="1" ht="15.75">
      <c r="AF151" s="16"/>
      <c r="AG151" s="133">
        <f>ROUND((AG150-0.01),2)</f>
        <v>50.05</v>
      </c>
      <c r="AH151" s="134">
        <v>0</v>
      </c>
      <c r="AI151" s="86">
        <f>MIN(AH151,$C$2)</f>
        <v>0</v>
      </c>
    </row>
    <row r="152" spans="1:38" customHeight="1" ht="15.75">
      <c r="AF152" s="16"/>
      <c r="AG152" s="133">
        <f>ROUND((AG151-0.01),2)</f>
        <v>50.04</v>
      </c>
      <c r="AH152" s="134">
        <f>1*$A$2/5</f>
        <v>55.2522</v>
      </c>
      <c r="AI152" s="86">
        <f>MIN(AH152,$C$2)</f>
        <v>55.2522</v>
      </c>
    </row>
    <row r="153" spans="1:38" customHeight="1" ht="15.75">
      <c r="AF153" s="16"/>
      <c r="AG153" s="133">
        <f>ROUND((AG152-0.01),2)</f>
        <v>50.03</v>
      </c>
      <c r="AH153" s="134">
        <f>2*$A$2/5</f>
        <v>110.5044</v>
      </c>
      <c r="AI153" s="86">
        <f>MIN(AH153,$C$2)</f>
        <v>110.5044</v>
      </c>
    </row>
    <row r="154" spans="1:38" customHeight="1" ht="15.75">
      <c r="AF154" s="16"/>
      <c r="AG154" s="133">
        <f>ROUND((AG153-0.01),2)</f>
        <v>50.02</v>
      </c>
      <c r="AH154" s="134">
        <f>3*$A$2/5</f>
        <v>165.7566</v>
      </c>
      <c r="AI154" s="86">
        <f>MIN(AH154,$C$2)</f>
        <v>165.7566</v>
      </c>
    </row>
    <row r="155" spans="1:38" customHeight="1" ht="15.75">
      <c r="AF155" s="16"/>
      <c r="AG155" s="133">
        <f>ROUND((AG154-0.01),2)</f>
        <v>50.01</v>
      </c>
      <c r="AH155" s="134">
        <f>4*$A$2/5</f>
        <v>221.0088</v>
      </c>
      <c r="AI155" s="86">
        <f>MIN(AH155,$C$2)</f>
        <v>221.0088</v>
      </c>
    </row>
    <row r="156" spans="1:38" customHeight="1" ht="15.75">
      <c r="AF156" s="16"/>
      <c r="AG156" s="133">
        <f>ROUND((AG155-0.01),2)</f>
        <v>50</v>
      </c>
      <c r="AH156" s="134">
        <f>5*$A$2/5</f>
        <v>276.261</v>
      </c>
      <c r="AI156" s="86">
        <f>MIN(AH156,$C$2)</f>
        <v>276.261</v>
      </c>
    </row>
    <row r="157" spans="1:38" customHeight="1" ht="15.75">
      <c r="AF157" s="16"/>
      <c r="AG157" s="133">
        <f>ROUND((AG156-0.01),2)</f>
        <v>49.99</v>
      </c>
      <c r="AH157" s="134">
        <f>50+15*$A$2/16</f>
        <v>308.9946875</v>
      </c>
      <c r="AI157" s="86">
        <f>MIN(AH157,$C$2)</f>
        <v>308.9946875</v>
      </c>
    </row>
    <row r="158" spans="1:38" customHeight="1" ht="15.75">
      <c r="AF158" s="16"/>
      <c r="AG158" s="133">
        <f>ROUND((AG157-0.01),2)</f>
        <v>49.98</v>
      </c>
      <c r="AH158" s="134">
        <f>100+14*$A$2/16</f>
        <v>341.728375</v>
      </c>
      <c r="AI158" s="86">
        <f>MIN(AH158,$C$2)</f>
        <v>341.728375</v>
      </c>
    </row>
    <row r="159" spans="1:38" customHeight="1" ht="15.75">
      <c r="AF159" s="16"/>
      <c r="AG159" s="133">
        <f>ROUND((AG158-0.01),2)</f>
        <v>49.97</v>
      </c>
      <c r="AH159" s="134">
        <f>150+13*$A$2/16</f>
        <v>374.4620625</v>
      </c>
      <c r="AI159" s="86">
        <f>MIN(AH159,$C$2)</f>
        <v>374.4620625</v>
      </c>
    </row>
    <row r="160" spans="1:38" customHeight="1" ht="15.75">
      <c r="AF160" s="16"/>
      <c r="AG160" s="133">
        <f>ROUND((AG159-0.01),2)</f>
        <v>49.96</v>
      </c>
      <c r="AH160" s="134">
        <f>200+12*$A$2/16</f>
        <v>407.19575</v>
      </c>
      <c r="AI160" s="86">
        <f>MIN(AH160,$C$2)</f>
        <v>407.19575</v>
      </c>
    </row>
    <row r="161" spans="1:38" customHeight="1" ht="15.75">
      <c r="AF161" s="16"/>
      <c r="AG161" s="133">
        <f>ROUND((AG160-0.01),2)</f>
        <v>49.95</v>
      </c>
      <c r="AH161" s="134">
        <f>250+11*$A$2/16</f>
        <v>439.9294375</v>
      </c>
      <c r="AI161" s="86">
        <f>MIN(AH161,$C$2)</f>
        <v>439.9294375</v>
      </c>
    </row>
    <row r="162" spans="1:38" customHeight="1" ht="15.75">
      <c r="AF162" s="16"/>
      <c r="AG162" s="133">
        <f>ROUND((AG161-0.01),2)</f>
        <v>49.94</v>
      </c>
      <c r="AH162" s="134">
        <f>300+10*$A$2/16</f>
        <v>472.663125</v>
      </c>
      <c r="AI162" s="86">
        <f>MIN(AH162,$C$2)</f>
        <v>472.663125</v>
      </c>
    </row>
    <row r="163" spans="1:38" customHeight="1" ht="15.75">
      <c r="AF163" s="16"/>
      <c r="AG163" s="133">
        <f>ROUND((AG162-0.01),2)</f>
        <v>49.93</v>
      </c>
      <c r="AH163" s="134">
        <f>350+9*$A$2/16</f>
        <v>505.3968125</v>
      </c>
      <c r="AI163" s="86">
        <f>MIN(AH163,$C$2)</f>
        <v>505.3968125</v>
      </c>
    </row>
    <row r="164" spans="1:38" customHeight="1" ht="15">
      <c r="AF164" s="16"/>
      <c r="AG164" s="133">
        <f>ROUND((AG163-0.01),2)</f>
        <v>49.92</v>
      </c>
      <c r="AH164" s="134">
        <f>400+8*$A$2/16</f>
        <v>538.1305</v>
      </c>
      <c r="AI164" s="135">
        <f>MIN(AH164,$C$2)</f>
        <v>538.1305</v>
      </c>
    </row>
    <row r="165" spans="1:38" customHeight="1" ht="15">
      <c r="AF165" s="16"/>
      <c r="AG165" s="133">
        <f>ROUND((AG164-0.01),2)</f>
        <v>49.91</v>
      </c>
      <c r="AH165" s="134">
        <f>450+7*$A$2/16</f>
        <v>570.8641875000001</v>
      </c>
      <c r="AI165" s="135">
        <f>MIN(AH165,$C$2)</f>
        <v>570.8641875000001</v>
      </c>
    </row>
    <row r="166" spans="1:38" customHeight="1" ht="15">
      <c r="AF166" s="16"/>
      <c r="AG166" s="133">
        <f>ROUND((AG165-0.01),2)</f>
        <v>49.9</v>
      </c>
      <c r="AH166" s="134">
        <f>500+6*$A$2/16</f>
        <v>603.597875</v>
      </c>
      <c r="AI166" s="135">
        <f>MIN(AH166,$C$2)</f>
        <v>603.597875</v>
      </c>
    </row>
    <row r="167" spans="1:38" customHeight="1" ht="15">
      <c r="AF167" s="16"/>
      <c r="AG167" s="133">
        <f>ROUND((AG166-0.01),2)</f>
        <v>49.89</v>
      </c>
      <c r="AH167" s="134">
        <f>550+5*$A$2/16</f>
        <v>636.3315625</v>
      </c>
      <c r="AI167" s="135">
        <f>MIN(AH167,$C$2)</f>
        <v>636.3315625</v>
      </c>
    </row>
    <row r="168" spans="1:38" customHeight="1" ht="15">
      <c r="AF168" s="16"/>
      <c r="AG168" s="133">
        <f>ROUND((AG167-0.01),2)</f>
        <v>49.88</v>
      </c>
      <c r="AH168" s="134">
        <f>600+4*$A$2/16</f>
        <v>669.06525</v>
      </c>
      <c r="AI168" s="135">
        <f>MIN(AH168,$C$2)</f>
        <v>669.06525</v>
      </c>
    </row>
    <row r="169" spans="1:38" customHeight="1" ht="15">
      <c r="AF169" s="16"/>
      <c r="AG169" s="133">
        <f>ROUND((AG168-0.01),2)</f>
        <v>49.87</v>
      </c>
      <c r="AH169" s="134">
        <f>650+3*$A$2/16</f>
        <v>701.7989375</v>
      </c>
      <c r="AI169" s="135">
        <f>MIN(AH169,$C$2)</f>
        <v>701.7989375</v>
      </c>
    </row>
    <row r="170" spans="1:38" customHeight="1" ht="15">
      <c r="AF170" s="16"/>
      <c r="AG170" s="133">
        <f>ROUND((AG169-0.01),2)</f>
        <v>49.86</v>
      </c>
      <c r="AH170" s="134">
        <f>700+2*$A$2/16</f>
        <v>734.5326250000001</v>
      </c>
      <c r="AI170" s="135">
        <f>MIN(AH170,$C$2)</f>
        <v>734.5326250000001</v>
      </c>
    </row>
    <row r="171" spans="1:38" customHeight="1" ht="15">
      <c r="AF171" s="16"/>
      <c r="AG171" s="133">
        <f>ROUND((AG170-0.01),2)</f>
        <v>49.85</v>
      </c>
      <c r="AH171" s="134">
        <f>750+1*$A$2/16</f>
        <v>767.2663125</v>
      </c>
      <c r="AI171" s="135">
        <f>MIN(AH171,$C$2)</f>
        <v>767.2663125</v>
      </c>
    </row>
    <row r="172" spans="1:38" customHeight="1" ht="15">
      <c r="AF172" s="16"/>
      <c r="AG172" s="133">
        <f>ROUND((AG171-0.01),2)</f>
        <v>49.84</v>
      </c>
      <c r="AH172" s="134">
        <v>800</v>
      </c>
      <c r="AI172" s="51">
        <f>$C$2</f>
        <v>800</v>
      </c>
    </row>
    <row r="173" spans="1:38" customHeight="1" ht="15">
      <c r="AF173" s="16"/>
      <c r="AG173" s="133">
        <f>ROUND((AG172-0.01),2)</f>
        <v>49.83</v>
      </c>
      <c r="AH173" s="134"/>
      <c r="AI173" s="135">
        <f>$C$2</f>
        <v>800</v>
      </c>
    </row>
    <row r="174" spans="1:38" customHeight="1" ht="15">
      <c r="AF174" s="16"/>
      <c r="AG174" s="133">
        <f>ROUND((AG173-0.01),2)</f>
        <v>49.82</v>
      </c>
      <c r="AH174" s="134"/>
      <c r="AI174" s="135">
        <f>$C$2</f>
        <v>800</v>
      </c>
    </row>
    <row r="175" spans="1:38" customHeight="1" ht="15">
      <c r="AF175" s="16"/>
      <c r="AG175" s="133">
        <f>ROUND((AG174-0.01),2)</f>
        <v>49.81</v>
      </c>
      <c r="AH175" s="134"/>
      <c r="AI175" s="135">
        <f>$C$2</f>
        <v>800</v>
      </c>
    </row>
    <row r="176" spans="1:38" customHeight="1" ht="15">
      <c r="AF176" s="16"/>
      <c r="AG176" s="133">
        <f>ROUND((AG175-0.01),2)</f>
        <v>49.8</v>
      </c>
      <c r="AH176" s="134"/>
      <c r="AI176" s="135">
        <f>$C$2</f>
        <v>800</v>
      </c>
    </row>
    <row r="177" spans="1:38" customHeight="1" ht="15">
      <c r="AF177" s="16"/>
      <c r="AG177" s="133">
        <f>ROUND((AG176-0.01),2)</f>
        <v>49.79</v>
      </c>
      <c r="AH177" s="134"/>
      <c r="AI177" s="135">
        <f>$C$2</f>
        <v>800</v>
      </c>
    </row>
    <row r="178" spans="1:38" customHeight="1" ht="15">
      <c r="AF178" s="16"/>
      <c r="AG178" s="133">
        <f>ROUND((AG177-0.01),2)</f>
        <v>49.78</v>
      </c>
      <c r="AH178" s="134"/>
      <c r="AI178" s="135">
        <f>$C$2</f>
        <v>800</v>
      </c>
    </row>
    <row r="179" spans="1:38" customHeight="1" ht="15">
      <c r="AF179" s="16"/>
      <c r="AG179" s="133">
        <f>ROUND((AG178-0.01),2)</f>
        <v>49.77</v>
      </c>
      <c r="AH179" s="134"/>
      <c r="AI179" s="135">
        <f>$C$2</f>
        <v>800</v>
      </c>
    </row>
    <row r="180" spans="1:38" customHeight="1" ht="15">
      <c r="AF180" s="16"/>
      <c r="AG180" s="133">
        <f>ROUND((AG179-0.01),2)</f>
        <v>49.76</v>
      </c>
      <c r="AH180" s="134"/>
      <c r="AI180" s="135">
        <f>$C$2</f>
        <v>800</v>
      </c>
    </row>
    <row r="181" spans="1:38" customHeight="1" ht="15">
      <c r="AF181" s="16"/>
      <c r="AG181" s="133">
        <f>ROUND((AG180-0.01),2)</f>
        <v>49.75</v>
      </c>
      <c r="AH181" s="134"/>
      <c r="AI181" s="135">
        <f>$C$2</f>
        <v>800</v>
      </c>
    </row>
    <row r="182" spans="1:38" customHeight="1" ht="15">
      <c r="AF182" s="16"/>
      <c r="AG182" s="133">
        <f>ROUND((AG181-0.01),2)</f>
        <v>49.74</v>
      </c>
      <c r="AH182" s="134"/>
      <c r="AI182" s="135">
        <f>$C$2</f>
        <v>800</v>
      </c>
    </row>
    <row r="183" spans="1:38" customHeight="1" ht="15">
      <c r="AF183" s="16"/>
      <c r="AG183" s="133">
        <f>ROUND((AG182-0.01),2)</f>
        <v>49.73</v>
      </c>
      <c r="AH183" s="134"/>
      <c r="AI183" s="135">
        <f>$C$2</f>
        <v>800</v>
      </c>
    </row>
    <row r="184" spans="1:38" customHeight="1" ht="15">
      <c r="AF184" s="16"/>
      <c r="AG184" s="133">
        <f>ROUND((AG183-0.01),2)</f>
        <v>49.72</v>
      </c>
      <c r="AH184" s="134"/>
      <c r="AI184" s="135">
        <f>$C$2</f>
        <v>800</v>
      </c>
    </row>
    <row r="185" spans="1:38" customHeight="1" ht="15">
      <c r="AF185" s="16"/>
      <c r="AG185" s="133">
        <f>ROUND((AG184-0.01),2)</f>
        <v>49.71</v>
      </c>
      <c r="AH185" s="134"/>
      <c r="AI185" s="135">
        <f>$C$2</f>
        <v>800</v>
      </c>
    </row>
    <row r="186" spans="1:38" customHeight="1" ht="15">
      <c r="AF186" s="16"/>
      <c r="AG186" s="133">
        <f>ROUND((AG185-0.01),2)</f>
        <v>49.7</v>
      </c>
      <c r="AH186" s="134"/>
      <c r="AI186" s="135">
        <f>$C$2</f>
        <v>800</v>
      </c>
    </row>
    <row r="187" spans="1:38" customHeight="1" ht="15">
      <c r="AF187" s="16"/>
      <c r="AG187" s="133">
        <f>ROUND((AG186-0.01),2)</f>
        <v>49.69</v>
      </c>
      <c r="AH187" s="134"/>
      <c r="AI187" s="135">
        <f>$C$2</f>
        <v>800</v>
      </c>
    </row>
    <row r="188" spans="1:38" customHeight="1" ht="15">
      <c r="AF188" s="16"/>
      <c r="AG188" s="133">
        <f>ROUND((AG187-0.01),2)</f>
        <v>49.68</v>
      </c>
      <c r="AH188" s="134"/>
      <c r="AI188" s="135">
        <f>$C$2</f>
        <v>800</v>
      </c>
    </row>
    <row r="189" spans="1:38" customHeight="1" ht="15">
      <c r="AF189" s="16"/>
      <c r="AG189" s="133">
        <f>ROUND((AG188-0.01),2)</f>
        <v>49.67</v>
      </c>
      <c r="AH189" s="134"/>
      <c r="AI189" s="135">
        <f>$C$2</f>
        <v>800</v>
      </c>
    </row>
    <row r="190" spans="1:38" customHeight="1" ht="15">
      <c r="AF190" s="16"/>
      <c r="AG190" s="133">
        <f>ROUND((AG189-0.01),2)</f>
        <v>49.66</v>
      </c>
      <c r="AH190" s="134"/>
      <c r="AI190" s="135">
        <f>$C$2</f>
        <v>800</v>
      </c>
    </row>
    <row r="191" spans="1:38" customHeight="1" ht="15">
      <c r="AF191" s="16"/>
      <c r="AG191" s="133">
        <f>ROUND((AG190-0.01),2)</f>
        <v>49.65</v>
      </c>
      <c r="AH191" s="134"/>
      <c r="AI191" s="135">
        <f>$C$2</f>
        <v>800</v>
      </c>
    </row>
    <row r="192" spans="1:38" customHeight="1" ht="15">
      <c r="AF192" s="16"/>
      <c r="AG192" s="133">
        <f>ROUND((AG191-0.01),2)</f>
        <v>49.64</v>
      </c>
      <c r="AH192" s="134"/>
      <c r="AI192" s="135">
        <f>$C$2</f>
        <v>800</v>
      </c>
    </row>
    <row r="193" spans="1:38" customHeight="1" ht="15">
      <c r="AF193" s="16"/>
      <c r="AG193" s="133">
        <f>ROUND((AG192-0.01),2)</f>
        <v>49.63</v>
      </c>
      <c r="AH193" s="134"/>
      <c r="AI193" s="135">
        <f>$C$2</f>
        <v>800</v>
      </c>
    </row>
    <row r="194" spans="1:38" customHeight="1" ht="15">
      <c r="AF194" s="16"/>
      <c r="AG194" s="133">
        <f>ROUND((AG193-0.01),2)</f>
        <v>49.62</v>
      </c>
      <c r="AH194" s="134"/>
      <c r="AI194" s="135">
        <f>$C$2</f>
        <v>800</v>
      </c>
    </row>
    <row r="195" spans="1:38" customHeight="1" ht="15">
      <c r="AF195" s="16"/>
      <c r="AG195" s="133">
        <f>ROUND((AG194-0.01),2)</f>
        <v>49.61</v>
      </c>
      <c r="AH195" s="134"/>
      <c r="AI195" s="135">
        <f>$C$2</f>
        <v>800</v>
      </c>
    </row>
    <row r="196" spans="1:38" customHeight="1" ht="15">
      <c r="AF196" s="16"/>
      <c r="AG196" s="133">
        <f>ROUND((AG195-0.01),2)</f>
        <v>49.6</v>
      </c>
      <c r="AH196" s="134"/>
      <c r="AI196" s="135">
        <f>$C$2</f>
        <v>800</v>
      </c>
    </row>
    <row r="197" spans="1:38" customHeight="1" ht="15">
      <c r="AF197" s="16"/>
      <c r="AG197" s="133">
        <f>ROUND((AG196-0.01),2)</f>
        <v>49.59</v>
      </c>
      <c r="AH197" s="134"/>
      <c r="AI197" s="135">
        <f>$C$2</f>
        <v>800</v>
      </c>
    </row>
    <row r="198" spans="1:38" customHeight="1" ht="15">
      <c r="AF198" s="16"/>
      <c r="AG198" s="133">
        <f>ROUND((AG197-0.01),2)</f>
        <v>49.58</v>
      </c>
      <c r="AH198" s="134"/>
      <c r="AI198" s="135">
        <f>$C$2</f>
        <v>800</v>
      </c>
    </row>
    <row r="199" spans="1:38" customHeight="1" ht="15">
      <c r="AF199" s="16"/>
      <c r="AG199" s="133">
        <f>ROUND((AG198-0.01),2)</f>
        <v>49.57</v>
      </c>
      <c r="AH199" s="134"/>
      <c r="AI199" s="135">
        <f>$C$2</f>
        <v>800</v>
      </c>
    </row>
    <row r="200" spans="1:38" customHeight="1" ht="15">
      <c r="AF200" s="16"/>
      <c r="AG200" s="133">
        <f>ROUND((AG199-0.01),2)</f>
        <v>49.56</v>
      </c>
      <c r="AH200" s="134"/>
      <c r="AI200" s="135">
        <f>$C$2</f>
        <v>800</v>
      </c>
    </row>
    <row r="201" spans="1:38" customHeight="1" ht="15">
      <c r="AF201" s="16"/>
      <c r="AG201" s="133">
        <f>ROUND((AG200-0.01),2)</f>
        <v>49.55</v>
      </c>
      <c r="AH201" s="134"/>
      <c r="AI201" s="135">
        <f>$C$2</f>
        <v>800</v>
      </c>
    </row>
    <row r="202" spans="1:38" customHeight="1" ht="15">
      <c r="AF202" s="16"/>
      <c r="AG202" s="133">
        <f>ROUND((AG201-0.01),2)</f>
        <v>49.54</v>
      </c>
      <c r="AH202" s="134"/>
      <c r="AI202" s="135">
        <f>$C$2</f>
        <v>800</v>
      </c>
    </row>
    <row r="203" spans="1:38" customHeight="1" ht="15">
      <c r="AF203" s="16"/>
      <c r="AG203" s="133">
        <f>ROUND((AG202-0.01),2)</f>
        <v>49.53</v>
      </c>
      <c r="AH203" s="134"/>
      <c r="AI203" s="135">
        <f>$C$2</f>
        <v>800</v>
      </c>
    </row>
    <row r="204" spans="1:38" customHeight="1" ht="15">
      <c r="AF204" s="16"/>
      <c r="AG204" s="133">
        <f>ROUND((AG203-0.01),2)</f>
        <v>49.52</v>
      </c>
      <c r="AH204" s="134"/>
      <c r="AI204" s="135">
        <f>$C$2</f>
        <v>800</v>
      </c>
    </row>
    <row r="205" spans="1:38" customHeight="1" ht="15">
      <c r="AF205" s="16"/>
      <c r="AG205" s="133">
        <f>ROUND((AG204-0.01),2)</f>
        <v>49.51</v>
      </c>
      <c r="AH205" s="134"/>
      <c r="AI205" s="135">
        <f>$C$2</f>
        <v>800</v>
      </c>
    </row>
    <row r="206" spans="1:38" customHeight="1" ht="15">
      <c r="AF206" s="16"/>
      <c r="AG206" s="133">
        <f>ROUND((AG205-0.01),2)</f>
        <v>49.5</v>
      </c>
      <c r="AH206" s="134"/>
      <c r="AI206" s="135">
        <f>$C$2</f>
        <v>800</v>
      </c>
    </row>
    <row r="207" spans="1:38" customHeight="1" ht="15">
      <c r="AF207" s="16"/>
      <c r="AG207" s="133">
        <f>ROUND((AG206-0.01),2)</f>
        <v>49.49</v>
      </c>
      <c r="AH207" s="134"/>
      <c r="AI207" s="135">
        <f>$C$2</f>
        <v>800</v>
      </c>
    </row>
    <row r="208" spans="1:38" customHeight="1" ht="15">
      <c r="AF208" s="16"/>
      <c r="AG208" s="133">
        <f>ROUND((AG207-0.01),2)</f>
        <v>49.48</v>
      </c>
      <c r="AH208" s="134"/>
      <c r="AI208" s="135">
        <f>$C$2</f>
        <v>800</v>
      </c>
    </row>
    <row r="209" spans="1:38" customHeight="1" ht="15">
      <c r="AF209" s="16"/>
      <c r="AG209" s="133">
        <f>ROUND((AG208-0.01),2)</f>
        <v>49.47</v>
      </c>
      <c r="AH209" s="134"/>
      <c r="AI209" s="135">
        <f>$C$2</f>
        <v>800</v>
      </c>
    </row>
    <row r="210" spans="1:38" customHeight="1" ht="15">
      <c r="AF210" s="16"/>
      <c r="AG210" s="133">
        <f>ROUND((AG209-0.01),2)</f>
        <v>49.46</v>
      </c>
      <c r="AH210" s="134"/>
      <c r="AI210" s="135">
        <f>$C$2</f>
        <v>800</v>
      </c>
    </row>
    <row r="211" spans="1:38" customHeight="1" ht="15">
      <c r="AF211" s="16"/>
      <c r="AG211" s="133">
        <f>ROUND((AG210-0.01),2)</f>
        <v>49.45</v>
      </c>
      <c r="AH211" s="134"/>
      <c r="AI211" s="135">
        <f>$C$2</f>
        <v>800</v>
      </c>
    </row>
    <row r="212" spans="1:38" customHeight="1" ht="15">
      <c r="AF212" s="16"/>
      <c r="AG212" s="133">
        <f>ROUND((AG211-0.01),2)</f>
        <v>49.44</v>
      </c>
      <c r="AH212" s="134"/>
      <c r="AI212" s="135">
        <f>$C$2</f>
        <v>800</v>
      </c>
    </row>
    <row r="213" spans="1:38" customHeight="1" ht="15">
      <c r="AF213" s="16"/>
      <c r="AG213" s="133">
        <f>ROUND((AG212-0.01),2)</f>
        <v>49.43</v>
      </c>
      <c r="AH213" s="134"/>
      <c r="AI213" s="135">
        <f>$C$2</f>
        <v>800</v>
      </c>
    </row>
    <row r="214" spans="1:38" customHeight="1" ht="15">
      <c r="AF214" s="16"/>
      <c r="AG214" s="133">
        <f>ROUND((AG213-0.01),2)</f>
        <v>49.42</v>
      </c>
      <c r="AH214" s="134"/>
      <c r="AI214" s="135">
        <f>$C$2</f>
        <v>800</v>
      </c>
    </row>
    <row r="215" spans="1:38" customHeight="1" ht="15">
      <c r="AF215" s="16"/>
      <c r="AG215" s="133">
        <f>ROUND((AG214-0.01),2)</f>
        <v>49.41</v>
      </c>
      <c r="AH215" s="134"/>
      <c r="AI215" s="135">
        <f>$C$2</f>
        <v>800</v>
      </c>
    </row>
    <row r="216" spans="1:38" customHeight="1" ht="15">
      <c r="AF216" s="16"/>
      <c r="AG216" s="133">
        <f>ROUND((AG215-0.01),2)</f>
        <v>49.4</v>
      </c>
      <c r="AH216" s="134"/>
      <c r="AI216" s="135">
        <f>$C$2</f>
        <v>800</v>
      </c>
    </row>
    <row r="217" spans="1:38" customHeight="1" ht="15">
      <c r="AF217" s="16"/>
      <c r="AG217" s="133">
        <f>ROUND((AG216-0.01),2)</f>
        <v>49.39</v>
      </c>
      <c r="AH217" s="134"/>
      <c r="AI217" s="135">
        <f>$C$2</f>
        <v>800</v>
      </c>
    </row>
    <row r="218" spans="1:38" customHeight="1" ht="15">
      <c r="AF218" s="16"/>
      <c r="AG218" s="133">
        <f>ROUND((AG217-0.01),2)</f>
        <v>49.38</v>
      </c>
      <c r="AH218" s="134"/>
      <c r="AI218" s="135">
        <f>$C$2</f>
        <v>800</v>
      </c>
    </row>
    <row r="219" spans="1:38" customHeight="1" ht="15">
      <c r="AF219" s="16"/>
      <c r="AG219" s="133">
        <f>ROUND((AG218-0.01),2)</f>
        <v>49.37</v>
      </c>
      <c r="AH219" s="134"/>
      <c r="AI219" s="135">
        <f>$C$2</f>
        <v>800</v>
      </c>
    </row>
    <row r="220" spans="1:38" customHeight="1" ht="15">
      <c r="AF220" s="16"/>
      <c r="AG220" s="133">
        <f>ROUND((AG219-0.01),2)</f>
        <v>49.36</v>
      </c>
      <c r="AH220" s="134"/>
      <c r="AI220" s="135">
        <f>$C$2</f>
        <v>800</v>
      </c>
    </row>
    <row r="221" spans="1:38" customHeight="1" ht="15">
      <c r="AF221" s="16"/>
      <c r="AG221" s="133">
        <f>ROUND((AG220-0.01),2)</f>
        <v>49.35</v>
      </c>
      <c r="AH221" s="134"/>
      <c r="AI221" s="135">
        <f>$C$2</f>
        <v>800</v>
      </c>
    </row>
    <row r="222" spans="1:38" customHeight="1" ht="15">
      <c r="AF222" s="16"/>
      <c r="AG222" s="133">
        <f>ROUND((AG221-0.01),2)</f>
        <v>49.34</v>
      </c>
      <c r="AH222" s="134"/>
      <c r="AI222" s="135">
        <f>$C$2</f>
        <v>800</v>
      </c>
    </row>
    <row r="223" spans="1:38" customHeight="1" ht="15">
      <c r="AF223" s="16"/>
      <c r="AG223" s="133">
        <f>ROUND((AG222-0.01),2)</f>
        <v>49.33</v>
      </c>
      <c r="AH223" s="134"/>
      <c r="AI223" s="135">
        <f>$C$2</f>
        <v>800</v>
      </c>
    </row>
    <row r="224" spans="1:38" customHeight="1" ht="15">
      <c r="AF224" s="16"/>
      <c r="AG224" s="133">
        <f>ROUND((AG223-0.01),2)</f>
        <v>49.32</v>
      </c>
      <c r="AH224" s="134"/>
      <c r="AI224" s="135">
        <f>$C$2</f>
        <v>800</v>
      </c>
    </row>
    <row r="225" spans="1:38" customHeight="1" ht="15">
      <c r="AF225" s="16"/>
      <c r="AG225" s="133">
        <f>ROUND((AG224-0.01),2)</f>
        <v>49.31</v>
      </c>
      <c r="AH225" s="134"/>
      <c r="AI225" s="135">
        <f>$C$2</f>
        <v>800</v>
      </c>
    </row>
    <row r="226" spans="1:38" customHeight="1" ht="15">
      <c r="AF226" s="16"/>
      <c r="AG226" s="133">
        <f>ROUND((AG225-0.01),2)</f>
        <v>49.3</v>
      </c>
      <c r="AH226" s="134"/>
      <c r="AI226" s="135">
        <f>$C$2</f>
        <v>800</v>
      </c>
    </row>
    <row r="227" spans="1:38" customHeight="1" ht="15">
      <c r="AF227" s="16"/>
      <c r="AG227" s="133">
        <f>ROUND((AG226-0.01),2)</f>
        <v>49.29</v>
      </c>
      <c r="AH227" s="134"/>
      <c r="AI227" s="135">
        <f>$C$2</f>
        <v>800</v>
      </c>
    </row>
    <row r="228" spans="1:38" customHeight="1" ht="15">
      <c r="AF228" s="16"/>
      <c r="AG228" s="133">
        <f>ROUND((AG227-0.01),2)</f>
        <v>49.28</v>
      </c>
      <c r="AH228" s="134"/>
      <c r="AI228" s="135">
        <f>$C$2</f>
        <v>800</v>
      </c>
    </row>
    <row r="229" spans="1:38" customHeight="1" ht="15">
      <c r="AF229" s="16"/>
      <c r="AG229" s="133">
        <f>ROUND((AG228-0.01),2)</f>
        <v>49.27</v>
      </c>
      <c r="AH229" s="134"/>
      <c r="AI229" s="135">
        <f>$C$2</f>
        <v>800</v>
      </c>
    </row>
    <row r="230" spans="1:38" customHeight="1" ht="15">
      <c r="AF230" s="16"/>
      <c r="AG230" s="133">
        <f>ROUND((AG229-0.01),2)</f>
        <v>49.26</v>
      </c>
      <c r="AH230" s="134"/>
      <c r="AI230" s="135">
        <f>$C$2</f>
        <v>800</v>
      </c>
    </row>
    <row r="231" spans="1:38" customHeight="1" ht="15">
      <c r="AF231" s="16"/>
      <c r="AG231" s="133">
        <f>ROUND((AG230-0.01),2)</f>
        <v>49.25</v>
      </c>
      <c r="AH231" s="134"/>
      <c r="AI231" s="135">
        <f>$C$2</f>
        <v>800</v>
      </c>
    </row>
    <row r="232" spans="1:38" customHeight="1" ht="15">
      <c r="AF232" s="16"/>
      <c r="AG232" s="133">
        <f>ROUND((AG231-0.01),2)</f>
        <v>49.24</v>
      </c>
      <c r="AH232" s="134"/>
      <c r="AI232" s="135">
        <f>$C$2</f>
        <v>800</v>
      </c>
    </row>
    <row r="233" spans="1:38" customHeight="1" ht="15">
      <c r="AF233" s="16"/>
      <c r="AG233" s="133">
        <f>ROUND((AG232-0.01),2)</f>
        <v>49.23</v>
      </c>
      <c r="AH233" s="134"/>
      <c r="AI233" s="135">
        <f>$C$2</f>
        <v>800</v>
      </c>
    </row>
    <row r="234" spans="1:38" customHeight="1" ht="15">
      <c r="AF234" s="16"/>
      <c r="AG234" s="133">
        <f>ROUND((AG233-0.01),2)</f>
        <v>49.22</v>
      </c>
      <c r="AH234" s="134"/>
      <c r="AI234" s="135">
        <f>$C$2</f>
        <v>800</v>
      </c>
    </row>
    <row r="235" spans="1:38" customHeight="1" ht="15">
      <c r="AF235" s="16"/>
      <c r="AG235" s="133">
        <f>ROUND((AG234-0.01),2)</f>
        <v>49.21</v>
      </c>
      <c r="AH235" s="134"/>
      <c r="AI235" s="135">
        <f>$C$2</f>
        <v>800</v>
      </c>
    </row>
    <row r="236" spans="1:38" customHeight="1" ht="15">
      <c r="AF236" s="16"/>
      <c r="AG236" s="133">
        <f>ROUND((AG235-0.01),2)</f>
        <v>49.2</v>
      </c>
      <c r="AH236" s="134"/>
      <c r="AI236" s="135">
        <f>$C$2</f>
        <v>800</v>
      </c>
    </row>
    <row r="237" spans="1:38" customHeight="1" ht="15">
      <c r="AF237" s="16"/>
      <c r="AG237" s="133">
        <f>ROUND((AG236-0.01),2)</f>
        <v>49.19</v>
      </c>
      <c r="AH237" s="134"/>
      <c r="AI237" s="135">
        <f>$C$2</f>
        <v>800</v>
      </c>
    </row>
    <row r="238" spans="1:38" customHeight="1" ht="15">
      <c r="AF238" s="16"/>
      <c r="AG238" s="133">
        <f>ROUND((AG237-0.01),2)</f>
        <v>49.18</v>
      </c>
      <c r="AH238" s="134"/>
      <c r="AI238" s="135">
        <f>$C$2</f>
        <v>800</v>
      </c>
    </row>
    <row r="239" spans="1:38" customHeight="1" ht="15">
      <c r="AF239" s="16"/>
      <c r="AG239" s="133">
        <f>ROUND((AG238-0.01),2)</f>
        <v>49.17</v>
      </c>
      <c r="AH239" s="134"/>
      <c r="AI239" s="135">
        <f>$C$2</f>
        <v>800</v>
      </c>
    </row>
    <row r="240" spans="1:38" customHeight="1" ht="15">
      <c r="AF240" s="16"/>
      <c r="AG240" s="133">
        <f>ROUND((AG239-0.01),2)</f>
        <v>49.16</v>
      </c>
      <c r="AH240" s="134"/>
      <c r="AI240" s="135">
        <f>$C$2</f>
        <v>800</v>
      </c>
    </row>
    <row r="241" spans="1:38" customHeight="1" ht="15">
      <c r="AF241" s="16"/>
      <c r="AG241" s="133">
        <f>ROUND((AG240-0.01),2)</f>
        <v>49.15</v>
      </c>
      <c r="AH241" s="134"/>
      <c r="AI241" s="135">
        <f>$C$2</f>
        <v>800</v>
      </c>
    </row>
    <row r="242" spans="1:38" customHeight="1" ht="15">
      <c r="AF242" s="16"/>
      <c r="AG242" s="133">
        <f>ROUND((AG241-0.01),2)</f>
        <v>49.14</v>
      </c>
      <c r="AH242" s="134"/>
      <c r="AI242" s="135">
        <f>$C$2</f>
        <v>800</v>
      </c>
    </row>
    <row r="243" spans="1:38" customHeight="1" ht="15">
      <c r="AF243" s="16"/>
      <c r="AG243" s="133">
        <f>ROUND((AG242-0.01),2)</f>
        <v>49.13</v>
      </c>
      <c r="AH243" s="134"/>
      <c r="AI243" s="135">
        <f>$C$2</f>
        <v>800</v>
      </c>
    </row>
    <row r="244" spans="1:38" customHeight="1" ht="15">
      <c r="AF244" s="16"/>
      <c r="AG244" s="133">
        <f>ROUND((AG243-0.01),2)</f>
        <v>49.12</v>
      </c>
      <c r="AH244" s="134"/>
      <c r="AI244" s="135">
        <f>$C$2</f>
        <v>800</v>
      </c>
    </row>
    <row r="245" spans="1:38" customHeight="1" ht="15">
      <c r="AF245" s="16"/>
      <c r="AG245" s="133">
        <f>ROUND((AG244-0.01),2)</f>
        <v>49.11</v>
      </c>
      <c r="AH245" s="134"/>
      <c r="AI245" s="135">
        <f>$C$2</f>
        <v>800</v>
      </c>
    </row>
    <row r="246" spans="1:38" customHeight="1" ht="15">
      <c r="AF246" s="16"/>
      <c r="AG246" s="133">
        <f>ROUND((AG245-0.01),2)</f>
        <v>49.1</v>
      </c>
      <c r="AH246" s="134"/>
      <c r="AI246" s="135">
        <f>$C$2</f>
        <v>800</v>
      </c>
    </row>
    <row r="247" spans="1:38" customHeight="1" ht="15">
      <c r="AF247" s="16"/>
      <c r="AG247" s="133">
        <f>ROUND((AG246-0.01),2)</f>
        <v>49.09</v>
      </c>
      <c r="AH247" s="134"/>
      <c r="AI247" s="135">
        <f>$C$2</f>
        <v>800</v>
      </c>
    </row>
    <row r="248" spans="1:38" customHeight="1" ht="15">
      <c r="AF248" s="16"/>
      <c r="AG248" s="133">
        <f>ROUND((AG247-0.01),2)</f>
        <v>49.08</v>
      </c>
      <c r="AH248" s="134"/>
      <c r="AI248" s="135">
        <f>$C$2</f>
        <v>800</v>
      </c>
    </row>
    <row r="249" spans="1:38" customHeight="1" ht="15">
      <c r="AF249" s="16"/>
      <c r="AG249" s="133">
        <f>ROUND((AG248-0.01),2)</f>
        <v>49.07</v>
      </c>
      <c r="AH249" s="134"/>
      <c r="AI249" s="135">
        <f>$C$2</f>
        <v>800</v>
      </c>
    </row>
    <row r="250" spans="1:38" customHeight="1" ht="15">
      <c r="AF250" s="16"/>
      <c r="AG250" s="133">
        <f>ROUND((AG249-0.01),2)</f>
        <v>49.06</v>
      </c>
      <c r="AH250" s="134"/>
      <c r="AI250" s="135">
        <f>$C$2</f>
        <v>800</v>
      </c>
    </row>
    <row r="251" spans="1:38" customHeight="1" ht="15">
      <c r="AF251" s="16"/>
      <c r="AG251" s="133">
        <f>ROUND((AG250-0.01),2)</f>
        <v>49.05</v>
      </c>
      <c r="AH251" s="134"/>
      <c r="AI251" s="135">
        <f>$C$2</f>
        <v>800</v>
      </c>
    </row>
    <row r="252" spans="1:38" customHeight="1" ht="15">
      <c r="AF252" s="16"/>
      <c r="AG252" s="133">
        <f>ROUND((AG251-0.01),2)</f>
        <v>49.04</v>
      </c>
      <c r="AH252" s="134"/>
      <c r="AI252" s="135">
        <f>$C$2</f>
        <v>800</v>
      </c>
    </row>
    <row r="253" spans="1:38" customHeight="1" ht="15">
      <c r="AF253" s="16"/>
      <c r="AG253" s="133">
        <f>ROUND((AG252-0.01),2)</f>
        <v>49.03</v>
      </c>
      <c r="AH253" s="134"/>
      <c r="AI253" s="135">
        <f>$C$2</f>
        <v>800</v>
      </c>
    </row>
    <row r="254" spans="1:38" customHeight="1" ht="15">
      <c r="AF254" s="16"/>
      <c r="AG254" s="133">
        <f>ROUND((AG253-0.01),2)</f>
        <v>49.02</v>
      </c>
      <c r="AH254" s="134"/>
      <c r="AI254" s="135">
        <f>$C$2</f>
        <v>800</v>
      </c>
    </row>
    <row r="255" spans="1:38" customHeight="1" ht="15">
      <c r="AF255" s="16"/>
      <c r="AG255" s="133">
        <f>ROUND((AG254-0.01),2)</f>
        <v>49.01</v>
      </c>
      <c r="AH255" s="134"/>
      <c r="AI255" s="135">
        <f>$C$2</f>
        <v>800</v>
      </c>
    </row>
    <row r="256" spans="1:38" customHeight="1" ht="15">
      <c r="AF256" s="16"/>
      <c r="AG256" s="133">
        <f>ROUND((AG255-0.01),2)</f>
        <v>49</v>
      </c>
      <c r="AH256" s="134"/>
      <c r="AI256" s="135">
        <f>$C$2</f>
        <v>800</v>
      </c>
    </row>
    <row r="257" spans="1:38" customHeight="1" ht="15">
      <c r="AF257" s="16"/>
      <c r="AG257" s="133">
        <f>ROUND((AG256-0.01),2)</f>
        <v>48.99</v>
      </c>
      <c r="AH257" s="134"/>
      <c r="AI257" s="135">
        <f>$C$2</f>
        <v>800</v>
      </c>
    </row>
    <row r="258" spans="1:38" customHeight="1" ht="15">
      <c r="AF258" s="16"/>
      <c r="AG258" s="133">
        <f>ROUND((AG257-0.01),2)</f>
        <v>48.98</v>
      </c>
      <c r="AH258" s="134"/>
      <c r="AI258" s="135">
        <f>$C$2</f>
        <v>800</v>
      </c>
    </row>
    <row r="259" spans="1:38" customHeight="1" ht="15">
      <c r="AF259" s="16"/>
      <c r="AG259" s="133">
        <f>ROUND((AG258-0.01),2)</f>
        <v>48.97</v>
      </c>
      <c r="AH259" s="134"/>
      <c r="AI259" s="135">
        <f>$C$2</f>
        <v>800</v>
      </c>
    </row>
    <row r="260" spans="1:38" customHeight="1" ht="15">
      <c r="AF260" s="16"/>
      <c r="AG260" s="133">
        <f>ROUND((AG259-0.01),2)</f>
        <v>48.96</v>
      </c>
      <c r="AH260" s="134"/>
      <c r="AI260" s="135">
        <f>$C$2</f>
        <v>800</v>
      </c>
    </row>
    <row r="261" spans="1:38" customHeight="1" ht="15">
      <c r="AF261" s="16"/>
      <c r="AG261" s="133">
        <f>ROUND((AG260-0.01),2)</f>
        <v>48.95</v>
      </c>
      <c r="AH261" s="134"/>
      <c r="AI261" s="135">
        <f>$C$2</f>
        <v>800</v>
      </c>
    </row>
    <row r="262" spans="1:38" customHeight="1" ht="15">
      <c r="AF262" s="16"/>
      <c r="AG262" s="133">
        <f>ROUND((AG261-0.01),2)</f>
        <v>48.94</v>
      </c>
      <c r="AH262" s="134"/>
      <c r="AI262" s="135">
        <f>$C$2</f>
        <v>800</v>
      </c>
    </row>
    <row r="263" spans="1:38" customHeight="1" ht="15">
      <c r="AF263" s="16"/>
      <c r="AG263" s="133">
        <f>ROUND((AG262-0.01),2)</f>
        <v>48.93</v>
      </c>
      <c r="AH263" s="134"/>
      <c r="AI263" s="135">
        <f>$C$2</f>
        <v>800</v>
      </c>
    </row>
    <row r="264" spans="1:38" customHeight="1" ht="15">
      <c r="AF264" s="16"/>
      <c r="AG264" s="133">
        <f>ROUND((AG263-0.01),2)</f>
        <v>48.92</v>
      </c>
      <c r="AH264" s="134"/>
      <c r="AI264" s="135">
        <f>$C$2</f>
        <v>800</v>
      </c>
    </row>
    <row r="265" spans="1:38" customHeight="1" ht="15">
      <c r="AF265" s="16"/>
      <c r="AG265" s="133">
        <f>ROUND((AG264-0.01),2)</f>
        <v>48.91</v>
      </c>
      <c r="AH265" s="134"/>
      <c r="AI265" s="135">
        <f>$C$2</f>
        <v>800</v>
      </c>
    </row>
    <row r="266" spans="1:38" customHeight="1" ht="15">
      <c r="AF266" s="16"/>
      <c r="AG266" s="133">
        <f>ROUND((AG265-0.01),2)</f>
        <v>48.9</v>
      </c>
      <c r="AH266" s="134"/>
      <c r="AI266" s="135">
        <f>$C$2</f>
        <v>800</v>
      </c>
    </row>
    <row r="267" spans="1:38" customHeight="1" ht="15">
      <c r="AF267" s="16"/>
      <c r="AG267" s="133">
        <f>ROUND((AG266-0.01),2)</f>
        <v>48.89</v>
      </c>
      <c r="AH267" s="134"/>
      <c r="AI267" s="135">
        <f>$C$2</f>
        <v>800</v>
      </c>
    </row>
    <row r="268" spans="1:38" customHeight="1" ht="15">
      <c r="AF268" s="16"/>
      <c r="AG268" s="133">
        <f>ROUND((AG267-0.01),2)</f>
        <v>48.88</v>
      </c>
      <c r="AH268" s="134"/>
      <c r="AI268" s="135">
        <f>$C$2</f>
        <v>800</v>
      </c>
    </row>
    <row r="269" spans="1:38" customHeight="1" ht="15">
      <c r="AF269" s="16"/>
      <c r="AG269" s="133">
        <f>ROUND((AG268-0.01),2)</f>
        <v>48.87</v>
      </c>
      <c r="AH269" s="134"/>
      <c r="AI269" s="135">
        <f>$C$2</f>
        <v>800</v>
      </c>
    </row>
    <row r="270" spans="1:38" customHeight="1" ht="15">
      <c r="AF270" s="16"/>
      <c r="AG270" s="133">
        <f>ROUND((AG269-0.01),2)</f>
        <v>48.86</v>
      </c>
      <c r="AH270" s="134"/>
      <c r="AI270" s="135">
        <f>$C$2</f>
        <v>800</v>
      </c>
    </row>
    <row r="271" spans="1:38" customHeight="1" ht="15">
      <c r="AF271" s="16"/>
      <c r="AG271" s="133">
        <f>ROUND((AG270-0.01),2)</f>
        <v>48.85</v>
      </c>
      <c r="AH271" s="134"/>
      <c r="AI271" s="135">
        <f>$C$2</f>
        <v>800</v>
      </c>
    </row>
    <row r="272" spans="1:38" customHeight="1" ht="15">
      <c r="AF272" s="16"/>
      <c r="AG272" s="133">
        <f>ROUND((AG271-0.01),2)</f>
        <v>48.84</v>
      </c>
      <c r="AH272" s="134"/>
      <c r="AI272" s="135">
        <f>$C$2</f>
        <v>800</v>
      </c>
    </row>
    <row r="273" spans="1:38" customHeight="1" ht="15">
      <c r="AF273" s="16"/>
      <c r="AG273" s="133">
        <f>ROUND((AG272-0.01),2)</f>
        <v>48.83</v>
      </c>
      <c r="AH273" s="134"/>
      <c r="AI273" s="135">
        <f>$C$2</f>
        <v>800</v>
      </c>
    </row>
    <row r="274" spans="1:38" customHeight="1" ht="15">
      <c r="AF274" s="16"/>
      <c r="AG274" s="133">
        <f>ROUND((AG273-0.01),2)</f>
        <v>48.82</v>
      </c>
      <c r="AH274" s="134"/>
      <c r="AI274" s="135">
        <f>$C$2</f>
        <v>800</v>
      </c>
    </row>
    <row r="275" spans="1:38" customHeight="1" ht="15">
      <c r="AF275" s="16"/>
      <c r="AG275" s="133">
        <f>ROUND((AG274-0.01),2)</f>
        <v>48.81</v>
      </c>
      <c r="AH275" s="134"/>
      <c r="AI275" s="135">
        <f>$C$2</f>
        <v>800</v>
      </c>
    </row>
    <row r="276" spans="1:38" customHeight="1" ht="15">
      <c r="AF276" s="16"/>
      <c r="AG276" s="133">
        <f>ROUND((AG275-0.01),2)</f>
        <v>48.8</v>
      </c>
      <c r="AH276" s="134"/>
      <c r="AI276" s="135">
        <f>$C$2</f>
        <v>800</v>
      </c>
    </row>
    <row r="277" spans="1:38" customHeight="1" ht="15">
      <c r="AF277" s="16"/>
      <c r="AG277" s="133">
        <f>ROUND((AG276-0.01),2)</f>
        <v>48.79</v>
      </c>
      <c r="AH277" s="134"/>
      <c r="AI277" s="135">
        <f>$C$2</f>
        <v>800</v>
      </c>
    </row>
    <row r="278" spans="1:38" customHeight="1" ht="15">
      <c r="AF278" s="16"/>
      <c r="AG278" s="133">
        <f>ROUND((AG277-0.01),2)</f>
        <v>48.78</v>
      </c>
      <c r="AH278" s="134"/>
      <c r="AI278" s="135">
        <f>$C$2</f>
        <v>800</v>
      </c>
    </row>
    <row r="279" spans="1:38" customHeight="1" ht="15">
      <c r="AF279" s="16"/>
      <c r="AG279" s="133">
        <f>ROUND((AG278-0.01),2)</f>
        <v>48.77</v>
      </c>
      <c r="AH279" s="134"/>
      <c r="AI279" s="135">
        <f>$C$2</f>
        <v>800</v>
      </c>
    </row>
    <row r="280" spans="1:38" customHeight="1" ht="15">
      <c r="AF280" s="16"/>
      <c r="AG280" s="133">
        <f>ROUND((AG279-0.01),2)</f>
        <v>48.76</v>
      </c>
      <c r="AH280" s="134"/>
      <c r="AI280" s="135">
        <f>$C$2</f>
        <v>800</v>
      </c>
    </row>
    <row r="281" spans="1:38" customHeight="1" ht="15">
      <c r="AF281" s="16"/>
      <c r="AG281" s="133">
        <f>ROUND((AG280-0.01),2)</f>
        <v>48.75</v>
      </c>
      <c r="AH281" s="134"/>
      <c r="AI281" s="135">
        <f>$C$2</f>
        <v>800</v>
      </c>
    </row>
    <row r="282" spans="1:38" customHeight="1" ht="15">
      <c r="AF282" s="16"/>
      <c r="AG282" s="133">
        <f>ROUND((AG281-0.01),2)</f>
        <v>48.74</v>
      </c>
      <c r="AH282" s="134"/>
      <c r="AI282" s="135">
        <f>$C$2</f>
        <v>800</v>
      </c>
    </row>
    <row r="283" spans="1:38" customHeight="1" ht="15">
      <c r="AF283" s="16"/>
      <c r="AG283" s="133">
        <f>ROUND((AG282-0.01),2)</f>
        <v>48.73</v>
      </c>
      <c r="AH283" s="134"/>
      <c r="AI283" s="135">
        <f>$C$2</f>
        <v>800</v>
      </c>
    </row>
    <row r="284" spans="1:38" customHeight="1" ht="15">
      <c r="AF284" s="16"/>
      <c r="AG284" s="133">
        <f>ROUND((AG283-0.01),2)</f>
        <v>48.72</v>
      </c>
      <c r="AH284" s="134"/>
      <c r="AI284" s="135">
        <f>$C$2</f>
        <v>800</v>
      </c>
    </row>
    <row r="285" spans="1:38" customHeight="1" ht="15">
      <c r="AF285" s="16"/>
      <c r="AG285" s="133">
        <f>ROUND((AG284-0.01),2)</f>
        <v>48.71</v>
      </c>
      <c r="AH285" s="134"/>
      <c r="AI285" s="135">
        <f>$C$2</f>
        <v>800</v>
      </c>
    </row>
    <row r="286" spans="1:38" customHeight="1" ht="15">
      <c r="AF286" s="16"/>
      <c r="AG286" s="133">
        <f>ROUND((AG285-0.01),2)</f>
        <v>48.7</v>
      </c>
      <c r="AH286" s="134"/>
      <c r="AI286" s="135">
        <f>$C$2</f>
        <v>800</v>
      </c>
    </row>
    <row r="287" spans="1:38" customHeight="1" ht="15">
      <c r="AF287" s="16"/>
      <c r="AG287" s="133">
        <f>ROUND((AG286-0.01),2)</f>
        <v>48.69</v>
      </c>
      <c r="AH287" s="134"/>
      <c r="AI287" s="135">
        <f>$C$2</f>
        <v>800</v>
      </c>
    </row>
    <row r="288" spans="1:38" customHeight="1" ht="15">
      <c r="AF288" s="16"/>
      <c r="AG288" s="133">
        <f>ROUND((AG287-0.01),2)</f>
        <v>48.68</v>
      </c>
      <c r="AH288" s="134"/>
      <c r="AI288" s="135">
        <f>$C$2</f>
        <v>800</v>
      </c>
    </row>
    <row r="289" spans="1:38" customHeight="1" ht="15">
      <c r="AF289" s="16"/>
      <c r="AG289" s="133">
        <f>ROUND((AG288-0.01),2)</f>
        <v>48.67</v>
      </c>
      <c r="AH289" s="134"/>
      <c r="AI289" s="135">
        <f>$C$2</f>
        <v>800</v>
      </c>
    </row>
    <row r="290" spans="1:38" customHeight="1" ht="15">
      <c r="AF290" s="16"/>
      <c r="AG290" s="133">
        <f>ROUND((AG289-0.01),2)</f>
        <v>48.66</v>
      </c>
      <c r="AH290" s="134"/>
      <c r="AI290" s="135">
        <f>$C$2</f>
        <v>800</v>
      </c>
    </row>
    <row r="291" spans="1:38" customHeight="1" ht="15">
      <c r="AF291" s="16"/>
      <c r="AG291" s="133">
        <f>ROUND((AG290-0.01),2)</f>
        <v>48.65</v>
      </c>
      <c r="AH291" s="134"/>
      <c r="AI291" s="135">
        <f>$C$2</f>
        <v>800</v>
      </c>
    </row>
    <row r="292" spans="1:38" customHeight="1" ht="15">
      <c r="AF292" s="16"/>
      <c r="AG292" s="133">
        <f>ROUND((AG291-0.01),2)</f>
        <v>48.64</v>
      </c>
      <c r="AH292" s="134"/>
      <c r="AI292" s="135">
        <f>$C$2</f>
        <v>800</v>
      </c>
    </row>
    <row r="293" spans="1:38" customHeight="1" ht="15">
      <c r="AF293" s="16"/>
      <c r="AG293" s="133">
        <f>ROUND((AG292-0.01),2)</f>
        <v>48.63</v>
      </c>
      <c r="AH293" s="134"/>
      <c r="AI293" s="135">
        <f>$C$2</f>
        <v>800</v>
      </c>
    </row>
    <row r="294" spans="1:38" customHeight="1" ht="15">
      <c r="AF294" s="16"/>
      <c r="AG294" s="133">
        <f>ROUND((AG293-0.01),2)</f>
        <v>48.62</v>
      </c>
      <c r="AH294" s="134"/>
      <c r="AI294" s="135">
        <f>$C$2</f>
        <v>800</v>
      </c>
    </row>
    <row r="295" spans="1:38" customHeight="1" ht="15">
      <c r="AF295" s="16"/>
      <c r="AG295" s="133">
        <f>ROUND((AG294-0.01),2)</f>
        <v>48.61</v>
      </c>
      <c r="AH295" s="134"/>
      <c r="AI295" s="135">
        <f>$C$2</f>
        <v>800</v>
      </c>
    </row>
    <row r="296" spans="1:38" customHeight="1" ht="15">
      <c r="AF296" s="16"/>
      <c r="AG296" s="133">
        <f>ROUND((AG295-0.01),2)</f>
        <v>48.6</v>
      </c>
      <c r="AH296" s="134"/>
      <c r="AI296" s="135">
        <f>$C$2</f>
        <v>800</v>
      </c>
    </row>
    <row r="297" spans="1:38" customHeight="1" ht="15">
      <c r="AF297" s="16"/>
      <c r="AG297" s="133">
        <f>ROUND((AG296-0.01),2)</f>
        <v>48.59</v>
      </c>
      <c r="AH297" s="134"/>
      <c r="AI297" s="135">
        <f>$C$2</f>
        <v>800</v>
      </c>
    </row>
    <row r="298" spans="1:38" customHeight="1" ht="15">
      <c r="AF298" s="16"/>
      <c r="AG298" s="133">
        <f>ROUND((AG297-0.01),2)</f>
        <v>48.58</v>
      </c>
      <c r="AH298" s="134"/>
      <c r="AI298" s="135">
        <f>$C$2</f>
        <v>800</v>
      </c>
    </row>
    <row r="299" spans="1:38" customHeight="1" ht="15">
      <c r="AF299" s="16"/>
      <c r="AG299" s="133">
        <f>ROUND((AG298-0.01),2)</f>
        <v>48.57</v>
      </c>
      <c r="AH299" s="134"/>
      <c r="AI299" s="135">
        <f>$C$2</f>
        <v>800</v>
      </c>
    </row>
    <row r="300" spans="1:38" customHeight="1" ht="15">
      <c r="AF300" s="16"/>
      <c r="AG300" s="133">
        <f>ROUND((AG299-0.01),2)</f>
        <v>48.56</v>
      </c>
      <c r="AH300" s="134"/>
      <c r="AI300" s="135">
        <f>$C$2</f>
        <v>800</v>
      </c>
    </row>
    <row r="301" spans="1:38" customHeight="1" ht="15">
      <c r="AF301" s="16"/>
      <c r="AG301" s="133">
        <f>ROUND((AG300-0.01),2)</f>
        <v>48.55</v>
      </c>
      <c r="AH301" s="134"/>
      <c r="AI301" s="135">
        <f>$C$2</f>
        <v>800</v>
      </c>
    </row>
    <row r="302" spans="1:38" customHeight="1" ht="15">
      <c r="AF302" s="16"/>
      <c r="AG302" s="133">
        <f>ROUND((AG301-0.01),2)</f>
        <v>48.54</v>
      </c>
      <c r="AH302" s="134"/>
      <c r="AI302" s="135">
        <f>$C$2</f>
        <v>800</v>
      </c>
    </row>
    <row r="303" spans="1:38" customHeight="1" ht="15">
      <c r="AF303" s="16"/>
      <c r="AG303" s="133">
        <f>ROUND((AG302-0.01),2)</f>
        <v>48.53</v>
      </c>
      <c r="AH303" s="134"/>
      <c r="AI303" s="135">
        <f>$C$2</f>
        <v>800</v>
      </c>
    </row>
    <row r="304" spans="1:38" customHeight="1" ht="15">
      <c r="AF304" s="16"/>
      <c r="AG304" s="133">
        <f>ROUND((AG303-0.01),2)</f>
        <v>48.52</v>
      </c>
      <c r="AH304" s="134"/>
      <c r="AI304" s="135">
        <f>$C$2</f>
        <v>800</v>
      </c>
    </row>
    <row r="305" spans="1:38" customHeight="1" ht="15">
      <c r="AF305" s="16"/>
      <c r="AG305" s="133">
        <f>ROUND((AG304-0.01),2)</f>
        <v>48.51</v>
      </c>
      <c r="AH305" s="134"/>
      <c r="AI305" s="135">
        <f>$C$2</f>
        <v>800</v>
      </c>
    </row>
    <row r="306" spans="1:38" customHeight="1" ht="15">
      <c r="AF306" s="16"/>
      <c r="AG306" s="133">
        <f>ROUND((AG305-0.01),2)</f>
        <v>48.5</v>
      </c>
      <c r="AH306" s="134"/>
      <c r="AI306" s="135">
        <f>$C$2</f>
        <v>800</v>
      </c>
    </row>
    <row r="307" spans="1:38" customHeight="1" ht="15">
      <c r="AF307" s="16"/>
      <c r="AG307" s="133">
        <f>ROUND((AG306-0.01),2)</f>
        <v>48.49</v>
      </c>
      <c r="AH307" s="134"/>
      <c r="AI307" s="135">
        <f>$C$2</f>
        <v>800</v>
      </c>
    </row>
    <row r="308" spans="1:38" customHeight="1" ht="15">
      <c r="AF308" s="16"/>
      <c r="AG308" s="133">
        <f>ROUND((AG307-0.01),2)</f>
        <v>48.48</v>
      </c>
      <c r="AH308" s="134"/>
      <c r="AI308" s="135">
        <f>$C$2</f>
        <v>800</v>
      </c>
    </row>
    <row r="309" spans="1:38" customHeight="1" ht="15">
      <c r="AF309" s="16"/>
      <c r="AG309" s="133">
        <f>ROUND((AG308-0.01),2)</f>
        <v>48.47</v>
      </c>
      <c r="AH309" s="134"/>
      <c r="AI309" s="135">
        <f>$C$2</f>
        <v>800</v>
      </c>
    </row>
    <row r="310" spans="1:38" customHeight="1" ht="15">
      <c r="AF310" s="16"/>
      <c r="AG310" s="133">
        <f>ROUND((AG309-0.01),2)</f>
        <v>48.46</v>
      </c>
      <c r="AH310" s="134"/>
      <c r="AI310" s="135">
        <f>$C$2</f>
        <v>800</v>
      </c>
    </row>
    <row r="311" spans="1:38" customHeight="1" ht="15">
      <c r="AF311" s="16"/>
      <c r="AG311" s="133">
        <f>ROUND((AG310-0.01),2)</f>
        <v>48.45</v>
      </c>
      <c r="AH311" s="134"/>
      <c r="AI311" s="135">
        <f>$C$2</f>
        <v>800</v>
      </c>
    </row>
    <row r="312" spans="1:38" customHeight="1" ht="15">
      <c r="AF312" s="16"/>
      <c r="AG312" s="133">
        <f>ROUND((AG311-0.01),2)</f>
        <v>48.44</v>
      </c>
      <c r="AH312" s="134"/>
      <c r="AI312" s="135">
        <f>$C$2</f>
        <v>800</v>
      </c>
    </row>
    <row r="313" spans="1:38" customHeight="1" ht="15">
      <c r="AF313" s="16"/>
      <c r="AG313" s="133">
        <f>ROUND((AG312-0.01),2)</f>
        <v>48.43</v>
      </c>
      <c r="AH313" s="134"/>
      <c r="AI313" s="135">
        <f>$C$2</f>
        <v>800</v>
      </c>
    </row>
    <row r="314" spans="1:38" customHeight="1" ht="15">
      <c r="AF314" s="16"/>
      <c r="AG314" s="133">
        <f>ROUND((AG313-0.01),2)</f>
        <v>48.42</v>
      </c>
      <c r="AH314" s="134"/>
      <c r="AI314" s="135">
        <f>$C$2</f>
        <v>800</v>
      </c>
    </row>
    <row r="315" spans="1:38" customHeight="1" ht="15">
      <c r="AF315" s="16"/>
      <c r="AG315" s="133">
        <f>ROUND((AG314-0.01),2)</f>
        <v>48.41</v>
      </c>
      <c r="AH315" s="134"/>
      <c r="AI315" s="135">
        <f>$C$2</f>
        <v>800</v>
      </c>
    </row>
    <row r="316" spans="1:38" customHeight="1" ht="15">
      <c r="AF316" s="16"/>
      <c r="AG316" s="133">
        <f>ROUND((AG315-0.01),2)</f>
        <v>48.4</v>
      </c>
      <c r="AH316" s="134"/>
      <c r="AI316" s="135">
        <f>$C$2</f>
        <v>800</v>
      </c>
    </row>
    <row r="317" spans="1:38" customHeight="1" ht="15">
      <c r="AF317" s="16"/>
      <c r="AG317" s="133">
        <f>ROUND((AG316-0.01),2)</f>
        <v>48.39</v>
      </c>
      <c r="AH317" s="134"/>
      <c r="AI317" s="135">
        <f>$C$2</f>
        <v>800</v>
      </c>
    </row>
    <row r="318" spans="1:38" customHeight="1" ht="15">
      <c r="AF318" s="16"/>
      <c r="AG318" s="133">
        <f>ROUND((AG317-0.01),2)</f>
        <v>48.38</v>
      </c>
      <c r="AH318" s="134"/>
      <c r="AI318" s="135">
        <f>$C$2</f>
        <v>800</v>
      </c>
    </row>
    <row r="319" spans="1:38" customHeight="1" ht="15">
      <c r="AF319" s="16"/>
      <c r="AG319" s="133">
        <f>ROUND((AG318-0.01),2)</f>
        <v>48.37</v>
      </c>
      <c r="AH319" s="134"/>
      <c r="AI319" s="135">
        <f>$C$2</f>
        <v>800</v>
      </c>
    </row>
    <row r="320" spans="1:38" customHeight="1" ht="15">
      <c r="AF320" s="16"/>
      <c r="AG320" s="133">
        <f>ROUND((AG319-0.01),2)</f>
        <v>48.36</v>
      </c>
      <c r="AH320" s="134"/>
      <c r="AI320" s="135">
        <f>$C$2</f>
        <v>800</v>
      </c>
    </row>
    <row r="321" spans="1:38" customHeight="1" ht="15">
      <c r="AF321" s="16"/>
      <c r="AG321" s="133">
        <f>ROUND((AG320-0.01),2)</f>
        <v>48.35</v>
      </c>
      <c r="AH321" s="134"/>
      <c r="AI321" s="135">
        <f>$C$2</f>
        <v>800</v>
      </c>
    </row>
    <row r="322" spans="1:38" customHeight="1" ht="15">
      <c r="AF322" s="16"/>
      <c r="AG322" s="133">
        <f>ROUND((AG321-0.01),2)</f>
        <v>48.34</v>
      </c>
      <c r="AH322" s="134"/>
      <c r="AI322" s="135">
        <f>$C$2</f>
        <v>800</v>
      </c>
    </row>
    <row r="323" spans="1:38" customHeight="1" ht="15">
      <c r="AF323" s="16"/>
      <c r="AG323" s="133">
        <f>ROUND((AG322-0.01),2)</f>
        <v>48.33</v>
      </c>
      <c r="AH323" s="134"/>
      <c r="AI323" s="135">
        <f>$C$2</f>
        <v>800</v>
      </c>
    </row>
    <row r="324" spans="1:38" customHeight="1" ht="15">
      <c r="AF324" s="16"/>
      <c r="AG324" s="133">
        <f>ROUND((AG323-0.01),2)</f>
        <v>48.32</v>
      </c>
      <c r="AH324" s="134"/>
      <c r="AI324" s="135">
        <f>$C$2</f>
        <v>800</v>
      </c>
    </row>
    <row r="325" spans="1:38" customHeight="1" ht="15">
      <c r="AF325" s="16"/>
      <c r="AG325" s="133">
        <f>ROUND((AG324-0.01),2)</f>
        <v>48.31</v>
      </c>
      <c r="AH325" s="134"/>
      <c r="AI325" s="135">
        <f>$C$2</f>
        <v>800</v>
      </c>
    </row>
    <row r="326" spans="1:38" customHeight="1" ht="15">
      <c r="AF326" s="16"/>
      <c r="AG326" s="133">
        <f>ROUND((AG325-0.01),2)</f>
        <v>48.3</v>
      </c>
      <c r="AH326" s="134"/>
      <c r="AI326" s="135">
        <f>$C$2</f>
        <v>800</v>
      </c>
    </row>
    <row r="327" spans="1:38" customHeight="1" ht="15">
      <c r="AF327" s="16"/>
      <c r="AG327" s="133">
        <f>ROUND((AG326-0.01),2)</f>
        <v>48.29</v>
      </c>
      <c r="AH327" s="134"/>
      <c r="AI327" s="135">
        <f>$C$2</f>
        <v>800</v>
      </c>
    </row>
    <row r="328" spans="1:38" customHeight="1" ht="15">
      <c r="AF328" s="16"/>
      <c r="AG328" s="133">
        <f>ROUND((AG327-0.01),2)</f>
        <v>48.28</v>
      </c>
      <c r="AH328" s="134"/>
      <c r="AI328" s="135">
        <f>$C$2</f>
        <v>800</v>
      </c>
    </row>
    <row r="329" spans="1:38" customHeight="1" ht="15">
      <c r="AF329" s="16"/>
      <c r="AG329" s="133">
        <f>ROUND((AG328-0.01),2)</f>
        <v>48.27</v>
      </c>
      <c r="AH329" s="134"/>
      <c r="AI329" s="135">
        <f>$C$2</f>
        <v>800</v>
      </c>
    </row>
    <row r="330" spans="1:38" customHeight="1" ht="15">
      <c r="AF330" s="16"/>
      <c r="AG330" s="133">
        <f>ROUND((AG329-0.01),2)</f>
        <v>48.26</v>
      </c>
      <c r="AH330" s="134"/>
      <c r="AI330" s="135">
        <f>$C$2</f>
        <v>800</v>
      </c>
    </row>
    <row r="331" spans="1:38" customHeight="1" ht="15">
      <c r="AF331" s="16"/>
      <c r="AG331" s="133">
        <f>ROUND((AG330-0.01),2)</f>
        <v>48.25</v>
      </c>
      <c r="AH331" s="134"/>
      <c r="AI331" s="135">
        <f>$C$2</f>
        <v>800</v>
      </c>
    </row>
    <row r="332" spans="1:38" customHeight="1" ht="15">
      <c r="AF332" s="16"/>
      <c r="AG332" s="133">
        <f>ROUND((AG331-0.01),2)</f>
        <v>48.24</v>
      </c>
      <c r="AH332" s="134"/>
      <c r="AI332" s="135">
        <f>$C$2</f>
        <v>800</v>
      </c>
    </row>
    <row r="333" spans="1:38" customHeight="1" ht="15">
      <c r="AF333" s="16"/>
      <c r="AG333" s="133">
        <f>ROUND((AG332-0.01),2)</f>
        <v>48.23</v>
      </c>
      <c r="AH333" s="134"/>
      <c r="AI333" s="135">
        <f>$C$2</f>
        <v>800</v>
      </c>
    </row>
    <row r="334" spans="1:38" customHeight="1" ht="15">
      <c r="AF334" s="16"/>
      <c r="AG334" s="133">
        <f>ROUND((AG333-0.01),2)</f>
        <v>48.22</v>
      </c>
      <c r="AH334" s="134"/>
      <c r="AI334" s="135">
        <f>$C$2</f>
        <v>800</v>
      </c>
    </row>
    <row r="335" spans="1:38" customHeight="1" ht="15">
      <c r="AF335" s="16"/>
      <c r="AG335" s="133">
        <f>ROUND((AG334-0.01),2)</f>
        <v>48.21</v>
      </c>
      <c r="AH335" s="134"/>
      <c r="AI335" s="135">
        <f>$C$2</f>
        <v>800</v>
      </c>
    </row>
    <row r="336" spans="1:38" customHeight="1" ht="15">
      <c r="AF336" s="16"/>
      <c r="AG336" s="133">
        <f>ROUND((AG335-0.01),2)</f>
        <v>48.2</v>
      </c>
      <c r="AH336" s="134"/>
      <c r="AI336" s="135">
        <f>$C$2</f>
        <v>800</v>
      </c>
    </row>
    <row r="337" spans="1:38" customHeight="1" ht="15">
      <c r="AF337" s="16"/>
      <c r="AG337" s="133">
        <f>ROUND((AG336-0.01),2)</f>
        <v>48.19</v>
      </c>
      <c r="AH337" s="134"/>
      <c r="AI337" s="135">
        <f>$C$2</f>
        <v>800</v>
      </c>
    </row>
    <row r="338" spans="1:38" customHeight="1" ht="15">
      <c r="AF338" s="16"/>
      <c r="AG338" s="133">
        <f>ROUND((AG337-0.01),2)</f>
        <v>48.18</v>
      </c>
      <c r="AH338" s="134"/>
      <c r="AI338" s="135">
        <f>$C$2</f>
        <v>800</v>
      </c>
    </row>
    <row r="339" spans="1:38" customHeight="1" ht="15">
      <c r="AF339" s="16"/>
      <c r="AG339" s="133">
        <f>ROUND((AG338-0.01),2)</f>
        <v>48.17</v>
      </c>
      <c r="AH339" s="134"/>
      <c r="AI339" s="135">
        <f>$C$2</f>
        <v>800</v>
      </c>
    </row>
    <row r="340" spans="1:38" customHeight="1" ht="15">
      <c r="AF340" s="16"/>
      <c r="AG340" s="133">
        <f>ROUND((AG339-0.01),2)</f>
        <v>48.16</v>
      </c>
      <c r="AH340" s="134"/>
      <c r="AI340" s="135">
        <f>$C$2</f>
        <v>800</v>
      </c>
    </row>
    <row r="341" spans="1:38" customHeight="1" ht="15">
      <c r="AF341" s="16"/>
      <c r="AG341" s="133">
        <f>ROUND((AG340-0.01),2)</f>
        <v>48.15</v>
      </c>
      <c r="AH341" s="134"/>
      <c r="AI341" s="135">
        <f>$C$2</f>
        <v>800</v>
      </c>
    </row>
    <row r="342" spans="1:38" customHeight="1" ht="15">
      <c r="AF342" s="16"/>
      <c r="AG342" s="133">
        <f>ROUND((AG341-0.01),2)</f>
        <v>48.14</v>
      </c>
      <c r="AH342" s="134"/>
      <c r="AI342" s="135">
        <f>$C$2</f>
        <v>800</v>
      </c>
    </row>
    <row r="343" spans="1:38" customHeight="1" ht="15">
      <c r="AF343" s="16"/>
      <c r="AG343" s="133">
        <f>ROUND((AG342-0.01),2)</f>
        <v>48.13</v>
      </c>
      <c r="AH343" s="134"/>
      <c r="AI343" s="135">
        <f>$C$2</f>
        <v>800</v>
      </c>
    </row>
    <row r="344" spans="1:38" customHeight="1" ht="15">
      <c r="AF344" s="16"/>
      <c r="AG344" s="133">
        <f>ROUND((AG343-0.01),2)</f>
        <v>48.12</v>
      </c>
      <c r="AH344" s="134"/>
      <c r="AI344" s="135">
        <f>$C$2</f>
        <v>800</v>
      </c>
    </row>
    <row r="345" spans="1:38" customHeight="1" ht="15">
      <c r="AF345" s="16"/>
      <c r="AG345" s="133">
        <f>ROUND((AG344-0.01),2)</f>
        <v>48.11</v>
      </c>
      <c r="AH345" s="134"/>
      <c r="AI345" s="135">
        <f>$C$2</f>
        <v>800</v>
      </c>
    </row>
    <row r="346" spans="1:38" customHeight="1" ht="15">
      <c r="AF346" s="16"/>
      <c r="AG346" s="133">
        <f>ROUND((AG345-0.01),2)</f>
        <v>48.1</v>
      </c>
      <c r="AH346" s="134"/>
      <c r="AI346" s="135">
        <f>$C$2</f>
        <v>800</v>
      </c>
    </row>
    <row r="347" spans="1:38" customHeight="1" ht="15">
      <c r="AF347" s="16"/>
      <c r="AG347" s="133">
        <f>ROUND((AG346-0.01),2)</f>
        <v>48.09</v>
      </c>
      <c r="AH347" s="134"/>
      <c r="AI347" s="135">
        <f>$C$2</f>
        <v>800</v>
      </c>
    </row>
    <row r="348" spans="1:38" customHeight="1" ht="15">
      <c r="AF348" s="16"/>
      <c r="AG348" s="133">
        <f>ROUND((AG347-0.01),2)</f>
        <v>48.08</v>
      </c>
      <c r="AH348" s="134"/>
      <c r="AI348" s="135">
        <f>$C$2</f>
        <v>800</v>
      </c>
    </row>
    <row r="349" spans="1:38" customHeight="1" ht="15">
      <c r="AF349" s="16"/>
      <c r="AG349" s="133">
        <f>ROUND((AG348-0.01),2)</f>
        <v>48.07</v>
      </c>
      <c r="AH349" s="134"/>
      <c r="AI349" s="135">
        <f>$C$2</f>
        <v>800</v>
      </c>
    </row>
    <row r="350" spans="1:38" customHeight="1" ht="15">
      <c r="AF350" s="16"/>
      <c r="AG350" s="133">
        <f>ROUND((AG349-0.01),2)</f>
        <v>48.06</v>
      </c>
      <c r="AH350" s="134"/>
      <c r="AI350" s="135">
        <f>$C$2</f>
        <v>800</v>
      </c>
    </row>
    <row r="351" spans="1:38" customHeight="1" ht="15">
      <c r="AF351" s="16"/>
      <c r="AG351" s="133">
        <f>ROUND((AG350-0.01),2)</f>
        <v>48.05</v>
      </c>
      <c r="AH351" s="134"/>
      <c r="AI351" s="135">
        <f>$C$2</f>
        <v>800</v>
      </c>
    </row>
    <row r="352" spans="1:38" customHeight="1" ht="15">
      <c r="AF352" s="16"/>
      <c r="AG352" s="133">
        <f>ROUND((AG351-0.01),2)</f>
        <v>48.04</v>
      </c>
      <c r="AH352" s="134"/>
      <c r="AI352" s="135">
        <f>$C$2</f>
        <v>800</v>
      </c>
    </row>
    <row r="353" spans="1:38" customHeight="1" ht="15">
      <c r="AF353" s="16"/>
      <c r="AG353" s="133">
        <f>ROUND((AG352-0.01),2)</f>
        <v>48.03</v>
      </c>
      <c r="AH353" s="134"/>
      <c r="AI353" s="135">
        <f>$C$2</f>
        <v>800</v>
      </c>
    </row>
    <row r="354" spans="1:38" customHeight="1" ht="15">
      <c r="AF354" s="16"/>
      <c r="AG354" s="133">
        <f>ROUND((AG353-0.01),2)</f>
        <v>48.02</v>
      </c>
      <c r="AH354" s="134"/>
      <c r="AI354" s="135">
        <f>$C$2</f>
        <v>800</v>
      </c>
    </row>
    <row r="355" spans="1:38" customHeight="1" ht="15">
      <c r="AF355" s="16"/>
      <c r="AG355" s="133">
        <f>ROUND((AG354-0.01),2)</f>
        <v>48.01</v>
      </c>
      <c r="AH355" s="134"/>
      <c r="AI355" s="135">
        <f>$C$2</f>
        <v>800</v>
      </c>
    </row>
    <row r="356" spans="1:38" customHeight="1" ht="15">
      <c r="AF356" s="16"/>
      <c r="AG356" s="136">
        <f>ROUND((AG355-0.01),2)</f>
        <v>48</v>
      </c>
      <c r="AH356" s="137"/>
      <c r="AI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H105:Z105"/>
    <mergeCell ref="S107:Z107"/>
    <mergeCell ref="E1:H1"/>
    <mergeCell ref="AA2:AD2"/>
    <mergeCell ref="AA3:AD3"/>
    <mergeCell ref="B4:D4"/>
    <mergeCell ref="S4:AC4"/>
  </mergeCells>
  <conditionalFormatting sqref="AD8">
    <cfRule type="cellIs" dxfId="0" priority="1" operator="lessThan">
      <formula>0</formula>
    </cfRule>
  </conditionalFormatting>
  <conditionalFormatting sqref="AD9">
    <cfRule type="cellIs" dxfId="0" priority="2" operator="lessThan">
      <formula>0</formula>
    </cfRule>
  </conditionalFormatting>
  <conditionalFormatting sqref="AD10">
    <cfRule type="cellIs" dxfId="0" priority="3" operator="lessThan">
      <formula>0</formula>
    </cfRule>
  </conditionalFormatting>
  <conditionalFormatting sqref="AD11">
    <cfRule type="cellIs" dxfId="0" priority="4" operator="lessThan">
      <formula>0</formula>
    </cfRule>
  </conditionalFormatting>
  <conditionalFormatting sqref="AD12">
    <cfRule type="cellIs" dxfId="0" priority="5" operator="lessThan">
      <formula>0</formula>
    </cfRule>
  </conditionalFormatting>
  <conditionalFormatting sqref="AD13">
    <cfRule type="cellIs" dxfId="0" priority="6" operator="lessThan">
      <formula>0</formula>
    </cfRule>
  </conditionalFormatting>
  <conditionalFormatting sqref="AD14">
    <cfRule type="cellIs" dxfId="0" priority="7" operator="lessThan">
      <formula>0</formula>
    </cfRule>
  </conditionalFormatting>
  <conditionalFormatting sqref="AD15">
    <cfRule type="cellIs" dxfId="0" priority="8" operator="lessThan">
      <formula>0</formula>
    </cfRule>
  </conditionalFormatting>
  <conditionalFormatting sqref="AD16">
    <cfRule type="cellIs" dxfId="0" priority="9" operator="lessThan">
      <formula>0</formula>
    </cfRule>
  </conditionalFormatting>
  <conditionalFormatting sqref="AD17">
    <cfRule type="cellIs" dxfId="0" priority="10" operator="lessThan">
      <formula>0</formula>
    </cfRule>
  </conditionalFormatting>
  <conditionalFormatting sqref="AD18">
    <cfRule type="cellIs" dxfId="0" priority="11" operator="lessThan">
      <formula>0</formula>
    </cfRule>
  </conditionalFormatting>
  <conditionalFormatting sqref="AD19">
    <cfRule type="cellIs" dxfId="0" priority="12" operator="lessThan">
      <formula>0</formula>
    </cfRule>
  </conditionalFormatting>
  <conditionalFormatting sqref="AD20">
    <cfRule type="cellIs" dxfId="0" priority="13" operator="lessThan">
      <formula>0</formula>
    </cfRule>
  </conditionalFormatting>
  <conditionalFormatting sqref="AD21">
    <cfRule type="cellIs" dxfId="0" priority="14" operator="lessThan">
      <formula>0</formula>
    </cfRule>
  </conditionalFormatting>
  <conditionalFormatting sqref="AD22">
    <cfRule type="cellIs" dxfId="0" priority="15" operator="lessThan">
      <formula>0</formula>
    </cfRule>
  </conditionalFormatting>
  <conditionalFormatting sqref="AD23">
    <cfRule type="cellIs" dxfId="0" priority="16" operator="lessThan">
      <formula>0</formula>
    </cfRule>
  </conditionalFormatting>
  <conditionalFormatting sqref="AD24">
    <cfRule type="cellIs" dxfId="0" priority="17" operator="lessThan">
      <formula>0</formula>
    </cfRule>
  </conditionalFormatting>
  <conditionalFormatting sqref="AD25">
    <cfRule type="cellIs" dxfId="0" priority="18" operator="lessThan">
      <formula>0</formula>
    </cfRule>
  </conditionalFormatting>
  <conditionalFormatting sqref="AD26">
    <cfRule type="cellIs" dxfId="0" priority="19" operator="lessThan">
      <formula>0</formula>
    </cfRule>
  </conditionalFormatting>
  <conditionalFormatting sqref="AD27">
    <cfRule type="cellIs" dxfId="0" priority="20" operator="lessThan">
      <formula>0</formula>
    </cfRule>
  </conditionalFormatting>
  <conditionalFormatting sqref="AD28">
    <cfRule type="cellIs" dxfId="0" priority="21" operator="lessThan">
      <formula>0</formula>
    </cfRule>
  </conditionalFormatting>
  <conditionalFormatting sqref="AD29">
    <cfRule type="cellIs" dxfId="0" priority="22" operator="lessThan">
      <formula>0</formula>
    </cfRule>
  </conditionalFormatting>
  <conditionalFormatting sqref="AD30">
    <cfRule type="cellIs" dxfId="0" priority="23" operator="lessThan">
      <formula>0</formula>
    </cfRule>
  </conditionalFormatting>
  <conditionalFormatting sqref="AD31">
    <cfRule type="cellIs" dxfId="0" priority="24" operator="lessThan">
      <formula>0</formula>
    </cfRule>
  </conditionalFormatting>
  <conditionalFormatting sqref="AD32">
    <cfRule type="cellIs" dxfId="0" priority="25" operator="lessThan">
      <formula>0</formula>
    </cfRule>
  </conditionalFormatting>
  <conditionalFormatting sqref="AD33">
    <cfRule type="cellIs" dxfId="0" priority="26" operator="lessThan">
      <formula>0</formula>
    </cfRule>
  </conditionalFormatting>
  <conditionalFormatting sqref="AD34">
    <cfRule type="cellIs" dxfId="0" priority="27" operator="lessThan">
      <formula>0</formula>
    </cfRule>
  </conditionalFormatting>
  <conditionalFormatting sqref="AD35">
    <cfRule type="cellIs" dxfId="0" priority="28" operator="lessThan">
      <formula>0</formula>
    </cfRule>
  </conditionalFormatting>
  <conditionalFormatting sqref="AD36">
    <cfRule type="cellIs" dxfId="0" priority="29" operator="lessThan">
      <formula>0</formula>
    </cfRule>
  </conditionalFormatting>
  <conditionalFormatting sqref="AD37">
    <cfRule type="cellIs" dxfId="0" priority="30" operator="lessThan">
      <formula>0</formula>
    </cfRule>
  </conditionalFormatting>
  <conditionalFormatting sqref="AD38">
    <cfRule type="cellIs" dxfId="0" priority="31" operator="lessThan">
      <formula>0</formula>
    </cfRule>
  </conditionalFormatting>
  <conditionalFormatting sqref="AD39">
    <cfRule type="cellIs" dxfId="0" priority="32" operator="lessThan">
      <formula>0</formula>
    </cfRule>
  </conditionalFormatting>
  <conditionalFormatting sqref="AD40">
    <cfRule type="cellIs" dxfId="0" priority="33" operator="lessThan">
      <formula>0</formula>
    </cfRule>
  </conditionalFormatting>
  <conditionalFormatting sqref="AD41">
    <cfRule type="cellIs" dxfId="0" priority="34" operator="lessThan">
      <formula>0</formula>
    </cfRule>
  </conditionalFormatting>
  <conditionalFormatting sqref="AD42">
    <cfRule type="cellIs" dxfId="0" priority="35" operator="lessThan">
      <formula>0</formula>
    </cfRule>
  </conditionalFormatting>
  <conditionalFormatting sqref="AD43">
    <cfRule type="cellIs" dxfId="0" priority="36" operator="lessThan">
      <formula>0</formula>
    </cfRule>
  </conditionalFormatting>
  <conditionalFormatting sqref="AD44">
    <cfRule type="cellIs" dxfId="0" priority="37" operator="lessThan">
      <formula>0</formula>
    </cfRule>
  </conditionalFormatting>
  <conditionalFormatting sqref="AD45">
    <cfRule type="cellIs" dxfId="0" priority="38" operator="lessThan">
      <formula>0</formula>
    </cfRule>
  </conditionalFormatting>
  <conditionalFormatting sqref="AD46">
    <cfRule type="cellIs" dxfId="0" priority="39" operator="lessThan">
      <formula>0</formula>
    </cfRule>
  </conditionalFormatting>
  <conditionalFormatting sqref="AD47">
    <cfRule type="cellIs" dxfId="0" priority="40" operator="lessThan">
      <formula>0</formula>
    </cfRule>
  </conditionalFormatting>
  <conditionalFormatting sqref="AD48">
    <cfRule type="cellIs" dxfId="0" priority="41" operator="lessThan">
      <formula>0</formula>
    </cfRule>
  </conditionalFormatting>
  <conditionalFormatting sqref="AD49">
    <cfRule type="cellIs" dxfId="0" priority="42" operator="lessThan">
      <formula>0</formula>
    </cfRule>
  </conditionalFormatting>
  <conditionalFormatting sqref="AD50">
    <cfRule type="cellIs" dxfId="0" priority="43" operator="lessThan">
      <formula>0</formula>
    </cfRule>
  </conditionalFormatting>
  <conditionalFormatting sqref="AD51">
    <cfRule type="cellIs" dxfId="0" priority="44" operator="lessThan">
      <formula>0</formula>
    </cfRule>
  </conditionalFormatting>
  <conditionalFormatting sqref="AD52">
    <cfRule type="cellIs" dxfId="0" priority="45" operator="lessThan">
      <formula>0</formula>
    </cfRule>
  </conditionalFormatting>
  <conditionalFormatting sqref="AD53">
    <cfRule type="cellIs" dxfId="0" priority="46" operator="lessThan">
      <formula>0</formula>
    </cfRule>
  </conditionalFormatting>
  <conditionalFormatting sqref="AD54">
    <cfRule type="cellIs" dxfId="0" priority="47" operator="lessThan">
      <formula>0</formula>
    </cfRule>
  </conditionalFormatting>
  <conditionalFormatting sqref="AD55">
    <cfRule type="cellIs" dxfId="0" priority="48" operator="lessThan">
      <formula>0</formula>
    </cfRule>
  </conditionalFormatting>
  <conditionalFormatting sqref="AD56">
    <cfRule type="cellIs" dxfId="0" priority="49" operator="lessThan">
      <formula>0</formula>
    </cfRule>
  </conditionalFormatting>
  <conditionalFormatting sqref="AD57">
    <cfRule type="cellIs" dxfId="0" priority="50" operator="lessThan">
      <formula>0</formula>
    </cfRule>
  </conditionalFormatting>
  <conditionalFormatting sqref="AD58">
    <cfRule type="cellIs" dxfId="0" priority="51" operator="lessThan">
      <formula>0</formula>
    </cfRule>
  </conditionalFormatting>
  <conditionalFormatting sqref="AD59">
    <cfRule type="cellIs" dxfId="0" priority="52" operator="lessThan">
      <formula>0</formula>
    </cfRule>
  </conditionalFormatting>
  <conditionalFormatting sqref="AD60">
    <cfRule type="cellIs" dxfId="0" priority="53" operator="lessThan">
      <formula>0</formula>
    </cfRule>
  </conditionalFormatting>
  <conditionalFormatting sqref="AD61">
    <cfRule type="cellIs" dxfId="0" priority="54" operator="lessThan">
      <formula>0</formula>
    </cfRule>
  </conditionalFormatting>
  <conditionalFormatting sqref="AD62">
    <cfRule type="cellIs" dxfId="0" priority="55" operator="lessThan">
      <formula>0</formula>
    </cfRule>
  </conditionalFormatting>
  <conditionalFormatting sqref="AD63">
    <cfRule type="cellIs" dxfId="0" priority="56" operator="lessThan">
      <formula>0</formula>
    </cfRule>
  </conditionalFormatting>
  <conditionalFormatting sqref="AD64">
    <cfRule type="cellIs" dxfId="0" priority="57" operator="lessThan">
      <formula>0</formula>
    </cfRule>
  </conditionalFormatting>
  <conditionalFormatting sqref="AD65">
    <cfRule type="cellIs" dxfId="0" priority="58" operator="lessThan">
      <formula>0</formula>
    </cfRule>
  </conditionalFormatting>
  <conditionalFormatting sqref="AD66">
    <cfRule type="cellIs" dxfId="0" priority="59" operator="lessThan">
      <formula>0</formula>
    </cfRule>
  </conditionalFormatting>
  <conditionalFormatting sqref="AD67">
    <cfRule type="cellIs" dxfId="0" priority="60" operator="lessThan">
      <formula>0</formula>
    </cfRule>
  </conditionalFormatting>
  <conditionalFormatting sqref="AD68">
    <cfRule type="cellIs" dxfId="0" priority="61" operator="lessThan">
      <formula>0</formula>
    </cfRule>
  </conditionalFormatting>
  <conditionalFormatting sqref="AD69">
    <cfRule type="cellIs" dxfId="0" priority="62" operator="lessThan">
      <formula>0</formula>
    </cfRule>
  </conditionalFormatting>
  <conditionalFormatting sqref="AD70">
    <cfRule type="cellIs" dxfId="0" priority="63" operator="lessThan">
      <formula>0</formula>
    </cfRule>
  </conditionalFormatting>
  <conditionalFormatting sqref="AD71">
    <cfRule type="cellIs" dxfId="0" priority="64" operator="lessThan">
      <formula>0</formula>
    </cfRule>
  </conditionalFormatting>
  <conditionalFormatting sqref="AD72">
    <cfRule type="cellIs" dxfId="0" priority="65" operator="lessThan">
      <formula>0</formula>
    </cfRule>
  </conditionalFormatting>
  <conditionalFormatting sqref="AD73">
    <cfRule type="cellIs" dxfId="0" priority="66" operator="lessThan">
      <formula>0</formula>
    </cfRule>
  </conditionalFormatting>
  <conditionalFormatting sqref="AD74">
    <cfRule type="cellIs" dxfId="0" priority="67" operator="lessThan">
      <formula>0</formula>
    </cfRule>
  </conditionalFormatting>
  <conditionalFormatting sqref="AD75">
    <cfRule type="cellIs" dxfId="0" priority="68" operator="lessThan">
      <formula>0</formula>
    </cfRule>
  </conditionalFormatting>
  <conditionalFormatting sqref="AD76">
    <cfRule type="cellIs" dxfId="0" priority="69" operator="lessThan">
      <formula>0</formula>
    </cfRule>
  </conditionalFormatting>
  <conditionalFormatting sqref="AD77">
    <cfRule type="cellIs" dxfId="0" priority="70" operator="lessThan">
      <formula>0</formula>
    </cfRule>
  </conditionalFormatting>
  <conditionalFormatting sqref="AD78">
    <cfRule type="cellIs" dxfId="0" priority="71" operator="lessThan">
      <formula>0</formula>
    </cfRule>
  </conditionalFormatting>
  <conditionalFormatting sqref="AD79">
    <cfRule type="cellIs" dxfId="0" priority="72" operator="lessThan">
      <formula>0</formula>
    </cfRule>
  </conditionalFormatting>
  <conditionalFormatting sqref="AD80">
    <cfRule type="cellIs" dxfId="0" priority="73" operator="lessThan">
      <formula>0</formula>
    </cfRule>
  </conditionalFormatting>
  <conditionalFormatting sqref="AD81">
    <cfRule type="cellIs" dxfId="0" priority="74" operator="lessThan">
      <formula>0</formula>
    </cfRule>
  </conditionalFormatting>
  <conditionalFormatting sqref="AD82">
    <cfRule type="cellIs" dxfId="0" priority="75" operator="lessThan">
      <formula>0</formula>
    </cfRule>
  </conditionalFormatting>
  <conditionalFormatting sqref="AD83">
    <cfRule type="cellIs" dxfId="0" priority="76" operator="lessThan">
      <formula>0</formula>
    </cfRule>
  </conditionalFormatting>
  <conditionalFormatting sqref="AD84">
    <cfRule type="cellIs" dxfId="0" priority="77" operator="lessThan">
      <formula>0</formula>
    </cfRule>
  </conditionalFormatting>
  <conditionalFormatting sqref="AD85">
    <cfRule type="cellIs" dxfId="0" priority="78" operator="lessThan">
      <formula>0</formula>
    </cfRule>
  </conditionalFormatting>
  <conditionalFormatting sqref="AD86">
    <cfRule type="cellIs" dxfId="0" priority="79" operator="lessThan">
      <formula>0</formula>
    </cfRule>
  </conditionalFormatting>
  <conditionalFormatting sqref="AD87">
    <cfRule type="cellIs" dxfId="0" priority="80" operator="lessThan">
      <formula>0</formula>
    </cfRule>
  </conditionalFormatting>
  <conditionalFormatting sqref="AD88">
    <cfRule type="cellIs" dxfId="0" priority="81" operator="lessThan">
      <formula>0</formula>
    </cfRule>
  </conditionalFormatting>
  <conditionalFormatting sqref="AD89">
    <cfRule type="cellIs" dxfId="0" priority="82" operator="lessThan">
      <formula>0</formula>
    </cfRule>
  </conditionalFormatting>
  <conditionalFormatting sqref="AD90">
    <cfRule type="cellIs" dxfId="0" priority="83" operator="lessThan">
      <formula>0</formula>
    </cfRule>
  </conditionalFormatting>
  <conditionalFormatting sqref="AD91">
    <cfRule type="cellIs" dxfId="0" priority="84" operator="lessThan">
      <formula>0</formula>
    </cfRule>
  </conditionalFormatting>
  <conditionalFormatting sqref="AD92">
    <cfRule type="cellIs" dxfId="0" priority="85" operator="lessThan">
      <formula>0</formula>
    </cfRule>
  </conditionalFormatting>
  <conditionalFormatting sqref="AD93">
    <cfRule type="cellIs" dxfId="0" priority="86" operator="lessThan">
      <formula>0</formula>
    </cfRule>
  </conditionalFormatting>
  <conditionalFormatting sqref="AD94">
    <cfRule type="cellIs" dxfId="0" priority="87" operator="lessThan">
      <formula>0</formula>
    </cfRule>
  </conditionalFormatting>
  <conditionalFormatting sqref="AD95">
    <cfRule type="cellIs" dxfId="0" priority="88" operator="lessThan">
      <formula>0</formula>
    </cfRule>
  </conditionalFormatting>
  <conditionalFormatting sqref="AD96">
    <cfRule type="cellIs" dxfId="0" priority="89" operator="lessThan">
      <formula>0</formula>
    </cfRule>
  </conditionalFormatting>
  <conditionalFormatting sqref="AD97">
    <cfRule type="cellIs" dxfId="0" priority="90" operator="lessThan">
      <formula>0</formula>
    </cfRule>
  </conditionalFormatting>
  <conditionalFormatting sqref="AD98">
    <cfRule type="cellIs" dxfId="0" priority="91" operator="lessThan">
      <formula>0</formula>
    </cfRule>
  </conditionalFormatting>
  <conditionalFormatting sqref="AD99">
    <cfRule type="cellIs" dxfId="0" priority="92" operator="lessThan">
      <formula>0</formula>
    </cfRule>
  </conditionalFormatting>
  <conditionalFormatting sqref="AD100">
    <cfRule type="cellIs" dxfId="0" priority="93" operator="lessThan">
      <formula>0</formula>
    </cfRule>
  </conditionalFormatting>
  <conditionalFormatting sqref="AD101">
    <cfRule type="cellIs" dxfId="0" priority="94" operator="lessThan">
      <formula>0</formula>
    </cfRule>
  </conditionalFormatting>
  <conditionalFormatting sqref="AD102">
    <cfRule type="cellIs" dxfId="0" priority="95" operator="lessThan">
      <formula>0</formula>
    </cfRule>
  </conditionalFormatting>
  <conditionalFormatting sqref="AD103">
    <cfRule type="cellIs" dxfId="0" priority="96" operator="lessThan">
      <formula>0</formula>
    </cfRule>
  </conditionalFormatting>
  <conditionalFormatting sqref="AC8">
    <cfRule type="cellIs" dxfId="1" priority="97" operator="between">
      <formula>0</formula>
      <formula>1000000</formula>
    </cfRule>
  </conditionalFormatting>
  <conditionalFormatting sqref="AC9">
    <cfRule type="cellIs" dxfId="1" priority="98" operator="between">
      <formula>0</formula>
      <formula>1000000</formula>
    </cfRule>
  </conditionalFormatting>
  <conditionalFormatting sqref="AC10">
    <cfRule type="cellIs" dxfId="1" priority="99" operator="between">
      <formula>0</formula>
      <formula>1000000</formula>
    </cfRule>
  </conditionalFormatting>
  <conditionalFormatting sqref="AC11">
    <cfRule type="cellIs" dxfId="1" priority="100" operator="between">
      <formula>0</formula>
      <formula>1000000</formula>
    </cfRule>
  </conditionalFormatting>
  <conditionalFormatting sqref="AC12">
    <cfRule type="cellIs" dxfId="1" priority="101" operator="between">
      <formula>0</formula>
      <formula>1000000</formula>
    </cfRule>
  </conditionalFormatting>
  <conditionalFormatting sqref="AC13">
    <cfRule type="cellIs" dxfId="1" priority="102" operator="between">
      <formula>0</formula>
      <formula>1000000</formula>
    </cfRule>
  </conditionalFormatting>
  <conditionalFormatting sqref="AC14">
    <cfRule type="cellIs" dxfId="1" priority="103" operator="between">
      <formula>0</formula>
      <formula>1000000</formula>
    </cfRule>
  </conditionalFormatting>
  <conditionalFormatting sqref="AC15">
    <cfRule type="cellIs" dxfId="1" priority="104" operator="between">
      <formula>0</formula>
      <formula>1000000</formula>
    </cfRule>
  </conditionalFormatting>
  <conditionalFormatting sqref="AC16">
    <cfRule type="cellIs" dxfId="1" priority="105" operator="between">
      <formula>0</formula>
      <formula>1000000</formula>
    </cfRule>
  </conditionalFormatting>
  <conditionalFormatting sqref="AC17">
    <cfRule type="cellIs" dxfId="1" priority="106" operator="between">
      <formula>0</formula>
      <formula>1000000</formula>
    </cfRule>
  </conditionalFormatting>
  <conditionalFormatting sqref="AC18">
    <cfRule type="cellIs" dxfId="1" priority="107" operator="between">
      <formula>0</formula>
      <formula>1000000</formula>
    </cfRule>
  </conditionalFormatting>
  <conditionalFormatting sqref="AC19">
    <cfRule type="cellIs" dxfId="1" priority="108" operator="between">
      <formula>0</formula>
      <formula>1000000</formula>
    </cfRule>
  </conditionalFormatting>
  <conditionalFormatting sqref="AC20">
    <cfRule type="cellIs" dxfId="1" priority="109" operator="between">
      <formula>0</formula>
      <formula>1000000</formula>
    </cfRule>
  </conditionalFormatting>
  <conditionalFormatting sqref="AC21">
    <cfRule type="cellIs" dxfId="1" priority="110" operator="between">
      <formula>0</formula>
      <formula>1000000</formula>
    </cfRule>
  </conditionalFormatting>
  <conditionalFormatting sqref="AC22">
    <cfRule type="cellIs" dxfId="1" priority="111" operator="between">
      <formula>0</formula>
      <formula>1000000</formula>
    </cfRule>
  </conditionalFormatting>
  <conditionalFormatting sqref="AC23">
    <cfRule type="cellIs" dxfId="1" priority="112" operator="between">
      <formula>0</formula>
      <formula>1000000</formula>
    </cfRule>
  </conditionalFormatting>
  <conditionalFormatting sqref="AC24">
    <cfRule type="cellIs" dxfId="1" priority="113" operator="between">
      <formula>0</formula>
      <formula>1000000</formula>
    </cfRule>
  </conditionalFormatting>
  <conditionalFormatting sqref="AC25">
    <cfRule type="cellIs" dxfId="1" priority="114" operator="between">
      <formula>0</formula>
      <formula>1000000</formula>
    </cfRule>
  </conditionalFormatting>
  <conditionalFormatting sqref="AC26">
    <cfRule type="cellIs" dxfId="1" priority="115" operator="between">
      <formula>0</formula>
      <formula>1000000</formula>
    </cfRule>
  </conditionalFormatting>
  <conditionalFormatting sqref="AC27">
    <cfRule type="cellIs" dxfId="1" priority="116" operator="between">
      <formula>0</formula>
      <formula>1000000</formula>
    </cfRule>
  </conditionalFormatting>
  <conditionalFormatting sqref="AC28">
    <cfRule type="cellIs" dxfId="1" priority="117" operator="between">
      <formula>0</formula>
      <formula>1000000</formula>
    </cfRule>
  </conditionalFormatting>
  <conditionalFormatting sqref="AC29">
    <cfRule type="cellIs" dxfId="1" priority="118" operator="between">
      <formula>0</formula>
      <formula>1000000</formula>
    </cfRule>
  </conditionalFormatting>
  <conditionalFormatting sqref="AC30">
    <cfRule type="cellIs" dxfId="1" priority="119" operator="between">
      <formula>0</formula>
      <formula>1000000</formula>
    </cfRule>
  </conditionalFormatting>
  <conditionalFormatting sqref="AC31">
    <cfRule type="cellIs" dxfId="1" priority="120" operator="between">
      <formula>0</formula>
      <formula>1000000</formula>
    </cfRule>
  </conditionalFormatting>
  <conditionalFormatting sqref="AC32">
    <cfRule type="cellIs" dxfId="1" priority="121" operator="between">
      <formula>0</formula>
      <formula>1000000</formula>
    </cfRule>
  </conditionalFormatting>
  <conditionalFormatting sqref="AC33">
    <cfRule type="cellIs" dxfId="1" priority="122" operator="between">
      <formula>0</formula>
      <formula>1000000</formula>
    </cfRule>
  </conditionalFormatting>
  <conditionalFormatting sqref="AC34">
    <cfRule type="cellIs" dxfId="1" priority="123" operator="between">
      <formula>0</formula>
      <formula>1000000</formula>
    </cfRule>
  </conditionalFormatting>
  <conditionalFormatting sqref="AC35">
    <cfRule type="cellIs" dxfId="1" priority="124" operator="between">
      <formula>0</formula>
      <formula>1000000</formula>
    </cfRule>
  </conditionalFormatting>
  <conditionalFormatting sqref="AC36">
    <cfRule type="cellIs" dxfId="1" priority="125" operator="between">
      <formula>0</formula>
      <formula>1000000</formula>
    </cfRule>
  </conditionalFormatting>
  <conditionalFormatting sqref="AC37">
    <cfRule type="cellIs" dxfId="1" priority="126" operator="between">
      <formula>0</formula>
      <formula>1000000</formula>
    </cfRule>
  </conditionalFormatting>
  <conditionalFormatting sqref="AC38">
    <cfRule type="cellIs" dxfId="1" priority="127" operator="between">
      <formula>0</formula>
      <formula>1000000</formula>
    </cfRule>
  </conditionalFormatting>
  <conditionalFormatting sqref="AC39">
    <cfRule type="cellIs" dxfId="1" priority="128" operator="between">
      <formula>0</formula>
      <formula>1000000</formula>
    </cfRule>
  </conditionalFormatting>
  <conditionalFormatting sqref="AC40">
    <cfRule type="cellIs" dxfId="1" priority="129" operator="between">
      <formula>0</formula>
      <formula>1000000</formula>
    </cfRule>
  </conditionalFormatting>
  <conditionalFormatting sqref="AC41">
    <cfRule type="cellIs" dxfId="1" priority="130" operator="between">
      <formula>0</formula>
      <formula>1000000</formula>
    </cfRule>
  </conditionalFormatting>
  <conditionalFormatting sqref="AC42">
    <cfRule type="cellIs" dxfId="1" priority="131" operator="between">
      <formula>0</formula>
      <formula>1000000</formula>
    </cfRule>
  </conditionalFormatting>
  <conditionalFormatting sqref="AC43">
    <cfRule type="cellIs" dxfId="1" priority="132" operator="between">
      <formula>0</formula>
      <formula>1000000</formula>
    </cfRule>
  </conditionalFormatting>
  <conditionalFormatting sqref="AC44">
    <cfRule type="cellIs" dxfId="1" priority="133" operator="between">
      <formula>0</formula>
      <formula>1000000</formula>
    </cfRule>
  </conditionalFormatting>
  <conditionalFormatting sqref="AC45">
    <cfRule type="cellIs" dxfId="1" priority="134" operator="between">
      <formula>0</formula>
      <formula>1000000</formula>
    </cfRule>
  </conditionalFormatting>
  <conditionalFormatting sqref="AC46">
    <cfRule type="cellIs" dxfId="1" priority="135" operator="between">
      <formula>0</formula>
      <formula>1000000</formula>
    </cfRule>
  </conditionalFormatting>
  <conditionalFormatting sqref="AC47">
    <cfRule type="cellIs" dxfId="1" priority="136" operator="between">
      <formula>0</formula>
      <formula>1000000</formula>
    </cfRule>
  </conditionalFormatting>
  <conditionalFormatting sqref="AC48">
    <cfRule type="cellIs" dxfId="1" priority="137" operator="between">
      <formula>0</formula>
      <formula>1000000</formula>
    </cfRule>
  </conditionalFormatting>
  <conditionalFormatting sqref="AC49">
    <cfRule type="cellIs" dxfId="1" priority="138" operator="between">
      <formula>0</formula>
      <formula>1000000</formula>
    </cfRule>
  </conditionalFormatting>
  <conditionalFormatting sqref="AC50">
    <cfRule type="cellIs" dxfId="1" priority="139" operator="between">
      <formula>0</formula>
      <formula>1000000</formula>
    </cfRule>
  </conditionalFormatting>
  <conditionalFormatting sqref="AC51">
    <cfRule type="cellIs" dxfId="1" priority="140" operator="between">
      <formula>0</formula>
      <formula>1000000</formula>
    </cfRule>
  </conditionalFormatting>
  <conditionalFormatting sqref="AC52">
    <cfRule type="cellIs" dxfId="1" priority="141" operator="between">
      <formula>0</formula>
      <formula>1000000</formula>
    </cfRule>
  </conditionalFormatting>
  <conditionalFormatting sqref="AC53">
    <cfRule type="cellIs" dxfId="1" priority="142" operator="between">
      <formula>0</formula>
      <formula>1000000</formula>
    </cfRule>
  </conditionalFormatting>
  <conditionalFormatting sqref="AC54">
    <cfRule type="cellIs" dxfId="1" priority="143" operator="between">
      <formula>0</formula>
      <formula>1000000</formula>
    </cfRule>
  </conditionalFormatting>
  <conditionalFormatting sqref="AC55">
    <cfRule type="cellIs" dxfId="1" priority="144" operator="between">
      <formula>0</formula>
      <formula>1000000</formula>
    </cfRule>
  </conditionalFormatting>
  <conditionalFormatting sqref="AC56">
    <cfRule type="cellIs" dxfId="1" priority="145" operator="between">
      <formula>0</formula>
      <formula>1000000</formula>
    </cfRule>
  </conditionalFormatting>
  <conditionalFormatting sqref="AC57">
    <cfRule type="cellIs" dxfId="1" priority="146" operator="between">
      <formula>0</formula>
      <formula>1000000</formula>
    </cfRule>
  </conditionalFormatting>
  <conditionalFormatting sqref="AC58">
    <cfRule type="cellIs" dxfId="1" priority="147" operator="between">
      <formula>0</formula>
      <formula>1000000</formula>
    </cfRule>
  </conditionalFormatting>
  <conditionalFormatting sqref="AC59">
    <cfRule type="cellIs" dxfId="1" priority="148" operator="between">
      <formula>0</formula>
      <formula>1000000</formula>
    </cfRule>
  </conditionalFormatting>
  <conditionalFormatting sqref="AC60">
    <cfRule type="cellIs" dxfId="1" priority="149" operator="between">
      <formula>0</formula>
      <formula>1000000</formula>
    </cfRule>
  </conditionalFormatting>
  <conditionalFormatting sqref="AC61">
    <cfRule type="cellIs" dxfId="1" priority="150" operator="between">
      <formula>0</formula>
      <formula>1000000</formula>
    </cfRule>
  </conditionalFormatting>
  <conditionalFormatting sqref="AC62">
    <cfRule type="cellIs" dxfId="1" priority="151" operator="between">
      <formula>0</formula>
      <formula>1000000</formula>
    </cfRule>
  </conditionalFormatting>
  <conditionalFormatting sqref="AC63">
    <cfRule type="cellIs" dxfId="1" priority="152" operator="between">
      <formula>0</formula>
      <formula>1000000</formula>
    </cfRule>
  </conditionalFormatting>
  <conditionalFormatting sqref="AC64">
    <cfRule type="cellIs" dxfId="1" priority="153" operator="between">
      <formula>0</formula>
      <formula>1000000</formula>
    </cfRule>
  </conditionalFormatting>
  <conditionalFormatting sqref="AC65">
    <cfRule type="cellIs" dxfId="1" priority="154" operator="between">
      <formula>0</formula>
      <formula>1000000</formula>
    </cfRule>
  </conditionalFormatting>
  <conditionalFormatting sqref="AC66">
    <cfRule type="cellIs" dxfId="1" priority="155" operator="between">
      <formula>0</formula>
      <formula>1000000</formula>
    </cfRule>
  </conditionalFormatting>
  <conditionalFormatting sqref="AC67">
    <cfRule type="cellIs" dxfId="1" priority="156" operator="between">
      <formula>0</formula>
      <formula>1000000</formula>
    </cfRule>
  </conditionalFormatting>
  <conditionalFormatting sqref="AC68">
    <cfRule type="cellIs" dxfId="1" priority="157" operator="between">
      <formula>0</formula>
      <formula>1000000</formula>
    </cfRule>
  </conditionalFormatting>
  <conditionalFormatting sqref="AC69">
    <cfRule type="cellIs" dxfId="1" priority="158" operator="between">
      <formula>0</formula>
      <formula>1000000</formula>
    </cfRule>
  </conditionalFormatting>
  <conditionalFormatting sqref="AC70">
    <cfRule type="cellIs" dxfId="1" priority="159" operator="between">
      <formula>0</formula>
      <formula>1000000</formula>
    </cfRule>
  </conditionalFormatting>
  <conditionalFormatting sqref="AC71">
    <cfRule type="cellIs" dxfId="1" priority="160" operator="between">
      <formula>0</formula>
      <formula>1000000</formula>
    </cfRule>
  </conditionalFormatting>
  <conditionalFormatting sqref="AC72">
    <cfRule type="cellIs" dxfId="1" priority="161" operator="between">
      <formula>0</formula>
      <formula>1000000</formula>
    </cfRule>
  </conditionalFormatting>
  <conditionalFormatting sqref="AC73">
    <cfRule type="cellIs" dxfId="1" priority="162" operator="between">
      <formula>0</formula>
      <formula>1000000</formula>
    </cfRule>
  </conditionalFormatting>
  <conditionalFormatting sqref="AC74">
    <cfRule type="cellIs" dxfId="1" priority="163" operator="between">
      <formula>0</formula>
      <formula>1000000</formula>
    </cfRule>
  </conditionalFormatting>
  <conditionalFormatting sqref="AC75">
    <cfRule type="cellIs" dxfId="1" priority="164" operator="between">
      <formula>0</formula>
      <formula>1000000</formula>
    </cfRule>
  </conditionalFormatting>
  <conditionalFormatting sqref="AC76">
    <cfRule type="cellIs" dxfId="1" priority="165" operator="between">
      <formula>0</formula>
      <formula>1000000</formula>
    </cfRule>
  </conditionalFormatting>
  <conditionalFormatting sqref="AC77">
    <cfRule type="cellIs" dxfId="1" priority="166" operator="between">
      <formula>0</formula>
      <formula>1000000</formula>
    </cfRule>
  </conditionalFormatting>
  <conditionalFormatting sqref="AC78">
    <cfRule type="cellIs" dxfId="1" priority="167" operator="between">
      <formula>0</formula>
      <formula>1000000</formula>
    </cfRule>
  </conditionalFormatting>
  <conditionalFormatting sqref="AC79">
    <cfRule type="cellIs" dxfId="1" priority="168" operator="between">
      <formula>0</formula>
      <formula>1000000</formula>
    </cfRule>
  </conditionalFormatting>
  <conditionalFormatting sqref="AC80">
    <cfRule type="cellIs" dxfId="1" priority="169" operator="between">
      <formula>0</formula>
      <formula>1000000</formula>
    </cfRule>
  </conditionalFormatting>
  <conditionalFormatting sqref="AC81">
    <cfRule type="cellIs" dxfId="1" priority="170" operator="between">
      <formula>0</formula>
      <formula>1000000</formula>
    </cfRule>
  </conditionalFormatting>
  <conditionalFormatting sqref="AC82">
    <cfRule type="cellIs" dxfId="1" priority="171" operator="between">
      <formula>0</formula>
      <formula>1000000</formula>
    </cfRule>
  </conditionalFormatting>
  <conditionalFormatting sqref="AC83">
    <cfRule type="cellIs" dxfId="1" priority="172" operator="between">
      <formula>0</formula>
      <formula>1000000</formula>
    </cfRule>
  </conditionalFormatting>
  <conditionalFormatting sqref="AC84">
    <cfRule type="cellIs" dxfId="1" priority="173" operator="between">
      <formula>0</formula>
      <formula>1000000</formula>
    </cfRule>
  </conditionalFormatting>
  <conditionalFormatting sqref="AC85">
    <cfRule type="cellIs" dxfId="1" priority="174" operator="between">
      <formula>0</formula>
      <formula>1000000</formula>
    </cfRule>
  </conditionalFormatting>
  <conditionalFormatting sqref="AC86">
    <cfRule type="cellIs" dxfId="1" priority="175" operator="between">
      <formula>0</formula>
      <formula>1000000</formula>
    </cfRule>
  </conditionalFormatting>
  <conditionalFormatting sqref="AC87">
    <cfRule type="cellIs" dxfId="1" priority="176" operator="between">
      <formula>0</formula>
      <formula>1000000</formula>
    </cfRule>
  </conditionalFormatting>
  <conditionalFormatting sqref="AC88">
    <cfRule type="cellIs" dxfId="1" priority="177" operator="between">
      <formula>0</formula>
      <formula>1000000</formula>
    </cfRule>
  </conditionalFormatting>
  <conditionalFormatting sqref="AC89">
    <cfRule type="cellIs" dxfId="1" priority="178" operator="between">
      <formula>0</formula>
      <formula>1000000</formula>
    </cfRule>
  </conditionalFormatting>
  <conditionalFormatting sqref="AC90">
    <cfRule type="cellIs" dxfId="1" priority="179" operator="between">
      <formula>0</formula>
      <formula>1000000</formula>
    </cfRule>
  </conditionalFormatting>
  <conditionalFormatting sqref="AC91">
    <cfRule type="cellIs" dxfId="1" priority="180" operator="between">
      <formula>0</formula>
      <formula>1000000</formula>
    </cfRule>
  </conditionalFormatting>
  <conditionalFormatting sqref="AC92">
    <cfRule type="cellIs" dxfId="1" priority="181" operator="between">
      <formula>0</formula>
      <formula>1000000</formula>
    </cfRule>
  </conditionalFormatting>
  <conditionalFormatting sqref="AC93">
    <cfRule type="cellIs" dxfId="1" priority="182" operator="between">
      <formula>0</formula>
      <formula>1000000</formula>
    </cfRule>
  </conditionalFormatting>
  <conditionalFormatting sqref="AC94">
    <cfRule type="cellIs" dxfId="1" priority="183" operator="between">
      <formula>0</formula>
      <formula>1000000</formula>
    </cfRule>
  </conditionalFormatting>
  <conditionalFormatting sqref="AC95">
    <cfRule type="cellIs" dxfId="1" priority="184" operator="between">
      <formula>0</formula>
      <formula>1000000</formula>
    </cfRule>
  </conditionalFormatting>
  <conditionalFormatting sqref="AC96">
    <cfRule type="cellIs" dxfId="1" priority="185" operator="between">
      <formula>0</formula>
      <formula>1000000</formula>
    </cfRule>
  </conditionalFormatting>
  <conditionalFormatting sqref="AC97">
    <cfRule type="cellIs" dxfId="1" priority="186" operator="between">
      <formula>0</formula>
      <formula>1000000</formula>
    </cfRule>
  </conditionalFormatting>
  <conditionalFormatting sqref="AC98">
    <cfRule type="cellIs" dxfId="1" priority="187" operator="between">
      <formula>0</formula>
      <formula>1000000</formula>
    </cfRule>
  </conditionalFormatting>
  <conditionalFormatting sqref="AC99">
    <cfRule type="cellIs" dxfId="1" priority="188" operator="between">
      <formula>0</formula>
      <formula>1000000</formula>
    </cfRule>
  </conditionalFormatting>
  <conditionalFormatting sqref="AC100">
    <cfRule type="cellIs" dxfId="1" priority="189" operator="between">
      <formula>0</formula>
      <formula>1000000</formula>
    </cfRule>
  </conditionalFormatting>
  <conditionalFormatting sqref="AC101">
    <cfRule type="cellIs" dxfId="1" priority="190" operator="between">
      <formula>0</formula>
      <formula>1000000</formula>
    </cfRule>
  </conditionalFormatting>
  <conditionalFormatting sqref="AC102">
    <cfRule type="cellIs" dxfId="1" priority="191" operator="between">
      <formula>0</formula>
      <formula>1000000</formula>
    </cfRule>
  </conditionalFormatting>
  <conditionalFormatting sqref="AC103">
    <cfRule type="cellIs" dxfId="1" priority="192" operator="between">
      <formula>0</formula>
      <formula>1000000</formula>
    </cfRule>
  </conditionalFormatting>
  <conditionalFormatting sqref="M8">
    <cfRule type="cellIs" dxfId="2" priority="193" operator="greaterThan">
      <formula>0</formula>
    </cfRule>
  </conditionalFormatting>
  <conditionalFormatting sqref="M9">
    <cfRule type="cellIs" dxfId="2" priority="194" operator="greaterThan">
      <formula>0</formula>
    </cfRule>
  </conditionalFormatting>
  <conditionalFormatting sqref="M10">
    <cfRule type="cellIs" dxfId="2" priority="195" operator="greaterThan">
      <formula>0</formula>
    </cfRule>
  </conditionalFormatting>
  <conditionalFormatting sqref="M11">
    <cfRule type="cellIs" dxfId="2" priority="196" operator="greaterThan">
      <formula>0</formula>
    </cfRule>
  </conditionalFormatting>
  <conditionalFormatting sqref="M12">
    <cfRule type="cellIs" dxfId="2" priority="197" operator="greaterThan">
      <formula>0</formula>
    </cfRule>
  </conditionalFormatting>
  <conditionalFormatting sqref="M13">
    <cfRule type="cellIs" dxfId="2" priority="198" operator="greaterThan">
      <formula>0</formula>
    </cfRule>
  </conditionalFormatting>
  <conditionalFormatting sqref="M14">
    <cfRule type="cellIs" dxfId="2" priority="199" operator="greaterThan">
      <formula>0</formula>
    </cfRule>
  </conditionalFormatting>
  <conditionalFormatting sqref="M15">
    <cfRule type="cellIs" dxfId="2" priority="200" operator="greaterThan">
      <formula>0</formula>
    </cfRule>
  </conditionalFormatting>
  <conditionalFormatting sqref="M16">
    <cfRule type="cellIs" dxfId="2" priority="201" operator="greaterThan">
      <formula>0</formula>
    </cfRule>
  </conditionalFormatting>
  <conditionalFormatting sqref="M17">
    <cfRule type="cellIs" dxfId="2" priority="202" operator="greaterThan">
      <formula>0</formula>
    </cfRule>
  </conditionalFormatting>
  <conditionalFormatting sqref="M18">
    <cfRule type="cellIs" dxfId="2" priority="203" operator="greaterThan">
      <formula>0</formula>
    </cfRule>
  </conditionalFormatting>
  <conditionalFormatting sqref="M19">
    <cfRule type="cellIs" dxfId="2" priority="204" operator="greaterThan">
      <formula>0</formula>
    </cfRule>
  </conditionalFormatting>
  <conditionalFormatting sqref="M20">
    <cfRule type="cellIs" dxfId="2" priority="205" operator="greaterThan">
      <formula>0</formula>
    </cfRule>
  </conditionalFormatting>
  <conditionalFormatting sqref="M21">
    <cfRule type="cellIs" dxfId="2" priority="206" operator="greaterThan">
      <formula>0</formula>
    </cfRule>
  </conditionalFormatting>
  <conditionalFormatting sqref="M22">
    <cfRule type="cellIs" dxfId="2" priority="207" operator="greaterThan">
      <formula>0</formula>
    </cfRule>
  </conditionalFormatting>
  <conditionalFormatting sqref="M23">
    <cfRule type="cellIs" dxfId="2" priority="208" operator="greaterThan">
      <formula>0</formula>
    </cfRule>
  </conditionalFormatting>
  <conditionalFormatting sqref="M24">
    <cfRule type="cellIs" dxfId="2" priority="209" operator="greaterThan">
      <formula>0</formula>
    </cfRule>
  </conditionalFormatting>
  <conditionalFormatting sqref="M25">
    <cfRule type="cellIs" dxfId="2" priority="210" operator="greaterThan">
      <formula>0</formula>
    </cfRule>
  </conditionalFormatting>
  <conditionalFormatting sqref="M26">
    <cfRule type="cellIs" dxfId="2" priority="211" operator="greaterThan">
      <formula>0</formula>
    </cfRule>
  </conditionalFormatting>
  <conditionalFormatting sqref="M27">
    <cfRule type="cellIs" dxfId="2" priority="212" operator="greaterThan">
      <formula>0</formula>
    </cfRule>
  </conditionalFormatting>
  <conditionalFormatting sqref="M28">
    <cfRule type="cellIs" dxfId="2" priority="213" operator="greaterThan">
      <formula>0</formula>
    </cfRule>
  </conditionalFormatting>
  <conditionalFormatting sqref="M29">
    <cfRule type="cellIs" dxfId="2" priority="214" operator="greaterThan">
      <formula>0</formula>
    </cfRule>
  </conditionalFormatting>
  <conditionalFormatting sqref="M30">
    <cfRule type="cellIs" dxfId="2" priority="215" operator="greaterThan">
      <formula>0</formula>
    </cfRule>
  </conditionalFormatting>
  <conditionalFormatting sqref="M31">
    <cfRule type="cellIs" dxfId="2" priority="216" operator="greaterThan">
      <formula>0</formula>
    </cfRule>
  </conditionalFormatting>
  <conditionalFormatting sqref="M32">
    <cfRule type="cellIs" dxfId="2" priority="217" operator="greaterThan">
      <formula>0</formula>
    </cfRule>
  </conditionalFormatting>
  <conditionalFormatting sqref="M33">
    <cfRule type="cellIs" dxfId="2" priority="218" operator="greaterThan">
      <formula>0</formula>
    </cfRule>
  </conditionalFormatting>
  <conditionalFormatting sqref="M34">
    <cfRule type="cellIs" dxfId="2" priority="219" operator="greaterThan">
      <formula>0</formula>
    </cfRule>
  </conditionalFormatting>
  <conditionalFormatting sqref="M35">
    <cfRule type="cellIs" dxfId="2" priority="220" operator="greaterThan">
      <formula>0</formula>
    </cfRule>
  </conditionalFormatting>
  <conditionalFormatting sqref="M36">
    <cfRule type="cellIs" dxfId="2" priority="221" operator="greaterThan">
      <formula>0</formula>
    </cfRule>
  </conditionalFormatting>
  <conditionalFormatting sqref="M37">
    <cfRule type="cellIs" dxfId="2" priority="222" operator="greaterThan">
      <formula>0</formula>
    </cfRule>
  </conditionalFormatting>
  <conditionalFormatting sqref="M38">
    <cfRule type="cellIs" dxfId="2" priority="223" operator="greaterThan">
      <formula>0</formula>
    </cfRule>
  </conditionalFormatting>
  <conditionalFormatting sqref="M39">
    <cfRule type="cellIs" dxfId="2" priority="224" operator="greaterThan">
      <formula>0</formula>
    </cfRule>
  </conditionalFormatting>
  <conditionalFormatting sqref="M40">
    <cfRule type="cellIs" dxfId="2" priority="225" operator="greaterThan">
      <formula>0</formula>
    </cfRule>
  </conditionalFormatting>
  <conditionalFormatting sqref="M41">
    <cfRule type="cellIs" dxfId="2" priority="226" operator="greaterThan">
      <formula>0</formula>
    </cfRule>
  </conditionalFormatting>
  <conditionalFormatting sqref="M42">
    <cfRule type="cellIs" dxfId="2" priority="227" operator="greaterThan">
      <formula>0</formula>
    </cfRule>
  </conditionalFormatting>
  <conditionalFormatting sqref="M43">
    <cfRule type="cellIs" dxfId="2" priority="228" operator="greaterThan">
      <formula>0</formula>
    </cfRule>
  </conditionalFormatting>
  <conditionalFormatting sqref="M44">
    <cfRule type="cellIs" dxfId="2" priority="229" operator="greaterThan">
      <formula>0</formula>
    </cfRule>
  </conditionalFormatting>
  <conditionalFormatting sqref="M45">
    <cfRule type="cellIs" dxfId="2" priority="230" operator="greaterThan">
      <formula>0</formula>
    </cfRule>
  </conditionalFormatting>
  <conditionalFormatting sqref="M46">
    <cfRule type="cellIs" dxfId="2" priority="231" operator="greaterThan">
      <formula>0</formula>
    </cfRule>
  </conditionalFormatting>
  <conditionalFormatting sqref="M47">
    <cfRule type="cellIs" dxfId="2" priority="232" operator="greaterThan">
      <formula>0</formula>
    </cfRule>
  </conditionalFormatting>
  <conditionalFormatting sqref="M48">
    <cfRule type="cellIs" dxfId="2" priority="233" operator="greaterThan">
      <formula>0</formula>
    </cfRule>
  </conditionalFormatting>
  <conditionalFormatting sqref="M49">
    <cfRule type="cellIs" dxfId="2" priority="234" operator="greaterThan">
      <formula>0</formula>
    </cfRule>
  </conditionalFormatting>
  <conditionalFormatting sqref="M50">
    <cfRule type="cellIs" dxfId="2" priority="235" operator="greaterThan">
      <formula>0</formula>
    </cfRule>
  </conditionalFormatting>
  <conditionalFormatting sqref="M51">
    <cfRule type="cellIs" dxfId="2" priority="236" operator="greaterThan">
      <formula>0</formula>
    </cfRule>
  </conditionalFormatting>
  <conditionalFormatting sqref="M52">
    <cfRule type="cellIs" dxfId="2" priority="237" operator="greaterThan">
      <formula>0</formula>
    </cfRule>
  </conditionalFormatting>
  <conditionalFormatting sqref="M53">
    <cfRule type="cellIs" dxfId="2" priority="238" operator="greaterThan">
      <formula>0</formula>
    </cfRule>
  </conditionalFormatting>
  <conditionalFormatting sqref="M54">
    <cfRule type="cellIs" dxfId="2" priority="239" operator="greaterThan">
      <formula>0</formula>
    </cfRule>
  </conditionalFormatting>
  <conditionalFormatting sqref="M55">
    <cfRule type="cellIs" dxfId="2" priority="240" operator="greaterThan">
      <formula>0</formula>
    </cfRule>
  </conditionalFormatting>
  <conditionalFormatting sqref="M56">
    <cfRule type="cellIs" dxfId="2" priority="241" operator="greaterThan">
      <formula>0</formula>
    </cfRule>
  </conditionalFormatting>
  <conditionalFormatting sqref="M57">
    <cfRule type="cellIs" dxfId="2" priority="242" operator="greaterThan">
      <formula>0</formula>
    </cfRule>
  </conditionalFormatting>
  <conditionalFormatting sqref="M58">
    <cfRule type="cellIs" dxfId="2" priority="243" operator="greaterThan">
      <formula>0</formula>
    </cfRule>
  </conditionalFormatting>
  <conditionalFormatting sqref="M59">
    <cfRule type="cellIs" dxfId="2" priority="244" operator="greaterThan">
      <formula>0</formula>
    </cfRule>
  </conditionalFormatting>
  <conditionalFormatting sqref="M60">
    <cfRule type="cellIs" dxfId="2" priority="245" operator="greaterThan">
      <formula>0</formula>
    </cfRule>
  </conditionalFormatting>
  <conditionalFormatting sqref="M61">
    <cfRule type="cellIs" dxfId="2" priority="246" operator="greaterThan">
      <formula>0</formula>
    </cfRule>
  </conditionalFormatting>
  <conditionalFormatting sqref="M62">
    <cfRule type="cellIs" dxfId="2" priority="247" operator="greaterThan">
      <formula>0</formula>
    </cfRule>
  </conditionalFormatting>
  <conditionalFormatting sqref="M63">
    <cfRule type="cellIs" dxfId="2" priority="248" operator="greaterThan">
      <formula>0</formula>
    </cfRule>
  </conditionalFormatting>
  <conditionalFormatting sqref="M64">
    <cfRule type="cellIs" dxfId="2" priority="249" operator="greaterThan">
      <formula>0</formula>
    </cfRule>
  </conditionalFormatting>
  <conditionalFormatting sqref="M65">
    <cfRule type="cellIs" dxfId="2" priority="250" operator="greaterThan">
      <formula>0</formula>
    </cfRule>
  </conditionalFormatting>
  <conditionalFormatting sqref="M66">
    <cfRule type="cellIs" dxfId="2" priority="251" operator="greaterThan">
      <formula>0</formula>
    </cfRule>
  </conditionalFormatting>
  <conditionalFormatting sqref="M67">
    <cfRule type="cellIs" dxfId="2" priority="252" operator="greaterThan">
      <formula>0</formula>
    </cfRule>
  </conditionalFormatting>
  <conditionalFormatting sqref="M68">
    <cfRule type="cellIs" dxfId="2" priority="253" operator="greaterThan">
      <formula>0</formula>
    </cfRule>
  </conditionalFormatting>
  <conditionalFormatting sqref="M69">
    <cfRule type="cellIs" dxfId="2" priority="254" operator="greaterThan">
      <formula>0</formula>
    </cfRule>
  </conditionalFormatting>
  <conditionalFormatting sqref="M70">
    <cfRule type="cellIs" dxfId="2" priority="255" operator="greaterThan">
      <formula>0</formula>
    </cfRule>
  </conditionalFormatting>
  <conditionalFormatting sqref="M71">
    <cfRule type="cellIs" dxfId="2" priority="256" operator="greaterThan">
      <formula>0</formula>
    </cfRule>
  </conditionalFormatting>
  <conditionalFormatting sqref="M72">
    <cfRule type="cellIs" dxfId="2" priority="257" operator="greaterThan">
      <formula>0</formula>
    </cfRule>
  </conditionalFormatting>
  <conditionalFormatting sqref="M73">
    <cfRule type="cellIs" dxfId="2" priority="258" operator="greaterThan">
      <formula>0</formula>
    </cfRule>
  </conditionalFormatting>
  <conditionalFormatting sqref="M74">
    <cfRule type="cellIs" dxfId="2" priority="259" operator="greaterThan">
      <formula>0</formula>
    </cfRule>
  </conditionalFormatting>
  <conditionalFormatting sqref="M75">
    <cfRule type="cellIs" dxfId="2" priority="260" operator="greaterThan">
      <formula>0</formula>
    </cfRule>
  </conditionalFormatting>
  <conditionalFormatting sqref="M76">
    <cfRule type="cellIs" dxfId="2" priority="261" operator="greaterThan">
      <formula>0</formula>
    </cfRule>
  </conditionalFormatting>
  <conditionalFormatting sqref="M77">
    <cfRule type="cellIs" dxfId="2" priority="262" operator="greaterThan">
      <formula>0</formula>
    </cfRule>
  </conditionalFormatting>
  <conditionalFormatting sqref="M78">
    <cfRule type="cellIs" dxfId="2" priority="263" operator="greaterThan">
      <formula>0</formula>
    </cfRule>
  </conditionalFormatting>
  <conditionalFormatting sqref="M79">
    <cfRule type="cellIs" dxfId="2" priority="264" operator="greaterThan">
      <formula>0</formula>
    </cfRule>
  </conditionalFormatting>
  <conditionalFormatting sqref="M80">
    <cfRule type="cellIs" dxfId="2" priority="265" operator="greaterThan">
      <formula>0</formula>
    </cfRule>
  </conditionalFormatting>
  <conditionalFormatting sqref="M81">
    <cfRule type="cellIs" dxfId="2" priority="266" operator="greaterThan">
      <formula>0</formula>
    </cfRule>
  </conditionalFormatting>
  <conditionalFormatting sqref="M82">
    <cfRule type="cellIs" dxfId="2" priority="267" operator="greaterThan">
      <formula>0</formula>
    </cfRule>
  </conditionalFormatting>
  <conditionalFormatting sqref="M83">
    <cfRule type="cellIs" dxfId="2" priority="268" operator="greaterThan">
      <formula>0</formula>
    </cfRule>
  </conditionalFormatting>
  <conditionalFormatting sqref="M84">
    <cfRule type="cellIs" dxfId="2" priority="269" operator="greaterThan">
      <formula>0</formula>
    </cfRule>
  </conditionalFormatting>
  <conditionalFormatting sqref="M85">
    <cfRule type="cellIs" dxfId="2" priority="270" operator="greaterThan">
      <formula>0</formula>
    </cfRule>
  </conditionalFormatting>
  <conditionalFormatting sqref="M86">
    <cfRule type="cellIs" dxfId="2" priority="271" operator="greaterThan">
      <formula>0</formula>
    </cfRule>
  </conditionalFormatting>
  <conditionalFormatting sqref="M87">
    <cfRule type="cellIs" dxfId="2" priority="272" operator="greaterThan">
      <formula>0</formula>
    </cfRule>
  </conditionalFormatting>
  <conditionalFormatting sqref="M88">
    <cfRule type="cellIs" dxfId="2" priority="273" operator="greaterThan">
      <formula>0</formula>
    </cfRule>
  </conditionalFormatting>
  <conditionalFormatting sqref="M89">
    <cfRule type="cellIs" dxfId="2" priority="274" operator="greaterThan">
      <formula>0</formula>
    </cfRule>
  </conditionalFormatting>
  <conditionalFormatting sqref="M90">
    <cfRule type="cellIs" dxfId="2" priority="275" operator="greaterThan">
      <formula>0</formula>
    </cfRule>
  </conditionalFormatting>
  <conditionalFormatting sqref="M91">
    <cfRule type="cellIs" dxfId="2" priority="276" operator="greaterThan">
      <formula>0</formula>
    </cfRule>
  </conditionalFormatting>
  <conditionalFormatting sqref="M92">
    <cfRule type="cellIs" dxfId="2" priority="277" operator="greaterThan">
      <formula>0</formula>
    </cfRule>
  </conditionalFormatting>
  <conditionalFormatting sqref="M93">
    <cfRule type="cellIs" dxfId="2" priority="278" operator="greaterThan">
      <formula>0</formula>
    </cfRule>
  </conditionalFormatting>
  <conditionalFormatting sqref="M94">
    <cfRule type="cellIs" dxfId="2" priority="279" operator="greaterThan">
      <formula>0</formula>
    </cfRule>
  </conditionalFormatting>
  <conditionalFormatting sqref="M95">
    <cfRule type="cellIs" dxfId="2" priority="280" operator="greaterThan">
      <formula>0</formula>
    </cfRule>
  </conditionalFormatting>
  <conditionalFormatting sqref="M96">
    <cfRule type="cellIs" dxfId="2" priority="281" operator="greaterThan">
      <formula>0</formula>
    </cfRule>
  </conditionalFormatting>
  <conditionalFormatting sqref="M97">
    <cfRule type="cellIs" dxfId="2" priority="282" operator="greaterThan">
      <formula>0</formula>
    </cfRule>
  </conditionalFormatting>
  <conditionalFormatting sqref="M98">
    <cfRule type="cellIs" dxfId="2" priority="283" operator="greaterThan">
      <formula>0</formula>
    </cfRule>
  </conditionalFormatting>
  <conditionalFormatting sqref="M99">
    <cfRule type="cellIs" dxfId="2" priority="284" operator="greaterThan">
      <formula>0</formula>
    </cfRule>
  </conditionalFormatting>
  <conditionalFormatting sqref="M100">
    <cfRule type="cellIs" dxfId="2" priority="285" operator="greaterThan">
      <formula>0</formula>
    </cfRule>
  </conditionalFormatting>
  <conditionalFormatting sqref="M101">
    <cfRule type="cellIs" dxfId="2" priority="286" operator="greaterThan">
      <formula>0</formula>
    </cfRule>
  </conditionalFormatting>
  <conditionalFormatting sqref="M102">
    <cfRule type="cellIs" dxfId="2" priority="287" operator="greaterThan">
      <formula>0</formula>
    </cfRule>
  </conditionalFormatting>
  <conditionalFormatting sqref="M103">
    <cfRule type="cellIs" dxfId="2" priority="288" operator="greaterThan">
      <formula>0</formula>
    </cfRule>
  </conditionalFormatting>
  <conditionalFormatting sqref="M104">
    <cfRule type="cellIs" dxfId="2" priority="289" operator="greaterThan">
      <formula>0</formula>
    </cfRule>
  </conditionalFormatting>
  <conditionalFormatting sqref="P8">
    <cfRule type="cellIs" dxfId="2" priority="290" operator="greaterThan">
      <formula>0</formula>
    </cfRule>
  </conditionalFormatting>
  <conditionalFormatting sqref="P9">
    <cfRule type="cellIs" dxfId="2" priority="291" operator="greaterThan">
      <formula>0</formula>
    </cfRule>
  </conditionalFormatting>
  <conditionalFormatting sqref="P10">
    <cfRule type="cellIs" dxfId="2" priority="292" operator="greaterThan">
      <formula>0</formula>
    </cfRule>
  </conditionalFormatting>
  <conditionalFormatting sqref="P11">
    <cfRule type="cellIs" dxfId="2" priority="293" operator="greaterThan">
      <formula>0</formula>
    </cfRule>
  </conditionalFormatting>
  <conditionalFormatting sqref="P12">
    <cfRule type="cellIs" dxfId="2" priority="294" operator="greaterThan">
      <formula>0</formula>
    </cfRule>
  </conditionalFormatting>
  <conditionalFormatting sqref="P13">
    <cfRule type="cellIs" dxfId="2" priority="295" operator="greaterThan">
      <formula>0</formula>
    </cfRule>
  </conditionalFormatting>
  <conditionalFormatting sqref="P14">
    <cfRule type="cellIs" dxfId="2" priority="296" operator="greaterThan">
      <formula>0</formula>
    </cfRule>
  </conditionalFormatting>
  <conditionalFormatting sqref="P15">
    <cfRule type="cellIs" dxfId="2" priority="297" operator="greaterThan">
      <formula>0</formula>
    </cfRule>
  </conditionalFormatting>
  <conditionalFormatting sqref="P16">
    <cfRule type="cellIs" dxfId="2" priority="298" operator="greaterThan">
      <formula>0</formula>
    </cfRule>
  </conditionalFormatting>
  <conditionalFormatting sqref="P17">
    <cfRule type="cellIs" dxfId="2" priority="299" operator="greaterThan">
      <formula>0</formula>
    </cfRule>
  </conditionalFormatting>
  <conditionalFormatting sqref="P18">
    <cfRule type="cellIs" dxfId="2" priority="300" operator="greaterThan">
      <formula>0</formula>
    </cfRule>
  </conditionalFormatting>
  <conditionalFormatting sqref="P19">
    <cfRule type="cellIs" dxfId="2" priority="301" operator="greaterThan">
      <formula>0</formula>
    </cfRule>
  </conditionalFormatting>
  <conditionalFormatting sqref="P20">
    <cfRule type="cellIs" dxfId="2" priority="302" operator="greaterThan">
      <formula>0</formula>
    </cfRule>
  </conditionalFormatting>
  <conditionalFormatting sqref="P21">
    <cfRule type="cellIs" dxfId="2" priority="303" operator="greaterThan">
      <formula>0</formula>
    </cfRule>
  </conditionalFormatting>
  <conditionalFormatting sqref="P22">
    <cfRule type="cellIs" dxfId="2" priority="304" operator="greaterThan">
      <formula>0</formula>
    </cfRule>
  </conditionalFormatting>
  <conditionalFormatting sqref="P23">
    <cfRule type="cellIs" dxfId="2" priority="305" operator="greaterThan">
      <formula>0</formula>
    </cfRule>
  </conditionalFormatting>
  <conditionalFormatting sqref="P24">
    <cfRule type="cellIs" dxfId="2" priority="306" operator="greaterThan">
      <formula>0</formula>
    </cfRule>
  </conditionalFormatting>
  <conditionalFormatting sqref="P25">
    <cfRule type="cellIs" dxfId="2" priority="307" operator="greaterThan">
      <formula>0</formula>
    </cfRule>
  </conditionalFormatting>
  <conditionalFormatting sqref="P26">
    <cfRule type="cellIs" dxfId="2" priority="308" operator="greaterThan">
      <formula>0</formula>
    </cfRule>
  </conditionalFormatting>
  <conditionalFormatting sqref="P27">
    <cfRule type="cellIs" dxfId="2" priority="309" operator="greaterThan">
      <formula>0</formula>
    </cfRule>
  </conditionalFormatting>
  <conditionalFormatting sqref="P28">
    <cfRule type="cellIs" dxfId="2" priority="310" operator="greaterThan">
      <formula>0</formula>
    </cfRule>
  </conditionalFormatting>
  <conditionalFormatting sqref="P29">
    <cfRule type="cellIs" dxfId="2" priority="311" operator="greaterThan">
      <formula>0</formula>
    </cfRule>
  </conditionalFormatting>
  <conditionalFormatting sqref="P30">
    <cfRule type="cellIs" dxfId="2" priority="312" operator="greaterThan">
      <formula>0</formula>
    </cfRule>
  </conditionalFormatting>
  <conditionalFormatting sqref="P31">
    <cfRule type="cellIs" dxfId="2" priority="313" operator="greaterThan">
      <formula>0</formula>
    </cfRule>
  </conditionalFormatting>
  <conditionalFormatting sqref="P32">
    <cfRule type="cellIs" dxfId="2" priority="314" operator="greaterThan">
      <formula>0</formula>
    </cfRule>
  </conditionalFormatting>
  <conditionalFormatting sqref="P33">
    <cfRule type="cellIs" dxfId="2" priority="315" operator="greaterThan">
      <formula>0</formula>
    </cfRule>
  </conditionalFormatting>
  <conditionalFormatting sqref="P34">
    <cfRule type="cellIs" dxfId="2" priority="316" operator="greaterThan">
      <formula>0</formula>
    </cfRule>
  </conditionalFormatting>
  <conditionalFormatting sqref="P35">
    <cfRule type="cellIs" dxfId="2" priority="317" operator="greaterThan">
      <formula>0</formula>
    </cfRule>
  </conditionalFormatting>
  <conditionalFormatting sqref="P36">
    <cfRule type="cellIs" dxfId="2" priority="318" operator="greaterThan">
      <formula>0</formula>
    </cfRule>
  </conditionalFormatting>
  <conditionalFormatting sqref="P37">
    <cfRule type="cellIs" dxfId="2" priority="319" operator="greaterThan">
      <formula>0</formula>
    </cfRule>
  </conditionalFormatting>
  <conditionalFormatting sqref="P38">
    <cfRule type="cellIs" dxfId="2" priority="320" operator="greaterThan">
      <formula>0</formula>
    </cfRule>
  </conditionalFormatting>
  <conditionalFormatting sqref="P39">
    <cfRule type="cellIs" dxfId="2" priority="321" operator="greaterThan">
      <formula>0</formula>
    </cfRule>
  </conditionalFormatting>
  <conditionalFormatting sqref="P40">
    <cfRule type="cellIs" dxfId="2" priority="322" operator="greaterThan">
      <formula>0</formula>
    </cfRule>
  </conditionalFormatting>
  <conditionalFormatting sqref="P41">
    <cfRule type="cellIs" dxfId="2" priority="323" operator="greaterThan">
      <formula>0</formula>
    </cfRule>
  </conditionalFormatting>
  <conditionalFormatting sqref="P42">
    <cfRule type="cellIs" dxfId="2" priority="324" operator="greaterThan">
      <formula>0</formula>
    </cfRule>
  </conditionalFormatting>
  <conditionalFormatting sqref="P43">
    <cfRule type="cellIs" dxfId="2" priority="325" operator="greaterThan">
      <formula>0</formula>
    </cfRule>
  </conditionalFormatting>
  <conditionalFormatting sqref="P44">
    <cfRule type="cellIs" dxfId="2" priority="326" operator="greaterThan">
      <formula>0</formula>
    </cfRule>
  </conditionalFormatting>
  <conditionalFormatting sqref="P45">
    <cfRule type="cellIs" dxfId="2" priority="327" operator="greaterThan">
      <formula>0</formula>
    </cfRule>
  </conditionalFormatting>
  <conditionalFormatting sqref="P46">
    <cfRule type="cellIs" dxfId="2" priority="328" operator="greaterThan">
      <formula>0</formula>
    </cfRule>
  </conditionalFormatting>
  <conditionalFormatting sqref="P47">
    <cfRule type="cellIs" dxfId="2" priority="329" operator="greaterThan">
      <formula>0</formula>
    </cfRule>
  </conditionalFormatting>
  <conditionalFormatting sqref="P48">
    <cfRule type="cellIs" dxfId="2" priority="330" operator="greaterThan">
      <formula>0</formula>
    </cfRule>
  </conditionalFormatting>
  <conditionalFormatting sqref="P49">
    <cfRule type="cellIs" dxfId="2" priority="331" operator="greaterThan">
      <formula>0</formula>
    </cfRule>
  </conditionalFormatting>
  <conditionalFormatting sqref="P50">
    <cfRule type="cellIs" dxfId="2" priority="332" operator="greaterThan">
      <formula>0</formula>
    </cfRule>
  </conditionalFormatting>
  <conditionalFormatting sqref="P51">
    <cfRule type="cellIs" dxfId="2" priority="333" operator="greaterThan">
      <formula>0</formula>
    </cfRule>
  </conditionalFormatting>
  <conditionalFormatting sqref="P52">
    <cfRule type="cellIs" dxfId="2" priority="334" operator="greaterThan">
      <formula>0</formula>
    </cfRule>
  </conditionalFormatting>
  <conditionalFormatting sqref="P53">
    <cfRule type="cellIs" dxfId="2" priority="335" operator="greaterThan">
      <formula>0</formula>
    </cfRule>
  </conditionalFormatting>
  <conditionalFormatting sqref="P54">
    <cfRule type="cellIs" dxfId="2" priority="336" operator="greaterThan">
      <formula>0</formula>
    </cfRule>
  </conditionalFormatting>
  <conditionalFormatting sqref="P55">
    <cfRule type="cellIs" dxfId="2" priority="337" operator="greaterThan">
      <formula>0</formula>
    </cfRule>
  </conditionalFormatting>
  <conditionalFormatting sqref="P56">
    <cfRule type="cellIs" dxfId="2" priority="338" operator="greaterThan">
      <formula>0</formula>
    </cfRule>
  </conditionalFormatting>
  <conditionalFormatting sqref="P57">
    <cfRule type="cellIs" dxfId="2" priority="339" operator="greaterThan">
      <formula>0</formula>
    </cfRule>
  </conditionalFormatting>
  <conditionalFormatting sqref="P58">
    <cfRule type="cellIs" dxfId="2" priority="340" operator="greaterThan">
      <formula>0</formula>
    </cfRule>
  </conditionalFormatting>
  <conditionalFormatting sqref="P59">
    <cfRule type="cellIs" dxfId="2" priority="341" operator="greaterThan">
      <formula>0</formula>
    </cfRule>
  </conditionalFormatting>
  <conditionalFormatting sqref="P60">
    <cfRule type="cellIs" dxfId="2" priority="342" operator="greaterThan">
      <formula>0</formula>
    </cfRule>
  </conditionalFormatting>
  <conditionalFormatting sqref="P61">
    <cfRule type="cellIs" dxfId="2" priority="343" operator="greaterThan">
      <formula>0</formula>
    </cfRule>
  </conditionalFormatting>
  <conditionalFormatting sqref="P62">
    <cfRule type="cellIs" dxfId="2" priority="344" operator="greaterThan">
      <formula>0</formula>
    </cfRule>
  </conditionalFormatting>
  <conditionalFormatting sqref="P63">
    <cfRule type="cellIs" dxfId="2" priority="345" operator="greaterThan">
      <formula>0</formula>
    </cfRule>
  </conditionalFormatting>
  <conditionalFormatting sqref="P64">
    <cfRule type="cellIs" dxfId="2" priority="346" operator="greaterThan">
      <formula>0</formula>
    </cfRule>
  </conditionalFormatting>
  <conditionalFormatting sqref="P65">
    <cfRule type="cellIs" dxfId="2" priority="347" operator="greaterThan">
      <formula>0</formula>
    </cfRule>
  </conditionalFormatting>
  <conditionalFormatting sqref="P66">
    <cfRule type="cellIs" dxfId="2" priority="348" operator="greaterThan">
      <formula>0</formula>
    </cfRule>
  </conditionalFormatting>
  <conditionalFormatting sqref="P67">
    <cfRule type="cellIs" dxfId="2" priority="349" operator="greaterThan">
      <formula>0</formula>
    </cfRule>
  </conditionalFormatting>
  <conditionalFormatting sqref="P68">
    <cfRule type="cellIs" dxfId="2" priority="350" operator="greaterThan">
      <formula>0</formula>
    </cfRule>
  </conditionalFormatting>
  <conditionalFormatting sqref="P69">
    <cfRule type="cellIs" dxfId="2" priority="351" operator="greaterThan">
      <formula>0</formula>
    </cfRule>
  </conditionalFormatting>
  <conditionalFormatting sqref="P70">
    <cfRule type="cellIs" dxfId="2" priority="352" operator="greaterThan">
      <formula>0</formula>
    </cfRule>
  </conditionalFormatting>
  <conditionalFormatting sqref="P71">
    <cfRule type="cellIs" dxfId="2" priority="353" operator="greaterThan">
      <formula>0</formula>
    </cfRule>
  </conditionalFormatting>
  <conditionalFormatting sqref="P72">
    <cfRule type="cellIs" dxfId="2" priority="354" operator="greaterThan">
      <formula>0</formula>
    </cfRule>
  </conditionalFormatting>
  <conditionalFormatting sqref="P73">
    <cfRule type="cellIs" dxfId="2" priority="355" operator="greaterThan">
      <formula>0</formula>
    </cfRule>
  </conditionalFormatting>
  <conditionalFormatting sqref="P74">
    <cfRule type="cellIs" dxfId="2" priority="356" operator="greaterThan">
      <formula>0</formula>
    </cfRule>
  </conditionalFormatting>
  <conditionalFormatting sqref="P75">
    <cfRule type="cellIs" dxfId="2" priority="357" operator="greaterThan">
      <formula>0</formula>
    </cfRule>
  </conditionalFormatting>
  <conditionalFormatting sqref="P76">
    <cfRule type="cellIs" dxfId="2" priority="358" operator="greaterThan">
      <formula>0</formula>
    </cfRule>
  </conditionalFormatting>
  <conditionalFormatting sqref="P77">
    <cfRule type="cellIs" dxfId="2" priority="359" operator="greaterThan">
      <formula>0</formula>
    </cfRule>
  </conditionalFormatting>
  <conditionalFormatting sqref="P78">
    <cfRule type="cellIs" dxfId="2" priority="360" operator="greaterThan">
      <formula>0</formula>
    </cfRule>
  </conditionalFormatting>
  <conditionalFormatting sqref="P79">
    <cfRule type="cellIs" dxfId="2" priority="361" operator="greaterThan">
      <formula>0</formula>
    </cfRule>
  </conditionalFormatting>
  <conditionalFormatting sqref="P80">
    <cfRule type="cellIs" dxfId="2" priority="362" operator="greaterThan">
      <formula>0</formula>
    </cfRule>
  </conditionalFormatting>
  <conditionalFormatting sqref="P81">
    <cfRule type="cellIs" dxfId="2" priority="363" operator="greaterThan">
      <formula>0</formula>
    </cfRule>
  </conditionalFormatting>
  <conditionalFormatting sqref="P82">
    <cfRule type="cellIs" dxfId="2" priority="364" operator="greaterThan">
      <formula>0</formula>
    </cfRule>
  </conditionalFormatting>
  <conditionalFormatting sqref="P83">
    <cfRule type="cellIs" dxfId="2" priority="365" operator="greaterThan">
      <formula>0</formula>
    </cfRule>
  </conditionalFormatting>
  <conditionalFormatting sqref="P84">
    <cfRule type="cellIs" dxfId="2" priority="366" operator="greaterThan">
      <formula>0</formula>
    </cfRule>
  </conditionalFormatting>
  <conditionalFormatting sqref="P85">
    <cfRule type="cellIs" dxfId="2" priority="367" operator="greaterThan">
      <formula>0</formula>
    </cfRule>
  </conditionalFormatting>
  <conditionalFormatting sqref="P86">
    <cfRule type="cellIs" dxfId="2" priority="368" operator="greaterThan">
      <formula>0</formula>
    </cfRule>
  </conditionalFormatting>
  <conditionalFormatting sqref="P87">
    <cfRule type="cellIs" dxfId="2" priority="369" operator="greaterThan">
      <formula>0</formula>
    </cfRule>
  </conditionalFormatting>
  <conditionalFormatting sqref="P88">
    <cfRule type="cellIs" dxfId="2" priority="370" operator="greaterThan">
      <formula>0</formula>
    </cfRule>
  </conditionalFormatting>
  <conditionalFormatting sqref="P89">
    <cfRule type="cellIs" dxfId="2" priority="371" operator="greaterThan">
      <formula>0</formula>
    </cfRule>
  </conditionalFormatting>
  <conditionalFormatting sqref="P90">
    <cfRule type="cellIs" dxfId="2" priority="372" operator="greaterThan">
      <formula>0</formula>
    </cfRule>
  </conditionalFormatting>
  <conditionalFormatting sqref="P91">
    <cfRule type="cellIs" dxfId="2" priority="373" operator="greaterThan">
      <formula>0</formula>
    </cfRule>
  </conditionalFormatting>
  <conditionalFormatting sqref="P92">
    <cfRule type="cellIs" dxfId="2" priority="374" operator="greaterThan">
      <formula>0</formula>
    </cfRule>
  </conditionalFormatting>
  <conditionalFormatting sqref="P93">
    <cfRule type="cellIs" dxfId="2" priority="375" operator="greaterThan">
      <formula>0</formula>
    </cfRule>
  </conditionalFormatting>
  <conditionalFormatting sqref="P94">
    <cfRule type="cellIs" dxfId="2" priority="376" operator="greaterThan">
      <formula>0</formula>
    </cfRule>
  </conditionalFormatting>
  <conditionalFormatting sqref="P95">
    <cfRule type="cellIs" dxfId="2" priority="377" operator="greaterThan">
      <formula>0</formula>
    </cfRule>
  </conditionalFormatting>
  <conditionalFormatting sqref="P96">
    <cfRule type="cellIs" dxfId="2" priority="378" operator="greaterThan">
      <formula>0</formula>
    </cfRule>
  </conditionalFormatting>
  <conditionalFormatting sqref="P97">
    <cfRule type="cellIs" dxfId="2" priority="379" operator="greaterThan">
      <formula>0</formula>
    </cfRule>
  </conditionalFormatting>
  <conditionalFormatting sqref="P98">
    <cfRule type="cellIs" dxfId="2" priority="380" operator="greaterThan">
      <formula>0</formula>
    </cfRule>
  </conditionalFormatting>
  <conditionalFormatting sqref="P99">
    <cfRule type="cellIs" dxfId="2" priority="381" operator="greaterThan">
      <formula>0</formula>
    </cfRule>
  </conditionalFormatting>
  <conditionalFormatting sqref="P100">
    <cfRule type="cellIs" dxfId="2" priority="382" operator="greaterThan">
      <formula>0</formula>
    </cfRule>
  </conditionalFormatting>
  <conditionalFormatting sqref="P101">
    <cfRule type="cellIs" dxfId="2" priority="383" operator="greaterThan">
      <formula>0</formula>
    </cfRule>
  </conditionalFormatting>
  <conditionalFormatting sqref="P102">
    <cfRule type="cellIs" dxfId="2" priority="384" operator="greaterThan">
      <formula>0</formula>
    </cfRule>
  </conditionalFormatting>
  <conditionalFormatting sqref="P103">
    <cfRule type="cellIs" dxfId="2" priority="385" operator="greaterThan">
      <formula>0</formula>
    </cfRule>
  </conditionalFormatting>
  <conditionalFormatting sqref="P104">
    <cfRule type="cellIs" dxfId="2" priority="386" operator="greaterThan">
      <formula>0</formula>
    </cfRule>
  </conditionalFormatting>
  <conditionalFormatting sqref="Q8">
    <cfRule type="cellIs" dxfId="3" priority="387" operator="greaterThan">
      <formula>0</formula>
    </cfRule>
  </conditionalFormatting>
  <conditionalFormatting sqref="Q9">
    <cfRule type="cellIs" dxfId="3" priority="388" operator="greaterThan">
      <formula>0</formula>
    </cfRule>
  </conditionalFormatting>
  <conditionalFormatting sqref="Q10">
    <cfRule type="cellIs" dxfId="3" priority="389" operator="greaterThan">
      <formula>0</formula>
    </cfRule>
  </conditionalFormatting>
  <conditionalFormatting sqref="Q11">
    <cfRule type="cellIs" dxfId="3" priority="390" operator="greaterThan">
      <formula>0</formula>
    </cfRule>
  </conditionalFormatting>
  <conditionalFormatting sqref="Q12">
    <cfRule type="cellIs" dxfId="3" priority="391" operator="greaterThan">
      <formula>0</formula>
    </cfRule>
  </conditionalFormatting>
  <conditionalFormatting sqref="Q13">
    <cfRule type="cellIs" dxfId="3" priority="392" operator="greaterThan">
      <formula>0</formula>
    </cfRule>
  </conditionalFormatting>
  <conditionalFormatting sqref="Q14">
    <cfRule type="cellIs" dxfId="3" priority="393" operator="greaterThan">
      <formula>0</formula>
    </cfRule>
  </conditionalFormatting>
  <conditionalFormatting sqref="Q15">
    <cfRule type="cellIs" dxfId="3" priority="394" operator="greaterThan">
      <formula>0</formula>
    </cfRule>
  </conditionalFormatting>
  <conditionalFormatting sqref="Q16">
    <cfRule type="cellIs" dxfId="3" priority="395" operator="greaterThan">
      <formula>0</formula>
    </cfRule>
  </conditionalFormatting>
  <conditionalFormatting sqref="Q17">
    <cfRule type="cellIs" dxfId="3" priority="396" operator="greaterThan">
      <formula>0</formula>
    </cfRule>
  </conditionalFormatting>
  <conditionalFormatting sqref="Q18">
    <cfRule type="cellIs" dxfId="3" priority="397" operator="greaterThan">
      <formula>0</formula>
    </cfRule>
  </conditionalFormatting>
  <conditionalFormatting sqref="Q19">
    <cfRule type="cellIs" dxfId="3" priority="398" operator="greaterThan">
      <formula>0</formula>
    </cfRule>
  </conditionalFormatting>
  <conditionalFormatting sqref="Q20">
    <cfRule type="cellIs" dxfId="3" priority="399" operator="greaterThan">
      <formula>0</formula>
    </cfRule>
  </conditionalFormatting>
  <conditionalFormatting sqref="Q21">
    <cfRule type="cellIs" dxfId="3" priority="400" operator="greaterThan">
      <formula>0</formula>
    </cfRule>
  </conditionalFormatting>
  <conditionalFormatting sqref="Q22">
    <cfRule type="cellIs" dxfId="3" priority="401" operator="greaterThan">
      <formula>0</formula>
    </cfRule>
  </conditionalFormatting>
  <conditionalFormatting sqref="Q23">
    <cfRule type="cellIs" dxfId="3" priority="402" operator="greaterThan">
      <formula>0</formula>
    </cfRule>
  </conditionalFormatting>
  <conditionalFormatting sqref="Q24">
    <cfRule type="cellIs" dxfId="3" priority="403" operator="greaterThan">
      <formula>0</formula>
    </cfRule>
  </conditionalFormatting>
  <conditionalFormatting sqref="Q25">
    <cfRule type="cellIs" dxfId="3" priority="404" operator="greaterThan">
      <formula>0</formula>
    </cfRule>
  </conditionalFormatting>
  <conditionalFormatting sqref="Q26">
    <cfRule type="cellIs" dxfId="3" priority="405" operator="greaterThan">
      <formula>0</formula>
    </cfRule>
  </conditionalFormatting>
  <conditionalFormatting sqref="Q27">
    <cfRule type="cellIs" dxfId="3" priority="406" operator="greaterThan">
      <formula>0</formula>
    </cfRule>
  </conditionalFormatting>
  <conditionalFormatting sqref="Q28">
    <cfRule type="cellIs" dxfId="3" priority="407" operator="greaterThan">
      <formula>0</formula>
    </cfRule>
  </conditionalFormatting>
  <conditionalFormatting sqref="Q29">
    <cfRule type="cellIs" dxfId="3" priority="408" operator="greaterThan">
      <formula>0</formula>
    </cfRule>
  </conditionalFormatting>
  <conditionalFormatting sqref="Q30">
    <cfRule type="cellIs" dxfId="3" priority="409" operator="greaterThan">
      <formula>0</formula>
    </cfRule>
  </conditionalFormatting>
  <conditionalFormatting sqref="Q31">
    <cfRule type="cellIs" dxfId="3" priority="410" operator="greaterThan">
      <formula>0</formula>
    </cfRule>
  </conditionalFormatting>
  <conditionalFormatting sqref="Q32">
    <cfRule type="cellIs" dxfId="3" priority="411" operator="greaterThan">
      <formula>0</formula>
    </cfRule>
  </conditionalFormatting>
  <conditionalFormatting sqref="Q33">
    <cfRule type="cellIs" dxfId="3" priority="412" operator="greaterThan">
      <formula>0</formula>
    </cfRule>
  </conditionalFormatting>
  <conditionalFormatting sqref="Q34">
    <cfRule type="cellIs" dxfId="3" priority="413" operator="greaterThan">
      <formula>0</formula>
    </cfRule>
  </conditionalFormatting>
  <conditionalFormatting sqref="Q35">
    <cfRule type="cellIs" dxfId="3" priority="414" operator="greaterThan">
      <formula>0</formula>
    </cfRule>
  </conditionalFormatting>
  <conditionalFormatting sqref="Q36">
    <cfRule type="cellIs" dxfId="3" priority="415" operator="greaterThan">
      <formula>0</formula>
    </cfRule>
  </conditionalFormatting>
  <conditionalFormatting sqref="Q37">
    <cfRule type="cellIs" dxfId="3" priority="416" operator="greaterThan">
      <formula>0</formula>
    </cfRule>
  </conditionalFormatting>
  <conditionalFormatting sqref="Q38">
    <cfRule type="cellIs" dxfId="3" priority="417" operator="greaterThan">
      <formula>0</formula>
    </cfRule>
  </conditionalFormatting>
  <conditionalFormatting sqref="Q39">
    <cfRule type="cellIs" dxfId="3" priority="418" operator="greaterThan">
      <formula>0</formula>
    </cfRule>
  </conditionalFormatting>
  <conditionalFormatting sqref="Q40">
    <cfRule type="cellIs" dxfId="3" priority="419" operator="greaterThan">
      <formula>0</formula>
    </cfRule>
  </conditionalFormatting>
  <conditionalFormatting sqref="Q41">
    <cfRule type="cellIs" dxfId="3" priority="420" operator="greaterThan">
      <formula>0</formula>
    </cfRule>
  </conditionalFormatting>
  <conditionalFormatting sqref="Q42">
    <cfRule type="cellIs" dxfId="3" priority="421" operator="greaterThan">
      <formula>0</formula>
    </cfRule>
  </conditionalFormatting>
  <conditionalFormatting sqref="Q43">
    <cfRule type="cellIs" dxfId="3" priority="422" operator="greaterThan">
      <formula>0</formula>
    </cfRule>
  </conditionalFormatting>
  <conditionalFormatting sqref="Q44">
    <cfRule type="cellIs" dxfId="3" priority="423" operator="greaterThan">
      <formula>0</formula>
    </cfRule>
  </conditionalFormatting>
  <conditionalFormatting sqref="Q45">
    <cfRule type="cellIs" dxfId="3" priority="424" operator="greaterThan">
      <formula>0</formula>
    </cfRule>
  </conditionalFormatting>
  <conditionalFormatting sqref="Q46">
    <cfRule type="cellIs" dxfId="3" priority="425" operator="greaterThan">
      <formula>0</formula>
    </cfRule>
  </conditionalFormatting>
  <conditionalFormatting sqref="Q47">
    <cfRule type="cellIs" dxfId="3" priority="426" operator="greaterThan">
      <formula>0</formula>
    </cfRule>
  </conditionalFormatting>
  <conditionalFormatting sqref="Q48">
    <cfRule type="cellIs" dxfId="3" priority="427" operator="greaterThan">
      <formula>0</formula>
    </cfRule>
  </conditionalFormatting>
  <conditionalFormatting sqref="Q49">
    <cfRule type="cellIs" dxfId="3" priority="428" operator="greaterThan">
      <formula>0</formula>
    </cfRule>
  </conditionalFormatting>
  <conditionalFormatting sqref="Q50">
    <cfRule type="cellIs" dxfId="3" priority="429" operator="greaterThan">
      <formula>0</formula>
    </cfRule>
  </conditionalFormatting>
  <conditionalFormatting sqref="Q51">
    <cfRule type="cellIs" dxfId="3" priority="430" operator="greaterThan">
      <formula>0</formula>
    </cfRule>
  </conditionalFormatting>
  <conditionalFormatting sqref="Q52">
    <cfRule type="cellIs" dxfId="3" priority="431" operator="greaterThan">
      <formula>0</formula>
    </cfRule>
  </conditionalFormatting>
  <conditionalFormatting sqref="Q53">
    <cfRule type="cellIs" dxfId="3" priority="432" operator="greaterThan">
      <formula>0</formula>
    </cfRule>
  </conditionalFormatting>
  <conditionalFormatting sqref="Q54">
    <cfRule type="cellIs" dxfId="3" priority="433" operator="greaterThan">
      <formula>0</formula>
    </cfRule>
  </conditionalFormatting>
  <conditionalFormatting sqref="Q55">
    <cfRule type="cellIs" dxfId="3" priority="434" operator="greaterThan">
      <formula>0</formula>
    </cfRule>
  </conditionalFormatting>
  <conditionalFormatting sqref="Q56">
    <cfRule type="cellIs" dxfId="3" priority="435" operator="greaterThan">
      <formula>0</formula>
    </cfRule>
  </conditionalFormatting>
  <conditionalFormatting sqref="Q57">
    <cfRule type="cellIs" dxfId="3" priority="436" operator="greaterThan">
      <formula>0</formula>
    </cfRule>
  </conditionalFormatting>
  <conditionalFormatting sqref="Q58">
    <cfRule type="cellIs" dxfId="3" priority="437" operator="greaterThan">
      <formula>0</formula>
    </cfRule>
  </conditionalFormatting>
  <conditionalFormatting sqref="Q59">
    <cfRule type="cellIs" dxfId="3" priority="438" operator="greaterThan">
      <formula>0</formula>
    </cfRule>
  </conditionalFormatting>
  <conditionalFormatting sqref="Q60">
    <cfRule type="cellIs" dxfId="3" priority="439" operator="greaterThan">
      <formula>0</formula>
    </cfRule>
  </conditionalFormatting>
  <conditionalFormatting sqref="Q61">
    <cfRule type="cellIs" dxfId="3" priority="440" operator="greaterThan">
      <formula>0</formula>
    </cfRule>
  </conditionalFormatting>
  <conditionalFormatting sqref="Q62">
    <cfRule type="cellIs" dxfId="3" priority="441" operator="greaterThan">
      <formula>0</formula>
    </cfRule>
  </conditionalFormatting>
  <conditionalFormatting sqref="Q63">
    <cfRule type="cellIs" dxfId="3" priority="442" operator="greaterThan">
      <formula>0</formula>
    </cfRule>
  </conditionalFormatting>
  <conditionalFormatting sqref="Q64">
    <cfRule type="cellIs" dxfId="3" priority="443" operator="greaterThan">
      <formula>0</formula>
    </cfRule>
  </conditionalFormatting>
  <conditionalFormatting sqref="Q65">
    <cfRule type="cellIs" dxfId="3" priority="444" operator="greaterThan">
      <formula>0</formula>
    </cfRule>
  </conditionalFormatting>
  <conditionalFormatting sqref="Q66">
    <cfRule type="cellIs" dxfId="3" priority="445" operator="greaterThan">
      <formula>0</formula>
    </cfRule>
  </conditionalFormatting>
  <conditionalFormatting sqref="Q67">
    <cfRule type="cellIs" dxfId="3" priority="446" operator="greaterThan">
      <formula>0</formula>
    </cfRule>
  </conditionalFormatting>
  <conditionalFormatting sqref="Q68">
    <cfRule type="cellIs" dxfId="3" priority="447" operator="greaterThan">
      <formula>0</formula>
    </cfRule>
  </conditionalFormatting>
  <conditionalFormatting sqref="Q69">
    <cfRule type="cellIs" dxfId="3" priority="448" operator="greaterThan">
      <formula>0</formula>
    </cfRule>
  </conditionalFormatting>
  <conditionalFormatting sqref="Q70">
    <cfRule type="cellIs" dxfId="3" priority="449" operator="greaterThan">
      <formula>0</formula>
    </cfRule>
  </conditionalFormatting>
  <conditionalFormatting sqref="Q71">
    <cfRule type="cellIs" dxfId="3" priority="450" operator="greaterThan">
      <formula>0</formula>
    </cfRule>
  </conditionalFormatting>
  <conditionalFormatting sqref="Q72">
    <cfRule type="cellIs" dxfId="3" priority="451" operator="greaterThan">
      <formula>0</formula>
    </cfRule>
  </conditionalFormatting>
  <conditionalFormatting sqref="Q73">
    <cfRule type="cellIs" dxfId="3" priority="452" operator="greaterThan">
      <formula>0</formula>
    </cfRule>
  </conditionalFormatting>
  <conditionalFormatting sqref="Q74">
    <cfRule type="cellIs" dxfId="3" priority="453" operator="greaterThan">
      <formula>0</formula>
    </cfRule>
  </conditionalFormatting>
  <conditionalFormatting sqref="Q75">
    <cfRule type="cellIs" dxfId="3" priority="454" operator="greaterThan">
      <formula>0</formula>
    </cfRule>
  </conditionalFormatting>
  <conditionalFormatting sqref="Q76">
    <cfRule type="cellIs" dxfId="3" priority="455" operator="greaterThan">
      <formula>0</formula>
    </cfRule>
  </conditionalFormatting>
  <conditionalFormatting sqref="Q77">
    <cfRule type="cellIs" dxfId="3" priority="456" operator="greaterThan">
      <formula>0</formula>
    </cfRule>
  </conditionalFormatting>
  <conditionalFormatting sqref="Q78">
    <cfRule type="cellIs" dxfId="3" priority="457" operator="greaterThan">
      <formula>0</formula>
    </cfRule>
  </conditionalFormatting>
  <conditionalFormatting sqref="Q79">
    <cfRule type="cellIs" dxfId="3" priority="458" operator="greaterThan">
      <formula>0</formula>
    </cfRule>
  </conditionalFormatting>
  <conditionalFormatting sqref="Q80">
    <cfRule type="cellIs" dxfId="3" priority="459" operator="greaterThan">
      <formula>0</formula>
    </cfRule>
  </conditionalFormatting>
  <conditionalFormatting sqref="Q81">
    <cfRule type="cellIs" dxfId="3" priority="460" operator="greaterThan">
      <formula>0</formula>
    </cfRule>
  </conditionalFormatting>
  <conditionalFormatting sqref="Q82">
    <cfRule type="cellIs" dxfId="3" priority="461" operator="greaterThan">
      <formula>0</formula>
    </cfRule>
  </conditionalFormatting>
  <conditionalFormatting sqref="Q83">
    <cfRule type="cellIs" dxfId="3" priority="462" operator="greaterThan">
      <formula>0</formula>
    </cfRule>
  </conditionalFormatting>
  <conditionalFormatting sqref="Q84">
    <cfRule type="cellIs" dxfId="3" priority="463" operator="greaterThan">
      <formula>0</formula>
    </cfRule>
  </conditionalFormatting>
  <conditionalFormatting sqref="Q85">
    <cfRule type="cellIs" dxfId="3" priority="464" operator="greaterThan">
      <formula>0</formula>
    </cfRule>
  </conditionalFormatting>
  <conditionalFormatting sqref="Q86">
    <cfRule type="cellIs" dxfId="3" priority="465" operator="greaterThan">
      <formula>0</formula>
    </cfRule>
  </conditionalFormatting>
  <conditionalFormatting sqref="Q87">
    <cfRule type="cellIs" dxfId="3" priority="466" operator="greaterThan">
      <formula>0</formula>
    </cfRule>
  </conditionalFormatting>
  <conditionalFormatting sqref="Q88">
    <cfRule type="cellIs" dxfId="3" priority="467" operator="greaterThan">
      <formula>0</formula>
    </cfRule>
  </conditionalFormatting>
  <conditionalFormatting sqref="Q89">
    <cfRule type="cellIs" dxfId="3" priority="468" operator="greaterThan">
      <formula>0</formula>
    </cfRule>
  </conditionalFormatting>
  <conditionalFormatting sqref="Q90">
    <cfRule type="cellIs" dxfId="3" priority="469" operator="greaterThan">
      <formula>0</formula>
    </cfRule>
  </conditionalFormatting>
  <conditionalFormatting sqref="Q91">
    <cfRule type="cellIs" dxfId="3" priority="470" operator="greaterThan">
      <formula>0</formula>
    </cfRule>
  </conditionalFormatting>
  <conditionalFormatting sqref="Q92">
    <cfRule type="cellIs" dxfId="3" priority="471" operator="greaterThan">
      <formula>0</formula>
    </cfRule>
  </conditionalFormatting>
  <conditionalFormatting sqref="Q93">
    <cfRule type="cellIs" dxfId="3" priority="472" operator="greaterThan">
      <formula>0</formula>
    </cfRule>
  </conditionalFormatting>
  <conditionalFormatting sqref="Q94">
    <cfRule type="cellIs" dxfId="3" priority="473" operator="greaterThan">
      <formula>0</formula>
    </cfRule>
  </conditionalFormatting>
  <conditionalFormatting sqref="Q95">
    <cfRule type="cellIs" dxfId="3" priority="474" operator="greaterThan">
      <formula>0</formula>
    </cfRule>
  </conditionalFormatting>
  <conditionalFormatting sqref="Q96">
    <cfRule type="cellIs" dxfId="3" priority="475" operator="greaterThan">
      <formula>0</formula>
    </cfRule>
  </conditionalFormatting>
  <conditionalFormatting sqref="Q97">
    <cfRule type="cellIs" dxfId="3" priority="476" operator="greaterThan">
      <formula>0</formula>
    </cfRule>
  </conditionalFormatting>
  <conditionalFormatting sqref="Q98">
    <cfRule type="cellIs" dxfId="3" priority="477" operator="greaterThan">
      <formula>0</formula>
    </cfRule>
  </conditionalFormatting>
  <conditionalFormatting sqref="Q99">
    <cfRule type="cellIs" dxfId="3" priority="478" operator="greaterThan">
      <formula>0</formula>
    </cfRule>
  </conditionalFormatting>
  <conditionalFormatting sqref="Q100">
    <cfRule type="cellIs" dxfId="3" priority="479" operator="greaterThan">
      <formula>0</formula>
    </cfRule>
  </conditionalFormatting>
  <conditionalFormatting sqref="Q101">
    <cfRule type="cellIs" dxfId="3" priority="480" operator="greaterThan">
      <formula>0</formula>
    </cfRule>
  </conditionalFormatting>
  <conditionalFormatting sqref="Q102">
    <cfRule type="cellIs" dxfId="3" priority="481" operator="greaterThan">
      <formula>0</formula>
    </cfRule>
  </conditionalFormatting>
  <conditionalFormatting sqref="Q103">
    <cfRule type="cellIs" dxfId="3" priority="482" operator="greaterThan">
      <formula>0</formula>
    </cfRule>
  </conditionalFormatting>
  <conditionalFormatting sqref="R8">
    <cfRule type="cellIs" dxfId="3" priority="483" operator="greaterThan">
      <formula>0</formula>
    </cfRule>
  </conditionalFormatting>
  <conditionalFormatting sqref="R9">
    <cfRule type="cellIs" dxfId="3" priority="484" operator="greaterThan">
      <formula>0</formula>
    </cfRule>
  </conditionalFormatting>
  <conditionalFormatting sqref="R10">
    <cfRule type="cellIs" dxfId="3" priority="485" operator="greaterThan">
      <formula>0</formula>
    </cfRule>
  </conditionalFormatting>
  <conditionalFormatting sqref="R11">
    <cfRule type="cellIs" dxfId="3" priority="486" operator="greaterThan">
      <formula>0</formula>
    </cfRule>
  </conditionalFormatting>
  <conditionalFormatting sqref="R12">
    <cfRule type="cellIs" dxfId="3" priority="487" operator="greaterThan">
      <formula>0</formula>
    </cfRule>
  </conditionalFormatting>
  <conditionalFormatting sqref="R13">
    <cfRule type="cellIs" dxfId="3" priority="488" operator="greaterThan">
      <formula>0</formula>
    </cfRule>
  </conditionalFormatting>
  <conditionalFormatting sqref="R14">
    <cfRule type="cellIs" dxfId="3" priority="489" operator="greaterThan">
      <formula>0</formula>
    </cfRule>
  </conditionalFormatting>
  <conditionalFormatting sqref="R15">
    <cfRule type="cellIs" dxfId="3" priority="490" operator="greaterThan">
      <formula>0</formula>
    </cfRule>
  </conditionalFormatting>
  <conditionalFormatting sqref="R16">
    <cfRule type="cellIs" dxfId="3" priority="491" operator="greaterThan">
      <formula>0</formula>
    </cfRule>
  </conditionalFormatting>
  <conditionalFormatting sqref="R17">
    <cfRule type="cellIs" dxfId="3" priority="492" operator="greaterThan">
      <formula>0</formula>
    </cfRule>
  </conditionalFormatting>
  <conditionalFormatting sqref="R18">
    <cfRule type="cellIs" dxfId="3" priority="493" operator="greaterThan">
      <formula>0</formula>
    </cfRule>
  </conditionalFormatting>
  <conditionalFormatting sqref="R19">
    <cfRule type="cellIs" dxfId="3" priority="494" operator="greaterThan">
      <formula>0</formula>
    </cfRule>
  </conditionalFormatting>
  <conditionalFormatting sqref="R20">
    <cfRule type="cellIs" dxfId="3" priority="495" operator="greaterThan">
      <formula>0</formula>
    </cfRule>
  </conditionalFormatting>
  <conditionalFormatting sqref="R21">
    <cfRule type="cellIs" dxfId="3" priority="496" operator="greaterThan">
      <formula>0</formula>
    </cfRule>
  </conditionalFormatting>
  <conditionalFormatting sqref="R22">
    <cfRule type="cellIs" dxfId="3" priority="497" operator="greaterThan">
      <formula>0</formula>
    </cfRule>
  </conditionalFormatting>
  <conditionalFormatting sqref="R23">
    <cfRule type="cellIs" dxfId="3" priority="498" operator="greaterThan">
      <formula>0</formula>
    </cfRule>
  </conditionalFormatting>
  <conditionalFormatting sqref="R24">
    <cfRule type="cellIs" dxfId="3" priority="499" operator="greaterThan">
      <formula>0</formula>
    </cfRule>
  </conditionalFormatting>
  <conditionalFormatting sqref="R25">
    <cfRule type="cellIs" dxfId="3" priority="500" operator="greaterThan">
      <formula>0</formula>
    </cfRule>
  </conditionalFormatting>
  <conditionalFormatting sqref="R26">
    <cfRule type="cellIs" dxfId="3" priority="501" operator="greaterThan">
      <formula>0</formula>
    </cfRule>
  </conditionalFormatting>
  <conditionalFormatting sqref="R27">
    <cfRule type="cellIs" dxfId="3" priority="502" operator="greaterThan">
      <formula>0</formula>
    </cfRule>
  </conditionalFormatting>
  <conditionalFormatting sqref="R28">
    <cfRule type="cellIs" dxfId="3" priority="503" operator="greaterThan">
      <formula>0</formula>
    </cfRule>
  </conditionalFormatting>
  <conditionalFormatting sqref="R29">
    <cfRule type="cellIs" dxfId="3" priority="504" operator="greaterThan">
      <formula>0</formula>
    </cfRule>
  </conditionalFormatting>
  <conditionalFormatting sqref="R30">
    <cfRule type="cellIs" dxfId="3" priority="505" operator="greaterThan">
      <formula>0</formula>
    </cfRule>
  </conditionalFormatting>
  <conditionalFormatting sqref="R31">
    <cfRule type="cellIs" dxfId="3" priority="506" operator="greaterThan">
      <formula>0</formula>
    </cfRule>
  </conditionalFormatting>
  <conditionalFormatting sqref="R32">
    <cfRule type="cellIs" dxfId="3" priority="507" operator="greaterThan">
      <formula>0</formula>
    </cfRule>
  </conditionalFormatting>
  <conditionalFormatting sqref="R33">
    <cfRule type="cellIs" dxfId="3" priority="508" operator="greaterThan">
      <formula>0</formula>
    </cfRule>
  </conditionalFormatting>
  <conditionalFormatting sqref="R34">
    <cfRule type="cellIs" dxfId="3" priority="509" operator="greaterThan">
      <formula>0</formula>
    </cfRule>
  </conditionalFormatting>
  <conditionalFormatting sqref="R35">
    <cfRule type="cellIs" dxfId="3" priority="510" operator="greaterThan">
      <formula>0</formula>
    </cfRule>
  </conditionalFormatting>
  <conditionalFormatting sqref="R36">
    <cfRule type="cellIs" dxfId="3" priority="511" operator="greaterThan">
      <formula>0</formula>
    </cfRule>
  </conditionalFormatting>
  <conditionalFormatting sqref="R37">
    <cfRule type="cellIs" dxfId="3" priority="512" operator="greaterThan">
      <formula>0</formula>
    </cfRule>
  </conditionalFormatting>
  <conditionalFormatting sqref="R38">
    <cfRule type="cellIs" dxfId="3" priority="513" operator="greaterThan">
      <formula>0</formula>
    </cfRule>
  </conditionalFormatting>
  <conditionalFormatting sqref="R39">
    <cfRule type="cellIs" dxfId="3" priority="514" operator="greaterThan">
      <formula>0</formula>
    </cfRule>
  </conditionalFormatting>
  <conditionalFormatting sqref="R40">
    <cfRule type="cellIs" dxfId="3" priority="515" operator="greaterThan">
      <formula>0</formula>
    </cfRule>
  </conditionalFormatting>
  <conditionalFormatting sqref="R41">
    <cfRule type="cellIs" dxfId="3" priority="516" operator="greaterThan">
      <formula>0</formula>
    </cfRule>
  </conditionalFormatting>
  <conditionalFormatting sqref="R42">
    <cfRule type="cellIs" dxfId="3" priority="517" operator="greaterThan">
      <formula>0</formula>
    </cfRule>
  </conditionalFormatting>
  <conditionalFormatting sqref="R43">
    <cfRule type="cellIs" dxfId="3" priority="518" operator="greaterThan">
      <formula>0</formula>
    </cfRule>
  </conditionalFormatting>
  <conditionalFormatting sqref="R44">
    <cfRule type="cellIs" dxfId="3" priority="519" operator="greaterThan">
      <formula>0</formula>
    </cfRule>
  </conditionalFormatting>
  <conditionalFormatting sqref="R45">
    <cfRule type="cellIs" dxfId="3" priority="520" operator="greaterThan">
      <formula>0</formula>
    </cfRule>
  </conditionalFormatting>
  <conditionalFormatting sqref="R46">
    <cfRule type="cellIs" dxfId="3" priority="521" operator="greaterThan">
      <formula>0</formula>
    </cfRule>
  </conditionalFormatting>
  <conditionalFormatting sqref="R47">
    <cfRule type="cellIs" dxfId="3" priority="522" operator="greaterThan">
      <formula>0</formula>
    </cfRule>
  </conditionalFormatting>
  <conditionalFormatting sqref="R48">
    <cfRule type="cellIs" dxfId="3" priority="523" operator="greaterThan">
      <formula>0</formula>
    </cfRule>
  </conditionalFormatting>
  <conditionalFormatting sqref="R49">
    <cfRule type="cellIs" dxfId="3" priority="524" operator="greaterThan">
      <formula>0</formula>
    </cfRule>
  </conditionalFormatting>
  <conditionalFormatting sqref="R50">
    <cfRule type="cellIs" dxfId="3" priority="525" operator="greaterThan">
      <formula>0</formula>
    </cfRule>
  </conditionalFormatting>
  <conditionalFormatting sqref="R51">
    <cfRule type="cellIs" dxfId="3" priority="526" operator="greaterThan">
      <formula>0</formula>
    </cfRule>
  </conditionalFormatting>
  <conditionalFormatting sqref="R52">
    <cfRule type="cellIs" dxfId="3" priority="527" operator="greaterThan">
      <formula>0</formula>
    </cfRule>
  </conditionalFormatting>
  <conditionalFormatting sqref="R53">
    <cfRule type="cellIs" dxfId="3" priority="528" operator="greaterThan">
      <formula>0</formula>
    </cfRule>
  </conditionalFormatting>
  <conditionalFormatting sqref="R54">
    <cfRule type="cellIs" dxfId="3" priority="529" operator="greaterThan">
      <formula>0</formula>
    </cfRule>
  </conditionalFormatting>
  <conditionalFormatting sqref="R55">
    <cfRule type="cellIs" dxfId="3" priority="530" operator="greaterThan">
      <formula>0</formula>
    </cfRule>
  </conditionalFormatting>
  <conditionalFormatting sqref="R56">
    <cfRule type="cellIs" dxfId="3" priority="531" operator="greaterThan">
      <formula>0</formula>
    </cfRule>
  </conditionalFormatting>
  <conditionalFormatting sqref="R57">
    <cfRule type="cellIs" dxfId="3" priority="532" operator="greaterThan">
      <formula>0</formula>
    </cfRule>
  </conditionalFormatting>
  <conditionalFormatting sqref="R58">
    <cfRule type="cellIs" dxfId="3" priority="533" operator="greaterThan">
      <formula>0</formula>
    </cfRule>
  </conditionalFormatting>
  <conditionalFormatting sqref="R59">
    <cfRule type="cellIs" dxfId="3" priority="534" operator="greaterThan">
      <formula>0</formula>
    </cfRule>
  </conditionalFormatting>
  <conditionalFormatting sqref="R60">
    <cfRule type="cellIs" dxfId="3" priority="535" operator="greaterThan">
      <formula>0</formula>
    </cfRule>
  </conditionalFormatting>
  <conditionalFormatting sqref="R61">
    <cfRule type="cellIs" dxfId="3" priority="536" operator="greaterThan">
      <formula>0</formula>
    </cfRule>
  </conditionalFormatting>
  <conditionalFormatting sqref="R62">
    <cfRule type="cellIs" dxfId="3" priority="537" operator="greaterThan">
      <formula>0</formula>
    </cfRule>
  </conditionalFormatting>
  <conditionalFormatting sqref="R63">
    <cfRule type="cellIs" dxfId="3" priority="538" operator="greaterThan">
      <formula>0</formula>
    </cfRule>
  </conditionalFormatting>
  <conditionalFormatting sqref="R64">
    <cfRule type="cellIs" dxfId="3" priority="539" operator="greaterThan">
      <formula>0</formula>
    </cfRule>
  </conditionalFormatting>
  <conditionalFormatting sqref="R65">
    <cfRule type="cellIs" dxfId="3" priority="540" operator="greaterThan">
      <formula>0</formula>
    </cfRule>
  </conditionalFormatting>
  <conditionalFormatting sqref="R66">
    <cfRule type="cellIs" dxfId="3" priority="541" operator="greaterThan">
      <formula>0</formula>
    </cfRule>
  </conditionalFormatting>
  <conditionalFormatting sqref="R67">
    <cfRule type="cellIs" dxfId="3" priority="542" operator="greaterThan">
      <formula>0</formula>
    </cfRule>
  </conditionalFormatting>
  <conditionalFormatting sqref="R68">
    <cfRule type="cellIs" dxfId="3" priority="543" operator="greaterThan">
      <formula>0</formula>
    </cfRule>
  </conditionalFormatting>
  <conditionalFormatting sqref="R69">
    <cfRule type="cellIs" dxfId="3" priority="544" operator="greaterThan">
      <formula>0</formula>
    </cfRule>
  </conditionalFormatting>
  <conditionalFormatting sqref="R70">
    <cfRule type="cellIs" dxfId="3" priority="545" operator="greaterThan">
      <formula>0</formula>
    </cfRule>
  </conditionalFormatting>
  <conditionalFormatting sqref="R71">
    <cfRule type="cellIs" dxfId="3" priority="546" operator="greaterThan">
      <formula>0</formula>
    </cfRule>
  </conditionalFormatting>
  <conditionalFormatting sqref="R72">
    <cfRule type="cellIs" dxfId="3" priority="547" operator="greaterThan">
      <formula>0</formula>
    </cfRule>
  </conditionalFormatting>
  <conditionalFormatting sqref="R73">
    <cfRule type="cellIs" dxfId="3" priority="548" operator="greaterThan">
      <formula>0</formula>
    </cfRule>
  </conditionalFormatting>
  <conditionalFormatting sqref="R74">
    <cfRule type="cellIs" dxfId="3" priority="549" operator="greaterThan">
      <formula>0</formula>
    </cfRule>
  </conditionalFormatting>
  <conditionalFormatting sqref="R75">
    <cfRule type="cellIs" dxfId="3" priority="550" operator="greaterThan">
      <formula>0</formula>
    </cfRule>
  </conditionalFormatting>
  <conditionalFormatting sqref="R76">
    <cfRule type="cellIs" dxfId="3" priority="551" operator="greaterThan">
      <formula>0</formula>
    </cfRule>
  </conditionalFormatting>
  <conditionalFormatting sqref="R77">
    <cfRule type="cellIs" dxfId="3" priority="552" operator="greaterThan">
      <formula>0</formula>
    </cfRule>
  </conditionalFormatting>
  <conditionalFormatting sqref="R78">
    <cfRule type="cellIs" dxfId="3" priority="553" operator="greaterThan">
      <formula>0</formula>
    </cfRule>
  </conditionalFormatting>
  <conditionalFormatting sqref="R79">
    <cfRule type="cellIs" dxfId="3" priority="554" operator="greaterThan">
      <formula>0</formula>
    </cfRule>
  </conditionalFormatting>
  <conditionalFormatting sqref="R80">
    <cfRule type="cellIs" dxfId="3" priority="555" operator="greaterThan">
      <formula>0</formula>
    </cfRule>
  </conditionalFormatting>
  <conditionalFormatting sqref="R81">
    <cfRule type="cellIs" dxfId="3" priority="556" operator="greaterThan">
      <formula>0</formula>
    </cfRule>
  </conditionalFormatting>
  <conditionalFormatting sqref="R82">
    <cfRule type="cellIs" dxfId="3" priority="557" operator="greaterThan">
      <formula>0</formula>
    </cfRule>
  </conditionalFormatting>
  <conditionalFormatting sqref="R83">
    <cfRule type="cellIs" dxfId="3" priority="558" operator="greaterThan">
      <formula>0</formula>
    </cfRule>
  </conditionalFormatting>
  <conditionalFormatting sqref="R84">
    <cfRule type="cellIs" dxfId="3" priority="559" operator="greaterThan">
      <formula>0</formula>
    </cfRule>
  </conditionalFormatting>
  <conditionalFormatting sqref="R85">
    <cfRule type="cellIs" dxfId="3" priority="560" operator="greaterThan">
      <formula>0</formula>
    </cfRule>
  </conditionalFormatting>
  <conditionalFormatting sqref="R86">
    <cfRule type="cellIs" dxfId="3" priority="561" operator="greaterThan">
      <formula>0</formula>
    </cfRule>
  </conditionalFormatting>
  <conditionalFormatting sqref="R87">
    <cfRule type="cellIs" dxfId="3" priority="562" operator="greaterThan">
      <formula>0</formula>
    </cfRule>
  </conditionalFormatting>
  <conditionalFormatting sqref="R88">
    <cfRule type="cellIs" dxfId="3" priority="563" operator="greaterThan">
      <formula>0</formula>
    </cfRule>
  </conditionalFormatting>
  <conditionalFormatting sqref="R89">
    <cfRule type="cellIs" dxfId="3" priority="564" operator="greaterThan">
      <formula>0</formula>
    </cfRule>
  </conditionalFormatting>
  <conditionalFormatting sqref="R90">
    <cfRule type="cellIs" dxfId="3" priority="565" operator="greaterThan">
      <formula>0</formula>
    </cfRule>
  </conditionalFormatting>
  <conditionalFormatting sqref="R91">
    <cfRule type="cellIs" dxfId="3" priority="566" operator="greaterThan">
      <formula>0</formula>
    </cfRule>
  </conditionalFormatting>
  <conditionalFormatting sqref="R92">
    <cfRule type="cellIs" dxfId="3" priority="567" operator="greaterThan">
      <formula>0</formula>
    </cfRule>
  </conditionalFormatting>
  <conditionalFormatting sqref="R93">
    <cfRule type="cellIs" dxfId="3" priority="568" operator="greaterThan">
      <formula>0</formula>
    </cfRule>
  </conditionalFormatting>
  <conditionalFormatting sqref="R94">
    <cfRule type="cellIs" dxfId="3" priority="569" operator="greaterThan">
      <formula>0</formula>
    </cfRule>
  </conditionalFormatting>
  <conditionalFormatting sqref="R95">
    <cfRule type="cellIs" dxfId="3" priority="570" operator="greaterThan">
      <formula>0</formula>
    </cfRule>
  </conditionalFormatting>
  <conditionalFormatting sqref="R96">
    <cfRule type="cellIs" dxfId="3" priority="571" operator="greaterThan">
      <formula>0</formula>
    </cfRule>
  </conditionalFormatting>
  <conditionalFormatting sqref="R97">
    <cfRule type="cellIs" dxfId="3" priority="572" operator="greaterThan">
      <formula>0</formula>
    </cfRule>
  </conditionalFormatting>
  <conditionalFormatting sqref="R98">
    <cfRule type="cellIs" dxfId="3" priority="573" operator="greaterThan">
      <formula>0</formula>
    </cfRule>
  </conditionalFormatting>
  <conditionalFormatting sqref="R99">
    <cfRule type="cellIs" dxfId="3" priority="574" operator="greaterThan">
      <formula>0</formula>
    </cfRule>
  </conditionalFormatting>
  <conditionalFormatting sqref="R100">
    <cfRule type="cellIs" dxfId="3" priority="575" operator="greaterThan">
      <formula>0</formula>
    </cfRule>
  </conditionalFormatting>
  <conditionalFormatting sqref="R101">
    <cfRule type="cellIs" dxfId="3" priority="576" operator="greaterThan">
      <formula>0</formula>
    </cfRule>
  </conditionalFormatting>
  <conditionalFormatting sqref="R102">
    <cfRule type="cellIs" dxfId="3" priority="577" operator="greaterThan">
      <formula>0</formula>
    </cfRule>
  </conditionalFormatting>
  <conditionalFormatting sqref="R103">
    <cfRule type="cellIs" dxfId="3" priority="578" operator="greaterThan">
      <formula>0</formula>
    </cfRule>
  </conditionalFormatting>
  <conditionalFormatting sqref="H8">
    <cfRule type="cellIs" dxfId="4" priority="579" operator="greaterThan">
      <formula>250</formula>
    </cfRule>
  </conditionalFormatting>
  <conditionalFormatting sqref="H8">
    <cfRule type="cellIs" dxfId="5" priority="580" operator="greaterThan">
      <formula>200</formula>
    </cfRule>
  </conditionalFormatting>
  <conditionalFormatting sqref="H8">
    <cfRule type="cellIs" dxfId="6" priority="581" operator="greaterThan">
      <formula>150</formula>
    </cfRule>
  </conditionalFormatting>
  <conditionalFormatting sqref="H9">
    <cfRule type="cellIs" dxfId="4" priority="582" operator="greaterThan">
      <formula>250</formula>
    </cfRule>
  </conditionalFormatting>
  <conditionalFormatting sqref="H9">
    <cfRule type="cellIs" dxfId="5" priority="583" operator="greaterThan">
      <formula>200</formula>
    </cfRule>
  </conditionalFormatting>
  <conditionalFormatting sqref="H9">
    <cfRule type="cellIs" dxfId="6" priority="584" operator="greaterThan">
      <formula>150</formula>
    </cfRule>
  </conditionalFormatting>
  <conditionalFormatting sqref="H10">
    <cfRule type="cellIs" dxfId="4" priority="585" operator="greaterThan">
      <formula>250</formula>
    </cfRule>
  </conditionalFormatting>
  <conditionalFormatting sqref="H10">
    <cfRule type="cellIs" dxfId="5" priority="586" operator="greaterThan">
      <formula>200</formula>
    </cfRule>
  </conditionalFormatting>
  <conditionalFormatting sqref="H10">
    <cfRule type="cellIs" dxfId="6" priority="587" operator="greaterThan">
      <formula>150</formula>
    </cfRule>
  </conditionalFormatting>
  <conditionalFormatting sqref="H11">
    <cfRule type="cellIs" dxfId="4" priority="588" operator="greaterThan">
      <formula>250</formula>
    </cfRule>
  </conditionalFormatting>
  <conditionalFormatting sqref="H11">
    <cfRule type="cellIs" dxfId="5" priority="589" operator="greaterThan">
      <formula>200</formula>
    </cfRule>
  </conditionalFormatting>
  <conditionalFormatting sqref="H11">
    <cfRule type="cellIs" dxfId="6" priority="590" operator="greaterThan">
      <formula>150</formula>
    </cfRule>
  </conditionalFormatting>
  <conditionalFormatting sqref="H12">
    <cfRule type="cellIs" dxfId="4" priority="591" operator="greaterThan">
      <formula>250</formula>
    </cfRule>
  </conditionalFormatting>
  <conditionalFormatting sqref="H12">
    <cfRule type="cellIs" dxfId="5" priority="592" operator="greaterThan">
      <formula>200</formula>
    </cfRule>
  </conditionalFormatting>
  <conditionalFormatting sqref="H12">
    <cfRule type="cellIs" dxfId="6" priority="593" operator="greaterThan">
      <formula>150</formula>
    </cfRule>
  </conditionalFormatting>
  <conditionalFormatting sqref="H13">
    <cfRule type="cellIs" dxfId="4" priority="594" operator="greaterThan">
      <formula>250</formula>
    </cfRule>
  </conditionalFormatting>
  <conditionalFormatting sqref="H13">
    <cfRule type="cellIs" dxfId="5" priority="595" operator="greaterThan">
      <formula>200</formula>
    </cfRule>
  </conditionalFormatting>
  <conditionalFormatting sqref="H13">
    <cfRule type="cellIs" dxfId="6" priority="596" operator="greaterThan">
      <formula>150</formula>
    </cfRule>
  </conditionalFormatting>
  <conditionalFormatting sqref="H14">
    <cfRule type="cellIs" dxfId="4" priority="597" operator="greaterThan">
      <formula>250</formula>
    </cfRule>
  </conditionalFormatting>
  <conditionalFormatting sqref="H14">
    <cfRule type="cellIs" dxfId="5" priority="598" operator="greaterThan">
      <formula>200</formula>
    </cfRule>
  </conditionalFormatting>
  <conditionalFormatting sqref="H14">
    <cfRule type="cellIs" dxfId="6" priority="599" operator="greaterThan">
      <formula>150</formula>
    </cfRule>
  </conditionalFormatting>
  <conditionalFormatting sqref="H15">
    <cfRule type="cellIs" dxfId="4" priority="600" operator="greaterThan">
      <formula>250</formula>
    </cfRule>
  </conditionalFormatting>
  <conditionalFormatting sqref="H15">
    <cfRule type="cellIs" dxfId="5" priority="601" operator="greaterThan">
      <formula>200</formula>
    </cfRule>
  </conditionalFormatting>
  <conditionalFormatting sqref="H15">
    <cfRule type="cellIs" dxfId="6" priority="602" operator="greaterThan">
      <formula>150</formula>
    </cfRule>
  </conditionalFormatting>
  <conditionalFormatting sqref="H16">
    <cfRule type="cellIs" dxfId="4" priority="603" operator="greaterThan">
      <formula>250</formula>
    </cfRule>
  </conditionalFormatting>
  <conditionalFormatting sqref="H16">
    <cfRule type="cellIs" dxfId="5" priority="604" operator="greaterThan">
      <formula>200</formula>
    </cfRule>
  </conditionalFormatting>
  <conditionalFormatting sqref="H16">
    <cfRule type="cellIs" dxfId="6" priority="605" operator="greaterThan">
      <formula>150</formula>
    </cfRule>
  </conditionalFormatting>
  <conditionalFormatting sqref="H17">
    <cfRule type="cellIs" dxfId="4" priority="606" operator="greaterThan">
      <formula>250</formula>
    </cfRule>
  </conditionalFormatting>
  <conditionalFormatting sqref="H17">
    <cfRule type="cellIs" dxfId="5" priority="607" operator="greaterThan">
      <formula>200</formula>
    </cfRule>
  </conditionalFormatting>
  <conditionalFormatting sqref="H17">
    <cfRule type="cellIs" dxfId="6" priority="608" operator="greaterThan">
      <formula>150</formula>
    </cfRule>
  </conditionalFormatting>
  <conditionalFormatting sqref="H18">
    <cfRule type="cellIs" dxfId="4" priority="609" operator="greaterThan">
      <formula>250</formula>
    </cfRule>
  </conditionalFormatting>
  <conditionalFormatting sqref="H18">
    <cfRule type="cellIs" dxfId="5" priority="610" operator="greaterThan">
      <formula>200</formula>
    </cfRule>
  </conditionalFormatting>
  <conditionalFormatting sqref="H18">
    <cfRule type="cellIs" dxfId="6" priority="611" operator="greaterThan">
      <formula>150</formula>
    </cfRule>
  </conditionalFormatting>
  <conditionalFormatting sqref="H19">
    <cfRule type="cellIs" dxfId="4" priority="612" operator="greaterThan">
      <formula>250</formula>
    </cfRule>
  </conditionalFormatting>
  <conditionalFormatting sqref="H19">
    <cfRule type="cellIs" dxfId="5" priority="613" operator="greaterThan">
      <formula>200</formula>
    </cfRule>
  </conditionalFormatting>
  <conditionalFormatting sqref="H19">
    <cfRule type="cellIs" dxfId="6" priority="614" operator="greaterThan">
      <formula>150</formula>
    </cfRule>
  </conditionalFormatting>
  <conditionalFormatting sqref="H20">
    <cfRule type="cellIs" dxfId="4" priority="615" operator="greaterThan">
      <formula>250</formula>
    </cfRule>
  </conditionalFormatting>
  <conditionalFormatting sqref="H20">
    <cfRule type="cellIs" dxfId="5" priority="616" operator="greaterThan">
      <formula>200</formula>
    </cfRule>
  </conditionalFormatting>
  <conditionalFormatting sqref="H20">
    <cfRule type="cellIs" dxfId="6" priority="617" operator="greaterThan">
      <formula>150</formula>
    </cfRule>
  </conditionalFormatting>
  <conditionalFormatting sqref="H21">
    <cfRule type="cellIs" dxfId="4" priority="618" operator="greaterThan">
      <formula>250</formula>
    </cfRule>
  </conditionalFormatting>
  <conditionalFormatting sqref="H21">
    <cfRule type="cellIs" dxfId="5" priority="619" operator="greaterThan">
      <formula>200</formula>
    </cfRule>
  </conditionalFormatting>
  <conditionalFormatting sqref="H21">
    <cfRule type="cellIs" dxfId="6" priority="620" operator="greaterThan">
      <formula>150</formula>
    </cfRule>
  </conditionalFormatting>
  <conditionalFormatting sqref="H22">
    <cfRule type="cellIs" dxfId="4" priority="621" operator="greaterThan">
      <formula>250</formula>
    </cfRule>
  </conditionalFormatting>
  <conditionalFormatting sqref="H22">
    <cfRule type="cellIs" dxfId="5" priority="622" operator="greaterThan">
      <formula>200</formula>
    </cfRule>
  </conditionalFormatting>
  <conditionalFormatting sqref="H22">
    <cfRule type="cellIs" dxfId="6" priority="623" operator="greaterThan">
      <formula>150</formula>
    </cfRule>
  </conditionalFormatting>
  <conditionalFormatting sqref="H23">
    <cfRule type="cellIs" dxfId="4" priority="624" operator="greaterThan">
      <formula>250</formula>
    </cfRule>
  </conditionalFormatting>
  <conditionalFormatting sqref="H23">
    <cfRule type="cellIs" dxfId="5" priority="625" operator="greaterThan">
      <formula>200</formula>
    </cfRule>
  </conditionalFormatting>
  <conditionalFormatting sqref="H23">
    <cfRule type="cellIs" dxfId="6" priority="626" operator="greaterThan">
      <formula>150</formula>
    </cfRule>
  </conditionalFormatting>
  <conditionalFormatting sqref="H24">
    <cfRule type="cellIs" dxfId="4" priority="627" operator="greaterThan">
      <formula>250</formula>
    </cfRule>
  </conditionalFormatting>
  <conditionalFormatting sqref="H24">
    <cfRule type="cellIs" dxfId="5" priority="628" operator="greaterThan">
      <formula>200</formula>
    </cfRule>
  </conditionalFormatting>
  <conditionalFormatting sqref="H24">
    <cfRule type="cellIs" dxfId="6" priority="629" operator="greaterThan">
      <formula>150</formula>
    </cfRule>
  </conditionalFormatting>
  <conditionalFormatting sqref="H25">
    <cfRule type="cellIs" dxfId="4" priority="630" operator="greaterThan">
      <formula>250</formula>
    </cfRule>
  </conditionalFormatting>
  <conditionalFormatting sqref="H25">
    <cfRule type="cellIs" dxfId="5" priority="631" operator="greaterThan">
      <formula>200</formula>
    </cfRule>
  </conditionalFormatting>
  <conditionalFormatting sqref="H25">
    <cfRule type="cellIs" dxfId="6" priority="632" operator="greaterThan">
      <formula>150</formula>
    </cfRule>
  </conditionalFormatting>
  <conditionalFormatting sqref="H26">
    <cfRule type="cellIs" dxfId="4" priority="633" operator="greaterThan">
      <formula>250</formula>
    </cfRule>
  </conditionalFormatting>
  <conditionalFormatting sqref="H26">
    <cfRule type="cellIs" dxfId="5" priority="634" operator="greaterThan">
      <formula>200</formula>
    </cfRule>
  </conditionalFormatting>
  <conditionalFormatting sqref="H26">
    <cfRule type="cellIs" dxfId="6" priority="635" operator="greaterThan">
      <formula>150</formula>
    </cfRule>
  </conditionalFormatting>
  <conditionalFormatting sqref="H27">
    <cfRule type="cellIs" dxfId="4" priority="636" operator="greaterThan">
      <formula>250</formula>
    </cfRule>
  </conditionalFormatting>
  <conditionalFormatting sqref="H27">
    <cfRule type="cellIs" dxfId="5" priority="637" operator="greaterThan">
      <formula>200</formula>
    </cfRule>
  </conditionalFormatting>
  <conditionalFormatting sqref="H27">
    <cfRule type="cellIs" dxfId="6" priority="638" operator="greaterThan">
      <formula>150</formula>
    </cfRule>
  </conditionalFormatting>
  <conditionalFormatting sqref="H28">
    <cfRule type="cellIs" dxfId="4" priority="639" operator="greaterThan">
      <formula>250</formula>
    </cfRule>
  </conditionalFormatting>
  <conditionalFormatting sqref="H28">
    <cfRule type="cellIs" dxfId="5" priority="640" operator="greaterThan">
      <formula>200</formula>
    </cfRule>
  </conditionalFormatting>
  <conditionalFormatting sqref="H28">
    <cfRule type="cellIs" dxfId="6" priority="641" operator="greaterThan">
      <formula>150</formula>
    </cfRule>
  </conditionalFormatting>
  <conditionalFormatting sqref="H29">
    <cfRule type="cellIs" dxfId="4" priority="642" operator="greaterThan">
      <formula>250</formula>
    </cfRule>
  </conditionalFormatting>
  <conditionalFormatting sqref="H29">
    <cfRule type="cellIs" dxfId="5" priority="643" operator="greaterThan">
      <formula>200</formula>
    </cfRule>
  </conditionalFormatting>
  <conditionalFormatting sqref="H29">
    <cfRule type="cellIs" dxfId="6" priority="644" operator="greaterThan">
      <formula>150</formula>
    </cfRule>
  </conditionalFormatting>
  <conditionalFormatting sqref="H30">
    <cfRule type="cellIs" dxfId="4" priority="645" operator="greaterThan">
      <formula>250</formula>
    </cfRule>
  </conditionalFormatting>
  <conditionalFormatting sqref="H30">
    <cfRule type="cellIs" dxfId="5" priority="646" operator="greaterThan">
      <formula>200</formula>
    </cfRule>
  </conditionalFormatting>
  <conditionalFormatting sqref="H30">
    <cfRule type="cellIs" dxfId="6" priority="647" operator="greaterThan">
      <formula>150</formula>
    </cfRule>
  </conditionalFormatting>
  <conditionalFormatting sqref="H31">
    <cfRule type="cellIs" dxfId="4" priority="648" operator="greaterThan">
      <formula>250</formula>
    </cfRule>
  </conditionalFormatting>
  <conditionalFormatting sqref="H31">
    <cfRule type="cellIs" dxfId="5" priority="649" operator="greaterThan">
      <formula>200</formula>
    </cfRule>
  </conditionalFormatting>
  <conditionalFormatting sqref="H31">
    <cfRule type="cellIs" dxfId="6" priority="650" operator="greaterThan">
      <formula>150</formula>
    </cfRule>
  </conditionalFormatting>
  <conditionalFormatting sqref="H32">
    <cfRule type="cellIs" dxfId="4" priority="651" operator="greaterThan">
      <formula>250</formula>
    </cfRule>
  </conditionalFormatting>
  <conditionalFormatting sqref="H32">
    <cfRule type="cellIs" dxfId="5" priority="652" operator="greaterThan">
      <formula>200</formula>
    </cfRule>
  </conditionalFormatting>
  <conditionalFormatting sqref="H32">
    <cfRule type="cellIs" dxfId="6" priority="653" operator="greaterThan">
      <formula>150</formula>
    </cfRule>
  </conditionalFormatting>
  <conditionalFormatting sqref="H33">
    <cfRule type="cellIs" dxfId="4" priority="654" operator="greaterThan">
      <formula>250</formula>
    </cfRule>
  </conditionalFormatting>
  <conditionalFormatting sqref="H33">
    <cfRule type="cellIs" dxfId="5" priority="655" operator="greaterThan">
      <formula>200</formula>
    </cfRule>
  </conditionalFormatting>
  <conditionalFormatting sqref="H33">
    <cfRule type="cellIs" dxfId="6" priority="656" operator="greaterThan">
      <formula>150</formula>
    </cfRule>
  </conditionalFormatting>
  <conditionalFormatting sqref="H34">
    <cfRule type="cellIs" dxfId="4" priority="657" operator="greaterThan">
      <formula>250</formula>
    </cfRule>
  </conditionalFormatting>
  <conditionalFormatting sqref="H34">
    <cfRule type="cellIs" dxfId="5" priority="658" operator="greaterThan">
      <formula>200</formula>
    </cfRule>
  </conditionalFormatting>
  <conditionalFormatting sqref="H34">
    <cfRule type="cellIs" dxfId="6" priority="659" operator="greaterThan">
      <formula>150</formula>
    </cfRule>
  </conditionalFormatting>
  <conditionalFormatting sqref="H35">
    <cfRule type="cellIs" dxfId="4" priority="660" operator="greaterThan">
      <formula>250</formula>
    </cfRule>
  </conditionalFormatting>
  <conditionalFormatting sqref="H35">
    <cfRule type="cellIs" dxfId="5" priority="661" operator="greaterThan">
      <formula>200</formula>
    </cfRule>
  </conditionalFormatting>
  <conditionalFormatting sqref="H35">
    <cfRule type="cellIs" dxfId="6" priority="662" operator="greaterThan">
      <formula>150</formula>
    </cfRule>
  </conditionalFormatting>
  <conditionalFormatting sqref="H36">
    <cfRule type="cellIs" dxfId="4" priority="663" operator="greaterThan">
      <formula>250</formula>
    </cfRule>
  </conditionalFormatting>
  <conditionalFormatting sqref="H36">
    <cfRule type="cellIs" dxfId="5" priority="664" operator="greaterThan">
      <formula>200</formula>
    </cfRule>
  </conditionalFormatting>
  <conditionalFormatting sqref="H36">
    <cfRule type="cellIs" dxfId="6" priority="665" operator="greaterThan">
      <formula>150</formula>
    </cfRule>
  </conditionalFormatting>
  <conditionalFormatting sqref="H37">
    <cfRule type="cellIs" dxfId="4" priority="666" operator="greaterThan">
      <formula>250</formula>
    </cfRule>
  </conditionalFormatting>
  <conditionalFormatting sqref="H37">
    <cfRule type="cellIs" dxfId="5" priority="667" operator="greaterThan">
      <formula>200</formula>
    </cfRule>
  </conditionalFormatting>
  <conditionalFormatting sqref="H37">
    <cfRule type="cellIs" dxfId="6" priority="668" operator="greaterThan">
      <formula>150</formula>
    </cfRule>
  </conditionalFormatting>
  <conditionalFormatting sqref="H38">
    <cfRule type="cellIs" dxfId="4" priority="669" operator="greaterThan">
      <formula>250</formula>
    </cfRule>
  </conditionalFormatting>
  <conditionalFormatting sqref="H38">
    <cfRule type="cellIs" dxfId="5" priority="670" operator="greaterThan">
      <formula>200</formula>
    </cfRule>
  </conditionalFormatting>
  <conditionalFormatting sqref="H38">
    <cfRule type="cellIs" dxfId="6" priority="671" operator="greaterThan">
      <formula>150</formula>
    </cfRule>
  </conditionalFormatting>
  <conditionalFormatting sqref="H39">
    <cfRule type="cellIs" dxfId="4" priority="672" operator="greaterThan">
      <formula>250</formula>
    </cfRule>
  </conditionalFormatting>
  <conditionalFormatting sqref="H39">
    <cfRule type="cellIs" dxfId="5" priority="673" operator="greaterThan">
      <formula>200</formula>
    </cfRule>
  </conditionalFormatting>
  <conditionalFormatting sqref="H39">
    <cfRule type="cellIs" dxfId="6" priority="674" operator="greaterThan">
      <formula>150</formula>
    </cfRule>
  </conditionalFormatting>
  <conditionalFormatting sqref="H40">
    <cfRule type="cellIs" dxfId="4" priority="675" operator="greaterThan">
      <formula>250</formula>
    </cfRule>
  </conditionalFormatting>
  <conditionalFormatting sqref="H40">
    <cfRule type="cellIs" dxfId="5" priority="676" operator="greaterThan">
      <formula>200</formula>
    </cfRule>
  </conditionalFormatting>
  <conditionalFormatting sqref="H40">
    <cfRule type="cellIs" dxfId="6" priority="677" operator="greaterThan">
      <formula>150</formula>
    </cfRule>
  </conditionalFormatting>
  <conditionalFormatting sqref="H41">
    <cfRule type="cellIs" dxfId="4" priority="678" operator="greaterThan">
      <formula>250</formula>
    </cfRule>
  </conditionalFormatting>
  <conditionalFormatting sqref="H41">
    <cfRule type="cellIs" dxfId="5" priority="679" operator="greaterThan">
      <formula>200</formula>
    </cfRule>
  </conditionalFormatting>
  <conditionalFormatting sqref="H41">
    <cfRule type="cellIs" dxfId="6" priority="680" operator="greaterThan">
      <formula>150</formula>
    </cfRule>
  </conditionalFormatting>
  <conditionalFormatting sqref="H42">
    <cfRule type="cellIs" dxfId="4" priority="681" operator="greaterThan">
      <formula>250</formula>
    </cfRule>
  </conditionalFormatting>
  <conditionalFormatting sqref="H42">
    <cfRule type="cellIs" dxfId="5" priority="682" operator="greaterThan">
      <formula>200</formula>
    </cfRule>
  </conditionalFormatting>
  <conditionalFormatting sqref="H42">
    <cfRule type="cellIs" dxfId="6" priority="683" operator="greaterThan">
      <formula>150</formula>
    </cfRule>
  </conditionalFormatting>
  <conditionalFormatting sqref="H43">
    <cfRule type="cellIs" dxfId="4" priority="684" operator="greaterThan">
      <formula>250</formula>
    </cfRule>
  </conditionalFormatting>
  <conditionalFormatting sqref="H43">
    <cfRule type="cellIs" dxfId="5" priority="685" operator="greaterThan">
      <formula>200</formula>
    </cfRule>
  </conditionalFormatting>
  <conditionalFormatting sqref="H43">
    <cfRule type="cellIs" dxfId="6" priority="686" operator="greaterThan">
      <formula>150</formula>
    </cfRule>
  </conditionalFormatting>
  <conditionalFormatting sqref="H44">
    <cfRule type="cellIs" dxfId="4" priority="687" operator="greaterThan">
      <formula>250</formula>
    </cfRule>
  </conditionalFormatting>
  <conditionalFormatting sqref="H44">
    <cfRule type="cellIs" dxfId="5" priority="688" operator="greaterThan">
      <formula>200</formula>
    </cfRule>
  </conditionalFormatting>
  <conditionalFormatting sqref="H44">
    <cfRule type="cellIs" dxfId="6" priority="689" operator="greaterThan">
      <formula>150</formula>
    </cfRule>
  </conditionalFormatting>
  <conditionalFormatting sqref="H45">
    <cfRule type="cellIs" dxfId="4" priority="690" operator="greaterThan">
      <formula>250</formula>
    </cfRule>
  </conditionalFormatting>
  <conditionalFormatting sqref="H45">
    <cfRule type="cellIs" dxfId="5" priority="691" operator="greaterThan">
      <formula>200</formula>
    </cfRule>
  </conditionalFormatting>
  <conditionalFormatting sqref="H45">
    <cfRule type="cellIs" dxfId="6" priority="692" operator="greaterThan">
      <formula>150</formula>
    </cfRule>
  </conditionalFormatting>
  <conditionalFormatting sqref="H46">
    <cfRule type="cellIs" dxfId="4" priority="693" operator="greaterThan">
      <formula>250</formula>
    </cfRule>
  </conditionalFormatting>
  <conditionalFormatting sqref="H46">
    <cfRule type="cellIs" dxfId="5" priority="694" operator="greaterThan">
      <formula>200</formula>
    </cfRule>
  </conditionalFormatting>
  <conditionalFormatting sqref="H46">
    <cfRule type="cellIs" dxfId="6" priority="695" operator="greaterThan">
      <formula>150</formula>
    </cfRule>
  </conditionalFormatting>
  <conditionalFormatting sqref="H47">
    <cfRule type="cellIs" dxfId="4" priority="696" operator="greaterThan">
      <formula>250</formula>
    </cfRule>
  </conditionalFormatting>
  <conditionalFormatting sqref="H47">
    <cfRule type="cellIs" dxfId="5" priority="697" operator="greaterThan">
      <formula>200</formula>
    </cfRule>
  </conditionalFormatting>
  <conditionalFormatting sqref="H47">
    <cfRule type="cellIs" dxfId="6" priority="698" operator="greaterThan">
      <formula>150</formula>
    </cfRule>
  </conditionalFormatting>
  <conditionalFormatting sqref="H48">
    <cfRule type="cellIs" dxfId="4" priority="699" operator="greaterThan">
      <formula>250</formula>
    </cfRule>
  </conditionalFormatting>
  <conditionalFormatting sqref="H48">
    <cfRule type="cellIs" dxfId="5" priority="700" operator="greaterThan">
      <formula>200</formula>
    </cfRule>
  </conditionalFormatting>
  <conditionalFormatting sqref="H48">
    <cfRule type="cellIs" dxfId="6" priority="701" operator="greaterThan">
      <formula>150</formula>
    </cfRule>
  </conditionalFormatting>
  <conditionalFormatting sqref="H49">
    <cfRule type="cellIs" dxfId="4" priority="702" operator="greaterThan">
      <formula>250</formula>
    </cfRule>
  </conditionalFormatting>
  <conditionalFormatting sqref="H49">
    <cfRule type="cellIs" dxfId="5" priority="703" operator="greaterThan">
      <formula>200</formula>
    </cfRule>
  </conditionalFormatting>
  <conditionalFormatting sqref="H49">
    <cfRule type="cellIs" dxfId="6" priority="704" operator="greaterThan">
      <formula>150</formula>
    </cfRule>
  </conditionalFormatting>
  <conditionalFormatting sqref="H50">
    <cfRule type="cellIs" dxfId="4" priority="705" operator="greaterThan">
      <formula>250</formula>
    </cfRule>
  </conditionalFormatting>
  <conditionalFormatting sqref="H50">
    <cfRule type="cellIs" dxfId="5" priority="706" operator="greaterThan">
      <formula>200</formula>
    </cfRule>
  </conditionalFormatting>
  <conditionalFormatting sqref="H50">
    <cfRule type="cellIs" dxfId="6" priority="707" operator="greaterThan">
      <formula>150</formula>
    </cfRule>
  </conditionalFormatting>
  <conditionalFormatting sqref="H51">
    <cfRule type="cellIs" dxfId="4" priority="708" operator="greaterThan">
      <formula>250</formula>
    </cfRule>
  </conditionalFormatting>
  <conditionalFormatting sqref="H51">
    <cfRule type="cellIs" dxfId="5" priority="709" operator="greaterThan">
      <formula>200</formula>
    </cfRule>
  </conditionalFormatting>
  <conditionalFormatting sqref="H51">
    <cfRule type="cellIs" dxfId="6" priority="710" operator="greaterThan">
      <formula>150</formula>
    </cfRule>
  </conditionalFormatting>
  <conditionalFormatting sqref="H52">
    <cfRule type="cellIs" dxfId="4" priority="711" operator="greaterThan">
      <formula>250</formula>
    </cfRule>
  </conditionalFormatting>
  <conditionalFormatting sqref="H52">
    <cfRule type="cellIs" dxfId="5" priority="712" operator="greaterThan">
      <formula>200</formula>
    </cfRule>
  </conditionalFormatting>
  <conditionalFormatting sqref="H52">
    <cfRule type="cellIs" dxfId="6" priority="713" operator="greaterThan">
      <formula>150</formula>
    </cfRule>
  </conditionalFormatting>
  <conditionalFormatting sqref="H53">
    <cfRule type="cellIs" dxfId="4" priority="714" operator="greaterThan">
      <formula>250</formula>
    </cfRule>
  </conditionalFormatting>
  <conditionalFormatting sqref="H53">
    <cfRule type="cellIs" dxfId="5" priority="715" operator="greaterThan">
      <formula>200</formula>
    </cfRule>
  </conditionalFormatting>
  <conditionalFormatting sqref="H53">
    <cfRule type="cellIs" dxfId="6" priority="716" operator="greaterThan">
      <formula>150</formula>
    </cfRule>
  </conditionalFormatting>
  <conditionalFormatting sqref="H54">
    <cfRule type="cellIs" dxfId="4" priority="717" operator="greaterThan">
      <formula>250</formula>
    </cfRule>
  </conditionalFormatting>
  <conditionalFormatting sqref="H54">
    <cfRule type="cellIs" dxfId="5" priority="718" operator="greaterThan">
      <formula>200</formula>
    </cfRule>
  </conditionalFormatting>
  <conditionalFormatting sqref="H54">
    <cfRule type="cellIs" dxfId="6" priority="719" operator="greaterThan">
      <formula>150</formula>
    </cfRule>
  </conditionalFormatting>
  <conditionalFormatting sqref="H55">
    <cfRule type="cellIs" dxfId="4" priority="720" operator="greaterThan">
      <formula>250</formula>
    </cfRule>
  </conditionalFormatting>
  <conditionalFormatting sqref="H55">
    <cfRule type="cellIs" dxfId="5" priority="721" operator="greaterThan">
      <formula>200</formula>
    </cfRule>
  </conditionalFormatting>
  <conditionalFormatting sqref="H55">
    <cfRule type="cellIs" dxfId="6" priority="722" operator="greaterThan">
      <formula>150</formula>
    </cfRule>
  </conditionalFormatting>
  <conditionalFormatting sqref="H56">
    <cfRule type="cellIs" dxfId="4" priority="723" operator="greaterThan">
      <formula>250</formula>
    </cfRule>
  </conditionalFormatting>
  <conditionalFormatting sqref="H56">
    <cfRule type="cellIs" dxfId="5" priority="724" operator="greaterThan">
      <formula>200</formula>
    </cfRule>
  </conditionalFormatting>
  <conditionalFormatting sqref="H56">
    <cfRule type="cellIs" dxfId="6" priority="725" operator="greaterThan">
      <formula>150</formula>
    </cfRule>
  </conditionalFormatting>
  <conditionalFormatting sqref="H57">
    <cfRule type="cellIs" dxfId="4" priority="726" operator="greaterThan">
      <formula>250</formula>
    </cfRule>
  </conditionalFormatting>
  <conditionalFormatting sqref="H57">
    <cfRule type="cellIs" dxfId="5" priority="727" operator="greaterThan">
      <formula>200</formula>
    </cfRule>
  </conditionalFormatting>
  <conditionalFormatting sqref="H57">
    <cfRule type="cellIs" dxfId="6" priority="728" operator="greaterThan">
      <formula>150</formula>
    </cfRule>
  </conditionalFormatting>
  <conditionalFormatting sqref="H58">
    <cfRule type="cellIs" dxfId="4" priority="729" operator="greaterThan">
      <formula>250</formula>
    </cfRule>
  </conditionalFormatting>
  <conditionalFormatting sqref="H58">
    <cfRule type="cellIs" dxfId="5" priority="730" operator="greaterThan">
      <formula>200</formula>
    </cfRule>
  </conditionalFormatting>
  <conditionalFormatting sqref="H58">
    <cfRule type="cellIs" dxfId="6" priority="731" operator="greaterThan">
      <formula>150</formula>
    </cfRule>
  </conditionalFormatting>
  <conditionalFormatting sqref="H59">
    <cfRule type="cellIs" dxfId="4" priority="732" operator="greaterThan">
      <formula>250</formula>
    </cfRule>
  </conditionalFormatting>
  <conditionalFormatting sqref="H59">
    <cfRule type="cellIs" dxfId="5" priority="733" operator="greaterThan">
      <formula>200</formula>
    </cfRule>
  </conditionalFormatting>
  <conditionalFormatting sqref="H59">
    <cfRule type="cellIs" dxfId="6" priority="734" operator="greaterThan">
      <formula>150</formula>
    </cfRule>
  </conditionalFormatting>
  <conditionalFormatting sqref="H60">
    <cfRule type="cellIs" dxfId="4" priority="735" operator="greaterThan">
      <formula>250</formula>
    </cfRule>
  </conditionalFormatting>
  <conditionalFormatting sqref="H60">
    <cfRule type="cellIs" dxfId="5" priority="736" operator="greaterThan">
      <formula>200</formula>
    </cfRule>
  </conditionalFormatting>
  <conditionalFormatting sqref="H60">
    <cfRule type="cellIs" dxfId="6" priority="737" operator="greaterThan">
      <formula>150</formula>
    </cfRule>
  </conditionalFormatting>
  <conditionalFormatting sqref="H61">
    <cfRule type="cellIs" dxfId="4" priority="738" operator="greaterThan">
      <formula>250</formula>
    </cfRule>
  </conditionalFormatting>
  <conditionalFormatting sqref="H61">
    <cfRule type="cellIs" dxfId="5" priority="739" operator="greaterThan">
      <formula>200</formula>
    </cfRule>
  </conditionalFormatting>
  <conditionalFormatting sqref="H61">
    <cfRule type="cellIs" dxfId="6" priority="740" operator="greaterThan">
      <formula>150</formula>
    </cfRule>
  </conditionalFormatting>
  <conditionalFormatting sqref="H62">
    <cfRule type="cellIs" dxfId="4" priority="741" operator="greaterThan">
      <formula>250</formula>
    </cfRule>
  </conditionalFormatting>
  <conditionalFormatting sqref="H62">
    <cfRule type="cellIs" dxfId="5" priority="742" operator="greaterThan">
      <formula>200</formula>
    </cfRule>
  </conditionalFormatting>
  <conditionalFormatting sqref="H62">
    <cfRule type="cellIs" dxfId="6" priority="743" operator="greaterThan">
      <formula>150</formula>
    </cfRule>
  </conditionalFormatting>
  <conditionalFormatting sqref="H63">
    <cfRule type="cellIs" dxfId="4" priority="744" operator="greaterThan">
      <formula>250</formula>
    </cfRule>
  </conditionalFormatting>
  <conditionalFormatting sqref="H63">
    <cfRule type="cellIs" dxfId="5" priority="745" operator="greaterThan">
      <formula>200</formula>
    </cfRule>
  </conditionalFormatting>
  <conditionalFormatting sqref="H63">
    <cfRule type="cellIs" dxfId="6" priority="746" operator="greaterThan">
      <formula>150</formula>
    </cfRule>
  </conditionalFormatting>
  <conditionalFormatting sqref="H64">
    <cfRule type="cellIs" dxfId="4" priority="747" operator="greaterThan">
      <formula>250</formula>
    </cfRule>
  </conditionalFormatting>
  <conditionalFormatting sqref="H64">
    <cfRule type="cellIs" dxfId="5" priority="748" operator="greaterThan">
      <formula>200</formula>
    </cfRule>
  </conditionalFormatting>
  <conditionalFormatting sqref="H64">
    <cfRule type="cellIs" dxfId="6" priority="749" operator="greaterThan">
      <formula>150</formula>
    </cfRule>
  </conditionalFormatting>
  <conditionalFormatting sqref="H65">
    <cfRule type="cellIs" dxfId="4" priority="750" operator="greaterThan">
      <formula>250</formula>
    </cfRule>
  </conditionalFormatting>
  <conditionalFormatting sqref="H65">
    <cfRule type="cellIs" dxfId="5" priority="751" operator="greaterThan">
      <formula>200</formula>
    </cfRule>
  </conditionalFormatting>
  <conditionalFormatting sqref="H65">
    <cfRule type="cellIs" dxfId="6" priority="752" operator="greaterThan">
      <formula>150</formula>
    </cfRule>
  </conditionalFormatting>
  <conditionalFormatting sqref="H66">
    <cfRule type="cellIs" dxfId="4" priority="753" operator="greaterThan">
      <formula>250</formula>
    </cfRule>
  </conditionalFormatting>
  <conditionalFormatting sqref="H66">
    <cfRule type="cellIs" dxfId="5" priority="754" operator="greaterThan">
      <formula>200</formula>
    </cfRule>
  </conditionalFormatting>
  <conditionalFormatting sqref="H66">
    <cfRule type="cellIs" dxfId="6" priority="755" operator="greaterThan">
      <formula>150</formula>
    </cfRule>
  </conditionalFormatting>
  <conditionalFormatting sqref="H67">
    <cfRule type="cellIs" dxfId="4" priority="756" operator="greaterThan">
      <formula>250</formula>
    </cfRule>
  </conditionalFormatting>
  <conditionalFormatting sqref="H67">
    <cfRule type="cellIs" dxfId="5" priority="757" operator="greaterThan">
      <formula>200</formula>
    </cfRule>
  </conditionalFormatting>
  <conditionalFormatting sqref="H67">
    <cfRule type="cellIs" dxfId="6" priority="758" operator="greaterThan">
      <formula>150</formula>
    </cfRule>
  </conditionalFormatting>
  <conditionalFormatting sqref="H68">
    <cfRule type="cellIs" dxfId="4" priority="759" operator="greaterThan">
      <formula>250</formula>
    </cfRule>
  </conditionalFormatting>
  <conditionalFormatting sqref="H68">
    <cfRule type="cellIs" dxfId="5" priority="760" operator="greaterThan">
      <formula>200</formula>
    </cfRule>
  </conditionalFormatting>
  <conditionalFormatting sqref="H68">
    <cfRule type="cellIs" dxfId="6" priority="761" operator="greaterThan">
      <formula>150</formula>
    </cfRule>
  </conditionalFormatting>
  <conditionalFormatting sqref="H69">
    <cfRule type="cellIs" dxfId="4" priority="762" operator="greaterThan">
      <formula>250</formula>
    </cfRule>
  </conditionalFormatting>
  <conditionalFormatting sqref="H69">
    <cfRule type="cellIs" dxfId="5" priority="763" operator="greaterThan">
      <formula>200</formula>
    </cfRule>
  </conditionalFormatting>
  <conditionalFormatting sqref="H69">
    <cfRule type="cellIs" dxfId="6" priority="764" operator="greaterThan">
      <formula>150</formula>
    </cfRule>
  </conditionalFormatting>
  <conditionalFormatting sqref="H70">
    <cfRule type="cellIs" dxfId="4" priority="765" operator="greaterThan">
      <formula>250</formula>
    </cfRule>
  </conditionalFormatting>
  <conditionalFormatting sqref="H70">
    <cfRule type="cellIs" dxfId="5" priority="766" operator="greaterThan">
      <formula>200</formula>
    </cfRule>
  </conditionalFormatting>
  <conditionalFormatting sqref="H70">
    <cfRule type="cellIs" dxfId="6" priority="767" operator="greaterThan">
      <formula>150</formula>
    </cfRule>
  </conditionalFormatting>
  <conditionalFormatting sqref="H71">
    <cfRule type="cellIs" dxfId="4" priority="768" operator="greaterThan">
      <formula>250</formula>
    </cfRule>
  </conditionalFormatting>
  <conditionalFormatting sqref="H71">
    <cfRule type="cellIs" dxfId="5" priority="769" operator="greaterThan">
      <formula>200</formula>
    </cfRule>
  </conditionalFormatting>
  <conditionalFormatting sqref="H71">
    <cfRule type="cellIs" dxfId="6" priority="770" operator="greaterThan">
      <formula>150</formula>
    </cfRule>
  </conditionalFormatting>
  <conditionalFormatting sqref="H72">
    <cfRule type="cellIs" dxfId="4" priority="771" operator="greaterThan">
      <formula>250</formula>
    </cfRule>
  </conditionalFormatting>
  <conditionalFormatting sqref="H72">
    <cfRule type="cellIs" dxfId="5" priority="772" operator="greaterThan">
      <formula>200</formula>
    </cfRule>
  </conditionalFormatting>
  <conditionalFormatting sqref="H72">
    <cfRule type="cellIs" dxfId="6" priority="773" operator="greaterThan">
      <formula>150</formula>
    </cfRule>
  </conditionalFormatting>
  <conditionalFormatting sqref="H73">
    <cfRule type="cellIs" dxfId="4" priority="774" operator="greaterThan">
      <formula>250</formula>
    </cfRule>
  </conditionalFormatting>
  <conditionalFormatting sqref="H73">
    <cfRule type="cellIs" dxfId="5" priority="775" operator="greaterThan">
      <formula>200</formula>
    </cfRule>
  </conditionalFormatting>
  <conditionalFormatting sqref="H73">
    <cfRule type="cellIs" dxfId="6" priority="776" operator="greaterThan">
      <formula>150</formula>
    </cfRule>
  </conditionalFormatting>
  <conditionalFormatting sqref="H74">
    <cfRule type="cellIs" dxfId="4" priority="777" operator="greaterThan">
      <formula>250</formula>
    </cfRule>
  </conditionalFormatting>
  <conditionalFormatting sqref="H74">
    <cfRule type="cellIs" dxfId="5" priority="778" operator="greaterThan">
      <formula>200</formula>
    </cfRule>
  </conditionalFormatting>
  <conditionalFormatting sqref="H74">
    <cfRule type="cellIs" dxfId="6" priority="779" operator="greaterThan">
      <formula>150</formula>
    </cfRule>
  </conditionalFormatting>
  <conditionalFormatting sqref="H75">
    <cfRule type="cellIs" dxfId="4" priority="780" operator="greaterThan">
      <formula>250</formula>
    </cfRule>
  </conditionalFormatting>
  <conditionalFormatting sqref="H75">
    <cfRule type="cellIs" dxfId="5" priority="781" operator="greaterThan">
      <formula>200</formula>
    </cfRule>
  </conditionalFormatting>
  <conditionalFormatting sqref="H75">
    <cfRule type="cellIs" dxfId="6" priority="782" operator="greaterThan">
      <formula>150</formula>
    </cfRule>
  </conditionalFormatting>
  <conditionalFormatting sqref="H76">
    <cfRule type="cellIs" dxfId="4" priority="783" operator="greaterThan">
      <formula>250</formula>
    </cfRule>
  </conditionalFormatting>
  <conditionalFormatting sqref="H76">
    <cfRule type="cellIs" dxfId="5" priority="784" operator="greaterThan">
      <formula>200</formula>
    </cfRule>
  </conditionalFormatting>
  <conditionalFormatting sqref="H76">
    <cfRule type="cellIs" dxfId="6" priority="785" operator="greaterThan">
      <formula>150</formula>
    </cfRule>
  </conditionalFormatting>
  <conditionalFormatting sqref="H77">
    <cfRule type="cellIs" dxfId="4" priority="786" operator="greaterThan">
      <formula>250</formula>
    </cfRule>
  </conditionalFormatting>
  <conditionalFormatting sqref="H77">
    <cfRule type="cellIs" dxfId="5" priority="787" operator="greaterThan">
      <formula>200</formula>
    </cfRule>
  </conditionalFormatting>
  <conditionalFormatting sqref="H77">
    <cfRule type="cellIs" dxfId="6" priority="788" operator="greaterThan">
      <formula>150</formula>
    </cfRule>
  </conditionalFormatting>
  <conditionalFormatting sqref="H78">
    <cfRule type="cellIs" dxfId="4" priority="789" operator="greaterThan">
      <formula>250</formula>
    </cfRule>
  </conditionalFormatting>
  <conditionalFormatting sqref="H78">
    <cfRule type="cellIs" dxfId="5" priority="790" operator="greaterThan">
      <formula>200</formula>
    </cfRule>
  </conditionalFormatting>
  <conditionalFormatting sqref="H78">
    <cfRule type="cellIs" dxfId="6" priority="791" operator="greaterThan">
      <formula>150</formula>
    </cfRule>
  </conditionalFormatting>
  <conditionalFormatting sqref="H79">
    <cfRule type="cellIs" dxfId="4" priority="792" operator="greaterThan">
      <formula>250</formula>
    </cfRule>
  </conditionalFormatting>
  <conditionalFormatting sqref="H79">
    <cfRule type="cellIs" dxfId="5" priority="793" operator="greaterThan">
      <formula>200</formula>
    </cfRule>
  </conditionalFormatting>
  <conditionalFormatting sqref="H79">
    <cfRule type="cellIs" dxfId="6" priority="794" operator="greaterThan">
      <formula>150</formula>
    </cfRule>
  </conditionalFormatting>
  <conditionalFormatting sqref="H80">
    <cfRule type="cellIs" dxfId="4" priority="795" operator="greaterThan">
      <formula>250</formula>
    </cfRule>
  </conditionalFormatting>
  <conditionalFormatting sqref="H80">
    <cfRule type="cellIs" dxfId="5" priority="796" operator="greaterThan">
      <formula>200</formula>
    </cfRule>
  </conditionalFormatting>
  <conditionalFormatting sqref="H80">
    <cfRule type="cellIs" dxfId="6" priority="797" operator="greaterThan">
      <formula>150</formula>
    </cfRule>
  </conditionalFormatting>
  <conditionalFormatting sqref="H81">
    <cfRule type="cellIs" dxfId="4" priority="798" operator="greaterThan">
      <formula>250</formula>
    </cfRule>
  </conditionalFormatting>
  <conditionalFormatting sqref="H81">
    <cfRule type="cellIs" dxfId="5" priority="799" operator="greaterThan">
      <formula>200</formula>
    </cfRule>
  </conditionalFormatting>
  <conditionalFormatting sqref="H81">
    <cfRule type="cellIs" dxfId="6" priority="800" operator="greaterThan">
      <formula>150</formula>
    </cfRule>
  </conditionalFormatting>
  <conditionalFormatting sqref="H82">
    <cfRule type="cellIs" dxfId="4" priority="801" operator="greaterThan">
      <formula>250</formula>
    </cfRule>
  </conditionalFormatting>
  <conditionalFormatting sqref="H82">
    <cfRule type="cellIs" dxfId="5" priority="802" operator="greaterThan">
      <formula>200</formula>
    </cfRule>
  </conditionalFormatting>
  <conditionalFormatting sqref="H82">
    <cfRule type="cellIs" dxfId="6" priority="803" operator="greaterThan">
      <formula>150</formula>
    </cfRule>
  </conditionalFormatting>
  <conditionalFormatting sqref="H83">
    <cfRule type="cellIs" dxfId="4" priority="804" operator="greaterThan">
      <formula>250</formula>
    </cfRule>
  </conditionalFormatting>
  <conditionalFormatting sqref="H83">
    <cfRule type="cellIs" dxfId="5" priority="805" operator="greaterThan">
      <formula>200</formula>
    </cfRule>
  </conditionalFormatting>
  <conditionalFormatting sqref="H83">
    <cfRule type="cellIs" dxfId="6" priority="806" operator="greaterThan">
      <formula>150</formula>
    </cfRule>
  </conditionalFormatting>
  <conditionalFormatting sqref="H84">
    <cfRule type="cellIs" dxfId="4" priority="807" operator="greaterThan">
      <formula>250</formula>
    </cfRule>
  </conditionalFormatting>
  <conditionalFormatting sqref="H84">
    <cfRule type="cellIs" dxfId="5" priority="808" operator="greaterThan">
      <formula>200</formula>
    </cfRule>
  </conditionalFormatting>
  <conditionalFormatting sqref="H84">
    <cfRule type="cellIs" dxfId="6" priority="809" operator="greaterThan">
      <formula>150</formula>
    </cfRule>
  </conditionalFormatting>
  <conditionalFormatting sqref="H85">
    <cfRule type="cellIs" dxfId="4" priority="810" operator="greaterThan">
      <formula>250</formula>
    </cfRule>
  </conditionalFormatting>
  <conditionalFormatting sqref="H85">
    <cfRule type="cellIs" dxfId="5" priority="811" operator="greaterThan">
      <formula>200</formula>
    </cfRule>
  </conditionalFormatting>
  <conditionalFormatting sqref="H85">
    <cfRule type="cellIs" dxfId="6" priority="812" operator="greaterThan">
      <formula>150</formula>
    </cfRule>
  </conditionalFormatting>
  <conditionalFormatting sqref="H86">
    <cfRule type="cellIs" dxfId="4" priority="813" operator="greaterThan">
      <formula>250</formula>
    </cfRule>
  </conditionalFormatting>
  <conditionalFormatting sqref="H86">
    <cfRule type="cellIs" dxfId="5" priority="814" operator="greaterThan">
      <formula>200</formula>
    </cfRule>
  </conditionalFormatting>
  <conditionalFormatting sqref="H86">
    <cfRule type="cellIs" dxfId="6" priority="815" operator="greaterThan">
      <formula>150</formula>
    </cfRule>
  </conditionalFormatting>
  <conditionalFormatting sqref="H87">
    <cfRule type="cellIs" dxfId="4" priority="816" operator="greaterThan">
      <formula>250</formula>
    </cfRule>
  </conditionalFormatting>
  <conditionalFormatting sqref="H87">
    <cfRule type="cellIs" dxfId="5" priority="817" operator="greaterThan">
      <formula>200</formula>
    </cfRule>
  </conditionalFormatting>
  <conditionalFormatting sqref="H87">
    <cfRule type="cellIs" dxfId="6" priority="818" operator="greaterThan">
      <formula>150</formula>
    </cfRule>
  </conditionalFormatting>
  <conditionalFormatting sqref="H88">
    <cfRule type="cellIs" dxfId="4" priority="819" operator="greaterThan">
      <formula>250</formula>
    </cfRule>
  </conditionalFormatting>
  <conditionalFormatting sqref="H88">
    <cfRule type="cellIs" dxfId="5" priority="820" operator="greaterThan">
      <formula>200</formula>
    </cfRule>
  </conditionalFormatting>
  <conditionalFormatting sqref="H88">
    <cfRule type="cellIs" dxfId="6" priority="821" operator="greaterThan">
      <formula>150</formula>
    </cfRule>
  </conditionalFormatting>
  <conditionalFormatting sqref="H89">
    <cfRule type="cellIs" dxfId="4" priority="822" operator="greaterThan">
      <formula>250</formula>
    </cfRule>
  </conditionalFormatting>
  <conditionalFormatting sqref="H89">
    <cfRule type="cellIs" dxfId="5" priority="823" operator="greaterThan">
      <formula>200</formula>
    </cfRule>
  </conditionalFormatting>
  <conditionalFormatting sqref="H89">
    <cfRule type="cellIs" dxfId="6" priority="824" operator="greaterThan">
      <formula>150</formula>
    </cfRule>
  </conditionalFormatting>
  <conditionalFormatting sqref="H90">
    <cfRule type="cellIs" dxfId="4" priority="825" operator="greaterThan">
      <formula>250</formula>
    </cfRule>
  </conditionalFormatting>
  <conditionalFormatting sqref="H90">
    <cfRule type="cellIs" dxfId="5" priority="826" operator="greaterThan">
      <formula>200</formula>
    </cfRule>
  </conditionalFormatting>
  <conditionalFormatting sqref="H90">
    <cfRule type="cellIs" dxfId="6" priority="827" operator="greaterThan">
      <formula>150</formula>
    </cfRule>
  </conditionalFormatting>
  <conditionalFormatting sqref="H91">
    <cfRule type="cellIs" dxfId="4" priority="828" operator="greaterThan">
      <formula>250</formula>
    </cfRule>
  </conditionalFormatting>
  <conditionalFormatting sqref="H91">
    <cfRule type="cellIs" dxfId="5" priority="829" operator="greaterThan">
      <formula>200</formula>
    </cfRule>
  </conditionalFormatting>
  <conditionalFormatting sqref="H91">
    <cfRule type="cellIs" dxfId="6" priority="830" operator="greaterThan">
      <formula>150</formula>
    </cfRule>
  </conditionalFormatting>
  <conditionalFormatting sqref="H92">
    <cfRule type="cellIs" dxfId="4" priority="831" operator="greaterThan">
      <formula>250</formula>
    </cfRule>
  </conditionalFormatting>
  <conditionalFormatting sqref="H92">
    <cfRule type="cellIs" dxfId="5" priority="832" operator="greaterThan">
      <formula>200</formula>
    </cfRule>
  </conditionalFormatting>
  <conditionalFormatting sqref="H92">
    <cfRule type="cellIs" dxfId="6" priority="833" operator="greaterThan">
      <formula>150</formula>
    </cfRule>
  </conditionalFormatting>
  <conditionalFormatting sqref="H93">
    <cfRule type="cellIs" dxfId="4" priority="834" operator="greaterThan">
      <formula>250</formula>
    </cfRule>
  </conditionalFormatting>
  <conditionalFormatting sqref="H93">
    <cfRule type="cellIs" dxfId="5" priority="835" operator="greaterThan">
      <formula>200</formula>
    </cfRule>
  </conditionalFormatting>
  <conditionalFormatting sqref="H93">
    <cfRule type="cellIs" dxfId="6" priority="836" operator="greaterThan">
      <formula>150</formula>
    </cfRule>
  </conditionalFormatting>
  <conditionalFormatting sqref="H94">
    <cfRule type="cellIs" dxfId="4" priority="837" operator="greaterThan">
      <formula>250</formula>
    </cfRule>
  </conditionalFormatting>
  <conditionalFormatting sqref="H94">
    <cfRule type="cellIs" dxfId="5" priority="838" operator="greaterThan">
      <formula>200</formula>
    </cfRule>
  </conditionalFormatting>
  <conditionalFormatting sqref="H94">
    <cfRule type="cellIs" dxfId="6" priority="839" operator="greaterThan">
      <formula>150</formula>
    </cfRule>
  </conditionalFormatting>
  <conditionalFormatting sqref="H95">
    <cfRule type="cellIs" dxfId="4" priority="840" operator="greaterThan">
      <formula>250</formula>
    </cfRule>
  </conditionalFormatting>
  <conditionalFormatting sqref="H95">
    <cfRule type="cellIs" dxfId="5" priority="841" operator="greaterThan">
      <formula>200</formula>
    </cfRule>
  </conditionalFormatting>
  <conditionalFormatting sqref="H95">
    <cfRule type="cellIs" dxfId="6" priority="842" operator="greaterThan">
      <formula>150</formula>
    </cfRule>
  </conditionalFormatting>
  <conditionalFormatting sqref="H96">
    <cfRule type="cellIs" dxfId="4" priority="843" operator="greaterThan">
      <formula>250</formula>
    </cfRule>
  </conditionalFormatting>
  <conditionalFormatting sqref="H96">
    <cfRule type="cellIs" dxfId="5" priority="844" operator="greaterThan">
      <formula>200</formula>
    </cfRule>
  </conditionalFormatting>
  <conditionalFormatting sqref="H96">
    <cfRule type="cellIs" dxfId="6" priority="845" operator="greaterThan">
      <formula>150</formula>
    </cfRule>
  </conditionalFormatting>
  <conditionalFormatting sqref="H97">
    <cfRule type="cellIs" dxfId="4" priority="846" operator="greaterThan">
      <formula>250</formula>
    </cfRule>
  </conditionalFormatting>
  <conditionalFormatting sqref="H97">
    <cfRule type="cellIs" dxfId="5" priority="847" operator="greaterThan">
      <formula>200</formula>
    </cfRule>
  </conditionalFormatting>
  <conditionalFormatting sqref="H97">
    <cfRule type="cellIs" dxfId="6" priority="848" operator="greaterThan">
      <formula>150</formula>
    </cfRule>
  </conditionalFormatting>
  <conditionalFormatting sqref="H98">
    <cfRule type="cellIs" dxfId="4" priority="849" operator="greaterThan">
      <formula>250</formula>
    </cfRule>
  </conditionalFormatting>
  <conditionalFormatting sqref="H98">
    <cfRule type="cellIs" dxfId="5" priority="850" operator="greaterThan">
      <formula>200</formula>
    </cfRule>
  </conditionalFormatting>
  <conditionalFormatting sqref="H98">
    <cfRule type="cellIs" dxfId="6" priority="851" operator="greaterThan">
      <formula>150</formula>
    </cfRule>
  </conditionalFormatting>
  <conditionalFormatting sqref="H99">
    <cfRule type="cellIs" dxfId="4" priority="852" operator="greaterThan">
      <formula>250</formula>
    </cfRule>
  </conditionalFormatting>
  <conditionalFormatting sqref="H99">
    <cfRule type="cellIs" dxfId="5" priority="853" operator="greaterThan">
      <formula>200</formula>
    </cfRule>
  </conditionalFormatting>
  <conditionalFormatting sqref="H99">
    <cfRule type="cellIs" dxfId="6" priority="854" operator="greaterThan">
      <formula>150</formula>
    </cfRule>
  </conditionalFormatting>
  <conditionalFormatting sqref="H100">
    <cfRule type="cellIs" dxfId="4" priority="855" operator="greaterThan">
      <formula>250</formula>
    </cfRule>
  </conditionalFormatting>
  <conditionalFormatting sqref="H100">
    <cfRule type="cellIs" dxfId="5" priority="856" operator="greaterThan">
      <formula>200</formula>
    </cfRule>
  </conditionalFormatting>
  <conditionalFormatting sqref="H100">
    <cfRule type="cellIs" dxfId="6" priority="857" operator="greaterThan">
      <formula>150</formula>
    </cfRule>
  </conditionalFormatting>
  <conditionalFormatting sqref="H101">
    <cfRule type="cellIs" dxfId="4" priority="858" operator="greaterThan">
      <formula>250</formula>
    </cfRule>
  </conditionalFormatting>
  <conditionalFormatting sqref="H101">
    <cfRule type="cellIs" dxfId="5" priority="859" operator="greaterThan">
      <formula>200</formula>
    </cfRule>
  </conditionalFormatting>
  <conditionalFormatting sqref="H101">
    <cfRule type="cellIs" dxfId="6" priority="860" operator="greaterThan">
      <formula>150</formula>
    </cfRule>
  </conditionalFormatting>
  <conditionalFormatting sqref="H102">
    <cfRule type="cellIs" dxfId="4" priority="861" operator="greaterThan">
      <formula>250</formula>
    </cfRule>
  </conditionalFormatting>
  <conditionalFormatting sqref="H102">
    <cfRule type="cellIs" dxfId="5" priority="862" operator="greaterThan">
      <formula>200</formula>
    </cfRule>
  </conditionalFormatting>
  <conditionalFormatting sqref="H102">
    <cfRule type="cellIs" dxfId="6" priority="863" operator="greaterThan">
      <formula>150</formula>
    </cfRule>
  </conditionalFormatting>
  <conditionalFormatting sqref="H103">
    <cfRule type="cellIs" dxfId="4" priority="864" operator="greaterThan">
      <formula>250</formula>
    </cfRule>
  </conditionalFormatting>
  <conditionalFormatting sqref="H103">
    <cfRule type="cellIs" dxfId="5" priority="865" operator="greaterThan">
      <formula>200</formula>
    </cfRule>
  </conditionalFormatting>
  <conditionalFormatting sqref="H103">
    <cfRule type="cellIs" dxfId="6" priority="866" operator="greaterThan">
      <formula>150</formula>
    </cfRule>
  </conditionalFormatting>
  <conditionalFormatting sqref="I8">
    <cfRule type="cellIs" dxfId="4" priority="867" operator="greaterThan">
      <formula>250</formula>
    </cfRule>
  </conditionalFormatting>
  <conditionalFormatting sqref="I8">
    <cfRule type="cellIs" dxfId="5" priority="868" operator="greaterThan">
      <formula>200</formula>
    </cfRule>
  </conditionalFormatting>
  <conditionalFormatting sqref="I8">
    <cfRule type="cellIs" dxfId="6" priority="869" operator="greaterThan">
      <formula>150</formula>
    </cfRule>
  </conditionalFormatting>
  <conditionalFormatting sqref="I9">
    <cfRule type="cellIs" dxfId="4" priority="870" operator="greaterThan">
      <formula>250</formula>
    </cfRule>
  </conditionalFormatting>
  <conditionalFormatting sqref="I9">
    <cfRule type="cellIs" dxfId="5" priority="871" operator="greaterThan">
      <formula>200</formula>
    </cfRule>
  </conditionalFormatting>
  <conditionalFormatting sqref="I9">
    <cfRule type="cellIs" dxfId="6" priority="872" operator="greaterThan">
      <formula>150</formula>
    </cfRule>
  </conditionalFormatting>
  <conditionalFormatting sqref="I10">
    <cfRule type="cellIs" dxfId="4" priority="873" operator="greaterThan">
      <formula>250</formula>
    </cfRule>
  </conditionalFormatting>
  <conditionalFormatting sqref="I10">
    <cfRule type="cellIs" dxfId="5" priority="874" operator="greaterThan">
      <formula>200</formula>
    </cfRule>
  </conditionalFormatting>
  <conditionalFormatting sqref="I10">
    <cfRule type="cellIs" dxfId="6" priority="875" operator="greaterThan">
      <formula>150</formula>
    </cfRule>
  </conditionalFormatting>
  <conditionalFormatting sqref="I11">
    <cfRule type="cellIs" dxfId="4" priority="876" operator="greaterThan">
      <formula>250</formula>
    </cfRule>
  </conditionalFormatting>
  <conditionalFormatting sqref="I11">
    <cfRule type="cellIs" dxfId="5" priority="877" operator="greaterThan">
      <formula>200</formula>
    </cfRule>
  </conditionalFormatting>
  <conditionalFormatting sqref="I11">
    <cfRule type="cellIs" dxfId="6" priority="878" operator="greaterThan">
      <formula>150</formula>
    </cfRule>
  </conditionalFormatting>
  <conditionalFormatting sqref="I12">
    <cfRule type="cellIs" dxfId="4" priority="879" operator="greaterThan">
      <formula>250</formula>
    </cfRule>
  </conditionalFormatting>
  <conditionalFormatting sqref="I12">
    <cfRule type="cellIs" dxfId="5" priority="880" operator="greaterThan">
      <formula>200</formula>
    </cfRule>
  </conditionalFormatting>
  <conditionalFormatting sqref="I12">
    <cfRule type="cellIs" dxfId="6" priority="881" operator="greaterThan">
      <formula>150</formula>
    </cfRule>
  </conditionalFormatting>
  <conditionalFormatting sqref="I13">
    <cfRule type="cellIs" dxfId="4" priority="882" operator="greaterThan">
      <formula>250</formula>
    </cfRule>
  </conditionalFormatting>
  <conditionalFormatting sqref="I13">
    <cfRule type="cellIs" dxfId="5" priority="883" operator="greaterThan">
      <formula>200</formula>
    </cfRule>
  </conditionalFormatting>
  <conditionalFormatting sqref="I13">
    <cfRule type="cellIs" dxfId="6" priority="884" operator="greaterThan">
      <formula>150</formula>
    </cfRule>
  </conditionalFormatting>
  <conditionalFormatting sqref="I14">
    <cfRule type="cellIs" dxfId="4" priority="885" operator="greaterThan">
      <formula>250</formula>
    </cfRule>
  </conditionalFormatting>
  <conditionalFormatting sqref="I14">
    <cfRule type="cellIs" dxfId="5" priority="886" operator="greaterThan">
      <formula>200</formula>
    </cfRule>
  </conditionalFormatting>
  <conditionalFormatting sqref="I14">
    <cfRule type="cellIs" dxfId="6" priority="887" operator="greaterThan">
      <formula>150</formula>
    </cfRule>
  </conditionalFormatting>
  <conditionalFormatting sqref="I15">
    <cfRule type="cellIs" dxfId="4" priority="888" operator="greaterThan">
      <formula>250</formula>
    </cfRule>
  </conditionalFormatting>
  <conditionalFormatting sqref="I15">
    <cfRule type="cellIs" dxfId="5" priority="889" operator="greaterThan">
      <formula>200</formula>
    </cfRule>
  </conditionalFormatting>
  <conditionalFormatting sqref="I15">
    <cfRule type="cellIs" dxfId="6" priority="890" operator="greaterThan">
      <formula>150</formula>
    </cfRule>
  </conditionalFormatting>
  <conditionalFormatting sqref="I16">
    <cfRule type="cellIs" dxfId="4" priority="891" operator="greaterThan">
      <formula>250</formula>
    </cfRule>
  </conditionalFormatting>
  <conditionalFormatting sqref="I16">
    <cfRule type="cellIs" dxfId="5" priority="892" operator="greaterThan">
      <formula>200</formula>
    </cfRule>
  </conditionalFormatting>
  <conditionalFormatting sqref="I16">
    <cfRule type="cellIs" dxfId="6" priority="893" operator="greaterThan">
      <formula>150</formula>
    </cfRule>
  </conditionalFormatting>
  <conditionalFormatting sqref="I17">
    <cfRule type="cellIs" dxfId="4" priority="894" operator="greaterThan">
      <formula>250</formula>
    </cfRule>
  </conditionalFormatting>
  <conditionalFormatting sqref="I17">
    <cfRule type="cellIs" dxfId="5" priority="895" operator="greaterThan">
      <formula>200</formula>
    </cfRule>
  </conditionalFormatting>
  <conditionalFormatting sqref="I17">
    <cfRule type="cellIs" dxfId="6" priority="896" operator="greaterThan">
      <formula>150</formula>
    </cfRule>
  </conditionalFormatting>
  <conditionalFormatting sqref="I18">
    <cfRule type="cellIs" dxfId="4" priority="897" operator="greaterThan">
      <formula>250</formula>
    </cfRule>
  </conditionalFormatting>
  <conditionalFormatting sqref="I18">
    <cfRule type="cellIs" dxfId="5" priority="898" operator="greaterThan">
      <formula>200</formula>
    </cfRule>
  </conditionalFormatting>
  <conditionalFormatting sqref="I18">
    <cfRule type="cellIs" dxfId="6" priority="899" operator="greaterThan">
      <formula>150</formula>
    </cfRule>
  </conditionalFormatting>
  <conditionalFormatting sqref="I19">
    <cfRule type="cellIs" dxfId="4" priority="900" operator="greaterThan">
      <formula>250</formula>
    </cfRule>
  </conditionalFormatting>
  <conditionalFormatting sqref="I19">
    <cfRule type="cellIs" dxfId="5" priority="901" operator="greaterThan">
      <formula>200</formula>
    </cfRule>
  </conditionalFormatting>
  <conditionalFormatting sqref="I19">
    <cfRule type="cellIs" dxfId="6" priority="902" operator="greaterThan">
      <formula>150</formula>
    </cfRule>
  </conditionalFormatting>
  <conditionalFormatting sqref="I20">
    <cfRule type="cellIs" dxfId="4" priority="903" operator="greaterThan">
      <formula>250</formula>
    </cfRule>
  </conditionalFormatting>
  <conditionalFormatting sqref="I20">
    <cfRule type="cellIs" dxfId="5" priority="904" operator="greaterThan">
      <formula>200</formula>
    </cfRule>
  </conditionalFormatting>
  <conditionalFormatting sqref="I20">
    <cfRule type="cellIs" dxfId="6" priority="905" operator="greaterThan">
      <formula>150</formula>
    </cfRule>
  </conditionalFormatting>
  <conditionalFormatting sqref="I21">
    <cfRule type="cellIs" dxfId="4" priority="906" operator="greaterThan">
      <formula>250</formula>
    </cfRule>
  </conditionalFormatting>
  <conditionalFormatting sqref="I21">
    <cfRule type="cellIs" dxfId="5" priority="907" operator="greaterThan">
      <formula>200</formula>
    </cfRule>
  </conditionalFormatting>
  <conditionalFormatting sqref="I21">
    <cfRule type="cellIs" dxfId="6" priority="908" operator="greaterThan">
      <formula>150</formula>
    </cfRule>
  </conditionalFormatting>
  <conditionalFormatting sqref="I22">
    <cfRule type="cellIs" dxfId="4" priority="909" operator="greaterThan">
      <formula>250</formula>
    </cfRule>
  </conditionalFormatting>
  <conditionalFormatting sqref="I22">
    <cfRule type="cellIs" dxfId="5" priority="910" operator="greaterThan">
      <formula>200</formula>
    </cfRule>
  </conditionalFormatting>
  <conditionalFormatting sqref="I22">
    <cfRule type="cellIs" dxfId="6" priority="911" operator="greaterThan">
      <formula>150</formula>
    </cfRule>
  </conditionalFormatting>
  <conditionalFormatting sqref="I23">
    <cfRule type="cellIs" dxfId="4" priority="912" operator="greaterThan">
      <formula>250</formula>
    </cfRule>
  </conditionalFormatting>
  <conditionalFormatting sqref="I23">
    <cfRule type="cellIs" dxfId="5" priority="913" operator="greaterThan">
      <formula>200</formula>
    </cfRule>
  </conditionalFormatting>
  <conditionalFormatting sqref="I23">
    <cfRule type="cellIs" dxfId="6" priority="914" operator="greaterThan">
      <formula>150</formula>
    </cfRule>
  </conditionalFormatting>
  <conditionalFormatting sqref="I24">
    <cfRule type="cellIs" dxfId="4" priority="915" operator="greaterThan">
      <formula>250</formula>
    </cfRule>
  </conditionalFormatting>
  <conditionalFormatting sqref="I24">
    <cfRule type="cellIs" dxfId="5" priority="916" operator="greaterThan">
      <formula>200</formula>
    </cfRule>
  </conditionalFormatting>
  <conditionalFormatting sqref="I24">
    <cfRule type="cellIs" dxfId="6" priority="917" operator="greaterThan">
      <formula>150</formula>
    </cfRule>
  </conditionalFormatting>
  <conditionalFormatting sqref="I25">
    <cfRule type="cellIs" dxfId="4" priority="918" operator="greaterThan">
      <formula>250</formula>
    </cfRule>
  </conditionalFormatting>
  <conditionalFormatting sqref="I25">
    <cfRule type="cellIs" dxfId="5" priority="919" operator="greaterThan">
      <formula>200</formula>
    </cfRule>
  </conditionalFormatting>
  <conditionalFormatting sqref="I25">
    <cfRule type="cellIs" dxfId="6" priority="920" operator="greaterThan">
      <formula>150</formula>
    </cfRule>
  </conditionalFormatting>
  <conditionalFormatting sqref="I26">
    <cfRule type="cellIs" dxfId="4" priority="921" operator="greaterThan">
      <formula>250</formula>
    </cfRule>
  </conditionalFormatting>
  <conditionalFormatting sqref="I26">
    <cfRule type="cellIs" dxfId="5" priority="922" operator="greaterThan">
      <formula>200</formula>
    </cfRule>
  </conditionalFormatting>
  <conditionalFormatting sqref="I26">
    <cfRule type="cellIs" dxfId="6" priority="923" operator="greaterThan">
      <formula>150</formula>
    </cfRule>
  </conditionalFormatting>
  <conditionalFormatting sqref="I27">
    <cfRule type="cellIs" dxfId="4" priority="924" operator="greaterThan">
      <formula>250</formula>
    </cfRule>
  </conditionalFormatting>
  <conditionalFormatting sqref="I27">
    <cfRule type="cellIs" dxfId="5" priority="925" operator="greaterThan">
      <formula>200</formula>
    </cfRule>
  </conditionalFormatting>
  <conditionalFormatting sqref="I27">
    <cfRule type="cellIs" dxfId="6" priority="926" operator="greaterThan">
      <formula>150</formula>
    </cfRule>
  </conditionalFormatting>
  <conditionalFormatting sqref="I28">
    <cfRule type="cellIs" dxfId="4" priority="927" operator="greaterThan">
      <formula>250</formula>
    </cfRule>
  </conditionalFormatting>
  <conditionalFormatting sqref="I28">
    <cfRule type="cellIs" dxfId="5" priority="928" operator="greaterThan">
      <formula>200</formula>
    </cfRule>
  </conditionalFormatting>
  <conditionalFormatting sqref="I28">
    <cfRule type="cellIs" dxfId="6" priority="929" operator="greaterThan">
      <formula>150</formula>
    </cfRule>
  </conditionalFormatting>
  <conditionalFormatting sqref="I29">
    <cfRule type="cellIs" dxfId="4" priority="930" operator="greaterThan">
      <formula>250</formula>
    </cfRule>
  </conditionalFormatting>
  <conditionalFormatting sqref="I29">
    <cfRule type="cellIs" dxfId="5" priority="931" operator="greaterThan">
      <formula>200</formula>
    </cfRule>
  </conditionalFormatting>
  <conditionalFormatting sqref="I29">
    <cfRule type="cellIs" dxfId="6" priority="932" operator="greaterThan">
      <formula>150</formula>
    </cfRule>
  </conditionalFormatting>
  <conditionalFormatting sqref="I30">
    <cfRule type="cellIs" dxfId="4" priority="933" operator="greaterThan">
      <formula>250</formula>
    </cfRule>
  </conditionalFormatting>
  <conditionalFormatting sqref="I30">
    <cfRule type="cellIs" dxfId="5" priority="934" operator="greaterThan">
      <formula>200</formula>
    </cfRule>
  </conditionalFormatting>
  <conditionalFormatting sqref="I30">
    <cfRule type="cellIs" dxfId="6" priority="935" operator="greaterThan">
      <formula>150</formula>
    </cfRule>
  </conditionalFormatting>
  <conditionalFormatting sqref="I31">
    <cfRule type="cellIs" dxfId="4" priority="936" operator="greaterThan">
      <formula>250</formula>
    </cfRule>
  </conditionalFormatting>
  <conditionalFormatting sqref="I31">
    <cfRule type="cellIs" dxfId="5" priority="937" operator="greaterThan">
      <formula>200</formula>
    </cfRule>
  </conditionalFormatting>
  <conditionalFormatting sqref="I31">
    <cfRule type="cellIs" dxfId="6" priority="938" operator="greaterThan">
      <formula>150</formula>
    </cfRule>
  </conditionalFormatting>
  <conditionalFormatting sqref="I32">
    <cfRule type="cellIs" dxfId="4" priority="939" operator="greaterThan">
      <formula>250</formula>
    </cfRule>
  </conditionalFormatting>
  <conditionalFormatting sqref="I32">
    <cfRule type="cellIs" dxfId="5" priority="940" operator="greaterThan">
      <formula>200</formula>
    </cfRule>
  </conditionalFormatting>
  <conditionalFormatting sqref="I32">
    <cfRule type="cellIs" dxfId="6" priority="941" operator="greaterThan">
      <formula>150</formula>
    </cfRule>
  </conditionalFormatting>
  <conditionalFormatting sqref="I33">
    <cfRule type="cellIs" dxfId="4" priority="942" operator="greaterThan">
      <formula>250</formula>
    </cfRule>
  </conditionalFormatting>
  <conditionalFormatting sqref="I33">
    <cfRule type="cellIs" dxfId="5" priority="943" operator="greaterThan">
      <formula>200</formula>
    </cfRule>
  </conditionalFormatting>
  <conditionalFormatting sqref="I33">
    <cfRule type="cellIs" dxfId="6" priority="944" operator="greaterThan">
      <formula>150</formula>
    </cfRule>
  </conditionalFormatting>
  <conditionalFormatting sqref="I34">
    <cfRule type="cellIs" dxfId="4" priority="945" operator="greaterThan">
      <formula>250</formula>
    </cfRule>
  </conditionalFormatting>
  <conditionalFormatting sqref="I34">
    <cfRule type="cellIs" dxfId="5" priority="946" operator="greaterThan">
      <formula>200</formula>
    </cfRule>
  </conditionalFormatting>
  <conditionalFormatting sqref="I34">
    <cfRule type="cellIs" dxfId="6" priority="947" operator="greaterThan">
      <formula>150</formula>
    </cfRule>
  </conditionalFormatting>
  <conditionalFormatting sqref="I35">
    <cfRule type="cellIs" dxfId="4" priority="948" operator="greaterThan">
      <formula>250</formula>
    </cfRule>
  </conditionalFormatting>
  <conditionalFormatting sqref="I35">
    <cfRule type="cellIs" dxfId="5" priority="949" operator="greaterThan">
      <formula>200</formula>
    </cfRule>
  </conditionalFormatting>
  <conditionalFormatting sqref="I35">
    <cfRule type="cellIs" dxfId="6" priority="950" operator="greaterThan">
      <formula>150</formula>
    </cfRule>
  </conditionalFormatting>
  <conditionalFormatting sqref="I36">
    <cfRule type="cellIs" dxfId="4" priority="951" operator="greaterThan">
      <formula>250</formula>
    </cfRule>
  </conditionalFormatting>
  <conditionalFormatting sqref="I36">
    <cfRule type="cellIs" dxfId="5" priority="952" operator="greaterThan">
      <formula>200</formula>
    </cfRule>
  </conditionalFormatting>
  <conditionalFormatting sqref="I36">
    <cfRule type="cellIs" dxfId="6" priority="953" operator="greaterThan">
      <formula>150</formula>
    </cfRule>
  </conditionalFormatting>
  <conditionalFormatting sqref="I37">
    <cfRule type="cellIs" dxfId="4" priority="954" operator="greaterThan">
      <formula>250</formula>
    </cfRule>
  </conditionalFormatting>
  <conditionalFormatting sqref="I37">
    <cfRule type="cellIs" dxfId="5" priority="955" operator="greaterThan">
      <formula>200</formula>
    </cfRule>
  </conditionalFormatting>
  <conditionalFormatting sqref="I37">
    <cfRule type="cellIs" dxfId="6" priority="956" operator="greaterThan">
      <formula>150</formula>
    </cfRule>
  </conditionalFormatting>
  <conditionalFormatting sqref="I38">
    <cfRule type="cellIs" dxfId="4" priority="957" operator="greaterThan">
      <formula>250</formula>
    </cfRule>
  </conditionalFormatting>
  <conditionalFormatting sqref="I38">
    <cfRule type="cellIs" dxfId="5" priority="958" operator="greaterThan">
      <formula>200</formula>
    </cfRule>
  </conditionalFormatting>
  <conditionalFormatting sqref="I38">
    <cfRule type="cellIs" dxfId="6" priority="959" operator="greaterThan">
      <formula>150</formula>
    </cfRule>
  </conditionalFormatting>
  <conditionalFormatting sqref="I39">
    <cfRule type="cellIs" dxfId="4" priority="960" operator="greaterThan">
      <formula>250</formula>
    </cfRule>
  </conditionalFormatting>
  <conditionalFormatting sqref="I39">
    <cfRule type="cellIs" dxfId="5" priority="961" operator="greaterThan">
      <formula>200</formula>
    </cfRule>
  </conditionalFormatting>
  <conditionalFormatting sqref="I39">
    <cfRule type="cellIs" dxfId="6" priority="962" operator="greaterThan">
      <formula>150</formula>
    </cfRule>
  </conditionalFormatting>
  <conditionalFormatting sqref="I40">
    <cfRule type="cellIs" dxfId="4" priority="963" operator="greaterThan">
      <formula>250</formula>
    </cfRule>
  </conditionalFormatting>
  <conditionalFormatting sqref="I40">
    <cfRule type="cellIs" dxfId="5" priority="964" operator="greaterThan">
      <formula>200</formula>
    </cfRule>
  </conditionalFormatting>
  <conditionalFormatting sqref="I40">
    <cfRule type="cellIs" dxfId="6" priority="965" operator="greaterThan">
      <formula>150</formula>
    </cfRule>
  </conditionalFormatting>
  <conditionalFormatting sqref="I41">
    <cfRule type="cellIs" dxfId="4" priority="966" operator="greaterThan">
      <formula>250</formula>
    </cfRule>
  </conditionalFormatting>
  <conditionalFormatting sqref="I41">
    <cfRule type="cellIs" dxfId="5" priority="967" operator="greaterThan">
      <formula>200</formula>
    </cfRule>
  </conditionalFormatting>
  <conditionalFormatting sqref="I41">
    <cfRule type="cellIs" dxfId="6" priority="968" operator="greaterThan">
      <formula>150</formula>
    </cfRule>
  </conditionalFormatting>
  <conditionalFormatting sqref="I42">
    <cfRule type="cellIs" dxfId="4" priority="969" operator="greaterThan">
      <formula>250</formula>
    </cfRule>
  </conditionalFormatting>
  <conditionalFormatting sqref="I42">
    <cfRule type="cellIs" dxfId="5" priority="970" operator="greaterThan">
      <formula>200</formula>
    </cfRule>
  </conditionalFormatting>
  <conditionalFormatting sqref="I42">
    <cfRule type="cellIs" dxfId="6" priority="971" operator="greaterThan">
      <formula>150</formula>
    </cfRule>
  </conditionalFormatting>
  <conditionalFormatting sqref="I43">
    <cfRule type="cellIs" dxfId="4" priority="972" operator="greaterThan">
      <formula>250</formula>
    </cfRule>
  </conditionalFormatting>
  <conditionalFormatting sqref="I43">
    <cfRule type="cellIs" dxfId="5" priority="973" operator="greaterThan">
      <formula>200</formula>
    </cfRule>
  </conditionalFormatting>
  <conditionalFormatting sqref="I43">
    <cfRule type="cellIs" dxfId="6" priority="974" operator="greaterThan">
      <formula>150</formula>
    </cfRule>
  </conditionalFormatting>
  <conditionalFormatting sqref="I44">
    <cfRule type="cellIs" dxfId="4" priority="975" operator="greaterThan">
      <formula>250</formula>
    </cfRule>
  </conditionalFormatting>
  <conditionalFormatting sqref="I44">
    <cfRule type="cellIs" dxfId="5" priority="976" operator="greaterThan">
      <formula>200</formula>
    </cfRule>
  </conditionalFormatting>
  <conditionalFormatting sqref="I44">
    <cfRule type="cellIs" dxfId="6" priority="977" operator="greaterThan">
      <formula>150</formula>
    </cfRule>
  </conditionalFormatting>
  <conditionalFormatting sqref="I45">
    <cfRule type="cellIs" dxfId="4" priority="978" operator="greaterThan">
      <formula>250</formula>
    </cfRule>
  </conditionalFormatting>
  <conditionalFormatting sqref="I45">
    <cfRule type="cellIs" dxfId="5" priority="979" operator="greaterThan">
      <formula>200</formula>
    </cfRule>
  </conditionalFormatting>
  <conditionalFormatting sqref="I45">
    <cfRule type="cellIs" dxfId="6" priority="980" operator="greaterThan">
      <formula>150</formula>
    </cfRule>
  </conditionalFormatting>
  <conditionalFormatting sqref="I46">
    <cfRule type="cellIs" dxfId="4" priority="981" operator="greaterThan">
      <formula>250</formula>
    </cfRule>
  </conditionalFormatting>
  <conditionalFormatting sqref="I46">
    <cfRule type="cellIs" dxfId="5" priority="982" operator="greaterThan">
      <formula>200</formula>
    </cfRule>
  </conditionalFormatting>
  <conditionalFormatting sqref="I46">
    <cfRule type="cellIs" dxfId="6" priority="983" operator="greaterThan">
      <formula>150</formula>
    </cfRule>
  </conditionalFormatting>
  <conditionalFormatting sqref="I47">
    <cfRule type="cellIs" dxfId="4" priority="984" operator="greaterThan">
      <formula>250</formula>
    </cfRule>
  </conditionalFormatting>
  <conditionalFormatting sqref="I47">
    <cfRule type="cellIs" dxfId="5" priority="985" operator="greaterThan">
      <formula>200</formula>
    </cfRule>
  </conditionalFormatting>
  <conditionalFormatting sqref="I47">
    <cfRule type="cellIs" dxfId="6" priority="986" operator="greaterThan">
      <formula>150</formula>
    </cfRule>
  </conditionalFormatting>
  <conditionalFormatting sqref="I48">
    <cfRule type="cellIs" dxfId="4" priority="987" operator="greaterThan">
      <formula>250</formula>
    </cfRule>
  </conditionalFormatting>
  <conditionalFormatting sqref="I48">
    <cfRule type="cellIs" dxfId="5" priority="988" operator="greaterThan">
      <formula>200</formula>
    </cfRule>
  </conditionalFormatting>
  <conditionalFormatting sqref="I48">
    <cfRule type="cellIs" dxfId="6" priority="989" operator="greaterThan">
      <formula>150</formula>
    </cfRule>
  </conditionalFormatting>
  <conditionalFormatting sqref="I49">
    <cfRule type="cellIs" dxfId="4" priority="990" operator="greaterThan">
      <formula>250</formula>
    </cfRule>
  </conditionalFormatting>
  <conditionalFormatting sqref="I49">
    <cfRule type="cellIs" dxfId="5" priority="991" operator="greaterThan">
      <formula>200</formula>
    </cfRule>
  </conditionalFormatting>
  <conditionalFormatting sqref="I49">
    <cfRule type="cellIs" dxfId="6" priority="992" operator="greaterThan">
      <formula>150</formula>
    </cfRule>
  </conditionalFormatting>
  <conditionalFormatting sqref="I50">
    <cfRule type="cellIs" dxfId="4" priority="993" operator="greaterThan">
      <formula>250</formula>
    </cfRule>
  </conditionalFormatting>
  <conditionalFormatting sqref="I50">
    <cfRule type="cellIs" dxfId="5" priority="994" operator="greaterThan">
      <formula>200</formula>
    </cfRule>
  </conditionalFormatting>
  <conditionalFormatting sqref="I50">
    <cfRule type="cellIs" dxfId="6" priority="995" operator="greaterThan">
      <formula>150</formula>
    </cfRule>
  </conditionalFormatting>
  <conditionalFormatting sqref="I51">
    <cfRule type="cellIs" dxfId="4" priority="996" operator="greaterThan">
      <formula>250</formula>
    </cfRule>
  </conditionalFormatting>
  <conditionalFormatting sqref="I51">
    <cfRule type="cellIs" dxfId="5" priority="997" operator="greaterThan">
      <formula>200</formula>
    </cfRule>
  </conditionalFormatting>
  <conditionalFormatting sqref="I51">
    <cfRule type="cellIs" dxfId="6" priority="998" operator="greaterThan">
      <formula>150</formula>
    </cfRule>
  </conditionalFormatting>
  <conditionalFormatting sqref="I52">
    <cfRule type="cellIs" dxfId="4" priority="999" operator="greaterThan">
      <formula>250</formula>
    </cfRule>
  </conditionalFormatting>
  <conditionalFormatting sqref="I52">
    <cfRule type="cellIs" dxfId="5" priority="1000" operator="greaterThan">
      <formula>200</formula>
    </cfRule>
  </conditionalFormatting>
  <conditionalFormatting sqref="I52">
    <cfRule type="cellIs" dxfId="6" priority="1001" operator="greaterThan">
      <formula>150</formula>
    </cfRule>
  </conditionalFormatting>
  <conditionalFormatting sqref="I53">
    <cfRule type="cellIs" dxfId="4" priority="1002" operator="greaterThan">
      <formula>250</formula>
    </cfRule>
  </conditionalFormatting>
  <conditionalFormatting sqref="I53">
    <cfRule type="cellIs" dxfId="5" priority="1003" operator="greaterThan">
      <formula>200</formula>
    </cfRule>
  </conditionalFormatting>
  <conditionalFormatting sqref="I53">
    <cfRule type="cellIs" dxfId="6" priority="1004" operator="greaterThan">
      <formula>150</formula>
    </cfRule>
  </conditionalFormatting>
  <conditionalFormatting sqref="I54">
    <cfRule type="cellIs" dxfId="4" priority="1005" operator="greaterThan">
      <formula>250</formula>
    </cfRule>
  </conditionalFormatting>
  <conditionalFormatting sqref="I54">
    <cfRule type="cellIs" dxfId="5" priority="1006" operator="greaterThan">
      <formula>200</formula>
    </cfRule>
  </conditionalFormatting>
  <conditionalFormatting sqref="I54">
    <cfRule type="cellIs" dxfId="6" priority="1007" operator="greaterThan">
      <formula>150</formula>
    </cfRule>
  </conditionalFormatting>
  <conditionalFormatting sqref="I55">
    <cfRule type="cellIs" dxfId="4" priority="1008" operator="greaterThan">
      <formula>250</formula>
    </cfRule>
  </conditionalFormatting>
  <conditionalFormatting sqref="I55">
    <cfRule type="cellIs" dxfId="5" priority="1009" operator="greaterThan">
      <formula>200</formula>
    </cfRule>
  </conditionalFormatting>
  <conditionalFormatting sqref="I55">
    <cfRule type="cellIs" dxfId="6" priority="1010" operator="greaterThan">
      <formula>150</formula>
    </cfRule>
  </conditionalFormatting>
  <conditionalFormatting sqref="I56">
    <cfRule type="cellIs" dxfId="4" priority="1011" operator="greaterThan">
      <formula>250</formula>
    </cfRule>
  </conditionalFormatting>
  <conditionalFormatting sqref="I56">
    <cfRule type="cellIs" dxfId="5" priority="1012" operator="greaterThan">
      <formula>200</formula>
    </cfRule>
  </conditionalFormatting>
  <conditionalFormatting sqref="I56">
    <cfRule type="cellIs" dxfId="6" priority="1013" operator="greaterThan">
      <formula>150</formula>
    </cfRule>
  </conditionalFormatting>
  <conditionalFormatting sqref="I57">
    <cfRule type="cellIs" dxfId="4" priority="1014" operator="greaterThan">
      <formula>250</formula>
    </cfRule>
  </conditionalFormatting>
  <conditionalFormatting sqref="I57">
    <cfRule type="cellIs" dxfId="5" priority="1015" operator="greaterThan">
      <formula>200</formula>
    </cfRule>
  </conditionalFormatting>
  <conditionalFormatting sqref="I57">
    <cfRule type="cellIs" dxfId="6" priority="1016" operator="greaterThan">
      <formula>150</formula>
    </cfRule>
  </conditionalFormatting>
  <conditionalFormatting sqref="I58">
    <cfRule type="cellIs" dxfId="4" priority="1017" operator="greaterThan">
      <formula>250</formula>
    </cfRule>
  </conditionalFormatting>
  <conditionalFormatting sqref="I58">
    <cfRule type="cellIs" dxfId="5" priority="1018" operator="greaterThan">
      <formula>200</formula>
    </cfRule>
  </conditionalFormatting>
  <conditionalFormatting sqref="I58">
    <cfRule type="cellIs" dxfId="6" priority="1019" operator="greaterThan">
      <formula>150</formula>
    </cfRule>
  </conditionalFormatting>
  <conditionalFormatting sqref="I59">
    <cfRule type="cellIs" dxfId="4" priority="1020" operator="greaterThan">
      <formula>250</formula>
    </cfRule>
  </conditionalFormatting>
  <conditionalFormatting sqref="I59">
    <cfRule type="cellIs" dxfId="5" priority="1021" operator="greaterThan">
      <formula>200</formula>
    </cfRule>
  </conditionalFormatting>
  <conditionalFormatting sqref="I59">
    <cfRule type="cellIs" dxfId="6" priority="1022" operator="greaterThan">
      <formula>150</formula>
    </cfRule>
  </conditionalFormatting>
  <conditionalFormatting sqref="I60">
    <cfRule type="cellIs" dxfId="4" priority="1023" operator="greaterThan">
      <formula>250</formula>
    </cfRule>
  </conditionalFormatting>
  <conditionalFormatting sqref="I60">
    <cfRule type="cellIs" dxfId="5" priority="1024" operator="greaterThan">
      <formula>200</formula>
    </cfRule>
  </conditionalFormatting>
  <conditionalFormatting sqref="I60">
    <cfRule type="cellIs" dxfId="6" priority="1025" operator="greaterThan">
      <formula>150</formula>
    </cfRule>
  </conditionalFormatting>
  <conditionalFormatting sqref="I61">
    <cfRule type="cellIs" dxfId="4" priority="1026" operator="greaterThan">
      <formula>250</formula>
    </cfRule>
  </conditionalFormatting>
  <conditionalFormatting sqref="I61">
    <cfRule type="cellIs" dxfId="5" priority="1027" operator="greaterThan">
      <formula>200</formula>
    </cfRule>
  </conditionalFormatting>
  <conditionalFormatting sqref="I61">
    <cfRule type="cellIs" dxfId="6" priority="1028" operator="greaterThan">
      <formula>150</formula>
    </cfRule>
  </conditionalFormatting>
  <conditionalFormatting sqref="I62">
    <cfRule type="cellIs" dxfId="4" priority="1029" operator="greaterThan">
      <formula>250</formula>
    </cfRule>
  </conditionalFormatting>
  <conditionalFormatting sqref="I62">
    <cfRule type="cellIs" dxfId="5" priority="1030" operator="greaterThan">
      <formula>200</formula>
    </cfRule>
  </conditionalFormatting>
  <conditionalFormatting sqref="I62">
    <cfRule type="cellIs" dxfId="6" priority="1031" operator="greaterThan">
      <formula>150</formula>
    </cfRule>
  </conditionalFormatting>
  <conditionalFormatting sqref="I63">
    <cfRule type="cellIs" dxfId="4" priority="1032" operator="greaterThan">
      <formula>250</formula>
    </cfRule>
  </conditionalFormatting>
  <conditionalFormatting sqref="I63">
    <cfRule type="cellIs" dxfId="5" priority="1033" operator="greaterThan">
      <formula>200</formula>
    </cfRule>
  </conditionalFormatting>
  <conditionalFormatting sqref="I63">
    <cfRule type="cellIs" dxfId="6" priority="1034" operator="greaterThan">
      <formula>150</formula>
    </cfRule>
  </conditionalFormatting>
  <conditionalFormatting sqref="I64">
    <cfRule type="cellIs" dxfId="4" priority="1035" operator="greaterThan">
      <formula>250</formula>
    </cfRule>
  </conditionalFormatting>
  <conditionalFormatting sqref="I64">
    <cfRule type="cellIs" dxfId="5" priority="1036" operator="greaterThan">
      <formula>200</formula>
    </cfRule>
  </conditionalFormatting>
  <conditionalFormatting sqref="I64">
    <cfRule type="cellIs" dxfId="6" priority="1037" operator="greaterThan">
      <formula>150</formula>
    </cfRule>
  </conditionalFormatting>
  <conditionalFormatting sqref="I65">
    <cfRule type="cellIs" dxfId="4" priority="1038" operator="greaterThan">
      <formula>250</formula>
    </cfRule>
  </conditionalFormatting>
  <conditionalFormatting sqref="I65">
    <cfRule type="cellIs" dxfId="5" priority="1039" operator="greaterThan">
      <formula>200</formula>
    </cfRule>
  </conditionalFormatting>
  <conditionalFormatting sqref="I65">
    <cfRule type="cellIs" dxfId="6" priority="1040" operator="greaterThan">
      <formula>150</formula>
    </cfRule>
  </conditionalFormatting>
  <conditionalFormatting sqref="I66">
    <cfRule type="cellIs" dxfId="4" priority="1041" operator="greaterThan">
      <formula>250</formula>
    </cfRule>
  </conditionalFormatting>
  <conditionalFormatting sqref="I66">
    <cfRule type="cellIs" dxfId="5" priority="1042" operator="greaterThan">
      <formula>200</formula>
    </cfRule>
  </conditionalFormatting>
  <conditionalFormatting sqref="I66">
    <cfRule type="cellIs" dxfId="6" priority="1043" operator="greaterThan">
      <formula>150</formula>
    </cfRule>
  </conditionalFormatting>
  <conditionalFormatting sqref="I67">
    <cfRule type="cellIs" dxfId="4" priority="1044" operator="greaterThan">
      <formula>250</formula>
    </cfRule>
  </conditionalFormatting>
  <conditionalFormatting sqref="I67">
    <cfRule type="cellIs" dxfId="5" priority="1045" operator="greaterThan">
      <formula>200</formula>
    </cfRule>
  </conditionalFormatting>
  <conditionalFormatting sqref="I67">
    <cfRule type="cellIs" dxfId="6" priority="1046" operator="greaterThan">
      <formula>150</formula>
    </cfRule>
  </conditionalFormatting>
  <conditionalFormatting sqref="I68">
    <cfRule type="cellIs" dxfId="4" priority="1047" operator="greaterThan">
      <formula>250</formula>
    </cfRule>
  </conditionalFormatting>
  <conditionalFormatting sqref="I68">
    <cfRule type="cellIs" dxfId="5" priority="1048" operator="greaterThan">
      <formula>200</formula>
    </cfRule>
  </conditionalFormatting>
  <conditionalFormatting sqref="I68">
    <cfRule type="cellIs" dxfId="6" priority="1049" operator="greaterThan">
      <formula>150</formula>
    </cfRule>
  </conditionalFormatting>
  <conditionalFormatting sqref="I69">
    <cfRule type="cellIs" dxfId="4" priority="1050" operator="greaterThan">
      <formula>250</formula>
    </cfRule>
  </conditionalFormatting>
  <conditionalFormatting sqref="I69">
    <cfRule type="cellIs" dxfId="5" priority="1051" operator="greaterThan">
      <formula>200</formula>
    </cfRule>
  </conditionalFormatting>
  <conditionalFormatting sqref="I69">
    <cfRule type="cellIs" dxfId="6" priority="1052" operator="greaterThan">
      <formula>150</formula>
    </cfRule>
  </conditionalFormatting>
  <conditionalFormatting sqref="I70">
    <cfRule type="cellIs" dxfId="4" priority="1053" operator="greaterThan">
      <formula>250</formula>
    </cfRule>
  </conditionalFormatting>
  <conditionalFormatting sqref="I70">
    <cfRule type="cellIs" dxfId="5" priority="1054" operator="greaterThan">
      <formula>200</formula>
    </cfRule>
  </conditionalFormatting>
  <conditionalFormatting sqref="I70">
    <cfRule type="cellIs" dxfId="6" priority="1055" operator="greaterThan">
      <formula>150</formula>
    </cfRule>
  </conditionalFormatting>
  <conditionalFormatting sqref="I71">
    <cfRule type="cellIs" dxfId="4" priority="1056" operator="greaterThan">
      <formula>250</formula>
    </cfRule>
  </conditionalFormatting>
  <conditionalFormatting sqref="I71">
    <cfRule type="cellIs" dxfId="5" priority="1057" operator="greaterThan">
      <formula>200</formula>
    </cfRule>
  </conditionalFormatting>
  <conditionalFormatting sqref="I71">
    <cfRule type="cellIs" dxfId="6" priority="1058" operator="greaterThan">
      <formula>150</formula>
    </cfRule>
  </conditionalFormatting>
  <conditionalFormatting sqref="I72">
    <cfRule type="cellIs" dxfId="4" priority="1059" operator="greaterThan">
      <formula>250</formula>
    </cfRule>
  </conditionalFormatting>
  <conditionalFormatting sqref="I72">
    <cfRule type="cellIs" dxfId="5" priority="1060" operator="greaterThan">
      <formula>200</formula>
    </cfRule>
  </conditionalFormatting>
  <conditionalFormatting sqref="I72">
    <cfRule type="cellIs" dxfId="6" priority="1061" operator="greaterThan">
      <formula>150</formula>
    </cfRule>
  </conditionalFormatting>
  <conditionalFormatting sqref="I73">
    <cfRule type="cellIs" dxfId="4" priority="1062" operator="greaterThan">
      <formula>250</formula>
    </cfRule>
  </conditionalFormatting>
  <conditionalFormatting sqref="I73">
    <cfRule type="cellIs" dxfId="5" priority="1063" operator="greaterThan">
      <formula>200</formula>
    </cfRule>
  </conditionalFormatting>
  <conditionalFormatting sqref="I73">
    <cfRule type="cellIs" dxfId="6" priority="1064" operator="greaterThan">
      <formula>150</formula>
    </cfRule>
  </conditionalFormatting>
  <conditionalFormatting sqref="I74">
    <cfRule type="cellIs" dxfId="4" priority="1065" operator="greaterThan">
      <formula>250</formula>
    </cfRule>
  </conditionalFormatting>
  <conditionalFormatting sqref="I74">
    <cfRule type="cellIs" dxfId="5" priority="1066" operator="greaterThan">
      <formula>200</formula>
    </cfRule>
  </conditionalFormatting>
  <conditionalFormatting sqref="I74">
    <cfRule type="cellIs" dxfId="6" priority="1067" operator="greaterThan">
      <formula>150</formula>
    </cfRule>
  </conditionalFormatting>
  <conditionalFormatting sqref="I75">
    <cfRule type="cellIs" dxfId="4" priority="1068" operator="greaterThan">
      <formula>250</formula>
    </cfRule>
  </conditionalFormatting>
  <conditionalFormatting sqref="I75">
    <cfRule type="cellIs" dxfId="5" priority="1069" operator="greaterThan">
      <formula>200</formula>
    </cfRule>
  </conditionalFormatting>
  <conditionalFormatting sqref="I75">
    <cfRule type="cellIs" dxfId="6" priority="1070" operator="greaterThan">
      <formula>150</formula>
    </cfRule>
  </conditionalFormatting>
  <conditionalFormatting sqref="I76">
    <cfRule type="cellIs" dxfId="4" priority="1071" operator="greaterThan">
      <formula>250</formula>
    </cfRule>
  </conditionalFormatting>
  <conditionalFormatting sqref="I76">
    <cfRule type="cellIs" dxfId="5" priority="1072" operator="greaterThan">
      <formula>200</formula>
    </cfRule>
  </conditionalFormatting>
  <conditionalFormatting sqref="I76">
    <cfRule type="cellIs" dxfId="6" priority="1073" operator="greaterThan">
      <formula>150</formula>
    </cfRule>
  </conditionalFormatting>
  <conditionalFormatting sqref="I77">
    <cfRule type="cellIs" dxfId="4" priority="1074" operator="greaterThan">
      <formula>250</formula>
    </cfRule>
  </conditionalFormatting>
  <conditionalFormatting sqref="I77">
    <cfRule type="cellIs" dxfId="5" priority="1075" operator="greaterThan">
      <formula>200</formula>
    </cfRule>
  </conditionalFormatting>
  <conditionalFormatting sqref="I77">
    <cfRule type="cellIs" dxfId="6" priority="1076" operator="greaterThan">
      <formula>150</formula>
    </cfRule>
  </conditionalFormatting>
  <conditionalFormatting sqref="I78">
    <cfRule type="cellIs" dxfId="4" priority="1077" operator="greaterThan">
      <formula>250</formula>
    </cfRule>
  </conditionalFormatting>
  <conditionalFormatting sqref="I78">
    <cfRule type="cellIs" dxfId="5" priority="1078" operator="greaterThan">
      <formula>200</formula>
    </cfRule>
  </conditionalFormatting>
  <conditionalFormatting sqref="I78">
    <cfRule type="cellIs" dxfId="6" priority="1079" operator="greaterThan">
      <formula>150</formula>
    </cfRule>
  </conditionalFormatting>
  <conditionalFormatting sqref="I79">
    <cfRule type="cellIs" dxfId="4" priority="1080" operator="greaterThan">
      <formula>250</formula>
    </cfRule>
  </conditionalFormatting>
  <conditionalFormatting sqref="I79">
    <cfRule type="cellIs" dxfId="5" priority="1081" operator="greaterThan">
      <formula>200</formula>
    </cfRule>
  </conditionalFormatting>
  <conditionalFormatting sqref="I79">
    <cfRule type="cellIs" dxfId="6" priority="1082" operator="greaterThan">
      <formula>150</formula>
    </cfRule>
  </conditionalFormatting>
  <conditionalFormatting sqref="I80">
    <cfRule type="cellIs" dxfId="4" priority="1083" operator="greaterThan">
      <formula>250</formula>
    </cfRule>
  </conditionalFormatting>
  <conditionalFormatting sqref="I80">
    <cfRule type="cellIs" dxfId="5" priority="1084" operator="greaterThan">
      <formula>200</formula>
    </cfRule>
  </conditionalFormatting>
  <conditionalFormatting sqref="I80">
    <cfRule type="cellIs" dxfId="6" priority="1085" operator="greaterThan">
      <formula>150</formula>
    </cfRule>
  </conditionalFormatting>
  <conditionalFormatting sqref="I81">
    <cfRule type="cellIs" dxfId="4" priority="1086" operator="greaterThan">
      <formula>250</formula>
    </cfRule>
  </conditionalFormatting>
  <conditionalFormatting sqref="I81">
    <cfRule type="cellIs" dxfId="5" priority="1087" operator="greaterThan">
      <formula>200</formula>
    </cfRule>
  </conditionalFormatting>
  <conditionalFormatting sqref="I81">
    <cfRule type="cellIs" dxfId="6" priority="1088" operator="greaterThan">
      <formula>150</formula>
    </cfRule>
  </conditionalFormatting>
  <conditionalFormatting sqref="I82">
    <cfRule type="cellIs" dxfId="4" priority="1089" operator="greaterThan">
      <formula>250</formula>
    </cfRule>
  </conditionalFormatting>
  <conditionalFormatting sqref="I82">
    <cfRule type="cellIs" dxfId="5" priority="1090" operator="greaterThan">
      <formula>200</formula>
    </cfRule>
  </conditionalFormatting>
  <conditionalFormatting sqref="I82">
    <cfRule type="cellIs" dxfId="6" priority="1091" operator="greaterThan">
      <formula>150</formula>
    </cfRule>
  </conditionalFormatting>
  <conditionalFormatting sqref="I83">
    <cfRule type="cellIs" dxfId="4" priority="1092" operator="greaterThan">
      <formula>250</formula>
    </cfRule>
  </conditionalFormatting>
  <conditionalFormatting sqref="I83">
    <cfRule type="cellIs" dxfId="5" priority="1093" operator="greaterThan">
      <formula>200</formula>
    </cfRule>
  </conditionalFormatting>
  <conditionalFormatting sqref="I83">
    <cfRule type="cellIs" dxfId="6" priority="1094" operator="greaterThan">
      <formula>150</formula>
    </cfRule>
  </conditionalFormatting>
  <conditionalFormatting sqref="I84">
    <cfRule type="cellIs" dxfId="4" priority="1095" operator="greaterThan">
      <formula>250</formula>
    </cfRule>
  </conditionalFormatting>
  <conditionalFormatting sqref="I84">
    <cfRule type="cellIs" dxfId="5" priority="1096" operator="greaterThan">
      <formula>200</formula>
    </cfRule>
  </conditionalFormatting>
  <conditionalFormatting sqref="I84">
    <cfRule type="cellIs" dxfId="6" priority="1097" operator="greaterThan">
      <formula>150</formula>
    </cfRule>
  </conditionalFormatting>
  <conditionalFormatting sqref="I85">
    <cfRule type="cellIs" dxfId="4" priority="1098" operator="greaterThan">
      <formula>250</formula>
    </cfRule>
  </conditionalFormatting>
  <conditionalFormatting sqref="I85">
    <cfRule type="cellIs" dxfId="5" priority="1099" operator="greaterThan">
      <formula>200</formula>
    </cfRule>
  </conditionalFormatting>
  <conditionalFormatting sqref="I85">
    <cfRule type="cellIs" dxfId="6" priority="1100" operator="greaterThan">
      <formula>150</formula>
    </cfRule>
  </conditionalFormatting>
  <conditionalFormatting sqref="I86">
    <cfRule type="cellIs" dxfId="4" priority="1101" operator="greaterThan">
      <formula>250</formula>
    </cfRule>
  </conditionalFormatting>
  <conditionalFormatting sqref="I86">
    <cfRule type="cellIs" dxfId="5" priority="1102" operator="greaterThan">
      <formula>200</formula>
    </cfRule>
  </conditionalFormatting>
  <conditionalFormatting sqref="I86">
    <cfRule type="cellIs" dxfId="6" priority="1103" operator="greaterThan">
      <formula>150</formula>
    </cfRule>
  </conditionalFormatting>
  <conditionalFormatting sqref="I87">
    <cfRule type="cellIs" dxfId="4" priority="1104" operator="greaterThan">
      <formula>250</formula>
    </cfRule>
  </conditionalFormatting>
  <conditionalFormatting sqref="I87">
    <cfRule type="cellIs" dxfId="5" priority="1105" operator="greaterThan">
      <formula>200</formula>
    </cfRule>
  </conditionalFormatting>
  <conditionalFormatting sqref="I87">
    <cfRule type="cellIs" dxfId="6" priority="1106" operator="greaterThan">
      <formula>150</formula>
    </cfRule>
  </conditionalFormatting>
  <conditionalFormatting sqref="I88">
    <cfRule type="cellIs" dxfId="4" priority="1107" operator="greaterThan">
      <formula>250</formula>
    </cfRule>
  </conditionalFormatting>
  <conditionalFormatting sqref="I88">
    <cfRule type="cellIs" dxfId="5" priority="1108" operator="greaterThan">
      <formula>200</formula>
    </cfRule>
  </conditionalFormatting>
  <conditionalFormatting sqref="I88">
    <cfRule type="cellIs" dxfId="6" priority="1109" operator="greaterThan">
      <formula>150</formula>
    </cfRule>
  </conditionalFormatting>
  <conditionalFormatting sqref="I89">
    <cfRule type="cellIs" dxfId="4" priority="1110" operator="greaterThan">
      <formula>250</formula>
    </cfRule>
  </conditionalFormatting>
  <conditionalFormatting sqref="I89">
    <cfRule type="cellIs" dxfId="5" priority="1111" operator="greaterThan">
      <formula>200</formula>
    </cfRule>
  </conditionalFormatting>
  <conditionalFormatting sqref="I89">
    <cfRule type="cellIs" dxfId="6" priority="1112" operator="greaterThan">
      <formula>150</formula>
    </cfRule>
  </conditionalFormatting>
  <conditionalFormatting sqref="I90">
    <cfRule type="cellIs" dxfId="4" priority="1113" operator="greaterThan">
      <formula>250</formula>
    </cfRule>
  </conditionalFormatting>
  <conditionalFormatting sqref="I90">
    <cfRule type="cellIs" dxfId="5" priority="1114" operator="greaterThan">
      <formula>200</formula>
    </cfRule>
  </conditionalFormatting>
  <conditionalFormatting sqref="I90">
    <cfRule type="cellIs" dxfId="6" priority="1115" operator="greaterThan">
      <formula>150</formula>
    </cfRule>
  </conditionalFormatting>
  <conditionalFormatting sqref="I91">
    <cfRule type="cellIs" dxfId="4" priority="1116" operator="greaterThan">
      <formula>250</formula>
    </cfRule>
  </conditionalFormatting>
  <conditionalFormatting sqref="I91">
    <cfRule type="cellIs" dxfId="5" priority="1117" operator="greaterThan">
      <formula>200</formula>
    </cfRule>
  </conditionalFormatting>
  <conditionalFormatting sqref="I91">
    <cfRule type="cellIs" dxfId="6" priority="1118" operator="greaterThan">
      <formula>150</formula>
    </cfRule>
  </conditionalFormatting>
  <conditionalFormatting sqref="I92">
    <cfRule type="cellIs" dxfId="4" priority="1119" operator="greaterThan">
      <formula>250</formula>
    </cfRule>
  </conditionalFormatting>
  <conditionalFormatting sqref="I92">
    <cfRule type="cellIs" dxfId="5" priority="1120" operator="greaterThan">
      <formula>200</formula>
    </cfRule>
  </conditionalFormatting>
  <conditionalFormatting sqref="I92">
    <cfRule type="cellIs" dxfId="6" priority="1121" operator="greaterThan">
      <formula>150</formula>
    </cfRule>
  </conditionalFormatting>
  <conditionalFormatting sqref="I93">
    <cfRule type="cellIs" dxfId="4" priority="1122" operator="greaterThan">
      <formula>250</formula>
    </cfRule>
  </conditionalFormatting>
  <conditionalFormatting sqref="I93">
    <cfRule type="cellIs" dxfId="5" priority="1123" operator="greaterThan">
      <formula>200</formula>
    </cfRule>
  </conditionalFormatting>
  <conditionalFormatting sqref="I93">
    <cfRule type="cellIs" dxfId="6" priority="1124" operator="greaterThan">
      <formula>150</formula>
    </cfRule>
  </conditionalFormatting>
  <conditionalFormatting sqref="I94">
    <cfRule type="cellIs" dxfId="4" priority="1125" operator="greaterThan">
      <formula>250</formula>
    </cfRule>
  </conditionalFormatting>
  <conditionalFormatting sqref="I94">
    <cfRule type="cellIs" dxfId="5" priority="1126" operator="greaterThan">
      <formula>200</formula>
    </cfRule>
  </conditionalFormatting>
  <conditionalFormatting sqref="I94">
    <cfRule type="cellIs" dxfId="6" priority="1127" operator="greaterThan">
      <formula>150</formula>
    </cfRule>
  </conditionalFormatting>
  <conditionalFormatting sqref="I95">
    <cfRule type="cellIs" dxfId="4" priority="1128" operator="greaterThan">
      <formula>250</formula>
    </cfRule>
  </conditionalFormatting>
  <conditionalFormatting sqref="I95">
    <cfRule type="cellIs" dxfId="5" priority="1129" operator="greaterThan">
      <formula>200</formula>
    </cfRule>
  </conditionalFormatting>
  <conditionalFormatting sqref="I95">
    <cfRule type="cellIs" dxfId="6" priority="1130" operator="greaterThan">
      <formula>150</formula>
    </cfRule>
  </conditionalFormatting>
  <conditionalFormatting sqref="I96">
    <cfRule type="cellIs" dxfId="4" priority="1131" operator="greaterThan">
      <formula>250</formula>
    </cfRule>
  </conditionalFormatting>
  <conditionalFormatting sqref="I96">
    <cfRule type="cellIs" dxfId="5" priority="1132" operator="greaterThan">
      <formula>200</formula>
    </cfRule>
  </conditionalFormatting>
  <conditionalFormatting sqref="I96">
    <cfRule type="cellIs" dxfId="6" priority="1133" operator="greaterThan">
      <formula>150</formula>
    </cfRule>
  </conditionalFormatting>
  <conditionalFormatting sqref="I97">
    <cfRule type="cellIs" dxfId="4" priority="1134" operator="greaterThan">
      <formula>250</formula>
    </cfRule>
  </conditionalFormatting>
  <conditionalFormatting sqref="I97">
    <cfRule type="cellIs" dxfId="5" priority="1135" operator="greaterThan">
      <formula>200</formula>
    </cfRule>
  </conditionalFormatting>
  <conditionalFormatting sqref="I97">
    <cfRule type="cellIs" dxfId="6" priority="1136" operator="greaterThan">
      <formula>150</formula>
    </cfRule>
  </conditionalFormatting>
  <conditionalFormatting sqref="I98">
    <cfRule type="cellIs" dxfId="4" priority="1137" operator="greaterThan">
      <formula>250</formula>
    </cfRule>
  </conditionalFormatting>
  <conditionalFormatting sqref="I98">
    <cfRule type="cellIs" dxfId="5" priority="1138" operator="greaterThan">
      <formula>200</formula>
    </cfRule>
  </conditionalFormatting>
  <conditionalFormatting sqref="I98">
    <cfRule type="cellIs" dxfId="6" priority="1139" operator="greaterThan">
      <formula>150</formula>
    </cfRule>
  </conditionalFormatting>
  <conditionalFormatting sqref="I99">
    <cfRule type="cellIs" dxfId="4" priority="1140" operator="greaterThan">
      <formula>250</formula>
    </cfRule>
  </conditionalFormatting>
  <conditionalFormatting sqref="I99">
    <cfRule type="cellIs" dxfId="5" priority="1141" operator="greaterThan">
      <formula>200</formula>
    </cfRule>
  </conditionalFormatting>
  <conditionalFormatting sqref="I99">
    <cfRule type="cellIs" dxfId="6" priority="1142" operator="greaterThan">
      <formula>150</formula>
    </cfRule>
  </conditionalFormatting>
  <conditionalFormatting sqref="I100">
    <cfRule type="cellIs" dxfId="4" priority="1143" operator="greaterThan">
      <formula>250</formula>
    </cfRule>
  </conditionalFormatting>
  <conditionalFormatting sqref="I100">
    <cfRule type="cellIs" dxfId="5" priority="1144" operator="greaterThan">
      <formula>200</formula>
    </cfRule>
  </conditionalFormatting>
  <conditionalFormatting sqref="I100">
    <cfRule type="cellIs" dxfId="6" priority="1145" operator="greaterThan">
      <formula>150</formula>
    </cfRule>
  </conditionalFormatting>
  <conditionalFormatting sqref="I101">
    <cfRule type="cellIs" dxfId="4" priority="1146" operator="greaterThan">
      <formula>250</formula>
    </cfRule>
  </conditionalFormatting>
  <conditionalFormatting sqref="I101">
    <cfRule type="cellIs" dxfId="5" priority="1147" operator="greaterThan">
      <formula>200</formula>
    </cfRule>
  </conditionalFormatting>
  <conditionalFormatting sqref="I101">
    <cfRule type="cellIs" dxfId="6" priority="1148" operator="greaterThan">
      <formula>150</formula>
    </cfRule>
  </conditionalFormatting>
  <conditionalFormatting sqref="I102">
    <cfRule type="cellIs" dxfId="4" priority="1149" operator="greaterThan">
      <formula>250</formula>
    </cfRule>
  </conditionalFormatting>
  <conditionalFormatting sqref="I102">
    <cfRule type="cellIs" dxfId="5" priority="1150" operator="greaterThan">
      <formula>200</formula>
    </cfRule>
  </conditionalFormatting>
  <conditionalFormatting sqref="I102">
    <cfRule type="cellIs" dxfId="6" priority="1151" operator="greaterThan">
      <formula>150</formula>
    </cfRule>
  </conditionalFormatting>
  <conditionalFormatting sqref="I103">
    <cfRule type="cellIs" dxfId="4" priority="1152" operator="greaterThan">
      <formula>250</formula>
    </cfRule>
  </conditionalFormatting>
  <conditionalFormatting sqref="I103">
    <cfRule type="cellIs" dxfId="5" priority="1153" operator="greaterThan">
      <formula>200</formula>
    </cfRule>
  </conditionalFormatting>
  <conditionalFormatting sqref="I103">
    <cfRule type="cellIs" dxfId="6" priority="1154" operator="greaterThan">
      <formula>150</formula>
    </cfRule>
  </conditionalFormatting>
  <conditionalFormatting sqref="J8">
    <cfRule type="cellIs" dxfId="4" priority="1155" operator="greaterThan">
      <formula>250</formula>
    </cfRule>
  </conditionalFormatting>
  <conditionalFormatting sqref="J8">
    <cfRule type="cellIs" dxfId="5" priority="1156" operator="greaterThan">
      <formula>200</formula>
    </cfRule>
  </conditionalFormatting>
  <conditionalFormatting sqref="J8">
    <cfRule type="cellIs" dxfId="6" priority="1157" operator="greaterThan">
      <formula>150</formula>
    </cfRule>
  </conditionalFormatting>
  <conditionalFormatting sqref="J9">
    <cfRule type="cellIs" dxfId="4" priority="1158" operator="greaterThan">
      <formula>250</formula>
    </cfRule>
  </conditionalFormatting>
  <conditionalFormatting sqref="J9">
    <cfRule type="cellIs" dxfId="5" priority="1159" operator="greaterThan">
      <formula>200</formula>
    </cfRule>
  </conditionalFormatting>
  <conditionalFormatting sqref="J9">
    <cfRule type="cellIs" dxfId="6" priority="1160" operator="greaterThan">
      <formula>150</formula>
    </cfRule>
  </conditionalFormatting>
  <conditionalFormatting sqref="J10">
    <cfRule type="cellIs" dxfId="4" priority="1161" operator="greaterThan">
      <formula>250</formula>
    </cfRule>
  </conditionalFormatting>
  <conditionalFormatting sqref="J10">
    <cfRule type="cellIs" dxfId="5" priority="1162" operator="greaterThan">
      <formula>200</formula>
    </cfRule>
  </conditionalFormatting>
  <conditionalFormatting sqref="J10">
    <cfRule type="cellIs" dxfId="6" priority="1163" operator="greaterThan">
      <formula>150</formula>
    </cfRule>
  </conditionalFormatting>
  <conditionalFormatting sqref="J11">
    <cfRule type="cellIs" dxfId="4" priority="1164" operator="greaterThan">
      <formula>250</formula>
    </cfRule>
  </conditionalFormatting>
  <conditionalFormatting sqref="J11">
    <cfRule type="cellIs" dxfId="5" priority="1165" operator="greaterThan">
      <formula>200</formula>
    </cfRule>
  </conditionalFormatting>
  <conditionalFormatting sqref="J11">
    <cfRule type="cellIs" dxfId="6" priority="1166" operator="greaterThan">
      <formula>150</formula>
    </cfRule>
  </conditionalFormatting>
  <conditionalFormatting sqref="J12">
    <cfRule type="cellIs" dxfId="4" priority="1167" operator="greaterThan">
      <formula>250</formula>
    </cfRule>
  </conditionalFormatting>
  <conditionalFormatting sqref="J12">
    <cfRule type="cellIs" dxfId="5" priority="1168" operator="greaterThan">
      <formula>200</formula>
    </cfRule>
  </conditionalFormatting>
  <conditionalFormatting sqref="J12">
    <cfRule type="cellIs" dxfId="6" priority="1169" operator="greaterThan">
      <formula>150</formula>
    </cfRule>
  </conditionalFormatting>
  <conditionalFormatting sqref="J13">
    <cfRule type="cellIs" dxfId="4" priority="1170" operator="greaterThan">
      <formula>250</formula>
    </cfRule>
  </conditionalFormatting>
  <conditionalFormatting sqref="J13">
    <cfRule type="cellIs" dxfId="5" priority="1171" operator="greaterThan">
      <formula>200</formula>
    </cfRule>
  </conditionalFormatting>
  <conditionalFormatting sqref="J13">
    <cfRule type="cellIs" dxfId="6" priority="1172" operator="greaterThan">
      <formula>150</formula>
    </cfRule>
  </conditionalFormatting>
  <conditionalFormatting sqref="J14">
    <cfRule type="cellIs" dxfId="4" priority="1173" operator="greaterThan">
      <formula>250</formula>
    </cfRule>
  </conditionalFormatting>
  <conditionalFormatting sqref="J14">
    <cfRule type="cellIs" dxfId="5" priority="1174" operator="greaterThan">
      <formula>200</formula>
    </cfRule>
  </conditionalFormatting>
  <conditionalFormatting sqref="J14">
    <cfRule type="cellIs" dxfId="6" priority="1175" operator="greaterThan">
      <formula>150</formula>
    </cfRule>
  </conditionalFormatting>
  <conditionalFormatting sqref="J15">
    <cfRule type="cellIs" dxfId="4" priority="1176" operator="greaterThan">
      <formula>250</formula>
    </cfRule>
  </conditionalFormatting>
  <conditionalFormatting sqref="J15">
    <cfRule type="cellIs" dxfId="5" priority="1177" operator="greaterThan">
      <formula>200</formula>
    </cfRule>
  </conditionalFormatting>
  <conditionalFormatting sqref="J15">
    <cfRule type="cellIs" dxfId="6" priority="1178" operator="greaterThan">
      <formula>150</formula>
    </cfRule>
  </conditionalFormatting>
  <conditionalFormatting sqref="J16">
    <cfRule type="cellIs" dxfId="4" priority="1179" operator="greaterThan">
      <formula>250</formula>
    </cfRule>
  </conditionalFormatting>
  <conditionalFormatting sqref="J16">
    <cfRule type="cellIs" dxfId="5" priority="1180" operator="greaterThan">
      <formula>200</formula>
    </cfRule>
  </conditionalFormatting>
  <conditionalFormatting sqref="J16">
    <cfRule type="cellIs" dxfId="6" priority="1181" operator="greaterThan">
      <formula>150</formula>
    </cfRule>
  </conditionalFormatting>
  <conditionalFormatting sqref="J17">
    <cfRule type="cellIs" dxfId="4" priority="1182" operator="greaterThan">
      <formula>250</formula>
    </cfRule>
  </conditionalFormatting>
  <conditionalFormatting sqref="J17">
    <cfRule type="cellIs" dxfId="5" priority="1183" operator="greaterThan">
      <formula>200</formula>
    </cfRule>
  </conditionalFormatting>
  <conditionalFormatting sqref="J17">
    <cfRule type="cellIs" dxfId="6" priority="1184" operator="greaterThan">
      <formula>150</formula>
    </cfRule>
  </conditionalFormatting>
  <conditionalFormatting sqref="J18">
    <cfRule type="cellIs" dxfId="4" priority="1185" operator="greaterThan">
      <formula>250</formula>
    </cfRule>
  </conditionalFormatting>
  <conditionalFormatting sqref="J18">
    <cfRule type="cellIs" dxfId="5" priority="1186" operator="greaterThan">
      <formula>200</formula>
    </cfRule>
  </conditionalFormatting>
  <conditionalFormatting sqref="J18">
    <cfRule type="cellIs" dxfId="6" priority="1187" operator="greaterThan">
      <formula>150</formula>
    </cfRule>
  </conditionalFormatting>
  <conditionalFormatting sqref="J19">
    <cfRule type="cellIs" dxfId="4" priority="1188" operator="greaterThan">
      <formula>250</formula>
    </cfRule>
  </conditionalFormatting>
  <conditionalFormatting sqref="J19">
    <cfRule type="cellIs" dxfId="5" priority="1189" operator="greaterThan">
      <formula>200</formula>
    </cfRule>
  </conditionalFormatting>
  <conditionalFormatting sqref="J19">
    <cfRule type="cellIs" dxfId="6" priority="1190" operator="greaterThan">
      <formula>150</formula>
    </cfRule>
  </conditionalFormatting>
  <conditionalFormatting sqref="J20">
    <cfRule type="cellIs" dxfId="4" priority="1191" operator="greaterThan">
      <formula>250</formula>
    </cfRule>
  </conditionalFormatting>
  <conditionalFormatting sqref="J20">
    <cfRule type="cellIs" dxfId="5" priority="1192" operator="greaterThan">
      <formula>200</formula>
    </cfRule>
  </conditionalFormatting>
  <conditionalFormatting sqref="J20">
    <cfRule type="cellIs" dxfId="6" priority="1193" operator="greaterThan">
      <formula>150</formula>
    </cfRule>
  </conditionalFormatting>
  <conditionalFormatting sqref="J21">
    <cfRule type="cellIs" dxfId="4" priority="1194" operator="greaterThan">
      <formula>250</formula>
    </cfRule>
  </conditionalFormatting>
  <conditionalFormatting sqref="J21">
    <cfRule type="cellIs" dxfId="5" priority="1195" operator="greaterThan">
      <formula>200</formula>
    </cfRule>
  </conditionalFormatting>
  <conditionalFormatting sqref="J21">
    <cfRule type="cellIs" dxfId="6" priority="1196" operator="greaterThan">
      <formula>150</formula>
    </cfRule>
  </conditionalFormatting>
  <conditionalFormatting sqref="J22">
    <cfRule type="cellIs" dxfId="4" priority="1197" operator="greaterThan">
      <formula>250</formula>
    </cfRule>
  </conditionalFormatting>
  <conditionalFormatting sqref="J22">
    <cfRule type="cellIs" dxfId="5" priority="1198" operator="greaterThan">
      <formula>200</formula>
    </cfRule>
  </conditionalFormatting>
  <conditionalFormatting sqref="J22">
    <cfRule type="cellIs" dxfId="6" priority="1199" operator="greaterThan">
      <formula>150</formula>
    </cfRule>
  </conditionalFormatting>
  <conditionalFormatting sqref="J23">
    <cfRule type="cellIs" dxfId="4" priority="1200" operator="greaterThan">
      <formula>250</formula>
    </cfRule>
  </conditionalFormatting>
  <conditionalFormatting sqref="J23">
    <cfRule type="cellIs" dxfId="5" priority="1201" operator="greaterThan">
      <formula>200</formula>
    </cfRule>
  </conditionalFormatting>
  <conditionalFormatting sqref="J23">
    <cfRule type="cellIs" dxfId="6" priority="1202" operator="greaterThan">
      <formula>150</formula>
    </cfRule>
  </conditionalFormatting>
  <conditionalFormatting sqref="J24">
    <cfRule type="cellIs" dxfId="4" priority="1203" operator="greaterThan">
      <formula>250</formula>
    </cfRule>
  </conditionalFormatting>
  <conditionalFormatting sqref="J24">
    <cfRule type="cellIs" dxfId="5" priority="1204" operator="greaterThan">
      <formula>200</formula>
    </cfRule>
  </conditionalFormatting>
  <conditionalFormatting sqref="J24">
    <cfRule type="cellIs" dxfId="6" priority="1205" operator="greaterThan">
      <formula>150</formula>
    </cfRule>
  </conditionalFormatting>
  <conditionalFormatting sqref="J25">
    <cfRule type="cellIs" dxfId="4" priority="1206" operator="greaterThan">
      <formula>250</formula>
    </cfRule>
  </conditionalFormatting>
  <conditionalFormatting sqref="J25">
    <cfRule type="cellIs" dxfId="5" priority="1207" operator="greaterThan">
      <formula>200</formula>
    </cfRule>
  </conditionalFormatting>
  <conditionalFormatting sqref="J25">
    <cfRule type="cellIs" dxfId="6" priority="1208" operator="greaterThan">
      <formula>150</formula>
    </cfRule>
  </conditionalFormatting>
  <conditionalFormatting sqref="J26">
    <cfRule type="cellIs" dxfId="4" priority="1209" operator="greaterThan">
      <formula>250</formula>
    </cfRule>
  </conditionalFormatting>
  <conditionalFormatting sqref="J26">
    <cfRule type="cellIs" dxfId="5" priority="1210" operator="greaterThan">
      <formula>200</formula>
    </cfRule>
  </conditionalFormatting>
  <conditionalFormatting sqref="J26">
    <cfRule type="cellIs" dxfId="6" priority="1211" operator="greaterThan">
      <formula>150</formula>
    </cfRule>
  </conditionalFormatting>
  <conditionalFormatting sqref="J27">
    <cfRule type="cellIs" dxfId="4" priority="1212" operator="greaterThan">
      <formula>250</formula>
    </cfRule>
  </conditionalFormatting>
  <conditionalFormatting sqref="J27">
    <cfRule type="cellIs" dxfId="5" priority="1213" operator="greaterThan">
      <formula>200</formula>
    </cfRule>
  </conditionalFormatting>
  <conditionalFormatting sqref="J27">
    <cfRule type="cellIs" dxfId="6" priority="1214" operator="greaterThan">
      <formula>150</formula>
    </cfRule>
  </conditionalFormatting>
  <conditionalFormatting sqref="J28">
    <cfRule type="cellIs" dxfId="4" priority="1215" operator="greaterThan">
      <formula>250</formula>
    </cfRule>
  </conditionalFormatting>
  <conditionalFormatting sqref="J28">
    <cfRule type="cellIs" dxfId="5" priority="1216" operator="greaterThan">
      <formula>200</formula>
    </cfRule>
  </conditionalFormatting>
  <conditionalFormatting sqref="J28">
    <cfRule type="cellIs" dxfId="6" priority="1217" operator="greaterThan">
      <formula>150</formula>
    </cfRule>
  </conditionalFormatting>
  <conditionalFormatting sqref="J29">
    <cfRule type="cellIs" dxfId="4" priority="1218" operator="greaterThan">
      <formula>250</formula>
    </cfRule>
  </conditionalFormatting>
  <conditionalFormatting sqref="J29">
    <cfRule type="cellIs" dxfId="5" priority="1219" operator="greaterThan">
      <formula>200</formula>
    </cfRule>
  </conditionalFormatting>
  <conditionalFormatting sqref="J29">
    <cfRule type="cellIs" dxfId="6" priority="1220" operator="greaterThan">
      <formula>150</formula>
    </cfRule>
  </conditionalFormatting>
  <conditionalFormatting sqref="J30">
    <cfRule type="cellIs" dxfId="4" priority="1221" operator="greaterThan">
      <formula>250</formula>
    </cfRule>
  </conditionalFormatting>
  <conditionalFormatting sqref="J30">
    <cfRule type="cellIs" dxfId="5" priority="1222" operator="greaterThan">
      <formula>200</formula>
    </cfRule>
  </conditionalFormatting>
  <conditionalFormatting sqref="J30">
    <cfRule type="cellIs" dxfId="6" priority="1223" operator="greaterThan">
      <formula>150</formula>
    </cfRule>
  </conditionalFormatting>
  <conditionalFormatting sqref="J31">
    <cfRule type="cellIs" dxfId="4" priority="1224" operator="greaterThan">
      <formula>250</formula>
    </cfRule>
  </conditionalFormatting>
  <conditionalFormatting sqref="J31">
    <cfRule type="cellIs" dxfId="5" priority="1225" operator="greaterThan">
      <formula>200</formula>
    </cfRule>
  </conditionalFormatting>
  <conditionalFormatting sqref="J31">
    <cfRule type="cellIs" dxfId="6" priority="1226" operator="greaterThan">
      <formula>150</formula>
    </cfRule>
  </conditionalFormatting>
  <conditionalFormatting sqref="J32">
    <cfRule type="cellIs" dxfId="4" priority="1227" operator="greaterThan">
      <formula>250</formula>
    </cfRule>
  </conditionalFormatting>
  <conditionalFormatting sqref="J32">
    <cfRule type="cellIs" dxfId="5" priority="1228" operator="greaterThan">
      <formula>200</formula>
    </cfRule>
  </conditionalFormatting>
  <conditionalFormatting sqref="J32">
    <cfRule type="cellIs" dxfId="6" priority="1229" operator="greaterThan">
      <formula>150</formula>
    </cfRule>
  </conditionalFormatting>
  <conditionalFormatting sqref="J33">
    <cfRule type="cellIs" dxfId="4" priority="1230" operator="greaterThan">
      <formula>250</formula>
    </cfRule>
  </conditionalFormatting>
  <conditionalFormatting sqref="J33">
    <cfRule type="cellIs" dxfId="5" priority="1231" operator="greaterThan">
      <formula>200</formula>
    </cfRule>
  </conditionalFormatting>
  <conditionalFormatting sqref="J33">
    <cfRule type="cellIs" dxfId="6" priority="1232" operator="greaterThan">
      <formula>150</formula>
    </cfRule>
  </conditionalFormatting>
  <conditionalFormatting sqref="J34">
    <cfRule type="cellIs" dxfId="4" priority="1233" operator="greaterThan">
      <formula>250</formula>
    </cfRule>
  </conditionalFormatting>
  <conditionalFormatting sqref="J34">
    <cfRule type="cellIs" dxfId="5" priority="1234" operator="greaterThan">
      <formula>200</formula>
    </cfRule>
  </conditionalFormatting>
  <conditionalFormatting sqref="J34">
    <cfRule type="cellIs" dxfId="6" priority="1235" operator="greaterThan">
      <formula>150</formula>
    </cfRule>
  </conditionalFormatting>
  <conditionalFormatting sqref="J35">
    <cfRule type="cellIs" dxfId="4" priority="1236" operator="greaterThan">
      <formula>250</formula>
    </cfRule>
  </conditionalFormatting>
  <conditionalFormatting sqref="J35">
    <cfRule type="cellIs" dxfId="5" priority="1237" operator="greaterThan">
      <formula>200</formula>
    </cfRule>
  </conditionalFormatting>
  <conditionalFormatting sqref="J35">
    <cfRule type="cellIs" dxfId="6" priority="1238" operator="greaterThan">
      <formula>150</formula>
    </cfRule>
  </conditionalFormatting>
  <conditionalFormatting sqref="J36">
    <cfRule type="cellIs" dxfId="4" priority="1239" operator="greaterThan">
      <formula>250</formula>
    </cfRule>
  </conditionalFormatting>
  <conditionalFormatting sqref="J36">
    <cfRule type="cellIs" dxfId="5" priority="1240" operator="greaterThan">
      <formula>200</formula>
    </cfRule>
  </conditionalFormatting>
  <conditionalFormatting sqref="J36">
    <cfRule type="cellIs" dxfId="6" priority="1241" operator="greaterThan">
      <formula>150</formula>
    </cfRule>
  </conditionalFormatting>
  <conditionalFormatting sqref="J37">
    <cfRule type="cellIs" dxfId="4" priority="1242" operator="greaterThan">
      <formula>250</formula>
    </cfRule>
  </conditionalFormatting>
  <conditionalFormatting sqref="J37">
    <cfRule type="cellIs" dxfId="5" priority="1243" operator="greaterThan">
      <formula>200</formula>
    </cfRule>
  </conditionalFormatting>
  <conditionalFormatting sqref="J37">
    <cfRule type="cellIs" dxfId="6" priority="1244" operator="greaterThan">
      <formula>150</formula>
    </cfRule>
  </conditionalFormatting>
  <conditionalFormatting sqref="J38">
    <cfRule type="cellIs" dxfId="4" priority="1245" operator="greaterThan">
      <formula>250</formula>
    </cfRule>
  </conditionalFormatting>
  <conditionalFormatting sqref="J38">
    <cfRule type="cellIs" dxfId="5" priority="1246" operator="greaterThan">
      <formula>200</formula>
    </cfRule>
  </conditionalFormatting>
  <conditionalFormatting sqref="J38">
    <cfRule type="cellIs" dxfId="6" priority="1247" operator="greaterThan">
      <formula>150</formula>
    </cfRule>
  </conditionalFormatting>
  <conditionalFormatting sqref="J39">
    <cfRule type="cellIs" dxfId="4" priority="1248" operator="greaterThan">
      <formula>250</formula>
    </cfRule>
  </conditionalFormatting>
  <conditionalFormatting sqref="J39">
    <cfRule type="cellIs" dxfId="5" priority="1249" operator="greaterThan">
      <formula>200</formula>
    </cfRule>
  </conditionalFormatting>
  <conditionalFormatting sqref="J39">
    <cfRule type="cellIs" dxfId="6" priority="1250" operator="greaterThan">
      <formula>150</formula>
    </cfRule>
  </conditionalFormatting>
  <conditionalFormatting sqref="J40">
    <cfRule type="cellIs" dxfId="4" priority="1251" operator="greaterThan">
      <formula>250</formula>
    </cfRule>
  </conditionalFormatting>
  <conditionalFormatting sqref="J40">
    <cfRule type="cellIs" dxfId="5" priority="1252" operator="greaterThan">
      <formula>200</formula>
    </cfRule>
  </conditionalFormatting>
  <conditionalFormatting sqref="J40">
    <cfRule type="cellIs" dxfId="6" priority="1253" operator="greaterThan">
      <formula>150</formula>
    </cfRule>
  </conditionalFormatting>
  <conditionalFormatting sqref="J41">
    <cfRule type="cellIs" dxfId="4" priority="1254" operator="greaterThan">
      <formula>250</formula>
    </cfRule>
  </conditionalFormatting>
  <conditionalFormatting sqref="J41">
    <cfRule type="cellIs" dxfId="5" priority="1255" operator="greaterThan">
      <formula>200</formula>
    </cfRule>
  </conditionalFormatting>
  <conditionalFormatting sqref="J41">
    <cfRule type="cellIs" dxfId="6" priority="1256" operator="greaterThan">
      <formula>150</formula>
    </cfRule>
  </conditionalFormatting>
  <conditionalFormatting sqref="J42">
    <cfRule type="cellIs" dxfId="4" priority="1257" operator="greaterThan">
      <formula>250</formula>
    </cfRule>
  </conditionalFormatting>
  <conditionalFormatting sqref="J42">
    <cfRule type="cellIs" dxfId="5" priority="1258" operator="greaterThan">
      <formula>200</formula>
    </cfRule>
  </conditionalFormatting>
  <conditionalFormatting sqref="J42">
    <cfRule type="cellIs" dxfId="6" priority="1259" operator="greaterThan">
      <formula>150</formula>
    </cfRule>
  </conditionalFormatting>
  <conditionalFormatting sqref="J43">
    <cfRule type="cellIs" dxfId="4" priority="1260" operator="greaterThan">
      <formula>250</formula>
    </cfRule>
  </conditionalFormatting>
  <conditionalFormatting sqref="J43">
    <cfRule type="cellIs" dxfId="5" priority="1261" operator="greaterThan">
      <formula>200</formula>
    </cfRule>
  </conditionalFormatting>
  <conditionalFormatting sqref="J43">
    <cfRule type="cellIs" dxfId="6" priority="1262" operator="greaterThan">
      <formula>150</formula>
    </cfRule>
  </conditionalFormatting>
  <conditionalFormatting sqref="J44">
    <cfRule type="cellIs" dxfId="4" priority="1263" operator="greaterThan">
      <formula>250</formula>
    </cfRule>
  </conditionalFormatting>
  <conditionalFormatting sqref="J44">
    <cfRule type="cellIs" dxfId="5" priority="1264" operator="greaterThan">
      <formula>200</formula>
    </cfRule>
  </conditionalFormatting>
  <conditionalFormatting sqref="J44">
    <cfRule type="cellIs" dxfId="6" priority="1265" operator="greaterThan">
      <formula>150</formula>
    </cfRule>
  </conditionalFormatting>
  <conditionalFormatting sqref="J45">
    <cfRule type="cellIs" dxfId="4" priority="1266" operator="greaterThan">
      <formula>250</formula>
    </cfRule>
  </conditionalFormatting>
  <conditionalFormatting sqref="J45">
    <cfRule type="cellIs" dxfId="5" priority="1267" operator="greaterThan">
      <formula>200</formula>
    </cfRule>
  </conditionalFormatting>
  <conditionalFormatting sqref="J45">
    <cfRule type="cellIs" dxfId="6" priority="1268" operator="greaterThan">
      <formula>150</formula>
    </cfRule>
  </conditionalFormatting>
  <conditionalFormatting sqref="J46">
    <cfRule type="cellIs" dxfId="4" priority="1269" operator="greaterThan">
      <formula>250</formula>
    </cfRule>
  </conditionalFormatting>
  <conditionalFormatting sqref="J46">
    <cfRule type="cellIs" dxfId="5" priority="1270" operator="greaterThan">
      <formula>200</formula>
    </cfRule>
  </conditionalFormatting>
  <conditionalFormatting sqref="J46">
    <cfRule type="cellIs" dxfId="6" priority="1271" operator="greaterThan">
      <formula>150</formula>
    </cfRule>
  </conditionalFormatting>
  <conditionalFormatting sqref="J47">
    <cfRule type="cellIs" dxfId="4" priority="1272" operator="greaterThan">
      <formula>250</formula>
    </cfRule>
  </conditionalFormatting>
  <conditionalFormatting sqref="J47">
    <cfRule type="cellIs" dxfId="5" priority="1273" operator="greaterThan">
      <formula>200</formula>
    </cfRule>
  </conditionalFormatting>
  <conditionalFormatting sqref="J47">
    <cfRule type="cellIs" dxfId="6" priority="1274" operator="greaterThan">
      <formula>150</formula>
    </cfRule>
  </conditionalFormatting>
  <conditionalFormatting sqref="J48">
    <cfRule type="cellIs" dxfId="4" priority="1275" operator="greaterThan">
      <formula>250</formula>
    </cfRule>
  </conditionalFormatting>
  <conditionalFormatting sqref="J48">
    <cfRule type="cellIs" dxfId="5" priority="1276" operator="greaterThan">
      <formula>200</formula>
    </cfRule>
  </conditionalFormatting>
  <conditionalFormatting sqref="J48">
    <cfRule type="cellIs" dxfId="6" priority="1277" operator="greaterThan">
      <formula>150</formula>
    </cfRule>
  </conditionalFormatting>
  <conditionalFormatting sqref="J49">
    <cfRule type="cellIs" dxfId="4" priority="1278" operator="greaterThan">
      <formula>250</formula>
    </cfRule>
  </conditionalFormatting>
  <conditionalFormatting sqref="J49">
    <cfRule type="cellIs" dxfId="5" priority="1279" operator="greaterThan">
      <formula>200</formula>
    </cfRule>
  </conditionalFormatting>
  <conditionalFormatting sqref="J49">
    <cfRule type="cellIs" dxfId="6" priority="1280" operator="greaterThan">
      <formula>150</formula>
    </cfRule>
  </conditionalFormatting>
  <conditionalFormatting sqref="J50">
    <cfRule type="cellIs" dxfId="4" priority="1281" operator="greaterThan">
      <formula>250</formula>
    </cfRule>
  </conditionalFormatting>
  <conditionalFormatting sqref="J50">
    <cfRule type="cellIs" dxfId="5" priority="1282" operator="greaterThan">
      <formula>200</formula>
    </cfRule>
  </conditionalFormatting>
  <conditionalFormatting sqref="J50">
    <cfRule type="cellIs" dxfId="6" priority="1283" operator="greaterThan">
      <formula>150</formula>
    </cfRule>
  </conditionalFormatting>
  <conditionalFormatting sqref="J51">
    <cfRule type="cellIs" dxfId="4" priority="1284" operator="greaterThan">
      <formula>250</formula>
    </cfRule>
  </conditionalFormatting>
  <conditionalFormatting sqref="J51">
    <cfRule type="cellIs" dxfId="5" priority="1285" operator="greaterThan">
      <formula>200</formula>
    </cfRule>
  </conditionalFormatting>
  <conditionalFormatting sqref="J51">
    <cfRule type="cellIs" dxfId="6" priority="1286" operator="greaterThan">
      <formula>150</formula>
    </cfRule>
  </conditionalFormatting>
  <conditionalFormatting sqref="J52">
    <cfRule type="cellIs" dxfId="4" priority="1287" operator="greaterThan">
      <formula>250</formula>
    </cfRule>
  </conditionalFormatting>
  <conditionalFormatting sqref="J52">
    <cfRule type="cellIs" dxfId="5" priority="1288" operator="greaterThan">
      <formula>200</formula>
    </cfRule>
  </conditionalFormatting>
  <conditionalFormatting sqref="J52">
    <cfRule type="cellIs" dxfId="6" priority="1289" operator="greaterThan">
      <formula>150</formula>
    </cfRule>
  </conditionalFormatting>
  <conditionalFormatting sqref="J53">
    <cfRule type="cellIs" dxfId="4" priority="1290" operator="greaterThan">
      <formula>250</formula>
    </cfRule>
  </conditionalFormatting>
  <conditionalFormatting sqref="J53">
    <cfRule type="cellIs" dxfId="5" priority="1291" operator="greaterThan">
      <formula>200</formula>
    </cfRule>
  </conditionalFormatting>
  <conditionalFormatting sqref="J53">
    <cfRule type="cellIs" dxfId="6" priority="1292" operator="greaterThan">
      <formula>150</formula>
    </cfRule>
  </conditionalFormatting>
  <conditionalFormatting sqref="J54">
    <cfRule type="cellIs" dxfId="4" priority="1293" operator="greaterThan">
      <formula>250</formula>
    </cfRule>
  </conditionalFormatting>
  <conditionalFormatting sqref="J54">
    <cfRule type="cellIs" dxfId="5" priority="1294" operator="greaterThan">
      <formula>200</formula>
    </cfRule>
  </conditionalFormatting>
  <conditionalFormatting sqref="J54">
    <cfRule type="cellIs" dxfId="6" priority="1295" operator="greaterThan">
      <formula>150</formula>
    </cfRule>
  </conditionalFormatting>
  <conditionalFormatting sqref="J55">
    <cfRule type="cellIs" dxfId="4" priority="1296" operator="greaterThan">
      <formula>250</formula>
    </cfRule>
  </conditionalFormatting>
  <conditionalFormatting sqref="J55">
    <cfRule type="cellIs" dxfId="5" priority="1297" operator="greaterThan">
      <formula>200</formula>
    </cfRule>
  </conditionalFormatting>
  <conditionalFormatting sqref="J55">
    <cfRule type="cellIs" dxfId="6" priority="1298" operator="greaterThan">
      <formula>150</formula>
    </cfRule>
  </conditionalFormatting>
  <conditionalFormatting sqref="J56">
    <cfRule type="cellIs" dxfId="4" priority="1299" operator="greaterThan">
      <formula>250</formula>
    </cfRule>
  </conditionalFormatting>
  <conditionalFormatting sqref="J56">
    <cfRule type="cellIs" dxfId="5" priority="1300" operator="greaterThan">
      <formula>200</formula>
    </cfRule>
  </conditionalFormatting>
  <conditionalFormatting sqref="J56">
    <cfRule type="cellIs" dxfId="6" priority="1301" operator="greaterThan">
      <formula>150</formula>
    </cfRule>
  </conditionalFormatting>
  <conditionalFormatting sqref="J57">
    <cfRule type="cellIs" dxfId="4" priority="1302" operator="greaterThan">
      <formula>250</formula>
    </cfRule>
  </conditionalFormatting>
  <conditionalFormatting sqref="J57">
    <cfRule type="cellIs" dxfId="5" priority="1303" operator="greaterThan">
      <formula>200</formula>
    </cfRule>
  </conditionalFormatting>
  <conditionalFormatting sqref="J57">
    <cfRule type="cellIs" dxfId="6" priority="1304" operator="greaterThan">
      <formula>150</formula>
    </cfRule>
  </conditionalFormatting>
  <conditionalFormatting sqref="J58">
    <cfRule type="cellIs" dxfId="4" priority="1305" operator="greaterThan">
      <formula>250</formula>
    </cfRule>
  </conditionalFormatting>
  <conditionalFormatting sqref="J58">
    <cfRule type="cellIs" dxfId="5" priority="1306" operator="greaterThan">
      <formula>200</formula>
    </cfRule>
  </conditionalFormatting>
  <conditionalFormatting sqref="J58">
    <cfRule type="cellIs" dxfId="6" priority="1307" operator="greaterThan">
      <formula>150</formula>
    </cfRule>
  </conditionalFormatting>
  <conditionalFormatting sqref="J59">
    <cfRule type="cellIs" dxfId="4" priority="1308" operator="greaterThan">
      <formula>250</formula>
    </cfRule>
  </conditionalFormatting>
  <conditionalFormatting sqref="J59">
    <cfRule type="cellIs" dxfId="5" priority="1309" operator="greaterThan">
      <formula>200</formula>
    </cfRule>
  </conditionalFormatting>
  <conditionalFormatting sqref="J59">
    <cfRule type="cellIs" dxfId="6" priority="1310" operator="greaterThan">
      <formula>150</formula>
    </cfRule>
  </conditionalFormatting>
  <conditionalFormatting sqref="J60">
    <cfRule type="cellIs" dxfId="4" priority="1311" operator="greaterThan">
      <formula>250</formula>
    </cfRule>
  </conditionalFormatting>
  <conditionalFormatting sqref="J60">
    <cfRule type="cellIs" dxfId="5" priority="1312" operator="greaterThan">
      <formula>200</formula>
    </cfRule>
  </conditionalFormatting>
  <conditionalFormatting sqref="J60">
    <cfRule type="cellIs" dxfId="6" priority="1313" operator="greaterThan">
      <formula>150</formula>
    </cfRule>
  </conditionalFormatting>
  <conditionalFormatting sqref="J61">
    <cfRule type="cellIs" dxfId="4" priority="1314" operator="greaterThan">
      <formula>250</formula>
    </cfRule>
  </conditionalFormatting>
  <conditionalFormatting sqref="J61">
    <cfRule type="cellIs" dxfId="5" priority="1315" operator="greaterThan">
      <formula>200</formula>
    </cfRule>
  </conditionalFormatting>
  <conditionalFormatting sqref="J61">
    <cfRule type="cellIs" dxfId="6" priority="1316" operator="greaterThan">
      <formula>150</formula>
    </cfRule>
  </conditionalFormatting>
  <conditionalFormatting sqref="J62">
    <cfRule type="cellIs" dxfId="4" priority="1317" operator="greaterThan">
      <formula>250</formula>
    </cfRule>
  </conditionalFormatting>
  <conditionalFormatting sqref="J62">
    <cfRule type="cellIs" dxfId="5" priority="1318" operator="greaterThan">
      <formula>200</formula>
    </cfRule>
  </conditionalFormatting>
  <conditionalFormatting sqref="J62">
    <cfRule type="cellIs" dxfId="6" priority="1319" operator="greaterThan">
      <formula>150</formula>
    </cfRule>
  </conditionalFormatting>
  <conditionalFormatting sqref="J63">
    <cfRule type="cellIs" dxfId="4" priority="1320" operator="greaterThan">
      <formula>250</formula>
    </cfRule>
  </conditionalFormatting>
  <conditionalFormatting sqref="J63">
    <cfRule type="cellIs" dxfId="5" priority="1321" operator="greaterThan">
      <formula>200</formula>
    </cfRule>
  </conditionalFormatting>
  <conditionalFormatting sqref="J63">
    <cfRule type="cellIs" dxfId="6" priority="1322" operator="greaterThan">
      <formula>150</formula>
    </cfRule>
  </conditionalFormatting>
  <conditionalFormatting sqref="J64">
    <cfRule type="cellIs" dxfId="4" priority="1323" operator="greaterThan">
      <formula>250</formula>
    </cfRule>
  </conditionalFormatting>
  <conditionalFormatting sqref="J64">
    <cfRule type="cellIs" dxfId="5" priority="1324" operator="greaterThan">
      <formula>200</formula>
    </cfRule>
  </conditionalFormatting>
  <conditionalFormatting sqref="J64">
    <cfRule type="cellIs" dxfId="6" priority="1325" operator="greaterThan">
      <formula>150</formula>
    </cfRule>
  </conditionalFormatting>
  <conditionalFormatting sqref="J65">
    <cfRule type="cellIs" dxfId="4" priority="1326" operator="greaterThan">
      <formula>250</formula>
    </cfRule>
  </conditionalFormatting>
  <conditionalFormatting sqref="J65">
    <cfRule type="cellIs" dxfId="5" priority="1327" operator="greaterThan">
      <formula>200</formula>
    </cfRule>
  </conditionalFormatting>
  <conditionalFormatting sqref="J65">
    <cfRule type="cellIs" dxfId="6" priority="1328" operator="greaterThan">
      <formula>150</formula>
    </cfRule>
  </conditionalFormatting>
  <conditionalFormatting sqref="J66">
    <cfRule type="cellIs" dxfId="4" priority="1329" operator="greaterThan">
      <formula>250</formula>
    </cfRule>
  </conditionalFormatting>
  <conditionalFormatting sqref="J66">
    <cfRule type="cellIs" dxfId="5" priority="1330" operator="greaterThan">
      <formula>200</formula>
    </cfRule>
  </conditionalFormatting>
  <conditionalFormatting sqref="J66">
    <cfRule type="cellIs" dxfId="6" priority="1331" operator="greaterThan">
      <formula>150</formula>
    </cfRule>
  </conditionalFormatting>
  <conditionalFormatting sqref="J67">
    <cfRule type="cellIs" dxfId="4" priority="1332" operator="greaterThan">
      <formula>250</formula>
    </cfRule>
  </conditionalFormatting>
  <conditionalFormatting sqref="J67">
    <cfRule type="cellIs" dxfId="5" priority="1333" operator="greaterThan">
      <formula>200</formula>
    </cfRule>
  </conditionalFormatting>
  <conditionalFormatting sqref="J67">
    <cfRule type="cellIs" dxfId="6" priority="1334" operator="greaterThan">
      <formula>150</formula>
    </cfRule>
  </conditionalFormatting>
  <conditionalFormatting sqref="J68">
    <cfRule type="cellIs" dxfId="4" priority="1335" operator="greaterThan">
      <formula>250</formula>
    </cfRule>
  </conditionalFormatting>
  <conditionalFormatting sqref="J68">
    <cfRule type="cellIs" dxfId="5" priority="1336" operator="greaterThan">
      <formula>200</formula>
    </cfRule>
  </conditionalFormatting>
  <conditionalFormatting sqref="J68">
    <cfRule type="cellIs" dxfId="6" priority="1337" operator="greaterThan">
      <formula>150</formula>
    </cfRule>
  </conditionalFormatting>
  <conditionalFormatting sqref="J69">
    <cfRule type="cellIs" dxfId="4" priority="1338" operator="greaterThan">
      <formula>250</formula>
    </cfRule>
  </conditionalFormatting>
  <conditionalFormatting sqref="J69">
    <cfRule type="cellIs" dxfId="5" priority="1339" operator="greaterThan">
      <formula>200</formula>
    </cfRule>
  </conditionalFormatting>
  <conditionalFormatting sqref="J69">
    <cfRule type="cellIs" dxfId="6" priority="1340" operator="greaterThan">
      <formula>150</formula>
    </cfRule>
  </conditionalFormatting>
  <conditionalFormatting sqref="J70">
    <cfRule type="cellIs" dxfId="4" priority="1341" operator="greaterThan">
      <formula>250</formula>
    </cfRule>
  </conditionalFormatting>
  <conditionalFormatting sqref="J70">
    <cfRule type="cellIs" dxfId="5" priority="1342" operator="greaterThan">
      <formula>200</formula>
    </cfRule>
  </conditionalFormatting>
  <conditionalFormatting sqref="J70">
    <cfRule type="cellIs" dxfId="6" priority="1343" operator="greaterThan">
      <formula>150</formula>
    </cfRule>
  </conditionalFormatting>
  <conditionalFormatting sqref="J71">
    <cfRule type="cellIs" dxfId="4" priority="1344" operator="greaterThan">
      <formula>250</formula>
    </cfRule>
  </conditionalFormatting>
  <conditionalFormatting sqref="J71">
    <cfRule type="cellIs" dxfId="5" priority="1345" operator="greaterThan">
      <formula>200</formula>
    </cfRule>
  </conditionalFormatting>
  <conditionalFormatting sqref="J71">
    <cfRule type="cellIs" dxfId="6" priority="1346" operator="greaterThan">
      <formula>150</formula>
    </cfRule>
  </conditionalFormatting>
  <conditionalFormatting sqref="J72">
    <cfRule type="cellIs" dxfId="4" priority="1347" operator="greaterThan">
      <formula>250</formula>
    </cfRule>
  </conditionalFormatting>
  <conditionalFormatting sqref="J72">
    <cfRule type="cellIs" dxfId="5" priority="1348" operator="greaterThan">
      <formula>200</formula>
    </cfRule>
  </conditionalFormatting>
  <conditionalFormatting sqref="J72">
    <cfRule type="cellIs" dxfId="6" priority="1349" operator="greaterThan">
      <formula>150</formula>
    </cfRule>
  </conditionalFormatting>
  <conditionalFormatting sqref="J73">
    <cfRule type="cellIs" dxfId="4" priority="1350" operator="greaterThan">
      <formula>250</formula>
    </cfRule>
  </conditionalFormatting>
  <conditionalFormatting sqref="J73">
    <cfRule type="cellIs" dxfId="5" priority="1351" operator="greaterThan">
      <formula>200</formula>
    </cfRule>
  </conditionalFormatting>
  <conditionalFormatting sqref="J73">
    <cfRule type="cellIs" dxfId="6" priority="1352" operator="greaterThan">
      <formula>150</formula>
    </cfRule>
  </conditionalFormatting>
  <conditionalFormatting sqref="J74">
    <cfRule type="cellIs" dxfId="4" priority="1353" operator="greaterThan">
      <formula>250</formula>
    </cfRule>
  </conditionalFormatting>
  <conditionalFormatting sqref="J74">
    <cfRule type="cellIs" dxfId="5" priority="1354" operator="greaterThan">
      <formula>200</formula>
    </cfRule>
  </conditionalFormatting>
  <conditionalFormatting sqref="J74">
    <cfRule type="cellIs" dxfId="6" priority="1355" operator="greaterThan">
      <formula>150</formula>
    </cfRule>
  </conditionalFormatting>
  <conditionalFormatting sqref="J75">
    <cfRule type="cellIs" dxfId="4" priority="1356" operator="greaterThan">
      <formula>250</formula>
    </cfRule>
  </conditionalFormatting>
  <conditionalFormatting sqref="J75">
    <cfRule type="cellIs" dxfId="5" priority="1357" operator="greaterThan">
      <formula>200</formula>
    </cfRule>
  </conditionalFormatting>
  <conditionalFormatting sqref="J75">
    <cfRule type="cellIs" dxfId="6" priority="1358" operator="greaterThan">
      <formula>150</formula>
    </cfRule>
  </conditionalFormatting>
  <conditionalFormatting sqref="J76">
    <cfRule type="cellIs" dxfId="4" priority="1359" operator="greaterThan">
      <formula>250</formula>
    </cfRule>
  </conditionalFormatting>
  <conditionalFormatting sqref="J76">
    <cfRule type="cellIs" dxfId="5" priority="1360" operator="greaterThan">
      <formula>200</formula>
    </cfRule>
  </conditionalFormatting>
  <conditionalFormatting sqref="J76">
    <cfRule type="cellIs" dxfId="6" priority="1361" operator="greaterThan">
      <formula>150</formula>
    </cfRule>
  </conditionalFormatting>
  <conditionalFormatting sqref="J77">
    <cfRule type="cellIs" dxfId="4" priority="1362" operator="greaterThan">
      <formula>250</formula>
    </cfRule>
  </conditionalFormatting>
  <conditionalFormatting sqref="J77">
    <cfRule type="cellIs" dxfId="5" priority="1363" operator="greaterThan">
      <formula>200</formula>
    </cfRule>
  </conditionalFormatting>
  <conditionalFormatting sqref="J77">
    <cfRule type="cellIs" dxfId="6" priority="1364" operator="greaterThan">
      <formula>150</formula>
    </cfRule>
  </conditionalFormatting>
  <conditionalFormatting sqref="J78">
    <cfRule type="cellIs" dxfId="4" priority="1365" operator="greaterThan">
      <formula>250</formula>
    </cfRule>
  </conditionalFormatting>
  <conditionalFormatting sqref="J78">
    <cfRule type="cellIs" dxfId="5" priority="1366" operator="greaterThan">
      <formula>200</formula>
    </cfRule>
  </conditionalFormatting>
  <conditionalFormatting sqref="J78">
    <cfRule type="cellIs" dxfId="6" priority="1367" operator="greaterThan">
      <formula>150</formula>
    </cfRule>
  </conditionalFormatting>
  <conditionalFormatting sqref="J79">
    <cfRule type="cellIs" dxfId="4" priority="1368" operator="greaterThan">
      <formula>250</formula>
    </cfRule>
  </conditionalFormatting>
  <conditionalFormatting sqref="J79">
    <cfRule type="cellIs" dxfId="5" priority="1369" operator="greaterThan">
      <formula>200</formula>
    </cfRule>
  </conditionalFormatting>
  <conditionalFormatting sqref="J79">
    <cfRule type="cellIs" dxfId="6" priority="1370" operator="greaterThan">
      <formula>150</formula>
    </cfRule>
  </conditionalFormatting>
  <conditionalFormatting sqref="J80">
    <cfRule type="cellIs" dxfId="4" priority="1371" operator="greaterThan">
      <formula>250</formula>
    </cfRule>
  </conditionalFormatting>
  <conditionalFormatting sqref="J80">
    <cfRule type="cellIs" dxfId="5" priority="1372" operator="greaterThan">
      <formula>200</formula>
    </cfRule>
  </conditionalFormatting>
  <conditionalFormatting sqref="J80">
    <cfRule type="cellIs" dxfId="6" priority="1373" operator="greaterThan">
      <formula>150</formula>
    </cfRule>
  </conditionalFormatting>
  <conditionalFormatting sqref="J81">
    <cfRule type="cellIs" dxfId="4" priority="1374" operator="greaterThan">
      <formula>250</formula>
    </cfRule>
  </conditionalFormatting>
  <conditionalFormatting sqref="J81">
    <cfRule type="cellIs" dxfId="5" priority="1375" operator="greaterThan">
      <formula>200</formula>
    </cfRule>
  </conditionalFormatting>
  <conditionalFormatting sqref="J81">
    <cfRule type="cellIs" dxfId="6" priority="1376" operator="greaterThan">
      <formula>150</formula>
    </cfRule>
  </conditionalFormatting>
  <conditionalFormatting sqref="J82">
    <cfRule type="cellIs" dxfId="4" priority="1377" operator="greaterThan">
      <formula>250</formula>
    </cfRule>
  </conditionalFormatting>
  <conditionalFormatting sqref="J82">
    <cfRule type="cellIs" dxfId="5" priority="1378" operator="greaterThan">
      <formula>200</formula>
    </cfRule>
  </conditionalFormatting>
  <conditionalFormatting sqref="J82">
    <cfRule type="cellIs" dxfId="6" priority="1379" operator="greaterThan">
      <formula>150</formula>
    </cfRule>
  </conditionalFormatting>
  <conditionalFormatting sqref="J83">
    <cfRule type="cellIs" dxfId="4" priority="1380" operator="greaterThan">
      <formula>250</formula>
    </cfRule>
  </conditionalFormatting>
  <conditionalFormatting sqref="J83">
    <cfRule type="cellIs" dxfId="5" priority="1381" operator="greaterThan">
      <formula>200</formula>
    </cfRule>
  </conditionalFormatting>
  <conditionalFormatting sqref="J83">
    <cfRule type="cellIs" dxfId="6" priority="1382" operator="greaterThan">
      <formula>150</formula>
    </cfRule>
  </conditionalFormatting>
  <conditionalFormatting sqref="J84">
    <cfRule type="cellIs" dxfId="4" priority="1383" operator="greaterThan">
      <formula>250</formula>
    </cfRule>
  </conditionalFormatting>
  <conditionalFormatting sqref="J84">
    <cfRule type="cellIs" dxfId="5" priority="1384" operator="greaterThan">
      <formula>200</formula>
    </cfRule>
  </conditionalFormatting>
  <conditionalFormatting sqref="J84">
    <cfRule type="cellIs" dxfId="6" priority="1385" operator="greaterThan">
      <formula>150</formula>
    </cfRule>
  </conditionalFormatting>
  <conditionalFormatting sqref="J85">
    <cfRule type="cellIs" dxfId="4" priority="1386" operator="greaterThan">
      <formula>250</formula>
    </cfRule>
  </conditionalFormatting>
  <conditionalFormatting sqref="J85">
    <cfRule type="cellIs" dxfId="5" priority="1387" operator="greaterThan">
      <formula>200</formula>
    </cfRule>
  </conditionalFormatting>
  <conditionalFormatting sqref="J85">
    <cfRule type="cellIs" dxfId="6" priority="1388" operator="greaterThan">
      <formula>150</formula>
    </cfRule>
  </conditionalFormatting>
  <conditionalFormatting sqref="J86">
    <cfRule type="cellIs" dxfId="4" priority="1389" operator="greaterThan">
      <formula>250</formula>
    </cfRule>
  </conditionalFormatting>
  <conditionalFormatting sqref="J86">
    <cfRule type="cellIs" dxfId="5" priority="1390" operator="greaterThan">
      <formula>200</formula>
    </cfRule>
  </conditionalFormatting>
  <conditionalFormatting sqref="J86">
    <cfRule type="cellIs" dxfId="6" priority="1391" operator="greaterThan">
      <formula>150</formula>
    </cfRule>
  </conditionalFormatting>
  <conditionalFormatting sqref="J87">
    <cfRule type="cellIs" dxfId="4" priority="1392" operator="greaterThan">
      <formula>250</formula>
    </cfRule>
  </conditionalFormatting>
  <conditionalFormatting sqref="J87">
    <cfRule type="cellIs" dxfId="5" priority="1393" operator="greaterThan">
      <formula>200</formula>
    </cfRule>
  </conditionalFormatting>
  <conditionalFormatting sqref="J87">
    <cfRule type="cellIs" dxfId="6" priority="1394" operator="greaterThan">
      <formula>150</formula>
    </cfRule>
  </conditionalFormatting>
  <conditionalFormatting sqref="J88">
    <cfRule type="cellIs" dxfId="4" priority="1395" operator="greaterThan">
      <formula>250</formula>
    </cfRule>
  </conditionalFormatting>
  <conditionalFormatting sqref="J88">
    <cfRule type="cellIs" dxfId="5" priority="1396" operator="greaterThan">
      <formula>200</formula>
    </cfRule>
  </conditionalFormatting>
  <conditionalFormatting sqref="J88">
    <cfRule type="cellIs" dxfId="6" priority="1397" operator="greaterThan">
      <formula>150</formula>
    </cfRule>
  </conditionalFormatting>
  <conditionalFormatting sqref="J89">
    <cfRule type="cellIs" dxfId="4" priority="1398" operator="greaterThan">
      <formula>250</formula>
    </cfRule>
  </conditionalFormatting>
  <conditionalFormatting sqref="J89">
    <cfRule type="cellIs" dxfId="5" priority="1399" operator="greaterThan">
      <formula>200</formula>
    </cfRule>
  </conditionalFormatting>
  <conditionalFormatting sqref="J89">
    <cfRule type="cellIs" dxfId="6" priority="1400" operator="greaterThan">
      <formula>150</formula>
    </cfRule>
  </conditionalFormatting>
  <conditionalFormatting sqref="J90">
    <cfRule type="cellIs" dxfId="4" priority="1401" operator="greaterThan">
      <formula>250</formula>
    </cfRule>
  </conditionalFormatting>
  <conditionalFormatting sqref="J90">
    <cfRule type="cellIs" dxfId="5" priority="1402" operator="greaterThan">
      <formula>200</formula>
    </cfRule>
  </conditionalFormatting>
  <conditionalFormatting sqref="J90">
    <cfRule type="cellIs" dxfId="6" priority="1403" operator="greaterThan">
      <formula>150</formula>
    </cfRule>
  </conditionalFormatting>
  <conditionalFormatting sqref="J91">
    <cfRule type="cellIs" dxfId="4" priority="1404" operator="greaterThan">
      <formula>250</formula>
    </cfRule>
  </conditionalFormatting>
  <conditionalFormatting sqref="J91">
    <cfRule type="cellIs" dxfId="5" priority="1405" operator="greaterThan">
      <formula>200</formula>
    </cfRule>
  </conditionalFormatting>
  <conditionalFormatting sqref="J91">
    <cfRule type="cellIs" dxfId="6" priority="1406" operator="greaterThan">
      <formula>150</formula>
    </cfRule>
  </conditionalFormatting>
  <conditionalFormatting sqref="J92">
    <cfRule type="cellIs" dxfId="4" priority="1407" operator="greaterThan">
      <formula>250</formula>
    </cfRule>
  </conditionalFormatting>
  <conditionalFormatting sqref="J92">
    <cfRule type="cellIs" dxfId="5" priority="1408" operator="greaterThan">
      <formula>200</formula>
    </cfRule>
  </conditionalFormatting>
  <conditionalFormatting sqref="J92">
    <cfRule type="cellIs" dxfId="6" priority="1409" operator="greaterThan">
      <formula>150</formula>
    </cfRule>
  </conditionalFormatting>
  <conditionalFormatting sqref="J93">
    <cfRule type="cellIs" dxfId="4" priority="1410" operator="greaterThan">
      <formula>250</formula>
    </cfRule>
  </conditionalFormatting>
  <conditionalFormatting sqref="J93">
    <cfRule type="cellIs" dxfId="5" priority="1411" operator="greaterThan">
      <formula>200</formula>
    </cfRule>
  </conditionalFormatting>
  <conditionalFormatting sqref="J93">
    <cfRule type="cellIs" dxfId="6" priority="1412" operator="greaterThan">
      <formula>150</formula>
    </cfRule>
  </conditionalFormatting>
  <conditionalFormatting sqref="J94">
    <cfRule type="cellIs" dxfId="4" priority="1413" operator="greaterThan">
      <formula>250</formula>
    </cfRule>
  </conditionalFormatting>
  <conditionalFormatting sqref="J94">
    <cfRule type="cellIs" dxfId="5" priority="1414" operator="greaterThan">
      <formula>200</formula>
    </cfRule>
  </conditionalFormatting>
  <conditionalFormatting sqref="J94">
    <cfRule type="cellIs" dxfId="6" priority="1415" operator="greaterThan">
      <formula>150</formula>
    </cfRule>
  </conditionalFormatting>
  <conditionalFormatting sqref="J95">
    <cfRule type="cellIs" dxfId="4" priority="1416" operator="greaterThan">
      <formula>250</formula>
    </cfRule>
  </conditionalFormatting>
  <conditionalFormatting sqref="J95">
    <cfRule type="cellIs" dxfId="5" priority="1417" operator="greaterThan">
      <formula>200</formula>
    </cfRule>
  </conditionalFormatting>
  <conditionalFormatting sqref="J95">
    <cfRule type="cellIs" dxfId="6" priority="1418" operator="greaterThan">
      <formula>150</formula>
    </cfRule>
  </conditionalFormatting>
  <conditionalFormatting sqref="J96">
    <cfRule type="cellIs" dxfId="4" priority="1419" operator="greaterThan">
      <formula>250</formula>
    </cfRule>
  </conditionalFormatting>
  <conditionalFormatting sqref="J96">
    <cfRule type="cellIs" dxfId="5" priority="1420" operator="greaterThan">
      <formula>200</formula>
    </cfRule>
  </conditionalFormatting>
  <conditionalFormatting sqref="J96">
    <cfRule type="cellIs" dxfId="6" priority="1421" operator="greaterThan">
      <formula>150</formula>
    </cfRule>
  </conditionalFormatting>
  <conditionalFormatting sqref="J97">
    <cfRule type="cellIs" dxfId="4" priority="1422" operator="greaterThan">
      <formula>250</formula>
    </cfRule>
  </conditionalFormatting>
  <conditionalFormatting sqref="J97">
    <cfRule type="cellIs" dxfId="5" priority="1423" operator="greaterThan">
      <formula>200</formula>
    </cfRule>
  </conditionalFormatting>
  <conditionalFormatting sqref="J97">
    <cfRule type="cellIs" dxfId="6" priority="1424" operator="greaterThan">
      <formula>150</formula>
    </cfRule>
  </conditionalFormatting>
  <conditionalFormatting sqref="J98">
    <cfRule type="cellIs" dxfId="4" priority="1425" operator="greaterThan">
      <formula>250</formula>
    </cfRule>
  </conditionalFormatting>
  <conditionalFormatting sqref="J98">
    <cfRule type="cellIs" dxfId="5" priority="1426" operator="greaterThan">
      <formula>200</formula>
    </cfRule>
  </conditionalFormatting>
  <conditionalFormatting sqref="J98">
    <cfRule type="cellIs" dxfId="6" priority="1427" operator="greaterThan">
      <formula>150</formula>
    </cfRule>
  </conditionalFormatting>
  <conditionalFormatting sqref="J99">
    <cfRule type="cellIs" dxfId="4" priority="1428" operator="greaterThan">
      <formula>250</formula>
    </cfRule>
  </conditionalFormatting>
  <conditionalFormatting sqref="J99">
    <cfRule type="cellIs" dxfId="5" priority="1429" operator="greaterThan">
      <formula>200</formula>
    </cfRule>
  </conditionalFormatting>
  <conditionalFormatting sqref="J99">
    <cfRule type="cellIs" dxfId="6" priority="1430" operator="greaterThan">
      <formula>150</formula>
    </cfRule>
  </conditionalFormatting>
  <conditionalFormatting sqref="J100">
    <cfRule type="cellIs" dxfId="4" priority="1431" operator="greaterThan">
      <formula>250</formula>
    </cfRule>
  </conditionalFormatting>
  <conditionalFormatting sqref="J100">
    <cfRule type="cellIs" dxfId="5" priority="1432" operator="greaterThan">
      <formula>200</formula>
    </cfRule>
  </conditionalFormatting>
  <conditionalFormatting sqref="J100">
    <cfRule type="cellIs" dxfId="6" priority="1433" operator="greaterThan">
      <formula>150</formula>
    </cfRule>
  </conditionalFormatting>
  <conditionalFormatting sqref="J101">
    <cfRule type="cellIs" dxfId="4" priority="1434" operator="greaterThan">
      <formula>250</formula>
    </cfRule>
  </conditionalFormatting>
  <conditionalFormatting sqref="J101">
    <cfRule type="cellIs" dxfId="5" priority="1435" operator="greaterThan">
      <formula>200</formula>
    </cfRule>
  </conditionalFormatting>
  <conditionalFormatting sqref="J101">
    <cfRule type="cellIs" dxfId="6" priority="1436" operator="greaterThan">
      <formula>150</formula>
    </cfRule>
  </conditionalFormatting>
  <conditionalFormatting sqref="J102">
    <cfRule type="cellIs" dxfId="4" priority="1437" operator="greaterThan">
      <formula>250</formula>
    </cfRule>
  </conditionalFormatting>
  <conditionalFormatting sqref="J102">
    <cfRule type="cellIs" dxfId="5" priority="1438" operator="greaterThan">
      <formula>200</formula>
    </cfRule>
  </conditionalFormatting>
  <conditionalFormatting sqref="J102">
    <cfRule type="cellIs" dxfId="6" priority="1439" operator="greaterThan">
      <formula>150</formula>
    </cfRule>
  </conditionalFormatting>
  <conditionalFormatting sqref="J103">
    <cfRule type="cellIs" dxfId="4" priority="1440" operator="greaterThan">
      <formula>250</formula>
    </cfRule>
  </conditionalFormatting>
  <conditionalFormatting sqref="J103">
    <cfRule type="cellIs" dxfId="5" priority="1441" operator="greaterThan">
      <formula>200</formula>
    </cfRule>
  </conditionalFormatting>
  <conditionalFormatting sqref="J103">
    <cfRule type="cellIs" dxfId="6" priority="1442" operator="greaterThan">
      <formula>150</formula>
    </cfRule>
  </conditionalFormatting>
  <conditionalFormatting sqref="AA8">
    <cfRule type="cellIs" dxfId="2" priority="1443" operator="greaterThan">
      <formula>0</formula>
    </cfRule>
  </conditionalFormatting>
  <conditionalFormatting sqref="AA9">
    <cfRule type="cellIs" dxfId="2" priority="1444" operator="greaterThan">
      <formula>0</formula>
    </cfRule>
  </conditionalFormatting>
  <conditionalFormatting sqref="AA10">
    <cfRule type="cellIs" dxfId="2" priority="1445" operator="greaterThan">
      <formula>0</formula>
    </cfRule>
  </conditionalFormatting>
  <conditionalFormatting sqref="AA11">
    <cfRule type="cellIs" dxfId="2" priority="1446" operator="greaterThan">
      <formula>0</formula>
    </cfRule>
  </conditionalFormatting>
  <conditionalFormatting sqref="AA12">
    <cfRule type="cellIs" dxfId="2" priority="1447" operator="greaterThan">
      <formula>0</formula>
    </cfRule>
  </conditionalFormatting>
  <conditionalFormatting sqref="AA13">
    <cfRule type="cellIs" dxfId="2" priority="1448" operator="greaterThan">
      <formula>0</formula>
    </cfRule>
  </conditionalFormatting>
  <conditionalFormatting sqref="AA14">
    <cfRule type="cellIs" dxfId="2" priority="1449" operator="greaterThan">
      <formula>0</formula>
    </cfRule>
  </conditionalFormatting>
  <conditionalFormatting sqref="AA15">
    <cfRule type="cellIs" dxfId="2" priority="1450" operator="greaterThan">
      <formula>0</formula>
    </cfRule>
  </conditionalFormatting>
  <conditionalFormatting sqref="AA16">
    <cfRule type="cellIs" dxfId="2" priority="1451" operator="greaterThan">
      <formula>0</formula>
    </cfRule>
  </conditionalFormatting>
  <conditionalFormatting sqref="AA17">
    <cfRule type="cellIs" dxfId="2" priority="1452" operator="greaterThan">
      <formula>0</formula>
    </cfRule>
  </conditionalFormatting>
  <conditionalFormatting sqref="AA18">
    <cfRule type="cellIs" dxfId="2" priority="1453" operator="greaterThan">
      <formula>0</formula>
    </cfRule>
  </conditionalFormatting>
  <conditionalFormatting sqref="AA19">
    <cfRule type="cellIs" dxfId="2" priority="1454" operator="greaterThan">
      <formula>0</formula>
    </cfRule>
  </conditionalFormatting>
  <conditionalFormatting sqref="AA20">
    <cfRule type="cellIs" dxfId="2" priority="1455" operator="greaterThan">
      <formula>0</formula>
    </cfRule>
  </conditionalFormatting>
  <conditionalFormatting sqref="AA21">
    <cfRule type="cellIs" dxfId="2" priority="1456" operator="greaterThan">
      <formula>0</formula>
    </cfRule>
  </conditionalFormatting>
  <conditionalFormatting sqref="AA22">
    <cfRule type="cellIs" dxfId="2" priority="1457" operator="greaterThan">
      <formula>0</formula>
    </cfRule>
  </conditionalFormatting>
  <conditionalFormatting sqref="AA23">
    <cfRule type="cellIs" dxfId="2" priority="1458" operator="greaterThan">
      <formula>0</formula>
    </cfRule>
  </conditionalFormatting>
  <conditionalFormatting sqref="AA24">
    <cfRule type="cellIs" dxfId="2" priority="1459" operator="greaterThan">
      <formula>0</formula>
    </cfRule>
  </conditionalFormatting>
  <conditionalFormatting sqref="AA25">
    <cfRule type="cellIs" dxfId="2" priority="1460" operator="greaterThan">
      <formula>0</formula>
    </cfRule>
  </conditionalFormatting>
  <conditionalFormatting sqref="AA26">
    <cfRule type="cellIs" dxfId="2" priority="1461" operator="greaterThan">
      <formula>0</formula>
    </cfRule>
  </conditionalFormatting>
  <conditionalFormatting sqref="AA27">
    <cfRule type="cellIs" dxfId="2" priority="1462" operator="greaterThan">
      <formula>0</formula>
    </cfRule>
  </conditionalFormatting>
  <conditionalFormatting sqref="AA28">
    <cfRule type="cellIs" dxfId="2" priority="1463" operator="greaterThan">
      <formula>0</formula>
    </cfRule>
  </conditionalFormatting>
  <conditionalFormatting sqref="AA29">
    <cfRule type="cellIs" dxfId="2" priority="1464" operator="greaterThan">
      <formula>0</formula>
    </cfRule>
  </conditionalFormatting>
  <conditionalFormatting sqref="AA30">
    <cfRule type="cellIs" dxfId="2" priority="1465" operator="greaterThan">
      <formula>0</formula>
    </cfRule>
  </conditionalFormatting>
  <conditionalFormatting sqref="AA31">
    <cfRule type="cellIs" dxfId="2" priority="1466" operator="greaterThan">
      <formula>0</formula>
    </cfRule>
  </conditionalFormatting>
  <conditionalFormatting sqref="AA32">
    <cfRule type="cellIs" dxfId="2" priority="1467" operator="greaterThan">
      <formula>0</formula>
    </cfRule>
  </conditionalFormatting>
  <conditionalFormatting sqref="AA33">
    <cfRule type="cellIs" dxfId="2" priority="1468" operator="greaterThan">
      <formula>0</formula>
    </cfRule>
  </conditionalFormatting>
  <conditionalFormatting sqref="AA34">
    <cfRule type="cellIs" dxfId="2" priority="1469" operator="greaterThan">
      <formula>0</formula>
    </cfRule>
  </conditionalFormatting>
  <conditionalFormatting sqref="AA35">
    <cfRule type="cellIs" dxfId="2" priority="1470" operator="greaterThan">
      <formula>0</formula>
    </cfRule>
  </conditionalFormatting>
  <conditionalFormatting sqref="AA36">
    <cfRule type="cellIs" dxfId="2" priority="1471" operator="greaterThan">
      <formula>0</formula>
    </cfRule>
  </conditionalFormatting>
  <conditionalFormatting sqref="AA37">
    <cfRule type="cellIs" dxfId="2" priority="1472" operator="greaterThan">
      <formula>0</formula>
    </cfRule>
  </conditionalFormatting>
  <conditionalFormatting sqref="AA38">
    <cfRule type="cellIs" dxfId="2" priority="1473" operator="greaterThan">
      <formula>0</formula>
    </cfRule>
  </conditionalFormatting>
  <conditionalFormatting sqref="AA39">
    <cfRule type="cellIs" dxfId="2" priority="1474" operator="greaterThan">
      <formula>0</formula>
    </cfRule>
  </conditionalFormatting>
  <conditionalFormatting sqref="AA40">
    <cfRule type="cellIs" dxfId="2" priority="1475" operator="greaterThan">
      <formula>0</formula>
    </cfRule>
  </conditionalFormatting>
  <conditionalFormatting sqref="AA41">
    <cfRule type="cellIs" dxfId="2" priority="1476" operator="greaterThan">
      <formula>0</formula>
    </cfRule>
  </conditionalFormatting>
  <conditionalFormatting sqref="AA42">
    <cfRule type="cellIs" dxfId="2" priority="1477" operator="greaterThan">
      <formula>0</formula>
    </cfRule>
  </conditionalFormatting>
  <conditionalFormatting sqref="AA43">
    <cfRule type="cellIs" dxfId="2" priority="1478" operator="greaterThan">
      <formula>0</formula>
    </cfRule>
  </conditionalFormatting>
  <conditionalFormatting sqref="AA44">
    <cfRule type="cellIs" dxfId="2" priority="1479" operator="greaterThan">
      <formula>0</formula>
    </cfRule>
  </conditionalFormatting>
  <conditionalFormatting sqref="AA45">
    <cfRule type="cellIs" dxfId="2" priority="1480" operator="greaterThan">
      <formula>0</formula>
    </cfRule>
  </conditionalFormatting>
  <conditionalFormatting sqref="AA46">
    <cfRule type="cellIs" dxfId="2" priority="1481" operator="greaterThan">
      <formula>0</formula>
    </cfRule>
  </conditionalFormatting>
  <conditionalFormatting sqref="AA47">
    <cfRule type="cellIs" dxfId="2" priority="1482" operator="greaterThan">
      <formula>0</formula>
    </cfRule>
  </conditionalFormatting>
  <conditionalFormatting sqref="AA48">
    <cfRule type="cellIs" dxfId="2" priority="1483" operator="greaterThan">
      <formula>0</formula>
    </cfRule>
  </conditionalFormatting>
  <conditionalFormatting sqref="AA49">
    <cfRule type="cellIs" dxfId="2" priority="1484" operator="greaterThan">
      <formula>0</formula>
    </cfRule>
  </conditionalFormatting>
  <conditionalFormatting sqref="AA50">
    <cfRule type="cellIs" dxfId="2" priority="1485" operator="greaterThan">
      <formula>0</formula>
    </cfRule>
  </conditionalFormatting>
  <conditionalFormatting sqref="AA51">
    <cfRule type="cellIs" dxfId="2" priority="1486" operator="greaterThan">
      <formula>0</formula>
    </cfRule>
  </conditionalFormatting>
  <conditionalFormatting sqref="AA52">
    <cfRule type="cellIs" dxfId="2" priority="1487" operator="greaterThan">
      <formula>0</formula>
    </cfRule>
  </conditionalFormatting>
  <conditionalFormatting sqref="AA53">
    <cfRule type="cellIs" dxfId="2" priority="1488" operator="greaterThan">
      <formula>0</formula>
    </cfRule>
  </conditionalFormatting>
  <conditionalFormatting sqref="AA54">
    <cfRule type="cellIs" dxfId="2" priority="1489" operator="greaterThan">
      <formula>0</formula>
    </cfRule>
  </conditionalFormatting>
  <conditionalFormatting sqref="AA55">
    <cfRule type="cellIs" dxfId="2" priority="1490" operator="greaterThan">
      <formula>0</formula>
    </cfRule>
  </conditionalFormatting>
  <conditionalFormatting sqref="AA56">
    <cfRule type="cellIs" dxfId="2" priority="1491" operator="greaterThan">
      <formula>0</formula>
    </cfRule>
  </conditionalFormatting>
  <conditionalFormatting sqref="AA57">
    <cfRule type="cellIs" dxfId="2" priority="1492" operator="greaterThan">
      <formula>0</formula>
    </cfRule>
  </conditionalFormatting>
  <conditionalFormatting sqref="AA58">
    <cfRule type="cellIs" dxfId="2" priority="1493" operator="greaterThan">
      <formula>0</formula>
    </cfRule>
  </conditionalFormatting>
  <conditionalFormatting sqref="AA59">
    <cfRule type="cellIs" dxfId="2" priority="1494" operator="greaterThan">
      <formula>0</formula>
    </cfRule>
  </conditionalFormatting>
  <conditionalFormatting sqref="AA60">
    <cfRule type="cellIs" dxfId="2" priority="1495" operator="greaterThan">
      <formula>0</formula>
    </cfRule>
  </conditionalFormatting>
  <conditionalFormatting sqref="AA61">
    <cfRule type="cellIs" dxfId="2" priority="1496" operator="greaterThan">
      <formula>0</formula>
    </cfRule>
  </conditionalFormatting>
  <conditionalFormatting sqref="AA62">
    <cfRule type="cellIs" dxfId="2" priority="1497" operator="greaterThan">
      <formula>0</formula>
    </cfRule>
  </conditionalFormatting>
  <conditionalFormatting sqref="AA63">
    <cfRule type="cellIs" dxfId="2" priority="1498" operator="greaterThan">
      <formula>0</formula>
    </cfRule>
  </conditionalFormatting>
  <conditionalFormatting sqref="AA64">
    <cfRule type="cellIs" dxfId="2" priority="1499" operator="greaterThan">
      <formula>0</formula>
    </cfRule>
  </conditionalFormatting>
  <conditionalFormatting sqref="AA65">
    <cfRule type="cellIs" dxfId="2" priority="1500" operator="greaterThan">
      <formula>0</formula>
    </cfRule>
  </conditionalFormatting>
  <conditionalFormatting sqref="AA66">
    <cfRule type="cellIs" dxfId="2" priority="1501" operator="greaterThan">
      <formula>0</formula>
    </cfRule>
  </conditionalFormatting>
  <conditionalFormatting sqref="AA67">
    <cfRule type="cellIs" dxfId="2" priority="1502" operator="greaterThan">
      <formula>0</formula>
    </cfRule>
  </conditionalFormatting>
  <conditionalFormatting sqref="AA68">
    <cfRule type="cellIs" dxfId="2" priority="1503" operator="greaterThan">
      <formula>0</formula>
    </cfRule>
  </conditionalFormatting>
  <conditionalFormatting sqref="AA69">
    <cfRule type="cellIs" dxfId="2" priority="1504" operator="greaterThan">
      <formula>0</formula>
    </cfRule>
  </conditionalFormatting>
  <conditionalFormatting sqref="AA70">
    <cfRule type="cellIs" dxfId="2" priority="1505" operator="greaterThan">
      <formula>0</formula>
    </cfRule>
  </conditionalFormatting>
  <conditionalFormatting sqref="AA71">
    <cfRule type="cellIs" dxfId="2" priority="1506" operator="greaterThan">
      <formula>0</formula>
    </cfRule>
  </conditionalFormatting>
  <conditionalFormatting sqref="AA72">
    <cfRule type="cellIs" dxfId="2" priority="1507" operator="greaterThan">
      <formula>0</formula>
    </cfRule>
  </conditionalFormatting>
  <conditionalFormatting sqref="AA73">
    <cfRule type="cellIs" dxfId="2" priority="1508" operator="greaterThan">
      <formula>0</formula>
    </cfRule>
  </conditionalFormatting>
  <conditionalFormatting sqref="AA74">
    <cfRule type="cellIs" dxfId="2" priority="1509" operator="greaterThan">
      <formula>0</formula>
    </cfRule>
  </conditionalFormatting>
  <conditionalFormatting sqref="AA75">
    <cfRule type="cellIs" dxfId="2" priority="1510" operator="greaterThan">
      <formula>0</formula>
    </cfRule>
  </conditionalFormatting>
  <conditionalFormatting sqref="AA76">
    <cfRule type="cellIs" dxfId="2" priority="1511" operator="greaterThan">
      <formula>0</formula>
    </cfRule>
  </conditionalFormatting>
  <conditionalFormatting sqref="AA77">
    <cfRule type="cellIs" dxfId="2" priority="1512" operator="greaterThan">
      <formula>0</formula>
    </cfRule>
  </conditionalFormatting>
  <conditionalFormatting sqref="AA78">
    <cfRule type="cellIs" dxfId="2" priority="1513" operator="greaterThan">
      <formula>0</formula>
    </cfRule>
  </conditionalFormatting>
  <conditionalFormatting sqref="AA79">
    <cfRule type="cellIs" dxfId="2" priority="1514" operator="greaterThan">
      <formula>0</formula>
    </cfRule>
  </conditionalFormatting>
  <conditionalFormatting sqref="AA80">
    <cfRule type="cellIs" dxfId="2" priority="1515" operator="greaterThan">
      <formula>0</formula>
    </cfRule>
  </conditionalFormatting>
  <conditionalFormatting sqref="AA81">
    <cfRule type="cellIs" dxfId="2" priority="1516" operator="greaterThan">
      <formula>0</formula>
    </cfRule>
  </conditionalFormatting>
  <conditionalFormatting sqref="AA82">
    <cfRule type="cellIs" dxfId="2" priority="1517" operator="greaterThan">
      <formula>0</formula>
    </cfRule>
  </conditionalFormatting>
  <conditionalFormatting sqref="AA83">
    <cfRule type="cellIs" dxfId="2" priority="1518" operator="greaterThan">
      <formula>0</formula>
    </cfRule>
  </conditionalFormatting>
  <conditionalFormatting sqref="AA84">
    <cfRule type="cellIs" dxfId="2" priority="1519" operator="greaterThan">
      <formula>0</formula>
    </cfRule>
  </conditionalFormatting>
  <conditionalFormatting sqref="AA85">
    <cfRule type="cellIs" dxfId="2" priority="1520" operator="greaterThan">
      <formula>0</formula>
    </cfRule>
  </conditionalFormatting>
  <conditionalFormatting sqref="AA86">
    <cfRule type="cellIs" dxfId="2" priority="1521" operator="greaterThan">
      <formula>0</formula>
    </cfRule>
  </conditionalFormatting>
  <conditionalFormatting sqref="AA87">
    <cfRule type="cellIs" dxfId="2" priority="1522" operator="greaterThan">
      <formula>0</formula>
    </cfRule>
  </conditionalFormatting>
  <conditionalFormatting sqref="AA88">
    <cfRule type="cellIs" dxfId="2" priority="1523" operator="greaterThan">
      <formula>0</formula>
    </cfRule>
  </conditionalFormatting>
  <conditionalFormatting sqref="AA89">
    <cfRule type="cellIs" dxfId="2" priority="1524" operator="greaterThan">
      <formula>0</formula>
    </cfRule>
  </conditionalFormatting>
  <conditionalFormatting sqref="AA90">
    <cfRule type="cellIs" dxfId="2" priority="1525" operator="greaterThan">
      <formula>0</formula>
    </cfRule>
  </conditionalFormatting>
  <conditionalFormatting sqref="AA91">
    <cfRule type="cellIs" dxfId="2" priority="1526" operator="greaterThan">
      <formula>0</formula>
    </cfRule>
  </conditionalFormatting>
  <conditionalFormatting sqref="AA92">
    <cfRule type="cellIs" dxfId="2" priority="1527" operator="greaterThan">
      <formula>0</formula>
    </cfRule>
  </conditionalFormatting>
  <conditionalFormatting sqref="AA93">
    <cfRule type="cellIs" dxfId="2" priority="1528" operator="greaterThan">
      <formula>0</formula>
    </cfRule>
  </conditionalFormatting>
  <conditionalFormatting sqref="AA94">
    <cfRule type="cellIs" dxfId="2" priority="1529" operator="greaterThan">
      <formula>0</formula>
    </cfRule>
  </conditionalFormatting>
  <conditionalFormatting sqref="AA95">
    <cfRule type="cellIs" dxfId="2" priority="1530" operator="greaterThan">
      <formula>0</formula>
    </cfRule>
  </conditionalFormatting>
  <conditionalFormatting sqref="AA96">
    <cfRule type="cellIs" dxfId="2" priority="1531" operator="greaterThan">
      <formula>0</formula>
    </cfRule>
  </conditionalFormatting>
  <conditionalFormatting sqref="AA97">
    <cfRule type="cellIs" dxfId="2" priority="1532" operator="greaterThan">
      <formula>0</formula>
    </cfRule>
  </conditionalFormatting>
  <conditionalFormatting sqref="AA98">
    <cfRule type="cellIs" dxfId="2" priority="1533" operator="greaterThan">
      <formula>0</formula>
    </cfRule>
  </conditionalFormatting>
  <conditionalFormatting sqref="AA99">
    <cfRule type="cellIs" dxfId="2" priority="1534" operator="greaterThan">
      <formula>0</formula>
    </cfRule>
  </conditionalFormatting>
  <conditionalFormatting sqref="AA100">
    <cfRule type="cellIs" dxfId="2" priority="1535" operator="greaterThan">
      <formula>0</formula>
    </cfRule>
  </conditionalFormatting>
  <conditionalFormatting sqref="AA101">
    <cfRule type="cellIs" dxfId="2" priority="1536" operator="greaterThan">
      <formula>0</formula>
    </cfRule>
  </conditionalFormatting>
  <conditionalFormatting sqref="AA102">
    <cfRule type="cellIs" dxfId="2" priority="1537" operator="greaterThan">
      <formula>0</formula>
    </cfRule>
  </conditionalFormatting>
  <conditionalFormatting sqref="AA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L356"/>
  <sheetViews>
    <sheetView tabSelected="0" workbookViewId="0" zoomScale="80" zoomScaleNormal="80" showGridLines="true" showRowColHeaders="1">
      <selection activeCell="P103" sqref="P103"/>
    </sheetView>
  </sheetViews>
  <sheetFormatPr defaultRowHeight="14.4" defaultColWidth="8.85546875" outlineLevelRow="0" outlineLevelCol="0"/>
  <cols>
    <col min="6" max="6" width="14.140625" customWidth="true" style="0"/>
    <col min="19" max="19" width="19" customWidth="true" style="0"/>
    <col min="26" max="26" width="19.42578125" customWidth="true" style="0"/>
    <col min="27" max="27" width="17" customWidth="true" style="0"/>
  </cols>
  <sheetData>
    <row r="1" spans="1:38" customHeight="1" ht="21">
      <c r="A1" s="1" t="s">
        <v>0</v>
      </c>
      <c r="B1" s="2"/>
      <c r="C1" s="3" t="s">
        <v>1</v>
      </c>
      <c r="D1" s="2"/>
      <c r="E1" s="140"/>
      <c r="F1" s="140"/>
      <c r="G1" s="140"/>
      <c r="H1" s="140"/>
      <c r="I1" s="4"/>
      <c r="J1" s="4"/>
      <c r="K1" s="5"/>
      <c r="L1" s="5"/>
      <c r="M1" s="5"/>
      <c r="N1" s="5"/>
      <c r="O1" s="5"/>
      <c r="P1" s="5"/>
      <c r="Q1" s="6"/>
      <c r="R1" s="6"/>
      <c r="S1" s="7"/>
      <c r="T1" s="8"/>
      <c r="U1" s="8"/>
      <c r="V1" s="8"/>
      <c r="W1" s="8"/>
      <c r="X1" s="8"/>
      <c r="Y1" s="8"/>
      <c r="Z1" s="2"/>
      <c r="AA1" s="2"/>
      <c r="AB1" s="9" t="s">
        <v>2</v>
      </c>
      <c r="AC1" s="10">
        <f>$AB$107</f>
        <v>-14.5763230273987</v>
      </c>
      <c r="AD1" s="11" t="s">
        <v>3</v>
      </c>
      <c r="AE1" s="12"/>
      <c r="AF1" s="13"/>
      <c r="AG1" s="14"/>
      <c r="AH1" s="15"/>
      <c r="AI1" s="16"/>
    </row>
    <row r="2" spans="1:38" customHeight="1" ht="21">
      <c r="A2" s="17">
        <v>264.146</v>
      </c>
      <c r="B2" s="18"/>
      <c r="C2" s="19">
        <v>800</v>
      </c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41" t="s">
        <v>4</v>
      </c>
      <c r="AB2" s="141"/>
      <c r="AC2" s="141"/>
      <c r="AD2" s="141"/>
      <c r="AE2" s="22"/>
      <c r="AF2" s="23"/>
      <c r="AG2" s="24"/>
      <c r="AH2" s="25"/>
      <c r="AI2" s="16"/>
    </row>
    <row r="3" spans="1:38" customHeight="1" ht="23.25">
      <c r="A3" s="26"/>
      <c r="B3" s="18"/>
      <c r="C3" s="18"/>
      <c r="D3" s="18"/>
      <c r="E3" s="18"/>
      <c r="F3" s="18"/>
      <c r="G3" s="1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42" t="s">
        <v>5</v>
      </c>
      <c r="AB3" s="142"/>
      <c r="AC3" s="142"/>
      <c r="AD3" s="142"/>
      <c r="AE3" s="28"/>
      <c r="AF3" s="23"/>
      <c r="AG3" s="24"/>
      <c r="AH3" s="25"/>
      <c r="AI3" s="16"/>
    </row>
    <row r="4" spans="1:38" customHeight="1" ht="22.5">
      <c r="A4" s="29" t="s">
        <v>6</v>
      </c>
      <c r="B4" s="143" t="s">
        <v>62</v>
      </c>
      <c r="C4" s="143"/>
      <c r="D4" s="143"/>
      <c r="E4" s="30"/>
      <c r="F4" s="30"/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44" t="s">
        <v>8</v>
      </c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32"/>
      <c r="AE4" s="33"/>
      <c r="AF4" s="34"/>
      <c r="AG4" s="35"/>
      <c r="AH4" s="36"/>
      <c r="AI4" s="16"/>
    </row>
    <row r="5" spans="1:38" customHeight="1" ht="15.75">
      <c r="A5" s="37"/>
      <c r="B5" s="38"/>
      <c r="C5" s="38"/>
      <c r="D5" s="38" t="s">
        <v>9</v>
      </c>
      <c r="E5" s="38"/>
      <c r="F5" s="38"/>
      <c r="G5" s="38"/>
      <c r="H5" s="39"/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 t="s">
        <v>9</v>
      </c>
      <c r="Q5" s="39"/>
      <c r="R5" s="39"/>
      <c r="S5" s="39"/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 t="s">
        <v>9</v>
      </c>
      <c r="Z5" s="39"/>
      <c r="AA5" s="39"/>
      <c r="AB5" s="39"/>
      <c r="AC5" s="39"/>
      <c r="AD5" s="40"/>
      <c r="AF5" s="16"/>
      <c r="AG5" s="41" t="s">
        <v>10</v>
      </c>
      <c r="AH5" s="42" t="s">
        <v>11</v>
      </c>
      <c r="AI5" s="43" t="s">
        <v>12</v>
      </c>
    </row>
    <row r="6" spans="1:38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17</v>
      </c>
      <c r="H6" s="45" t="s">
        <v>18</v>
      </c>
      <c r="I6" s="45" t="s">
        <v>19</v>
      </c>
      <c r="J6" s="45" t="s">
        <v>20</v>
      </c>
      <c r="K6" s="45" t="s">
        <v>21</v>
      </c>
      <c r="L6" s="45" t="s">
        <v>22</v>
      </c>
      <c r="M6" s="45" t="s">
        <v>23</v>
      </c>
      <c r="N6" s="45" t="s">
        <v>21</v>
      </c>
      <c r="O6" s="45" t="s">
        <v>22</v>
      </c>
      <c r="P6" s="45" t="s">
        <v>23</v>
      </c>
      <c r="Q6" s="45" t="s">
        <v>24</v>
      </c>
      <c r="R6" s="45" t="s">
        <v>25</v>
      </c>
      <c r="S6" s="45" t="s">
        <v>26</v>
      </c>
      <c r="T6" s="45">
        <v>12</v>
      </c>
      <c r="U6" s="45">
        <v>15</v>
      </c>
      <c r="V6" s="45">
        <v>20</v>
      </c>
      <c r="W6" s="45" t="s">
        <v>27</v>
      </c>
      <c r="X6" s="45" t="s">
        <v>27</v>
      </c>
      <c r="Y6" s="45" t="s">
        <v>27</v>
      </c>
      <c r="Z6" s="45" t="s">
        <v>27</v>
      </c>
      <c r="AA6" s="46" t="s">
        <v>28</v>
      </c>
      <c r="AB6" s="45" t="s">
        <v>29</v>
      </c>
      <c r="AC6" s="45" t="s">
        <v>30</v>
      </c>
      <c r="AD6" s="47" t="s">
        <v>31</v>
      </c>
      <c r="AE6" s="48"/>
      <c r="AF6" s="16"/>
      <c r="AG6" s="49">
        <v>51.5</v>
      </c>
      <c r="AH6" s="50">
        <v>0</v>
      </c>
      <c r="AI6" s="51">
        <v>0</v>
      </c>
    </row>
    <row r="7" spans="1:38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41</v>
      </c>
      <c r="L7" s="53" t="s">
        <v>41</v>
      </c>
      <c r="M7" s="53" t="s">
        <v>42</v>
      </c>
      <c r="N7" s="53" t="s">
        <v>43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48</v>
      </c>
      <c r="U7" s="53" t="s">
        <v>48</v>
      </c>
      <c r="V7" s="53" t="s">
        <v>48</v>
      </c>
      <c r="W7" s="53" t="s">
        <v>49</v>
      </c>
      <c r="X7" s="53" t="s">
        <v>50</v>
      </c>
      <c r="Y7" s="53" t="s">
        <v>51</v>
      </c>
      <c r="Z7" s="53" t="s">
        <v>47</v>
      </c>
      <c r="AA7" s="53" t="s">
        <v>52</v>
      </c>
      <c r="AB7" s="53" t="s">
        <v>47</v>
      </c>
      <c r="AC7" s="53" t="s">
        <v>47</v>
      </c>
      <c r="AD7" s="54" t="s">
        <v>47</v>
      </c>
      <c r="AE7" s="55"/>
      <c r="AF7" s="16"/>
      <c r="AG7" s="49">
        <f>ROUND((AG6-0.01),2)</f>
        <v>51.49</v>
      </c>
      <c r="AH7" s="50">
        <v>0</v>
      </c>
      <c r="AI7" s="51">
        <v>0</v>
      </c>
    </row>
    <row r="8" spans="1:38" customHeight="1" ht="15.75">
      <c r="A8" s="56">
        <v>0</v>
      </c>
      <c r="B8" s="57">
        <v>0.0104166666666667</v>
      </c>
      <c r="C8" s="58">
        <v>49.91</v>
      </c>
      <c r="D8" s="59">
        <f>ROUND(C8,2)</f>
        <v>49.91</v>
      </c>
      <c r="E8" s="60">
        <v>565.5599999999999</v>
      </c>
      <c r="F8" s="60">
        <v>635.23024</v>
      </c>
      <c r="G8" s="61">
        <f>ABS(F8)</f>
        <v>635.23024</v>
      </c>
      <c r="H8" s="62">
        <v>40.87892</v>
      </c>
      <c r="I8" s="63">
        <f>MAX(H8,-0.12*G8)</f>
        <v>40.87892</v>
      </c>
      <c r="J8" s="63">
        <f>IF(ABS(G8)&lt;=10,0.5,IF(ABS(G8)&lt;=25,1,IF(ABS(G8)&lt;=100,2,10)))</f>
        <v>10</v>
      </c>
      <c r="K8" s="64">
        <f>IF(H8&lt;-J8,1,0)</f>
        <v>0</v>
      </c>
      <c r="L8" s="64"/>
      <c r="M8" s="65">
        <f>IF(OR(L8=12,L8=24,L8=36,L8=48,L8=60,L8=72,L8=84,L8=96),1,0)</f>
        <v>0</v>
      </c>
      <c r="N8" s="65">
        <f>IF(H8&gt;J8,1,0)</f>
        <v>1</v>
      </c>
      <c r="O8" s="65"/>
      <c r="P8" s="65">
        <f>IF(OR(O8=12,O8=24,O8=36,O8=48,O8=60,O8=72,O8=84,O8=96),1,0)</f>
        <v>0</v>
      </c>
      <c r="Q8" s="66">
        <f>M8+P8</f>
        <v>0</v>
      </c>
      <c r="R8" s="66">
        <f>Q8*ABS(S8)*0.1</f>
        <v>0</v>
      </c>
      <c r="S8" s="67">
        <f>I8*E8/40000</f>
        <v>0.57798704988</v>
      </c>
      <c r="T8" s="60">
        <f>MIN($T$6/100*G8,150)</f>
        <v>76.22762879999999</v>
      </c>
      <c r="U8" s="60">
        <f>MIN($U$6/100*G8,200)</f>
        <v>95.28453599999999</v>
      </c>
      <c r="V8" s="60">
        <f>MIN($V$6/100*G8,250)</f>
        <v>127.046048</v>
      </c>
      <c r="W8" s="60">
        <v>0.2</v>
      </c>
      <c r="X8" s="60">
        <v>0.2</v>
      </c>
      <c r="Y8" s="60">
        <v>0.6</v>
      </c>
      <c r="Z8" s="67">
        <f>IF(AND(D8&lt;49.85,H8&gt;0),$C$2*ABS(H8)/40000,(SUMPRODUCT(--(H8&gt;$T8:$V8),(H8-$T8:$V8),($W8:$Y8)))*E8/40000)</f>
        <v>0</v>
      </c>
      <c r="AA8" s="67">
        <f>IF(AND(C8&gt;=50.1,H8&lt;0),($A$2)*ABS(H8)/40000,0)</f>
        <v>0</v>
      </c>
      <c r="AB8" s="67">
        <f>S8+Z8+AA8</f>
        <v>0.57798704988</v>
      </c>
      <c r="AC8" s="67">
        <f>IF(AB8&gt;=0,AB8,"")</f>
        <v>0.57798704988</v>
      </c>
      <c r="AD8" s="68" t="str">
        <f>IF(AB8&lt;0,AB8,"")</f>
        <v/>
      </c>
      <c r="AE8" s="69"/>
      <c r="AF8" s="16"/>
      <c r="AG8" s="49">
        <f>ROUND((AG7-0.01),2)</f>
        <v>51.48</v>
      </c>
      <c r="AH8" s="50">
        <v>0</v>
      </c>
      <c r="AI8" s="51">
        <v>0</v>
      </c>
    </row>
    <row r="9" spans="1:38" customHeight="1" ht="15.75">
      <c r="A9" s="70">
        <v>0.0104166666666667</v>
      </c>
      <c r="B9" s="71">
        <v>0.0208333333333333</v>
      </c>
      <c r="C9" s="72">
        <v>49.99</v>
      </c>
      <c r="D9" s="73">
        <f>ROUND(C9,2)</f>
        <v>49.99</v>
      </c>
      <c r="E9" s="60">
        <v>297.64</v>
      </c>
      <c r="F9" s="60">
        <v>727.74224</v>
      </c>
      <c r="G9" s="61">
        <f>ABS(F9)</f>
        <v>727.74224</v>
      </c>
      <c r="H9" s="74">
        <v>-64.40648</v>
      </c>
      <c r="I9" s="63">
        <f>MAX(H9,-0.12*G9)</f>
        <v>-64.40648</v>
      </c>
      <c r="J9" s="63">
        <f>IF(ABS(G9)&lt;=10,0.5,IF(ABS(G9)&lt;=25,1,IF(ABS(G9)&lt;=100,2,10)))</f>
        <v>10</v>
      </c>
      <c r="K9" s="64">
        <f>IF(H9&lt;-J9,1,0)</f>
        <v>1</v>
      </c>
      <c r="L9" s="64">
        <f>IF(K9=K8,K9+L8,0)</f>
        <v>0</v>
      </c>
      <c r="M9" s="65">
        <f>IF(OR(L9=12,L9=24,L9=36,L9=48,L9=60,L9=72,L9=84,L9=96),1,0)</f>
        <v>0</v>
      </c>
      <c r="N9" s="65">
        <f>IF(H9&gt;J9,1,0)</f>
        <v>0</v>
      </c>
      <c r="O9" s="65">
        <f>IF(N9=N8,N9+O8,0)</f>
        <v>0</v>
      </c>
      <c r="P9" s="65">
        <f>IF(OR(O9=12,O9=24,O9=36,O9=48,O9=60,O9=72,O9=84,O9=96),1,0)</f>
        <v>0</v>
      </c>
      <c r="Q9" s="66">
        <f>M9+P9</f>
        <v>0</v>
      </c>
      <c r="R9" s="66">
        <f>Q9*ABS(S9)*0.1</f>
        <v>0</v>
      </c>
      <c r="S9" s="67">
        <f>I9*E9/40000</f>
        <v>-0.47924861768</v>
      </c>
      <c r="T9" s="60">
        <f>MIN($T$6/100*G9,150)</f>
        <v>87.3290688</v>
      </c>
      <c r="U9" s="60">
        <f>MIN($U$6/100*G9,200)</f>
        <v>109.161336</v>
      </c>
      <c r="V9" s="60">
        <f>MIN($V$6/100*G9,250)</f>
        <v>145.548448</v>
      </c>
      <c r="W9" s="60">
        <v>0.2</v>
      </c>
      <c r="X9" s="60">
        <v>0.2</v>
      </c>
      <c r="Y9" s="60">
        <v>0.6</v>
      </c>
      <c r="Z9" s="67">
        <f>IF(AND(D9&lt;49.85,H9&gt;0),$C$2*ABS(H9)/40000,(SUMPRODUCT(--(H9&gt;$T9:$V9),(H9-$T9:$V9),($W9:$Y9)))*E9/40000)</f>
        <v>0</v>
      </c>
      <c r="AA9" s="67">
        <f>IF(AND(C9&gt;=50.1,H9&lt;0),($A$2)*ABS(H9)/40000,0)</f>
        <v>0</v>
      </c>
      <c r="AB9" s="67">
        <f>S9+Z9+AA9</f>
        <v>-0.47924861768</v>
      </c>
      <c r="AC9" s="75" t="str">
        <f>IF(AB9&gt;=0,AB9,"")</f>
        <v/>
      </c>
      <c r="AD9" s="76">
        <f>IF(AB9&lt;0,AB9,"")</f>
        <v>-0.47924861768</v>
      </c>
      <c r="AE9" s="77"/>
      <c r="AF9" s="16"/>
      <c r="AG9" s="49">
        <f>ROUND((AG8-0.01),2)</f>
        <v>51.47</v>
      </c>
      <c r="AH9" s="50">
        <v>0</v>
      </c>
      <c r="AI9" s="51">
        <v>0</v>
      </c>
    </row>
    <row r="10" spans="1:38" customHeight="1" ht="15.75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264.15</v>
      </c>
      <c r="F10" s="60">
        <v>724.93519</v>
      </c>
      <c r="G10" s="61">
        <f>ABS(F10)</f>
        <v>724.93519</v>
      </c>
      <c r="H10" s="74">
        <v>-48.70385</v>
      </c>
      <c r="I10" s="63">
        <f>MAX(H10,-0.12*G10)</f>
        <v>-48.70385</v>
      </c>
      <c r="J10" s="63">
        <f>IF(ABS(G10)&lt;=10,0.5,IF(ABS(G10)&lt;=25,1,IF(ABS(G10)&lt;=100,2,10)))</f>
        <v>10</v>
      </c>
      <c r="K10" s="64">
        <f>IF(H10&lt;-J10,1,0)</f>
        <v>1</v>
      </c>
      <c r="L10" s="64">
        <f>IF(K10=K9,L9+K10,0)</f>
        <v>1</v>
      </c>
      <c r="M10" s="65">
        <f>IF(OR(L10=12,L10=24,L10=36,L10=48,L10=60,L10=72,L10=84,L10=96),1,0)</f>
        <v>0</v>
      </c>
      <c r="N10" s="65">
        <f>IF(H10&gt;J10,1,0)</f>
        <v>0</v>
      </c>
      <c r="O10" s="65">
        <f>IF(N10=N9,O9+N10,0)</f>
        <v>0</v>
      </c>
      <c r="P10" s="65">
        <f>IF(OR(O10=12,O10=24,O10=36,O10=48,O10=60,O10=72,O10=84,O10=96),1,0)</f>
        <v>0</v>
      </c>
      <c r="Q10" s="66">
        <f>M10+P10</f>
        <v>0</v>
      </c>
      <c r="R10" s="66">
        <f>Q10*ABS(S10)*0.1</f>
        <v>0</v>
      </c>
      <c r="S10" s="67">
        <f>I10*E10/40000</f>
        <v>-0.3216280494375</v>
      </c>
      <c r="T10" s="60">
        <f>MIN($T$6/100*G10,150)</f>
        <v>86.99222280000001</v>
      </c>
      <c r="U10" s="60">
        <f>MIN($U$6/100*G10,200)</f>
        <v>108.7402785</v>
      </c>
      <c r="V10" s="60">
        <f>MIN($V$6/100*G10,250)</f>
        <v>144.987038</v>
      </c>
      <c r="W10" s="60">
        <v>0.2</v>
      </c>
      <c r="X10" s="60">
        <v>0.2</v>
      </c>
      <c r="Y10" s="60">
        <v>0.6</v>
      </c>
      <c r="Z10" s="67">
        <f>IF(AND(D10&lt;49.85,H10&gt;0),$C$2*ABS(H10)/40000,(SUMPRODUCT(--(H10&gt;$T10:$V10),(H10-$T10:$V10),($W10:$Y10)))*E10/40000)</f>
        <v>0</v>
      </c>
      <c r="AA10" s="67">
        <f>IF(AND(C10&gt;=50.1,H10&lt;0),($A$2)*ABS(H10)/40000,0)</f>
        <v>0</v>
      </c>
      <c r="AB10" s="67">
        <f>S10+Z10+AA10</f>
        <v>-0.3216280494375</v>
      </c>
      <c r="AC10" s="75" t="str">
        <f>IF(AB10&gt;=0,AB10,"")</f>
        <v/>
      </c>
      <c r="AD10" s="76">
        <f>IF(AB10&lt;0,AB10,"")</f>
        <v>-0.3216280494375</v>
      </c>
      <c r="AE10" s="77"/>
      <c r="AF10" s="16"/>
      <c r="AG10" s="49">
        <f>ROUND((AG9-0.01),2)</f>
        <v>51.46</v>
      </c>
      <c r="AH10" s="50">
        <v>0</v>
      </c>
      <c r="AI10" s="51">
        <v>0</v>
      </c>
    </row>
    <row r="11" spans="1:38" customHeight="1" ht="15.75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105.66</v>
      </c>
      <c r="F11" s="60">
        <v>721.34599</v>
      </c>
      <c r="G11" s="61">
        <f>ABS(F11)</f>
        <v>721.34599</v>
      </c>
      <c r="H11" s="74">
        <v>-42.85769</v>
      </c>
      <c r="I11" s="63">
        <f>MAX(H11,-0.12*G11)</f>
        <v>-42.85769</v>
      </c>
      <c r="J11" s="63">
        <f>IF(ABS(G11)&lt;=10,0.5,IF(ABS(G11)&lt;=25,1,IF(ABS(G11)&lt;=100,2,10)))</f>
        <v>10</v>
      </c>
      <c r="K11" s="64">
        <f>IF(H11&lt;-J11,1,0)</f>
        <v>1</v>
      </c>
      <c r="L11" s="64">
        <f>IF(K11=K10,L10+K11,0)</f>
        <v>2</v>
      </c>
      <c r="M11" s="65">
        <f>IF(OR(L11=12,L11=24,L11=36,L11=48,L11=60,L11=72,L11=84,L11=96),1,0)</f>
        <v>0</v>
      </c>
      <c r="N11" s="65">
        <f>IF(H11&gt;J11,1,0)</f>
        <v>0</v>
      </c>
      <c r="O11" s="65">
        <f>IF(N11=N10,O10+N11,0)</f>
        <v>0</v>
      </c>
      <c r="P11" s="65">
        <f>IF(OR(O11=12,O11=24,O11=36,O11=48,O11=60,O11=72,O11=84,O11=96),1,0)</f>
        <v>0</v>
      </c>
      <c r="Q11" s="66">
        <f>M11+P11</f>
        <v>0</v>
      </c>
      <c r="R11" s="66">
        <f>Q11*ABS(S11)*0.1</f>
        <v>0</v>
      </c>
      <c r="S11" s="67">
        <f>I11*E11/40000</f>
        <v>-0.113208588135</v>
      </c>
      <c r="T11" s="60">
        <f>MIN($T$6/100*G11,150)</f>
        <v>86.5615188</v>
      </c>
      <c r="U11" s="60">
        <f>MIN($U$6/100*G11,200)</f>
        <v>108.2018985</v>
      </c>
      <c r="V11" s="60">
        <f>MIN($V$6/100*G11,250)</f>
        <v>144.269198</v>
      </c>
      <c r="W11" s="60">
        <v>0.2</v>
      </c>
      <c r="X11" s="60">
        <v>0.2</v>
      </c>
      <c r="Y11" s="60">
        <v>0.6</v>
      </c>
      <c r="Z11" s="67">
        <f>IF(AND(D11&lt;49.85,H11&gt;0),$C$2*ABS(H11)/40000,(SUMPRODUCT(--(H11&gt;$T11:$V11),(H11-$T11:$V11),($W11:$Y11)))*E11/40000)</f>
        <v>0</v>
      </c>
      <c r="AA11" s="67">
        <f>IF(AND(C11&gt;=50.1,H11&lt;0),($A$2)*ABS(H11)/40000,0)</f>
        <v>0</v>
      </c>
      <c r="AB11" s="67">
        <f>S11+Z11+AA11</f>
        <v>-0.113208588135</v>
      </c>
      <c r="AC11" s="75" t="str">
        <f>IF(AB11&gt;=0,AB11,"")</f>
        <v/>
      </c>
      <c r="AD11" s="76">
        <f>IF(AB11&lt;0,AB11,"")</f>
        <v>-0.113208588135</v>
      </c>
      <c r="AE11" s="77"/>
      <c r="AF11" s="16"/>
      <c r="AG11" s="49">
        <f>ROUND((AG10-0.01),2)</f>
        <v>51.45</v>
      </c>
      <c r="AH11" s="50">
        <v>0</v>
      </c>
      <c r="AI11" s="51">
        <v>0</v>
      </c>
      <c r="AK11" s="78">
        <v>-21</v>
      </c>
      <c r="AL11" s="79">
        <f>IF(OR(AK11&lt;-20,AK11&gt;20),1,0)</f>
        <v>1</v>
      </c>
    </row>
    <row r="12" spans="1:38" customHeight="1" ht="15.75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158.49</v>
      </c>
      <c r="F12" s="60">
        <v>724.58106</v>
      </c>
      <c r="G12" s="61">
        <f>ABS(F12)</f>
        <v>724.58106</v>
      </c>
      <c r="H12" s="74">
        <v>-48.17269</v>
      </c>
      <c r="I12" s="63">
        <f>MAX(H12,-0.12*G12)</f>
        <v>-48.17269</v>
      </c>
      <c r="J12" s="63">
        <f>IF(ABS(G12)&lt;=10,0.5,IF(ABS(G12)&lt;=25,1,IF(ABS(G12)&lt;=100,2,10)))</f>
        <v>10</v>
      </c>
      <c r="K12" s="64">
        <f>IF(H12&lt;-J12,1,0)</f>
        <v>1</v>
      </c>
      <c r="L12" s="64">
        <f>IF(K12=K11,L11+K12,0)</f>
        <v>3</v>
      </c>
      <c r="M12" s="65">
        <f>IF(OR(L12=12,L12=24,L12=36,L12=48,L12=60,L12=72,L12=84,L12=96),1,0)</f>
        <v>0</v>
      </c>
      <c r="N12" s="65">
        <f>IF(H12&gt;J12,1,0)</f>
        <v>0</v>
      </c>
      <c r="O12" s="65">
        <f>IF(N12=N11,O11+N12,0)</f>
        <v>0</v>
      </c>
      <c r="P12" s="65">
        <f>IF(OR(O12=12,O12=24,O12=36,O12=48,O12=60,O12=72,O12=84,O12=96),1,0)</f>
        <v>0</v>
      </c>
      <c r="Q12" s="66">
        <f>M12+P12</f>
        <v>0</v>
      </c>
      <c r="R12" s="66">
        <f>Q12*ABS(S12)*0.1</f>
        <v>0</v>
      </c>
      <c r="S12" s="67">
        <f>I12*E12/40000</f>
        <v>-0.1908722409525</v>
      </c>
      <c r="T12" s="60">
        <f>MIN($T$6/100*G12,150)</f>
        <v>86.9497272</v>
      </c>
      <c r="U12" s="60">
        <f>MIN($U$6/100*G12,200)</f>
        <v>108.687159</v>
      </c>
      <c r="V12" s="60">
        <f>MIN($V$6/100*G12,250)</f>
        <v>144.916212</v>
      </c>
      <c r="W12" s="60">
        <v>0.2</v>
      </c>
      <c r="X12" s="60">
        <v>0.2</v>
      </c>
      <c r="Y12" s="60">
        <v>0.6</v>
      </c>
      <c r="Z12" s="67">
        <f>IF(AND(D12&lt;49.85,H12&gt;0),$C$2*ABS(H12)/40000,(SUMPRODUCT(--(H12&gt;$T12:$V12),(H12-$T12:$V12),($W12:$Y12)))*E12/40000)</f>
        <v>0</v>
      </c>
      <c r="AA12" s="67">
        <f>IF(AND(C12&gt;=50.1,H12&lt;0),($A$2)*ABS(H12)/40000,0)</f>
        <v>0</v>
      </c>
      <c r="AB12" s="67">
        <f>S12+Z12+AA12</f>
        <v>-0.1908722409525</v>
      </c>
      <c r="AC12" s="75" t="str">
        <f>IF(AB12&gt;=0,AB12,"")</f>
        <v/>
      </c>
      <c r="AD12" s="76">
        <f>IF(AB12&lt;0,AB12,"")</f>
        <v>-0.1908722409525</v>
      </c>
      <c r="AE12" s="77"/>
      <c r="AF12" s="16"/>
      <c r="AG12" s="49">
        <f>ROUND((AG11-0.01),2)</f>
        <v>51.44</v>
      </c>
      <c r="AH12" s="50">
        <v>0</v>
      </c>
      <c r="AI12" s="51">
        <v>0</v>
      </c>
      <c r="AK12" s="80" t="s">
        <v>53</v>
      </c>
      <c r="AL12" s="81"/>
    </row>
    <row r="13" spans="1:38" customHeight="1" ht="15.75">
      <c r="A13" s="70">
        <v>0.0520833333333333</v>
      </c>
      <c r="B13" s="71">
        <v>0.0625</v>
      </c>
      <c r="C13" s="72">
        <v>50.01</v>
      </c>
      <c r="D13" s="73">
        <f>ROUND(C13,2)</f>
        <v>50.01</v>
      </c>
      <c r="E13" s="60">
        <v>211.32</v>
      </c>
      <c r="F13" s="60">
        <v>724.22106</v>
      </c>
      <c r="G13" s="61">
        <f>ABS(F13)</f>
        <v>724.22106</v>
      </c>
      <c r="H13" s="74">
        <v>-49.12374</v>
      </c>
      <c r="I13" s="63">
        <f>MAX(H13,-0.12*G13)</f>
        <v>-49.12374</v>
      </c>
      <c r="J13" s="63">
        <f>IF(ABS(G13)&lt;=10,0.5,IF(ABS(G13)&lt;=25,1,IF(ABS(G13)&lt;=100,2,10)))</f>
        <v>10</v>
      </c>
      <c r="K13" s="64">
        <f>IF(H13&lt;-J13,1,0)</f>
        <v>1</v>
      </c>
      <c r="L13" s="64">
        <f>IF(K13=K12,L12+K13,0)</f>
        <v>4</v>
      </c>
      <c r="M13" s="65">
        <f>IF(OR(L13=12,L13=24,L13=36,L13=48,L13=60,L13=72,L13=84,L13=96),1,0)</f>
        <v>0</v>
      </c>
      <c r="N13" s="65">
        <f>IF(H13&gt;J13,1,0)</f>
        <v>0</v>
      </c>
      <c r="O13" s="65">
        <f>IF(N13=N12,O12+N13,0)</f>
        <v>0</v>
      </c>
      <c r="P13" s="65">
        <f>IF(OR(O13=12,O13=24,O13=36,O13=48,O13=60,O13=72,O13=84,O13=96),1,0)</f>
        <v>0</v>
      </c>
      <c r="Q13" s="66">
        <f>M13+P13</f>
        <v>0</v>
      </c>
      <c r="R13" s="66">
        <f>Q13*ABS(S13)*0.1</f>
        <v>0</v>
      </c>
      <c r="S13" s="67">
        <f>I13*E13/40000</f>
        <v>-0.25952071842</v>
      </c>
      <c r="T13" s="60">
        <f>MIN($T$6/100*G13,150)</f>
        <v>86.9065272</v>
      </c>
      <c r="U13" s="60">
        <f>MIN($U$6/100*G13,200)</f>
        <v>108.633159</v>
      </c>
      <c r="V13" s="60">
        <f>MIN($V$6/100*G13,250)</f>
        <v>144.844212</v>
      </c>
      <c r="W13" s="60">
        <v>0.2</v>
      </c>
      <c r="X13" s="60">
        <v>0.2</v>
      </c>
      <c r="Y13" s="60">
        <v>0.6</v>
      </c>
      <c r="Z13" s="67">
        <f>IF(AND(D13&lt;49.85,H13&gt;0),$C$2*ABS(H13)/40000,(SUMPRODUCT(--(H13&gt;$T13:$V13),(H13-$T13:$V13),($W13:$Y13)))*E13/40000)</f>
        <v>0</v>
      </c>
      <c r="AA13" s="67">
        <f>IF(AND(C13&gt;=50.1,H13&lt;0),($A$2)*ABS(H13)/40000,0)</f>
        <v>0</v>
      </c>
      <c r="AB13" s="67">
        <f>S13+Z13+AA13</f>
        <v>-0.25952071842</v>
      </c>
      <c r="AC13" s="75" t="str">
        <f>IF(AB13&gt;=0,AB13,"")</f>
        <v/>
      </c>
      <c r="AD13" s="76">
        <f>IF(AB13&lt;0,AB13,"")</f>
        <v>-0.25952071842</v>
      </c>
      <c r="AE13" s="77"/>
      <c r="AF13" s="16"/>
      <c r="AG13" s="49">
        <f>ROUND((AG12-0.01),2)</f>
        <v>51.43</v>
      </c>
      <c r="AH13" s="50">
        <v>0</v>
      </c>
      <c r="AI13" s="51">
        <v>0</v>
      </c>
      <c r="AK13" s="80"/>
      <c r="AL13" s="81"/>
    </row>
    <row r="14" spans="1:38" customHeight="1" ht="15.75">
      <c r="A14" s="70">
        <v>0.0625</v>
      </c>
      <c r="B14" s="71">
        <v>0.0729166666666667</v>
      </c>
      <c r="C14" s="72">
        <v>49.94</v>
      </c>
      <c r="D14" s="73">
        <f>ROUND(C14,2)</f>
        <v>49.94</v>
      </c>
      <c r="E14" s="60">
        <v>465.09</v>
      </c>
      <c r="F14" s="60">
        <v>722.66106</v>
      </c>
      <c r="G14" s="61">
        <f>ABS(F14)</f>
        <v>722.66106</v>
      </c>
      <c r="H14" s="74">
        <v>-61.85343</v>
      </c>
      <c r="I14" s="63">
        <f>MAX(H14,-0.12*G14)</f>
        <v>-61.85343</v>
      </c>
      <c r="J14" s="63">
        <f>IF(ABS(G14)&lt;=10,0.5,IF(ABS(G14)&lt;=25,1,IF(ABS(G14)&lt;=100,2,10)))</f>
        <v>10</v>
      </c>
      <c r="K14" s="64">
        <f>IF(H14&lt;-J14,1,0)</f>
        <v>1</v>
      </c>
      <c r="L14" s="64">
        <f>IF(K14=K13,L13+K14,0)</f>
        <v>5</v>
      </c>
      <c r="M14" s="65">
        <f>IF(OR(L14=12,L14=24,L14=36,L14=48,L14=60,L14=72,L14=84,L14=96),1,0)</f>
        <v>0</v>
      </c>
      <c r="N14" s="65">
        <f>IF(H14&gt;J14,1,0)</f>
        <v>0</v>
      </c>
      <c r="O14" s="65">
        <f>IF(N14=N13,O13+N14,0)</f>
        <v>0</v>
      </c>
      <c r="P14" s="65">
        <f>IF(OR(O14=12,O14=24,O14=36,O14=48,O14=60,O14=72,O14=84,O14=96),1,0)</f>
        <v>0</v>
      </c>
      <c r="Q14" s="66">
        <f>M14+P14</f>
        <v>0</v>
      </c>
      <c r="R14" s="66">
        <f>Q14*ABS(S14)*0.1</f>
        <v>0</v>
      </c>
      <c r="S14" s="67">
        <f>I14*E14/40000</f>
        <v>-0.7191852939675</v>
      </c>
      <c r="T14" s="60">
        <f>MIN($T$6/100*G14,150)</f>
        <v>86.7193272</v>
      </c>
      <c r="U14" s="60">
        <f>MIN($U$6/100*G14,200)</f>
        <v>108.399159</v>
      </c>
      <c r="V14" s="60">
        <f>MIN($V$6/100*G14,250)</f>
        <v>144.532212</v>
      </c>
      <c r="W14" s="60">
        <v>0.2</v>
      </c>
      <c r="X14" s="60">
        <v>0.2</v>
      </c>
      <c r="Y14" s="60">
        <v>0.6</v>
      </c>
      <c r="Z14" s="67">
        <f>IF(AND(D14&lt;49.85,H14&gt;0),$C$2*ABS(H14)/40000,(SUMPRODUCT(--(H14&gt;$T14:$V14),(H14-$T14:$V14),($W14:$Y14)))*E14/40000)</f>
        <v>0</v>
      </c>
      <c r="AA14" s="67">
        <f>IF(AND(C14&gt;=50.1,H14&lt;0),($A$2)*ABS(H14)/40000,0)</f>
        <v>0</v>
      </c>
      <c r="AB14" s="67">
        <f>S14+Z14+AA14</f>
        <v>-0.7191852939675</v>
      </c>
      <c r="AC14" s="75" t="str">
        <f>IF(AB14&gt;=0,AB14,"")</f>
        <v/>
      </c>
      <c r="AD14" s="76">
        <f>IF(AB14&lt;0,AB14,"")</f>
        <v>-0.7191852939675</v>
      </c>
      <c r="AE14" s="77"/>
      <c r="AF14" s="82"/>
      <c r="AG14" s="49">
        <f>ROUND((AG13-0.01),2)</f>
        <v>51.42</v>
      </c>
      <c r="AH14" s="50">
        <v>0</v>
      </c>
      <c r="AI14" s="51">
        <v>0</v>
      </c>
      <c r="AK14" s="80"/>
      <c r="AL14" s="81"/>
    </row>
    <row r="15" spans="1:38" customHeight="1" ht="15.75">
      <c r="A15" s="70">
        <v>0.0729166666666667</v>
      </c>
      <c r="B15" s="71">
        <v>0.0833333333333334</v>
      </c>
      <c r="C15" s="72">
        <v>49.98</v>
      </c>
      <c r="D15" s="73">
        <f>ROUND(C15,2)</f>
        <v>49.98</v>
      </c>
      <c r="E15" s="60">
        <v>331.13</v>
      </c>
      <c r="F15" s="60">
        <v>717.40506</v>
      </c>
      <c r="G15" s="61">
        <f>ABS(F15)</f>
        <v>717.40506</v>
      </c>
      <c r="H15" s="74">
        <v>-54.84011</v>
      </c>
      <c r="I15" s="63">
        <f>MAX(H15,-0.12*G15)</f>
        <v>-54.84011</v>
      </c>
      <c r="J15" s="63">
        <f>IF(ABS(G15)&lt;=10,0.5,IF(ABS(G15)&lt;=25,1,IF(ABS(G15)&lt;=100,2,10)))</f>
        <v>10</v>
      </c>
      <c r="K15" s="64">
        <f>IF(H15&lt;-J15,1,0)</f>
        <v>1</v>
      </c>
      <c r="L15" s="64">
        <f>IF(K15=K14,L14+K15,0)</f>
        <v>6</v>
      </c>
      <c r="M15" s="65">
        <f>IF(OR(L15=12,L15=24,L15=36,L15=48,L15=60,L15=72,L15=84,L15=96),1,0)</f>
        <v>0</v>
      </c>
      <c r="N15" s="65">
        <f>IF(H15&gt;J15,1,0)</f>
        <v>0</v>
      </c>
      <c r="O15" s="65">
        <f>IF(N15=N14,O14+N15,0)</f>
        <v>0</v>
      </c>
      <c r="P15" s="65">
        <f>IF(OR(O15=12,O15=24,O15=36,O15=48,O15=60,O15=72,O15=84,O15=96),1,0)</f>
        <v>0</v>
      </c>
      <c r="Q15" s="66">
        <f>M15+P15</f>
        <v>0</v>
      </c>
      <c r="R15" s="66">
        <f>Q15*ABS(S15)*0.1</f>
        <v>0</v>
      </c>
      <c r="S15" s="67">
        <f>I15*E15/40000</f>
        <v>-0.4539801406075</v>
      </c>
      <c r="T15" s="60">
        <f>MIN($T$6/100*G15,150)</f>
        <v>86.0886072</v>
      </c>
      <c r="U15" s="60">
        <f>MIN($U$6/100*G15,200)</f>
        <v>107.610759</v>
      </c>
      <c r="V15" s="60">
        <f>MIN($V$6/100*G15,250)</f>
        <v>143.481012</v>
      </c>
      <c r="W15" s="60">
        <v>0.2</v>
      </c>
      <c r="X15" s="60">
        <v>0.2</v>
      </c>
      <c r="Y15" s="60">
        <v>0.6</v>
      </c>
      <c r="Z15" s="67">
        <f>IF(AND(D15&lt;49.85,H15&gt;0),$C$2*ABS(H15)/40000,(SUMPRODUCT(--(H15&gt;$T15:$V15),(H15-$T15:$V15),($W15:$Y15)))*E15/40000)</f>
        <v>0</v>
      </c>
      <c r="AA15" s="67">
        <f>IF(AND(C15&gt;=50.1,H15&lt;0),($A$2)*ABS(H15)/40000,0)</f>
        <v>0</v>
      </c>
      <c r="AB15" s="67">
        <f>S15+Z15+AA15</f>
        <v>-0.4539801406075</v>
      </c>
      <c r="AC15" s="75" t="str">
        <f>IF(AB15&gt;=0,AB15,"")</f>
        <v/>
      </c>
      <c r="AD15" s="76">
        <f>IF(AB15&lt;0,AB15,"")</f>
        <v>-0.4539801406075</v>
      </c>
      <c r="AE15" s="77"/>
      <c r="AF15" s="16"/>
      <c r="AG15" s="49">
        <f>ROUND((AG14-0.01),2)</f>
        <v>51.41</v>
      </c>
      <c r="AH15" s="50">
        <v>0</v>
      </c>
      <c r="AI15" s="51">
        <v>0</v>
      </c>
      <c r="AK15" s="78">
        <v>0</v>
      </c>
      <c r="AL15" s="79">
        <f>IF(AK15=0,1,IF(MOD(AK15,12)&gt;0,1,0))</f>
        <v>1</v>
      </c>
    </row>
    <row r="16" spans="1:38" customHeight="1" ht="15.75">
      <c r="A16" s="70">
        <v>0.0833333333333333</v>
      </c>
      <c r="B16" s="71">
        <v>0.09375</v>
      </c>
      <c r="C16" s="72">
        <v>49.94</v>
      </c>
      <c r="D16" s="73">
        <f>ROUND(C16,2)</f>
        <v>49.94</v>
      </c>
      <c r="E16" s="60">
        <v>465.09</v>
      </c>
      <c r="F16" s="60">
        <v>712.52066</v>
      </c>
      <c r="G16" s="61">
        <f>ABS(F16)</f>
        <v>712.52066</v>
      </c>
      <c r="H16" s="74">
        <v>-44.22867</v>
      </c>
      <c r="I16" s="63">
        <f>MAX(H16,-0.12*G16)</f>
        <v>-44.22867</v>
      </c>
      <c r="J16" s="63">
        <f>IF(ABS(G16)&lt;=10,0.5,IF(ABS(G16)&lt;=25,1,IF(ABS(G16)&lt;=100,2,10)))</f>
        <v>10</v>
      </c>
      <c r="K16" s="64">
        <f>IF(H16&lt;-J16,1,0)</f>
        <v>1</v>
      </c>
      <c r="L16" s="64">
        <f>IF(K16=K15,L15+K16,0)</f>
        <v>7</v>
      </c>
      <c r="M16" s="65">
        <f>IF(OR(L16=12,L16=24,L16=36,L16=48,L16=60,L16=72,L16=84,L16=96),1,0)</f>
        <v>0</v>
      </c>
      <c r="N16" s="65">
        <f>IF(H16&gt;J16,1,0)</f>
        <v>0</v>
      </c>
      <c r="O16" s="65">
        <f>IF(N16=N15,O15+N16,0)</f>
        <v>0</v>
      </c>
      <c r="P16" s="65">
        <f>IF(OR(O16=12,O16=24,O16=36,O16=48,O16=60,O16=72,O16=84,O16=96),1,0)</f>
        <v>0</v>
      </c>
      <c r="Q16" s="66">
        <f>M16+P16</f>
        <v>0</v>
      </c>
      <c r="R16" s="66">
        <f>Q16*ABS(S16)*0.1</f>
        <v>0</v>
      </c>
      <c r="S16" s="67">
        <f>I16*E16/40000</f>
        <v>-0.5142578032575</v>
      </c>
      <c r="T16" s="60">
        <f>MIN($T$6/100*G16,150)</f>
        <v>85.5024792</v>
      </c>
      <c r="U16" s="60">
        <f>MIN($U$6/100*G16,200)</f>
        <v>106.878099</v>
      </c>
      <c r="V16" s="60">
        <f>MIN($V$6/100*G16,250)</f>
        <v>142.504132</v>
      </c>
      <c r="W16" s="60">
        <v>0.2</v>
      </c>
      <c r="X16" s="60">
        <v>0.2</v>
      </c>
      <c r="Y16" s="60">
        <v>0.6</v>
      </c>
      <c r="Z16" s="67">
        <f>IF(AND(D16&lt;49.85,H16&gt;0),$C$2*ABS(H16)/40000,(SUMPRODUCT(--(H16&gt;$T16:$V16),(H16-$T16:$V16),($W16:$Y16)))*E16/40000)</f>
        <v>0</v>
      </c>
      <c r="AA16" s="67">
        <f>IF(AND(C16&gt;=50.1,H16&lt;0),($A$2)*ABS(H16)/40000,0)</f>
        <v>0</v>
      </c>
      <c r="AB16" s="67">
        <f>S16+Z16+AA16</f>
        <v>-0.5142578032575</v>
      </c>
      <c r="AC16" s="75" t="str">
        <f>IF(AB16&gt;=0,AB16,"")</f>
        <v/>
      </c>
      <c r="AD16" s="76">
        <f>IF(AB16&lt;0,AB16,"")</f>
        <v>-0.5142578032575</v>
      </c>
      <c r="AE16" s="77"/>
      <c r="AF16" s="16"/>
      <c r="AG16" s="49">
        <f>ROUND((AG15-0.01),2)</f>
        <v>51.4</v>
      </c>
      <c r="AH16" s="50">
        <v>0</v>
      </c>
      <c r="AI16" s="51">
        <v>0</v>
      </c>
    </row>
    <row r="17" spans="1:38" customHeight="1" ht="15.75">
      <c r="A17" s="70">
        <v>0.09375</v>
      </c>
      <c r="B17" s="71">
        <v>0.104166666666667</v>
      </c>
      <c r="C17" s="72">
        <v>49.96</v>
      </c>
      <c r="D17" s="73">
        <f>ROUND(C17,2)</f>
        <v>49.96</v>
      </c>
      <c r="E17" s="60">
        <v>398.11</v>
      </c>
      <c r="F17" s="60">
        <v>709.84426</v>
      </c>
      <c r="G17" s="61">
        <f>ABS(F17)</f>
        <v>709.84426</v>
      </c>
      <c r="H17" s="74">
        <v>-44.91751</v>
      </c>
      <c r="I17" s="63">
        <f>MAX(H17,-0.12*G17)</f>
        <v>-44.91751</v>
      </c>
      <c r="J17" s="63">
        <f>IF(ABS(G17)&lt;=10,0.5,IF(ABS(G17)&lt;=25,1,IF(ABS(G17)&lt;=100,2,10)))</f>
        <v>10</v>
      </c>
      <c r="K17" s="64">
        <f>IF(H17&lt;-J17,1,0)</f>
        <v>1</v>
      </c>
      <c r="L17" s="64">
        <f>IF(K17=K16,L16+K17,0)</f>
        <v>8</v>
      </c>
      <c r="M17" s="65">
        <f>IF(OR(L17=12,L17=24,L17=36,L17=48,L17=60,L17=72,L17=84,L17=96),1,0)</f>
        <v>0</v>
      </c>
      <c r="N17" s="65">
        <f>IF(H17&gt;J17,1,0)</f>
        <v>0</v>
      </c>
      <c r="O17" s="65">
        <f>IF(N17=N16,O16+N17,0)</f>
        <v>0</v>
      </c>
      <c r="P17" s="65">
        <f>IF(OR(O17=12,O17=24,O17=36,O17=48,O17=60,O17=72,O17=84,O17=96),1,0)</f>
        <v>0</v>
      </c>
      <c r="Q17" s="66">
        <f>M17+P17</f>
        <v>0</v>
      </c>
      <c r="R17" s="66">
        <f>Q17*ABS(S17)*0.1</f>
        <v>0</v>
      </c>
      <c r="S17" s="67">
        <f>I17*E17/40000</f>
        <v>-0.4470527476525001</v>
      </c>
      <c r="T17" s="60">
        <f>MIN($T$6/100*G17,150)</f>
        <v>85.1813112</v>
      </c>
      <c r="U17" s="60">
        <f>MIN($U$6/100*G17,200)</f>
        <v>106.476639</v>
      </c>
      <c r="V17" s="60">
        <f>MIN($V$6/100*G17,250)</f>
        <v>141.968852</v>
      </c>
      <c r="W17" s="60">
        <v>0.2</v>
      </c>
      <c r="X17" s="60">
        <v>0.2</v>
      </c>
      <c r="Y17" s="60">
        <v>0.6</v>
      </c>
      <c r="Z17" s="67">
        <f>IF(AND(D17&lt;49.85,H17&gt;0),$C$2*ABS(H17)/40000,(SUMPRODUCT(--(H17&gt;$T17:$V17),(H17-$T17:$V17),($W17:$Y17)))*E17/40000)</f>
        <v>0</v>
      </c>
      <c r="AA17" s="67">
        <f>IF(AND(C17&gt;=50.1,H17&lt;0),($A$2)*ABS(H17)/40000,0)</f>
        <v>0</v>
      </c>
      <c r="AB17" s="67">
        <f>S17+Z17+AA17</f>
        <v>-0.4470527476525001</v>
      </c>
      <c r="AC17" s="75" t="str">
        <f>IF(AB17&gt;=0,AB17,"")</f>
        <v/>
      </c>
      <c r="AD17" s="76">
        <f>IF(AB17&lt;0,AB17,"")</f>
        <v>-0.4470527476525001</v>
      </c>
      <c r="AE17" s="77"/>
      <c r="AF17" s="83"/>
      <c r="AG17" s="49">
        <f>ROUND((AG16-0.01),2)</f>
        <v>51.39</v>
      </c>
      <c r="AH17" s="50">
        <v>0</v>
      </c>
      <c r="AI17" s="51">
        <v>0</v>
      </c>
    </row>
    <row r="18" spans="1:38" customHeight="1" ht="15.75">
      <c r="A18" s="70">
        <v>0.104166666666667</v>
      </c>
      <c r="B18" s="71">
        <v>0.114583333333334</v>
      </c>
      <c r="C18" s="72">
        <v>49.95</v>
      </c>
      <c r="D18" s="73">
        <f>ROUND(C18,2)</f>
        <v>49.95</v>
      </c>
      <c r="E18" s="60">
        <v>431.6</v>
      </c>
      <c r="F18" s="60">
        <v>709.6654600000001</v>
      </c>
      <c r="G18" s="61">
        <f>ABS(F18)</f>
        <v>709.6654600000001</v>
      </c>
      <c r="H18" s="74">
        <v>-37.07507</v>
      </c>
      <c r="I18" s="63">
        <f>MAX(H18,-0.12*G18)</f>
        <v>-37.07507</v>
      </c>
      <c r="J18" s="63">
        <f>IF(ABS(G18)&lt;=10,0.5,IF(ABS(G18)&lt;=25,1,IF(ABS(G18)&lt;=100,2,10)))</f>
        <v>10</v>
      </c>
      <c r="K18" s="64">
        <f>IF(H18&lt;-J18,1,0)</f>
        <v>1</v>
      </c>
      <c r="L18" s="64">
        <f>IF(K18=K17,L17+K18,0)</f>
        <v>9</v>
      </c>
      <c r="M18" s="65">
        <f>IF(OR(L18=12,L18=24,L18=36,L18=48,L18=60,L18=72,L18=84,L18=96),1,0)</f>
        <v>0</v>
      </c>
      <c r="N18" s="65">
        <f>IF(H18&gt;J18,1,0)</f>
        <v>0</v>
      </c>
      <c r="O18" s="65">
        <f>IF(N18=N17,O17+N18,0)</f>
        <v>0</v>
      </c>
      <c r="P18" s="65">
        <f>IF(OR(O18=12,O18=24,O18=36,O18=48,O18=60,O18=72,O18=84,O18=96),1,0)</f>
        <v>0</v>
      </c>
      <c r="Q18" s="66">
        <f>M18+P18</f>
        <v>0</v>
      </c>
      <c r="R18" s="66">
        <f>Q18*ABS(S18)*0.1</f>
        <v>0</v>
      </c>
      <c r="S18" s="67">
        <f>I18*E18/40000</f>
        <v>-0.4000400053</v>
      </c>
      <c r="T18" s="60">
        <f>MIN($T$6/100*G18,150)</f>
        <v>85.15985520000001</v>
      </c>
      <c r="U18" s="60">
        <f>MIN($U$6/100*G18,200)</f>
        <v>106.449819</v>
      </c>
      <c r="V18" s="60">
        <f>MIN($V$6/100*G18,250)</f>
        <v>141.933092</v>
      </c>
      <c r="W18" s="60">
        <v>0.2</v>
      </c>
      <c r="X18" s="60">
        <v>0.2</v>
      </c>
      <c r="Y18" s="60">
        <v>0.6</v>
      </c>
      <c r="Z18" s="67">
        <f>IF(AND(D18&lt;49.85,H18&gt;0),$C$2*ABS(H18)/40000,(SUMPRODUCT(--(H18&gt;$T18:$V18),(H18-$T18:$V18),($W18:$Y18)))*E18/40000)</f>
        <v>0</v>
      </c>
      <c r="AA18" s="67">
        <f>IF(AND(C18&gt;=50.1,H18&lt;0),($A$2)*ABS(H18)/40000,0)</f>
        <v>0</v>
      </c>
      <c r="AB18" s="67">
        <f>S18+Z18+AA18</f>
        <v>-0.4000400053</v>
      </c>
      <c r="AC18" s="75" t="str">
        <f>IF(AB18&gt;=0,AB18,"")</f>
        <v/>
      </c>
      <c r="AD18" s="76">
        <f>IF(AB18&lt;0,AB18,"")</f>
        <v>-0.4000400053</v>
      </c>
      <c r="AE18" s="77"/>
      <c r="AF18" s="84"/>
      <c r="AG18" s="49">
        <f>ROUND((AG17-0.01),2)</f>
        <v>51.38</v>
      </c>
      <c r="AH18" s="50">
        <v>0</v>
      </c>
      <c r="AI18" s="51">
        <v>0</v>
      </c>
    </row>
    <row r="19" spans="1:38" customHeight="1" ht="15.75">
      <c r="A19" s="70">
        <v>0.114583333333333</v>
      </c>
      <c r="B19" s="71">
        <v>0.125</v>
      </c>
      <c r="C19" s="72">
        <v>49.89</v>
      </c>
      <c r="D19" s="73">
        <f>ROUND(C19,2)</f>
        <v>49.89</v>
      </c>
      <c r="E19" s="60">
        <v>632.55</v>
      </c>
      <c r="F19" s="60">
        <v>709.68546</v>
      </c>
      <c r="G19" s="61">
        <f>ABS(F19)</f>
        <v>709.68546</v>
      </c>
      <c r="H19" s="74">
        <v>-43.19399</v>
      </c>
      <c r="I19" s="63">
        <f>MAX(H19,-0.12*G19)</f>
        <v>-43.19399</v>
      </c>
      <c r="J19" s="63">
        <f>IF(ABS(G19)&lt;=10,0.5,IF(ABS(G19)&lt;=25,1,IF(ABS(G19)&lt;=100,2,10)))</f>
        <v>10</v>
      </c>
      <c r="K19" s="64">
        <f>IF(H19&lt;-J19,1,0)</f>
        <v>1</v>
      </c>
      <c r="L19" s="64">
        <f>IF(K19=K18,L18+K19,0)</f>
        <v>10</v>
      </c>
      <c r="M19" s="65">
        <f>IF(OR(L19=12,L19=24,L19=36,L19=48,L19=60,L19=72,L19=84,L19=96),1,0)</f>
        <v>0</v>
      </c>
      <c r="N19" s="65">
        <f>IF(H19&gt;J19,1,0)</f>
        <v>0</v>
      </c>
      <c r="O19" s="65">
        <f>IF(N19=N18,O18+N19,0)</f>
        <v>0</v>
      </c>
      <c r="P19" s="65">
        <f>IF(OR(O19=12,O19=24,O19=36,O19=48,O19=60,O19=72,O19=84,O19=96),1,0)</f>
        <v>0</v>
      </c>
      <c r="Q19" s="66">
        <f>M19+P19</f>
        <v>0</v>
      </c>
      <c r="R19" s="66">
        <f>Q19*ABS(S19)*0.1</f>
        <v>0</v>
      </c>
      <c r="S19" s="67">
        <f>I19*E19/40000</f>
        <v>-0.6830589593624999</v>
      </c>
      <c r="T19" s="60">
        <f>MIN($T$6/100*G19,150)</f>
        <v>85.1622552</v>
      </c>
      <c r="U19" s="60">
        <f>MIN($U$6/100*G19,200)</f>
        <v>106.452819</v>
      </c>
      <c r="V19" s="60">
        <f>MIN($V$6/100*G19,250)</f>
        <v>141.937092</v>
      </c>
      <c r="W19" s="60">
        <v>0.2</v>
      </c>
      <c r="X19" s="60">
        <v>0.2</v>
      </c>
      <c r="Y19" s="60">
        <v>0.6</v>
      </c>
      <c r="Z19" s="67">
        <f>IF(AND(D19&lt;49.85,H19&gt;0),$C$2*ABS(H19)/40000,(SUMPRODUCT(--(H19&gt;$T19:$V19),(H19-$T19:$V19),($W19:$Y19)))*E19/40000)</f>
        <v>0</v>
      </c>
      <c r="AA19" s="67">
        <f>IF(AND(C19&gt;=50.1,H19&lt;0),($A$2)*ABS(H19)/40000,0)</f>
        <v>0</v>
      </c>
      <c r="AB19" s="67">
        <f>S19+Z19+AA19</f>
        <v>-0.6830589593624999</v>
      </c>
      <c r="AC19" s="75" t="str">
        <f>IF(AB19&gt;=0,AB19,"")</f>
        <v/>
      </c>
      <c r="AD19" s="76">
        <f>IF(AB19&lt;0,AB19,"")</f>
        <v>-0.6830589593624999</v>
      </c>
      <c r="AE19" s="77"/>
      <c r="AF19" s="84"/>
      <c r="AG19" s="49">
        <f>ROUND((AG18-0.01),2)</f>
        <v>51.37</v>
      </c>
      <c r="AH19" s="50">
        <v>0</v>
      </c>
      <c r="AI19" s="51">
        <v>0</v>
      </c>
    </row>
    <row r="20" spans="1:38" customHeight="1" ht="15.75">
      <c r="A20" s="70">
        <v>0.125</v>
      </c>
      <c r="B20" s="71">
        <v>0.135416666666667</v>
      </c>
      <c r="C20" s="72">
        <v>49.95</v>
      </c>
      <c r="D20" s="73">
        <f>ROUND(C20,2)</f>
        <v>49.95</v>
      </c>
      <c r="E20" s="60">
        <v>431.6</v>
      </c>
      <c r="F20" s="60">
        <v>711.89186</v>
      </c>
      <c r="G20" s="61">
        <f>ABS(F20)</f>
        <v>711.89186</v>
      </c>
      <c r="H20" s="74">
        <v>-46.86019</v>
      </c>
      <c r="I20" s="63">
        <f>MAX(H20,-0.12*G20)</f>
        <v>-46.86019</v>
      </c>
      <c r="J20" s="63">
        <f>IF(ABS(G20)&lt;=10,0.5,IF(ABS(G20)&lt;=25,1,IF(ABS(G20)&lt;=100,2,10)))</f>
        <v>10</v>
      </c>
      <c r="K20" s="64">
        <f>IF(H20&lt;-J20,1,0)</f>
        <v>1</v>
      </c>
      <c r="L20" s="64">
        <f>IF(K20=K19,L19+K20,0)</f>
        <v>11</v>
      </c>
      <c r="M20" s="65">
        <f>IF(OR(L20=12,L20=24,L20=36,L20=48,L20=60,L20=72,L20=84,L20=96),1,0)</f>
        <v>0</v>
      </c>
      <c r="N20" s="65">
        <f>IF(H20&gt;J20,1,0)</f>
        <v>0</v>
      </c>
      <c r="O20" s="65">
        <f>IF(N20=N19,O19+N20,0)</f>
        <v>0</v>
      </c>
      <c r="P20" s="65">
        <f>IF(OR(O20=12,O20=24,O20=36,O20=48,O20=60,O20=72,O20=84,O20=96),1,0)</f>
        <v>0</v>
      </c>
      <c r="Q20" s="66">
        <f>M20+P20</f>
        <v>0</v>
      </c>
      <c r="R20" s="66">
        <f>Q20*ABS(S20)*0.1</f>
        <v>0</v>
      </c>
      <c r="S20" s="67">
        <f>I20*E20/40000</f>
        <v>-0.5056214501</v>
      </c>
      <c r="T20" s="60">
        <f>MIN($T$6/100*G20,150)</f>
        <v>85.42702319999999</v>
      </c>
      <c r="U20" s="60">
        <f>MIN($U$6/100*G20,200)</f>
        <v>106.783779</v>
      </c>
      <c r="V20" s="60">
        <f>MIN($V$6/100*G20,250)</f>
        <v>142.378372</v>
      </c>
      <c r="W20" s="60">
        <v>0.2</v>
      </c>
      <c r="X20" s="60">
        <v>0.2</v>
      </c>
      <c r="Y20" s="60">
        <v>0.6</v>
      </c>
      <c r="Z20" s="67">
        <f>IF(AND(D20&lt;49.85,H20&gt;0),$C$2*ABS(H20)/40000,(SUMPRODUCT(--(H20&gt;$T20:$V20),(H20-$T20:$V20),($W20:$Y20)))*E20/40000)</f>
        <v>0</v>
      </c>
      <c r="AA20" s="67">
        <f>IF(AND(C20&gt;=50.1,H20&lt;0),($A$2)*ABS(H20)/40000,0)</f>
        <v>0</v>
      </c>
      <c r="AB20" s="67">
        <f>S20+Z20+AA20</f>
        <v>-0.5056214501</v>
      </c>
      <c r="AC20" s="75" t="str">
        <f>IF(AB20&gt;=0,AB20,"")</f>
        <v/>
      </c>
      <c r="AD20" s="76">
        <f>IF(AB20&lt;0,AB20,"")</f>
        <v>-0.5056214501</v>
      </c>
      <c r="AE20" s="77"/>
      <c r="AF20" s="84"/>
      <c r="AG20" s="49">
        <f>ROUND((AG19-0.01),2)</f>
        <v>51.36</v>
      </c>
      <c r="AH20" s="50">
        <v>0</v>
      </c>
      <c r="AI20" s="51">
        <v>0</v>
      </c>
    </row>
    <row r="21" spans="1:38" customHeight="1" ht="15.75">
      <c r="A21" s="70">
        <v>0.135416666666667</v>
      </c>
      <c r="B21" s="71">
        <v>0.145833333333334</v>
      </c>
      <c r="C21" s="72">
        <v>49.95</v>
      </c>
      <c r="D21" s="73">
        <f>ROUND(C21,2)</f>
        <v>49.95</v>
      </c>
      <c r="E21" s="60">
        <v>431.6</v>
      </c>
      <c r="F21" s="60">
        <v>590.16146</v>
      </c>
      <c r="G21" s="61">
        <f>ABS(F21)</f>
        <v>590.16146</v>
      </c>
      <c r="H21" s="74">
        <v>75.65823</v>
      </c>
      <c r="I21" s="63">
        <f>MAX(H21,-0.12*G21)</f>
        <v>75.65823</v>
      </c>
      <c r="J21" s="63">
        <f>IF(ABS(G21)&lt;=10,0.5,IF(ABS(G21)&lt;=25,1,IF(ABS(G21)&lt;=100,2,10)))</f>
        <v>10</v>
      </c>
      <c r="K21" s="64">
        <f>IF(H21&lt;-J21,1,0)</f>
        <v>0</v>
      </c>
      <c r="L21" s="64">
        <f>IF(K21=K20,L20+K21,0)</f>
        <v>0</v>
      </c>
      <c r="M21" s="65">
        <f>IF(OR(L21=12,L21=24,L21=36,L21=48,L21=60,L21=72,L21=84,L21=96),1,0)</f>
        <v>0</v>
      </c>
      <c r="N21" s="65">
        <f>IF(H21&gt;J21,1,0)</f>
        <v>1</v>
      </c>
      <c r="O21" s="65">
        <f>IF(N21=N20,O20+N21,0)</f>
        <v>0</v>
      </c>
      <c r="P21" s="65">
        <f>IF(OR(O21=12,O21=24,O21=36,O21=48,O21=60,O21=72,O21=84,O21=96),1,0)</f>
        <v>0</v>
      </c>
      <c r="Q21" s="66">
        <f>M21+P21</f>
        <v>0</v>
      </c>
      <c r="R21" s="66">
        <f>Q21*ABS(S21)*0.1</f>
        <v>0</v>
      </c>
      <c r="S21" s="67">
        <f>I21*E21/40000</f>
        <v>0.8163523017000001</v>
      </c>
      <c r="T21" s="60">
        <f>MIN($T$6/100*G21,150)</f>
        <v>70.8193752</v>
      </c>
      <c r="U21" s="60">
        <f>MIN($U$6/100*G21,200)</f>
        <v>88.524219</v>
      </c>
      <c r="V21" s="60">
        <f>MIN($V$6/100*G21,250)</f>
        <v>118.032292</v>
      </c>
      <c r="W21" s="60">
        <v>0.2</v>
      </c>
      <c r="X21" s="60">
        <v>0.2</v>
      </c>
      <c r="Y21" s="60">
        <v>0.6</v>
      </c>
      <c r="Z21" s="67">
        <f>IF(AND(D21&lt;49.85,H21&gt;0),$C$2*ABS(H21)/40000,(SUMPRODUCT(--(H21&gt;$T21:$V21),(H21-$T21:$V21),($W21:$Y21)))*E21/40000)</f>
        <v>0.01044224865840002</v>
      </c>
      <c r="AA21" s="67">
        <f>IF(AND(C21&gt;=50.1,H21&lt;0),($A$2)*ABS(H21)/40000,0)</f>
        <v>0</v>
      </c>
      <c r="AB21" s="67">
        <f>S21+Z21+AA21</f>
        <v>0.8267945503584001</v>
      </c>
      <c r="AC21" s="75">
        <f>IF(AB21&gt;=0,AB21,"")</f>
        <v>0.8267945503584001</v>
      </c>
      <c r="AD21" s="76" t="str">
        <f>IF(AB21&lt;0,AB21,"")</f>
        <v/>
      </c>
      <c r="AE21" s="77"/>
      <c r="AF21" s="84"/>
      <c r="AG21" s="49">
        <f>ROUND((AG20-0.01),2)</f>
        <v>51.35</v>
      </c>
      <c r="AH21" s="50">
        <v>0</v>
      </c>
      <c r="AI21" s="51">
        <v>0</v>
      </c>
    </row>
    <row r="22" spans="1:38" customHeight="1" ht="15.75">
      <c r="A22" s="70">
        <v>0.145833333333333</v>
      </c>
      <c r="B22" s="71">
        <v>0.15625</v>
      </c>
      <c r="C22" s="72">
        <v>49.89</v>
      </c>
      <c r="D22" s="73">
        <f>ROUND(C22,2)</f>
        <v>49.89</v>
      </c>
      <c r="E22" s="60">
        <v>632.55</v>
      </c>
      <c r="F22" s="60">
        <v>711.22546</v>
      </c>
      <c r="G22" s="61">
        <f>ABS(F22)</f>
        <v>711.22546</v>
      </c>
      <c r="H22" s="74">
        <v>-50.50627</v>
      </c>
      <c r="I22" s="63">
        <f>MAX(H22,-0.12*G22)</f>
        <v>-50.50627</v>
      </c>
      <c r="J22" s="63">
        <f>IF(ABS(G22)&lt;=10,0.5,IF(ABS(G22)&lt;=25,1,IF(ABS(G22)&lt;=100,2,10)))</f>
        <v>10</v>
      </c>
      <c r="K22" s="64">
        <f>IF(H22&lt;-J22,1,0)</f>
        <v>1</v>
      </c>
      <c r="L22" s="64">
        <f>IF(K22=K21,L21+K22,0)</f>
        <v>0</v>
      </c>
      <c r="M22" s="65">
        <f>IF(OR(L22=12,L22=24,L22=36,L22=48,L22=60,L22=72,L22=84,L22=96),1,0)</f>
        <v>0</v>
      </c>
      <c r="N22" s="65">
        <f>IF(H22&gt;J22,1,0)</f>
        <v>0</v>
      </c>
      <c r="O22" s="65">
        <f>IF(N22=N21,O21+N22,0)</f>
        <v>0</v>
      </c>
      <c r="P22" s="65">
        <f>IF(OR(O22=12,O22=24,O22=36,O22=48,O22=60,O22=72,O22=84,O22=96),1,0)</f>
        <v>0</v>
      </c>
      <c r="Q22" s="66">
        <f>M22+P22</f>
        <v>0</v>
      </c>
      <c r="R22" s="66">
        <f>Q22*ABS(S22)*0.1</f>
        <v>0</v>
      </c>
      <c r="S22" s="67">
        <f>I22*E22/40000</f>
        <v>-0.7986935272125</v>
      </c>
      <c r="T22" s="60">
        <f>MIN($T$6/100*G22,150)</f>
        <v>85.3470552</v>
      </c>
      <c r="U22" s="60">
        <f>MIN($U$6/100*G22,200)</f>
        <v>106.683819</v>
      </c>
      <c r="V22" s="60">
        <f>MIN($V$6/100*G22,250)</f>
        <v>142.245092</v>
      </c>
      <c r="W22" s="60">
        <v>0.2</v>
      </c>
      <c r="X22" s="60">
        <v>0.2</v>
      </c>
      <c r="Y22" s="60">
        <v>0.6</v>
      </c>
      <c r="Z22" s="67">
        <f>IF(AND(D22&lt;49.85,H22&gt;0),$C$2*ABS(H22)/40000,(SUMPRODUCT(--(H22&gt;$T22:$V22),(H22-$T22:$V22),($W22:$Y22)))*E22/40000)</f>
        <v>0</v>
      </c>
      <c r="AA22" s="67">
        <f>IF(AND(C22&gt;=50.1,H22&lt;0),($A$2)*ABS(H22)/40000,0)</f>
        <v>0</v>
      </c>
      <c r="AB22" s="67">
        <f>S22+Z22+AA22</f>
        <v>-0.7986935272125</v>
      </c>
      <c r="AC22" s="75" t="str">
        <f>IF(AB22&gt;=0,AB22,"")</f>
        <v/>
      </c>
      <c r="AD22" s="76">
        <f>IF(AB22&lt;0,AB22,"")</f>
        <v>-0.7986935272125</v>
      </c>
      <c r="AE22" s="77"/>
      <c r="AF22" s="84"/>
      <c r="AG22" s="49">
        <f>ROUND((AG21-0.01),2)</f>
        <v>51.34</v>
      </c>
      <c r="AH22" s="50">
        <v>0</v>
      </c>
      <c r="AI22" s="51">
        <v>0</v>
      </c>
    </row>
    <row r="23" spans="1:38" customHeight="1" ht="15.75">
      <c r="A23" s="70">
        <v>0.15625</v>
      </c>
      <c r="B23" s="71">
        <v>0.166666666666667</v>
      </c>
      <c r="C23" s="72">
        <v>49.93</v>
      </c>
      <c r="D23" s="73">
        <f>ROUND(C23,2)</f>
        <v>49.93</v>
      </c>
      <c r="E23" s="60">
        <v>498.58</v>
      </c>
      <c r="F23" s="60">
        <v>709.57079</v>
      </c>
      <c r="G23" s="61">
        <f>ABS(F23)</f>
        <v>709.57079</v>
      </c>
      <c r="H23" s="74">
        <v>-45.92544</v>
      </c>
      <c r="I23" s="63">
        <f>MAX(H23,-0.12*G23)</f>
        <v>-45.92544</v>
      </c>
      <c r="J23" s="63">
        <f>IF(ABS(G23)&lt;=10,0.5,IF(ABS(G23)&lt;=25,1,IF(ABS(G23)&lt;=100,2,10)))</f>
        <v>10</v>
      </c>
      <c r="K23" s="64">
        <f>IF(H23&lt;-J23,1,0)</f>
        <v>1</v>
      </c>
      <c r="L23" s="64">
        <f>IF(K23=K22,L22+K23,0)</f>
        <v>1</v>
      </c>
      <c r="M23" s="65">
        <f>IF(OR(L23=12,L23=24,L23=36,L23=48,L23=60,L23=72,L23=84,L23=96),1,0)</f>
        <v>0</v>
      </c>
      <c r="N23" s="65">
        <f>IF(H23&gt;J23,1,0)</f>
        <v>0</v>
      </c>
      <c r="O23" s="65">
        <f>IF(N23=N22,O22+N23,0)</f>
        <v>0</v>
      </c>
      <c r="P23" s="65">
        <f>IF(OR(O23=12,O23=24,O23=36,O23=48,O23=60,O23=72,O23=84,O23=96),1,0)</f>
        <v>0</v>
      </c>
      <c r="Q23" s="66">
        <f>M23+P23</f>
        <v>0</v>
      </c>
      <c r="R23" s="66">
        <f>Q23*ABS(S23)*0.1</f>
        <v>0</v>
      </c>
      <c r="S23" s="67">
        <f>I23*E23/40000</f>
        <v>-0.57243764688</v>
      </c>
      <c r="T23" s="60">
        <f>MIN($T$6/100*G23,150)</f>
        <v>85.14849479999999</v>
      </c>
      <c r="U23" s="60">
        <f>MIN($U$6/100*G23,200)</f>
        <v>106.4356185</v>
      </c>
      <c r="V23" s="60">
        <f>MIN($V$6/100*G23,250)</f>
        <v>141.914158</v>
      </c>
      <c r="W23" s="60">
        <v>0.2</v>
      </c>
      <c r="X23" s="60">
        <v>0.2</v>
      </c>
      <c r="Y23" s="60">
        <v>0.6</v>
      </c>
      <c r="Z23" s="67">
        <f>IF(AND(D23&lt;49.85,H23&gt;0),$C$2*ABS(H23)/40000,(SUMPRODUCT(--(H23&gt;$T23:$V23),(H23-$T23:$V23),($W23:$Y23)))*E23/40000)</f>
        <v>0</v>
      </c>
      <c r="AA23" s="67">
        <f>IF(AND(C23&gt;=50.1,H23&lt;0),($A$2)*ABS(H23)/40000,0)</f>
        <v>0</v>
      </c>
      <c r="AB23" s="67">
        <f>S23+Z23+AA23</f>
        <v>-0.57243764688</v>
      </c>
      <c r="AC23" s="75" t="str">
        <f>IF(AB23&gt;=0,AB23,"")</f>
        <v/>
      </c>
      <c r="AD23" s="76">
        <f>IF(AB23&lt;0,AB23,"")</f>
        <v>-0.57243764688</v>
      </c>
      <c r="AE23" s="77"/>
      <c r="AF23" s="84"/>
      <c r="AG23" s="49">
        <f>ROUND((AG22-0.01),2)</f>
        <v>51.33</v>
      </c>
      <c r="AH23" s="50">
        <v>0</v>
      </c>
      <c r="AI23" s="51">
        <v>0</v>
      </c>
    </row>
    <row r="24" spans="1:38" customHeight="1" ht="15.75">
      <c r="A24" s="70">
        <v>0.166666666666667</v>
      </c>
      <c r="B24" s="71">
        <v>0.177083333333334</v>
      </c>
      <c r="C24" s="72">
        <v>49.92</v>
      </c>
      <c r="D24" s="73">
        <f>ROUND(C24,2)</f>
        <v>49.92</v>
      </c>
      <c r="E24" s="60">
        <v>532.0700000000001</v>
      </c>
      <c r="F24" s="60">
        <v>719.55679</v>
      </c>
      <c r="G24" s="61">
        <f>ABS(F24)</f>
        <v>719.55679</v>
      </c>
      <c r="H24" s="74">
        <v>-56.85091</v>
      </c>
      <c r="I24" s="63">
        <f>MAX(H24,-0.12*G24)</f>
        <v>-56.85091</v>
      </c>
      <c r="J24" s="63">
        <f>IF(ABS(G24)&lt;=10,0.5,IF(ABS(G24)&lt;=25,1,IF(ABS(G24)&lt;=100,2,10)))</f>
        <v>10</v>
      </c>
      <c r="K24" s="64">
        <f>IF(H24&lt;-J24,1,0)</f>
        <v>1</v>
      </c>
      <c r="L24" s="64">
        <f>IF(K24=K23,L23+K24,0)</f>
        <v>2</v>
      </c>
      <c r="M24" s="65">
        <f>IF(OR(L24=12,L24=24,L24=36,L24=48,L24=60,L24=72,L24=84,L24=96),1,0)</f>
        <v>0</v>
      </c>
      <c r="N24" s="65">
        <f>IF(H24&gt;J24,1,0)</f>
        <v>0</v>
      </c>
      <c r="O24" s="65">
        <f>IF(N24=N23,O23+N24,0)</f>
        <v>0</v>
      </c>
      <c r="P24" s="65">
        <f>IF(OR(O24=12,O24=24,O24=36,O24=48,O24=60,O24=72,O24=84,O24=96),1,0)</f>
        <v>0</v>
      </c>
      <c r="Q24" s="66">
        <f>M24+P24</f>
        <v>0</v>
      </c>
      <c r="R24" s="66">
        <f>Q24*ABS(S24)*0.1</f>
        <v>0</v>
      </c>
      <c r="S24" s="67">
        <f>I24*E24/40000</f>
        <v>-0.7562165920925</v>
      </c>
      <c r="T24" s="60">
        <f>MIN($T$6/100*G24,150)</f>
        <v>86.34681479999999</v>
      </c>
      <c r="U24" s="60">
        <f>MIN($U$6/100*G24,200)</f>
        <v>107.9335185</v>
      </c>
      <c r="V24" s="60">
        <f>MIN($V$6/100*G24,250)</f>
        <v>143.911358</v>
      </c>
      <c r="W24" s="60">
        <v>0.2</v>
      </c>
      <c r="X24" s="60">
        <v>0.2</v>
      </c>
      <c r="Y24" s="60">
        <v>0.6</v>
      </c>
      <c r="Z24" s="67">
        <f>IF(AND(D24&lt;49.85,H24&gt;0),$C$2*ABS(H24)/40000,(SUMPRODUCT(--(H24&gt;$T24:$V24),(H24-$T24:$V24),($W24:$Y24)))*E24/40000)</f>
        <v>0</v>
      </c>
      <c r="AA24" s="67">
        <f>IF(AND(C24&gt;=50.1,H24&lt;0),($A$2)*ABS(H24)/40000,0)</f>
        <v>0</v>
      </c>
      <c r="AB24" s="67">
        <f>S24+Z24+AA24</f>
        <v>-0.7562165920925</v>
      </c>
      <c r="AC24" s="75" t="str">
        <f>IF(AB24&gt;=0,AB24,"")</f>
        <v/>
      </c>
      <c r="AD24" s="76">
        <f>IF(AB24&lt;0,AB24,"")</f>
        <v>-0.7562165920925</v>
      </c>
      <c r="AE24" s="77"/>
      <c r="AF24" s="84"/>
      <c r="AG24" s="49">
        <f>ROUND((AG23-0.01),2)</f>
        <v>51.32</v>
      </c>
      <c r="AH24" s="50">
        <v>0</v>
      </c>
      <c r="AI24" s="51">
        <v>0</v>
      </c>
    </row>
    <row r="25" spans="1:38" customHeight="1" ht="15.75">
      <c r="A25" s="70">
        <v>0.177083333333333</v>
      </c>
      <c r="B25" s="71">
        <v>0.1875</v>
      </c>
      <c r="C25" s="72">
        <v>50.02</v>
      </c>
      <c r="D25" s="73">
        <f>ROUND(C25,2)</f>
        <v>50.02</v>
      </c>
      <c r="E25" s="60">
        <v>158.49</v>
      </c>
      <c r="F25" s="60">
        <v>718.95879</v>
      </c>
      <c r="G25" s="61">
        <f>ABS(F25)</f>
        <v>718.95879</v>
      </c>
      <c r="H25" s="74">
        <v>-56.97593</v>
      </c>
      <c r="I25" s="63">
        <f>MAX(H25,-0.12*G25)</f>
        <v>-56.97593</v>
      </c>
      <c r="J25" s="63">
        <f>IF(ABS(G25)&lt;=10,0.5,IF(ABS(G25)&lt;=25,1,IF(ABS(G25)&lt;=100,2,10)))</f>
        <v>10</v>
      </c>
      <c r="K25" s="64">
        <f>IF(H25&lt;-J25,1,0)</f>
        <v>1</v>
      </c>
      <c r="L25" s="64">
        <f>IF(K25=K24,L24+K25,0)</f>
        <v>3</v>
      </c>
      <c r="M25" s="65">
        <f>IF(OR(L25=12,L25=24,L25=36,L25=48,L25=60,L25=72,L25=84,L25=96),1,0)</f>
        <v>0</v>
      </c>
      <c r="N25" s="65">
        <f>IF(H25&gt;J25,1,0)</f>
        <v>0</v>
      </c>
      <c r="O25" s="65">
        <f>IF(N25=N24,O24+N25,0)</f>
        <v>0</v>
      </c>
      <c r="P25" s="65">
        <f>IF(OR(O25=12,O25=24,O25=36,O25=48,O25=60,O25=72,O25=84,O25=96),1,0)</f>
        <v>0</v>
      </c>
      <c r="Q25" s="66">
        <f>M25+P25</f>
        <v>0</v>
      </c>
      <c r="R25" s="66">
        <f>Q25*ABS(S25)*0.1</f>
        <v>0</v>
      </c>
      <c r="S25" s="67">
        <f>I25*E25/40000</f>
        <v>-0.2257528786425</v>
      </c>
      <c r="T25" s="60">
        <f>MIN($T$6/100*G25,150)</f>
        <v>86.27505479999999</v>
      </c>
      <c r="U25" s="60">
        <f>MIN($U$6/100*G25,200)</f>
        <v>107.8438185</v>
      </c>
      <c r="V25" s="60">
        <f>MIN($V$6/100*G25,250)</f>
        <v>143.791758</v>
      </c>
      <c r="W25" s="60">
        <v>0.2</v>
      </c>
      <c r="X25" s="60">
        <v>0.2</v>
      </c>
      <c r="Y25" s="60">
        <v>0.6</v>
      </c>
      <c r="Z25" s="67">
        <f>IF(AND(D25&lt;49.85,H25&gt;0),$C$2*ABS(H25)/40000,(SUMPRODUCT(--(H25&gt;$T25:$V25),(H25-$T25:$V25),($W25:$Y25)))*E25/40000)</f>
        <v>0</v>
      </c>
      <c r="AA25" s="67">
        <f>IF(AND(C25&gt;=50.1,H25&lt;0),($A$2)*ABS(H25)/40000,0)</f>
        <v>0</v>
      </c>
      <c r="AB25" s="67">
        <f>S25+Z25+AA25</f>
        <v>-0.2257528786425</v>
      </c>
      <c r="AC25" s="75" t="str">
        <f>IF(AB25&gt;=0,AB25,"")</f>
        <v/>
      </c>
      <c r="AD25" s="76">
        <f>IF(AB25&lt;0,AB25,"")</f>
        <v>-0.2257528786425</v>
      </c>
      <c r="AE25" s="77"/>
      <c r="AF25" s="84"/>
      <c r="AG25" s="49">
        <f>ROUND((AG24-0.01),2)</f>
        <v>51.31</v>
      </c>
      <c r="AH25" s="50">
        <v>0</v>
      </c>
      <c r="AI25" s="51">
        <v>0</v>
      </c>
    </row>
    <row r="26" spans="1:38" customHeight="1" ht="15.75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52.83</v>
      </c>
      <c r="F26" s="60">
        <v>711.5022300000001</v>
      </c>
      <c r="G26" s="61">
        <f>ABS(F26)</f>
        <v>711.5022300000001</v>
      </c>
      <c r="H26" s="74">
        <v>-41.18587</v>
      </c>
      <c r="I26" s="63">
        <f>MAX(H26,-0.12*G26)</f>
        <v>-41.18587</v>
      </c>
      <c r="J26" s="63">
        <f>IF(ABS(G26)&lt;=10,0.5,IF(ABS(G26)&lt;=25,1,IF(ABS(G26)&lt;=100,2,10)))</f>
        <v>10</v>
      </c>
      <c r="K26" s="64">
        <f>IF(H26&lt;-J26,1,0)</f>
        <v>1</v>
      </c>
      <c r="L26" s="64">
        <f>IF(K26=K25,L25+K26,0)</f>
        <v>4</v>
      </c>
      <c r="M26" s="65">
        <f>IF(OR(L26=12,L26=24,L26=36,L26=48,L26=60,L26=72,L26=84,L26=96),1,0)</f>
        <v>0</v>
      </c>
      <c r="N26" s="65">
        <f>IF(H26&gt;J26,1,0)</f>
        <v>0</v>
      </c>
      <c r="O26" s="65">
        <f>IF(N26=N25,O25+N26,0)</f>
        <v>0</v>
      </c>
      <c r="P26" s="65">
        <f>IF(OR(O26=12,O26=24,O26=36,O26=48,O26=60,O26=72,O26=84,O26=96),1,0)</f>
        <v>0</v>
      </c>
      <c r="Q26" s="66">
        <f>M26+P26</f>
        <v>0</v>
      </c>
      <c r="R26" s="66">
        <f>Q26*ABS(S26)*0.1</f>
        <v>0</v>
      </c>
      <c r="S26" s="67">
        <f>I26*E26/40000</f>
        <v>-0.0543962378025</v>
      </c>
      <c r="T26" s="60">
        <f>MIN($T$6/100*G26,150)</f>
        <v>85.3802676</v>
      </c>
      <c r="U26" s="60">
        <f>MIN($U$6/100*G26,200)</f>
        <v>106.7253345</v>
      </c>
      <c r="V26" s="60">
        <f>MIN($V$6/100*G26,250)</f>
        <v>142.300446</v>
      </c>
      <c r="W26" s="60">
        <v>0.2</v>
      </c>
      <c r="X26" s="60">
        <v>0.2</v>
      </c>
      <c r="Y26" s="60">
        <v>0.6</v>
      </c>
      <c r="Z26" s="67">
        <f>IF(AND(D26&lt;49.85,H26&gt;0),$C$2*ABS(H26)/40000,(SUMPRODUCT(--(H26&gt;$T26:$V26),(H26-$T26:$V26),($W26:$Y26)))*E26/40000)</f>
        <v>0</v>
      </c>
      <c r="AA26" s="67">
        <f>IF(AND(C26&gt;=50.1,H26&lt;0),($A$2)*ABS(H26)/40000,0)</f>
        <v>0</v>
      </c>
      <c r="AB26" s="67">
        <f>S26+Z26+AA26</f>
        <v>-0.0543962378025</v>
      </c>
      <c r="AC26" s="75" t="str">
        <f>IF(AB26&gt;=0,AB26,"")</f>
        <v/>
      </c>
      <c r="AD26" s="76">
        <f>IF(AB26&lt;0,AB26,"")</f>
        <v>-0.0543962378025</v>
      </c>
      <c r="AE26" s="77"/>
      <c r="AF26" s="84"/>
      <c r="AG26" s="49">
        <f>ROUND((AG25-0.01),2)</f>
        <v>51.3</v>
      </c>
      <c r="AH26" s="50">
        <v>0</v>
      </c>
      <c r="AI26" s="51">
        <v>0</v>
      </c>
    </row>
    <row r="27" spans="1:38" customHeight="1" ht="15.75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211.32</v>
      </c>
      <c r="F27" s="60">
        <v>720.33484</v>
      </c>
      <c r="G27" s="61">
        <f>ABS(F27)</f>
        <v>720.33484</v>
      </c>
      <c r="H27" s="74">
        <v>-59.36632</v>
      </c>
      <c r="I27" s="63">
        <f>MAX(H27,-0.12*G27)</f>
        <v>-59.36632</v>
      </c>
      <c r="J27" s="63">
        <f>IF(ABS(G27)&lt;=10,0.5,IF(ABS(G27)&lt;=25,1,IF(ABS(G27)&lt;=100,2,10)))</f>
        <v>10</v>
      </c>
      <c r="K27" s="64">
        <f>IF(H27&lt;-J27,1,0)</f>
        <v>1</v>
      </c>
      <c r="L27" s="64">
        <f>IF(K27=K26,L26+K27,0)</f>
        <v>5</v>
      </c>
      <c r="M27" s="65">
        <f>IF(OR(L27=12,L27=24,L27=36,L27=48,L27=60,L27=72,L27=84,L27=96),1,0)</f>
        <v>0</v>
      </c>
      <c r="N27" s="65">
        <f>IF(H27&gt;J27,1,0)</f>
        <v>0</v>
      </c>
      <c r="O27" s="65">
        <f>IF(N27=N26,O26+N27,0)</f>
        <v>0</v>
      </c>
      <c r="P27" s="65">
        <f>IF(OR(O27=12,O27=24,O27=36,O27=48,O27=60,O27=72,O27=84,O27=96),1,0)</f>
        <v>0</v>
      </c>
      <c r="Q27" s="66">
        <f>M27+P27</f>
        <v>0</v>
      </c>
      <c r="R27" s="66">
        <f>Q27*ABS(S27)*0.1</f>
        <v>0</v>
      </c>
      <c r="S27" s="67">
        <f>I27*E27/40000</f>
        <v>-0.31363226856</v>
      </c>
      <c r="T27" s="60">
        <f>MIN($T$6/100*G27,150)</f>
        <v>86.44018079999999</v>
      </c>
      <c r="U27" s="60">
        <f>MIN($U$6/100*G27,200)</f>
        <v>108.050226</v>
      </c>
      <c r="V27" s="60">
        <f>MIN($V$6/100*G27,250)</f>
        <v>144.066968</v>
      </c>
      <c r="W27" s="60">
        <v>0.2</v>
      </c>
      <c r="X27" s="60">
        <v>0.2</v>
      </c>
      <c r="Y27" s="60">
        <v>0.6</v>
      </c>
      <c r="Z27" s="67">
        <f>IF(AND(D27&lt;49.85,H27&gt;0),$C$2*ABS(H27)/40000,(SUMPRODUCT(--(H27&gt;$T27:$V27),(H27-$T27:$V27),($W27:$Y27)))*E27/40000)</f>
        <v>0</v>
      </c>
      <c r="AA27" s="67">
        <f>IF(AND(C27&gt;=50.1,H27&lt;0),($A$2)*ABS(H27)/40000,0)</f>
        <v>0</v>
      </c>
      <c r="AB27" s="67">
        <f>S27+Z27+AA27</f>
        <v>-0.31363226856</v>
      </c>
      <c r="AC27" s="75" t="str">
        <f>IF(AB27&gt;=0,AB27,"")</f>
        <v/>
      </c>
      <c r="AD27" s="76">
        <f>IF(AB27&lt;0,AB27,"")</f>
        <v>-0.31363226856</v>
      </c>
      <c r="AE27" s="77"/>
      <c r="AF27" s="84"/>
      <c r="AG27" s="49">
        <f>ROUND((AG26-0.01),2)</f>
        <v>51.29</v>
      </c>
      <c r="AH27" s="50">
        <v>0</v>
      </c>
      <c r="AI27" s="51">
        <v>0</v>
      </c>
    </row>
    <row r="28" spans="1:38" customHeight="1" ht="15.75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297.64</v>
      </c>
      <c r="F28" s="60">
        <v>755.27318</v>
      </c>
      <c r="G28" s="61">
        <f>ABS(F28)</f>
        <v>755.27318</v>
      </c>
      <c r="H28" s="74">
        <v>-76.17101</v>
      </c>
      <c r="I28" s="63">
        <f>MAX(H28,-0.12*G28)</f>
        <v>-76.17101</v>
      </c>
      <c r="J28" s="63">
        <f>IF(ABS(G28)&lt;=10,0.5,IF(ABS(G28)&lt;=25,1,IF(ABS(G28)&lt;=100,2,10)))</f>
        <v>10</v>
      </c>
      <c r="K28" s="64">
        <f>IF(H28&lt;-J28,1,0)</f>
        <v>1</v>
      </c>
      <c r="L28" s="64">
        <f>IF(K28=K27,L27+K28,0)</f>
        <v>6</v>
      </c>
      <c r="M28" s="65">
        <f>IF(OR(L28=12,L28=24,L28=36,L28=48,L28=60,L28=72,L28=84,L28=96),1,0)</f>
        <v>0</v>
      </c>
      <c r="N28" s="65">
        <f>IF(H28&gt;J28,1,0)</f>
        <v>0</v>
      </c>
      <c r="O28" s="65">
        <f>IF(N28=N27,O27+N28,0)</f>
        <v>0</v>
      </c>
      <c r="P28" s="65">
        <f>IF(OR(O28=12,O28=24,O28=36,O28=48,O28=60,O28=72,O28=84,O28=96),1,0)</f>
        <v>0</v>
      </c>
      <c r="Q28" s="66">
        <f>M28+P28</f>
        <v>0</v>
      </c>
      <c r="R28" s="66">
        <f>Q28*ABS(S28)*0.1</f>
        <v>0</v>
      </c>
      <c r="S28" s="67">
        <f>I28*E28/40000</f>
        <v>-0.5667884854099999</v>
      </c>
      <c r="T28" s="60">
        <f>MIN($T$6/100*G28,150)</f>
        <v>90.6327816</v>
      </c>
      <c r="U28" s="60">
        <f>MIN($U$6/100*G28,200)</f>
        <v>113.290977</v>
      </c>
      <c r="V28" s="60">
        <f>MIN($V$6/100*G28,250)</f>
        <v>151.054636</v>
      </c>
      <c r="W28" s="60">
        <v>0.2</v>
      </c>
      <c r="X28" s="60">
        <v>0.2</v>
      </c>
      <c r="Y28" s="60">
        <v>0.6</v>
      </c>
      <c r="Z28" s="67">
        <f>IF(AND(D28&lt;49.85,H28&gt;0),$C$2*ABS(H28)/40000,(SUMPRODUCT(--(H28&gt;$T28:$V28),(H28-$T28:$V28),($W28:$Y28)))*E28/40000)</f>
        <v>0</v>
      </c>
      <c r="AA28" s="67">
        <f>IF(AND(C28&gt;=50.1,H28&lt;0),($A$2)*ABS(H28)/40000,0)</f>
        <v>0</v>
      </c>
      <c r="AB28" s="67">
        <f>S28+Z28+AA28</f>
        <v>-0.5667884854099999</v>
      </c>
      <c r="AC28" s="75" t="str">
        <f>IF(AB28&gt;=0,AB28,"")</f>
        <v/>
      </c>
      <c r="AD28" s="76">
        <f>IF(AB28&lt;0,AB28,"")</f>
        <v>-0.5667884854099999</v>
      </c>
      <c r="AE28" s="77"/>
      <c r="AF28" s="84"/>
      <c r="AG28" s="85">
        <f>ROUND((AG27-0.01),2)</f>
        <v>51.28</v>
      </c>
      <c r="AH28" s="50">
        <v>0</v>
      </c>
      <c r="AI28" s="86">
        <v>0</v>
      </c>
    </row>
    <row r="29" spans="1:38" customHeight="1" ht="15.75">
      <c r="A29" s="70">
        <v>0.21875</v>
      </c>
      <c r="B29" s="71">
        <v>0.229166666666667</v>
      </c>
      <c r="C29" s="72">
        <v>50.01</v>
      </c>
      <c r="D29" s="73">
        <f>ROUND(C29,2)</f>
        <v>50.01</v>
      </c>
      <c r="E29" s="60">
        <v>211.32</v>
      </c>
      <c r="F29" s="60">
        <v>782.62541</v>
      </c>
      <c r="G29" s="61">
        <f>ABS(F29)</f>
        <v>782.62541</v>
      </c>
      <c r="H29" s="74">
        <v>-101.55839</v>
      </c>
      <c r="I29" s="63">
        <f>MAX(H29,-0.12*G29)</f>
        <v>-93.9150492</v>
      </c>
      <c r="J29" s="63">
        <f>IF(ABS(G29)&lt;=10,0.5,IF(ABS(G29)&lt;=25,1,IF(ABS(G29)&lt;=100,2,10)))</f>
        <v>10</v>
      </c>
      <c r="K29" s="64">
        <f>IF(H29&lt;-J29,1,0)</f>
        <v>1</v>
      </c>
      <c r="L29" s="64">
        <f>IF(K29=K28,L28+K29,0)</f>
        <v>7</v>
      </c>
      <c r="M29" s="65">
        <f>IF(OR(L29=12,L29=24,L29=36,L29=48,L29=60,L29=72,L29=84,L29=96),1,0)</f>
        <v>0</v>
      </c>
      <c r="N29" s="65">
        <f>IF(H29&gt;J29,1,0)</f>
        <v>0</v>
      </c>
      <c r="O29" s="65">
        <f>IF(N29=N28,O28+N29,0)</f>
        <v>0</v>
      </c>
      <c r="P29" s="65">
        <f>IF(OR(O29=12,O29=24,O29=36,O29=48,O29=60,O29=72,O29=84,O29=96),1,0)</f>
        <v>0</v>
      </c>
      <c r="Q29" s="66">
        <f>M29+P29</f>
        <v>0</v>
      </c>
      <c r="R29" s="66">
        <f>Q29*ABS(S29)*0.1</f>
        <v>0</v>
      </c>
      <c r="S29" s="67">
        <f>I29*E29/40000</f>
        <v>-0.4961532049236</v>
      </c>
      <c r="T29" s="60">
        <f>MIN($T$6/100*G29,150)</f>
        <v>93.9150492</v>
      </c>
      <c r="U29" s="60">
        <f>MIN($U$6/100*G29,200)</f>
        <v>117.3938115</v>
      </c>
      <c r="V29" s="60">
        <f>MIN($V$6/100*G29,250)</f>
        <v>156.525082</v>
      </c>
      <c r="W29" s="60">
        <v>0.2</v>
      </c>
      <c r="X29" s="60">
        <v>0.2</v>
      </c>
      <c r="Y29" s="60">
        <v>0.6</v>
      </c>
      <c r="Z29" s="67">
        <f>IF(AND(D29&lt;49.85,H29&gt;0),$C$2*ABS(H29)/40000,(SUMPRODUCT(--(H29&gt;$T29:$V29),(H29-$T29:$V29),($W29:$Y29)))*E29/40000)</f>
        <v>0</v>
      </c>
      <c r="AA29" s="67">
        <f>IF(AND(C29&gt;=50.1,H29&lt;0),($A$2)*ABS(H29)/40000,0)</f>
        <v>0</v>
      </c>
      <c r="AB29" s="67">
        <f>S29+Z29+AA29</f>
        <v>-0.4961532049236</v>
      </c>
      <c r="AC29" s="75" t="str">
        <f>IF(AB29&gt;=0,AB29,"")</f>
        <v/>
      </c>
      <c r="AD29" s="76">
        <f>IF(AB29&lt;0,AB29,"")</f>
        <v>-0.4961532049236</v>
      </c>
      <c r="AE29" s="77"/>
      <c r="AF29" s="84"/>
      <c r="AG29" s="85">
        <f>ROUND((AG28-0.01),2)</f>
        <v>51.27</v>
      </c>
      <c r="AH29" s="87">
        <v>0</v>
      </c>
      <c r="AI29" s="86">
        <v>0</v>
      </c>
    </row>
    <row r="30" spans="1:38" customHeight="1" ht="15.75">
      <c r="A30" s="70">
        <v>0.229166666666667</v>
      </c>
      <c r="B30" s="71">
        <v>0.239583333333334</v>
      </c>
      <c r="C30" s="72">
        <v>50.03</v>
      </c>
      <c r="D30" s="73">
        <f>ROUND(C30,2)</f>
        <v>50.03</v>
      </c>
      <c r="E30" s="60">
        <v>105.66</v>
      </c>
      <c r="F30" s="60">
        <v>840.9935400000001</v>
      </c>
      <c r="G30" s="61">
        <f>ABS(F30)</f>
        <v>840.9935400000001</v>
      </c>
      <c r="H30" s="74">
        <v>-113.084</v>
      </c>
      <c r="I30" s="63">
        <f>MAX(H30,-0.12*G30)</f>
        <v>-100.9192248</v>
      </c>
      <c r="J30" s="63">
        <f>IF(ABS(G30)&lt;=10,0.5,IF(ABS(G30)&lt;=25,1,IF(ABS(G30)&lt;=100,2,10)))</f>
        <v>10</v>
      </c>
      <c r="K30" s="64">
        <f>IF(H30&lt;-J30,1,0)</f>
        <v>1</v>
      </c>
      <c r="L30" s="64">
        <f>IF(K30=K29,L29+K30,0)</f>
        <v>8</v>
      </c>
      <c r="M30" s="65">
        <f>IF(OR(L30=12,L30=24,L30=36,L30=48,L30=60,L30=72,L30=84,L30=96),1,0)</f>
        <v>0</v>
      </c>
      <c r="N30" s="65">
        <f>IF(H30&gt;J30,1,0)</f>
        <v>0</v>
      </c>
      <c r="O30" s="65">
        <f>IF(N30=N29,O29+N30,0)</f>
        <v>0</v>
      </c>
      <c r="P30" s="65">
        <f>IF(OR(O30=12,O30=24,O30=36,O30=48,O30=60,O30=72,O30=84,O30=96),1,0)</f>
        <v>0</v>
      </c>
      <c r="Q30" s="66">
        <f>M30+P30</f>
        <v>0</v>
      </c>
      <c r="R30" s="66">
        <f>Q30*ABS(S30)*0.1</f>
        <v>0</v>
      </c>
      <c r="S30" s="67">
        <f>I30*E30/40000</f>
        <v>-0.2665781323092</v>
      </c>
      <c r="T30" s="60">
        <f>MIN($T$6/100*G30,150)</f>
        <v>100.9192248</v>
      </c>
      <c r="U30" s="60">
        <f>MIN($U$6/100*G30,200)</f>
        <v>126.149031</v>
      </c>
      <c r="V30" s="60">
        <f>MIN($V$6/100*G30,250)</f>
        <v>168.198708</v>
      </c>
      <c r="W30" s="60">
        <v>0.2</v>
      </c>
      <c r="X30" s="60">
        <v>0.2</v>
      </c>
      <c r="Y30" s="60">
        <v>0.6</v>
      </c>
      <c r="Z30" s="67">
        <f>IF(AND(D30&lt;49.85,H30&gt;0),$C$2*ABS(H30)/40000,(SUMPRODUCT(--(H30&gt;$T30:$V30),(H30-$T30:$V30),($W30:$Y30)))*E30/40000)</f>
        <v>0</v>
      </c>
      <c r="AA30" s="67">
        <f>IF(AND(C30&gt;=50.1,H30&lt;0),($A$2)*ABS(H30)/40000,0)</f>
        <v>0</v>
      </c>
      <c r="AB30" s="67">
        <f>S30+Z30+AA30</f>
        <v>-0.2665781323092</v>
      </c>
      <c r="AC30" s="75" t="str">
        <f>IF(AB30&gt;=0,AB30,"")</f>
        <v/>
      </c>
      <c r="AD30" s="76">
        <f>IF(AB30&lt;0,AB30,"")</f>
        <v>-0.2665781323092</v>
      </c>
      <c r="AE30" s="77"/>
      <c r="AF30" s="84"/>
      <c r="AG30" s="85">
        <f>ROUND((AG29-0.01),2)</f>
        <v>51.26</v>
      </c>
      <c r="AH30" s="87">
        <v>0</v>
      </c>
      <c r="AI30" s="86">
        <v>0</v>
      </c>
    </row>
    <row r="31" spans="1:38" customHeight="1" ht="15.75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158.49</v>
      </c>
      <c r="F31" s="60">
        <v>808.33543</v>
      </c>
      <c r="G31" s="61">
        <f>ABS(F31)</f>
        <v>808.33543</v>
      </c>
      <c r="H31" s="74">
        <v>-47.24699</v>
      </c>
      <c r="I31" s="63">
        <f>MAX(H31,-0.12*G31)</f>
        <v>-47.24699</v>
      </c>
      <c r="J31" s="63">
        <f>IF(ABS(G31)&lt;=10,0.5,IF(ABS(G31)&lt;=25,1,IF(ABS(G31)&lt;=100,2,10)))</f>
        <v>10</v>
      </c>
      <c r="K31" s="64">
        <f>IF(H31&lt;-J31,1,0)</f>
        <v>1</v>
      </c>
      <c r="L31" s="64">
        <f>IF(K31=K30,L30+K31,0)</f>
        <v>9</v>
      </c>
      <c r="M31" s="65">
        <f>IF(OR(L31=12,L31=24,L31=36,L31=48,L31=60,L31=72,L31=84,L31=96),1,0)</f>
        <v>0</v>
      </c>
      <c r="N31" s="65">
        <f>IF(H31&gt;J31,1,0)</f>
        <v>0</v>
      </c>
      <c r="O31" s="65">
        <f>IF(N31=N30,O30+N31,0)</f>
        <v>0</v>
      </c>
      <c r="P31" s="65">
        <f>IF(OR(O31=12,O31=24,O31=36,O31=48,O31=60,O31=72,O31=84,O31=96),1,0)</f>
        <v>0</v>
      </c>
      <c r="Q31" s="66">
        <f>M31+P31</f>
        <v>0</v>
      </c>
      <c r="R31" s="66">
        <f>Q31*ABS(S31)*0.1</f>
        <v>0</v>
      </c>
      <c r="S31" s="67">
        <f>I31*E31/40000</f>
        <v>-0.1872043861275</v>
      </c>
      <c r="T31" s="60">
        <f>MIN($T$6/100*G31,150)</f>
        <v>97.0002516</v>
      </c>
      <c r="U31" s="60">
        <f>MIN($U$6/100*G31,200)</f>
        <v>121.2503145</v>
      </c>
      <c r="V31" s="60">
        <f>MIN($V$6/100*G31,250)</f>
        <v>161.667086</v>
      </c>
      <c r="W31" s="60">
        <v>0.2</v>
      </c>
      <c r="X31" s="60">
        <v>0.2</v>
      </c>
      <c r="Y31" s="60">
        <v>0.6</v>
      </c>
      <c r="Z31" s="67">
        <f>IF(AND(D31&lt;49.85,H31&gt;0),$C$2*ABS(H31)/40000,(SUMPRODUCT(--(H31&gt;$T31:$V31),(H31-$T31:$V31),($W31:$Y31)))*E31/40000)</f>
        <v>0</v>
      </c>
      <c r="AA31" s="67">
        <f>IF(AND(C31&gt;=50.1,H31&lt;0),($A$2)*ABS(H31)/40000,0)</f>
        <v>0</v>
      </c>
      <c r="AB31" s="67">
        <f>S31+Z31+AA31</f>
        <v>-0.1872043861275</v>
      </c>
      <c r="AC31" s="75" t="str">
        <f>IF(AB31&gt;=0,AB31,"")</f>
        <v/>
      </c>
      <c r="AD31" s="76">
        <f>IF(AB31&lt;0,AB31,"")</f>
        <v>-0.1872043861275</v>
      </c>
      <c r="AE31" s="77"/>
      <c r="AF31" s="84"/>
      <c r="AG31" s="85">
        <f>ROUND((AG30-0.01),2)</f>
        <v>51.25</v>
      </c>
      <c r="AH31" s="87">
        <v>0</v>
      </c>
      <c r="AI31" s="86">
        <v>0</v>
      </c>
    </row>
    <row r="32" spans="1:38" customHeight="1" ht="15.75">
      <c r="A32" s="70">
        <v>0.25</v>
      </c>
      <c r="B32" s="71">
        <v>0.260416666666667</v>
      </c>
      <c r="C32" s="72">
        <v>50.01</v>
      </c>
      <c r="D32" s="73">
        <f>ROUND(C32,2)</f>
        <v>50.01</v>
      </c>
      <c r="E32" s="60">
        <v>211.32</v>
      </c>
      <c r="F32" s="60">
        <v>853.05636</v>
      </c>
      <c r="G32" s="61">
        <f>ABS(F32)</f>
        <v>853.05636</v>
      </c>
      <c r="H32" s="74">
        <v>-43.72426</v>
      </c>
      <c r="I32" s="63">
        <f>MAX(H32,-0.12*G32)</f>
        <v>-43.72426</v>
      </c>
      <c r="J32" s="63">
        <f>IF(ABS(G32)&lt;=10,0.5,IF(ABS(G32)&lt;=25,1,IF(ABS(G32)&lt;=100,2,10)))</f>
        <v>10</v>
      </c>
      <c r="K32" s="64">
        <f>IF(H32&lt;-J32,1,0)</f>
        <v>1</v>
      </c>
      <c r="L32" s="64">
        <f>IF(K32=K31,L31+K32,0)</f>
        <v>10</v>
      </c>
      <c r="M32" s="65">
        <f>IF(OR(L32=12,L32=24,L32=36,L32=48,L32=60,L32=72,L32=84,L32=96),1,0)</f>
        <v>0</v>
      </c>
      <c r="N32" s="65">
        <f>IF(H32&gt;J32,1,0)</f>
        <v>0</v>
      </c>
      <c r="O32" s="65">
        <f>IF(N32=N31,O31+N32,0)</f>
        <v>0</v>
      </c>
      <c r="P32" s="65">
        <f>IF(OR(O32=12,O32=24,O32=36,O32=48,O32=60,O32=72,O32=84,O32=96),1,0)</f>
        <v>0</v>
      </c>
      <c r="Q32" s="66">
        <f>M32+P32</f>
        <v>0</v>
      </c>
      <c r="R32" s="66">
        <f>Q32*ABS(S32)*0.1</f>
        <v>0</v>
      </c>
      <c r="S32" s="67">
        <f>I32*E32/40000</f>
        <v>-0.23099526558</v>
      </c>
      <c r="T32" s="60">
        <f>MIN($T$6/100*G32,150)</f>
        <v>102.3667632</v>
      </c>
      <c r="U32" s="60">
        <f>MIN($U$6/100*G32,200)</f>
        <v>127.958454</v>
      </c>
      <c r="V32" s="60">
        <f>MIN($V$6/100*G32,250)</f>
        <v>170.611272</v>
      </c>
      <c r="W32" s="60">
        <v>0.2</v>
      </c>
      <c r="X32" s="60">
        <v>0.2</v>
      </c>
      <c r="Y32" s="60">
        <v>0.6</v>
      </c>
      <c r="Z32" s="67">
        <f>IF(AND(D32&lt;49.85,H32&gt;0),$C$2*ABS(H32)/40000,(SUMPRODUCT(--(H32&gt;$T32:$V32),(H32-$T32:$V32),($W32:$Y32)))*E32/40000)</f>
        <v>0</v>
      </c>
      <c r="AA32" s="67">
        <f>IF(AND(C32&gt;=50.1,H32&lt;0),($A$2)*ABS(H32)/40000,0)</f>
        <v>0</v>
      </c>
      <c r="AB32" s="67">
        <f>S32+Z32+AA32</f>
        <v>-0.23099526558</v>
      </c>
      <c r="AC32" s="75" t="str">
        <f>IF(AB32&gt;=0,AB32,"")</f>
        <v/>
      </c>
      <c r="AD32" s="76">
        <f>IF(AB32&lt;0,AB32,"")</f>
        <v>-0.23099526558</v>
      </c>
      <c r="AE32" s="77"/>
      <c r="AF32" s="84"/>
      <c r="AG32" s="85">
        <f>ROUND((AG31-0.01),2)</f>
        <v>51.24</v>
      </c>
      <c r="AH32" s="87">
        <v>0</v>
      </c>
      <c r="AI32" s="86">
        <v>0</v>
      </c>
    </row>
    <row r="33" spans="1:38" customHeight="1" ht="15.75">
      <c r="A33" s="70">
        <v>0.260416666666667</v>
      </c>
      <c r="B33" s="71">
        <v>0.270833333333334</v>
      </c>
      <c r="C33" s="72">
        <v>50.03</v>
      </c>
      <c r="D33" s="73">
        <f>ROUND(C33,2)</f>
        <v>50.03</v>
      </c>
      <c r="E33" s="60">
        <v>105.66</v>
      </c>
      <c r="F33" s="60">
        <v>1007.93945</v>
      </c>
      <c r="G33" s="61">
        <f>ABS(F33)</f>
        <v>1007.93945</v>
      </c>
      <c r="H33" s="74">
        <v>-127.06849</v>
      </c>
      <c r="I33" s="63">
        <f>MAX(H33,-0.12*G33)</f>
        <v>-120.952734</v>
      </c>
      <c r="J33" s="63">
        <f>IF(ABS(G33)&lt;=10,0.5,IF(ABS(G33)&lt;=25,1,IF(ABS(G33)&lt;=100,2,10)))</f>
        <v>10</v>
      </c>
      <c r="K33" s="64">
        <f>IF(H33&lt;-J33,1,0)</f>
        <v>1</v>
      </c>
      <c r="L33" s="64">
        <f>IF(K33=K32,L32+K33,0)</f>
        <v>11</v>
      </c>
      <c r="M33" s="65">
        <f>IF(OR(L33=12,L33=24,L33=36,L33=48,L33=60,L33=72,L33=84,L33=96),1,0)</f>
        <v>0</v>
      </c>
      <c r="N33" s="65">
        <f>IF(H33&gt;J33,1,0)</f>
        <v>0</v>
      </c>
      <c r="O33" s="65">
        <f>IF(N33=N32,O32+N33,0)</f>
        <v>0</v>
      </c>
      <c r="P33" s="65">
        <f>IF(OR(O33=12,O33=24,O33=36,O33=48,O33=60,O33=72,O33=84,O33=96),1,0)</f>
        <v>0</v>
      </c>
      <c r="Q33" s="66">
        <f>M33+P33</f>
        <v>0</v>
      </c>
      <c r="R33" s="66">
        <f>Q33*ABS(S33)*0.1</f>
        <v>0</v>
      </c>
      <c r="S33" s="67">
        <f>I33*E33/40000</f>
        <v>-0.3194966468609999</v>
      </c>
      <c r="T33" s="60">
        <f>MIN($T$6/100*G33,150)</f>
        <v>120.952734</v>
      </c>
      <c r="U33" s="60">
        <f>MIN($U$6/100*G33,200)</f>
        <v>151.1909175</v>
      </c>
      <c r="V33" s="60">
        <f>MIN($V$6/100*G33,250)</f>
        <v>201.58789</v>
      </c>
      <c r="W33" s="60">
        <v>0.2</v>
      </c>
      <c r="X33" s="60">
        <v>0.2</v>
      </c>
      <c r="Y33" s="60">
        <v>0.6</v>
      </c>
      <c r="Z33" s="67">
        <f>IF(AND(D33&lt;49.85,H33&gt;0),$C$2*ABS(H33)/40000,(SUMPRODUCT(--(H33&gt;$T33:$V33),(H33-$T33:$V33),($W33:$Y33)))*E33/40000)</f>
        <v>0</v>
      </c>
      <c r="AA33" s="67">
        <f>IF(AND(C33&gt;=50.1,H33&lt;0),($A$2)*ABS(H33)/40000,0)</f>
        <v>0</v>
      </c>
      <c r="AB33" s="67">
        <f>S33+Z33+AA33</f>
        <v>-0.3194966468609999</v>
      </c>
      <c r="AC33" s="75" t="str">
        <f>IF(AB33&gt;=0,AB33,"")</f>
        <v/>
      </c>
      <c r="AD33" s="76">
        <f>IF(AB33&lt;0,AB33,"")</f>
        <v>-0.3194966468609999</v>
      </c>
      <c r="AE33" s="77"/>
      <c r="AF33" s="84"/>
      <c r="AG33" s="85">
        <f>ROUND((AG32-0.01),2)</f>
        <v>51.23</v>
      </c>
      <c r="AH33" s="87">
        <v>0</v>
      </c>
      <c r="AI33" s="86">
        <v>0</v>
      </c>
    </row>
    <row r="34" spans="1:38" customHeight="1" ht="15.75">
      <c r="A34" s="70">
        <v>0.270833333333333</v>
      </c>
      <c r="B34" s="71">
        <v>0.28125</v>
      </c>
      <c r="C34" s="72">
        <v>49.95</v>
      </c>
      <c r="D34" s="73">
        <f>ROUND(C34,2)</f>
        <v>49.95</v>
      </c>
      <c r="E34" s="60">
        <v>431.6</v>
      </c>
      <c r="F34" s="60">
        <v>958.01239</v>
      </c>
      <c r="G34" s="61">
        <f>ABS(F34)</f>
        <v>958.01239</v>
      </c>
      <c r="H34" s="74">
        <v>6.96218</v>
      </c>
      <c r="I34" s="63">
        <f>MAX(H34,-0.12*G34)</f>
        <v>6.96218</v>
      </c>
      <c r="J34" s="63">
        <f>IF(ABS(G34)&lt;=10,0.5,IF(ABS(G34)&lt;=25,1,IF(ABS(G34)&lt;=100,2,10)))</f>
        <v>10</v>
      </c>
      <c r="K34" s="64">
        <f>IF(H34&lt;-J34,1,0)</f>
        <v>0</v>
      </c>
      <c r="L34" s="64">
        <f>IF(K34=K33,L33+K34,0)</f>
        <v>0</v>
      </c>
      <c r="M34" s="65">
        <f>IF(OR(L34=12,L34=24,L34=36,L34=48,L34=60,L34=72,L34=84,L34=96),1,0)</f>
        <v>0</v>
      </c>
      <c r="N34" s="65">
        <f>IF(H34&gt;J34,1,0)</f>
        <v>0</v>
      </c>
      <c r="O34" s="65">
        <f>IF(N34=N33,O33+N34,0)</f>
        <v>0</v>
      </c>
      <c r="P34" s="65">
        <f>IF(OR(O34=12,O34=24,O34=36,O34=48,O34=60,O34=72,O34=84,O34=96),1,0)</f>
        <v>0</v>
      </c>
      <c r="Q34" s="66">
        <f>M34+P34</f>
        <v>0</v>
      </c>
      <c r="R34" s="66">
        <f>Q34*ABS(S34)*0.1</f>
        <v>0</v>
      </c>
      <c r="S34" s="67">
        <f>I34*E34/40000</f>
        <v>0.07512192220000001</v>
      </c>
      <c r="T34" s="60">
        <f>MIN($T$6/100*G34,150)</f>
        <v>114.9614868</v>
      </c>
      <c r="U34" s="60">
        <f>MIN($U$6/100*G34,200)</f>
        <v>143.7018585</v>
      </c>
      <c r="V34" s="60">
        <f>MIN($V$6/100*G34,250)</f>
        <v>191.602478</v>
      </c>
      <c r="W34" s="60">
        <v>0.2</v>
      </c>
      <c r="X34" s="60">
        <v>0.2</v>
      </c>
      <c r="Y34" s="60">
        <v>0.6</v>
      </c>
      <c r="Z34" s="67">
        <f>IF(AND(D34&lt;49.85,H34&gt;0),$C$2*ABS(H34)/40000,(SUMPRODUCT(--(H34&gt;$T34:$V34),(H34-$T34:$V34),($W34:$Y34)))*E34/40000)</f>
        <v>0</v>
      </c>
      <c r="AA34" s="67">
        <f>IF(AND(C34&gt;=50.1,H34&lt;0),($A$2)*ABS(H34)/40000,0)</f>
        <v>0</v>
      </c>
      <c r="AB34" s="67">
        <f>S34+Z34+AA34</f>
        <v>0.07512192220000001</v>
      </c>
      <c r="AC34" s="75">
        <f>IF(AB34&gt;=0,AB34,"")</f>
        <v>0.07512192220000001</v>
      </c>
      <c r="AD34" s="76" t="str">
        <f>IF(AB34&lt;0,AB34,"")</f>
        <v/>
      </c>
      <c r="AE34" s="77"/>
      <c r="AF34" s="84"/>
      <c r="AG34" s="85">
        <f>ROUND((AG33-0.01),2)</f>
        <v>51.22</v>
      </c>
      <c r="AH34" s="87">
        <v>0</v>
      </c>
      <c r="AI34" s="86">
        <v>0</v>
      </c>
    </row>
    <row r="35" spans="1:38" customHeight="1" ht="15.75">
      <c r="A35" s="70">
        <v>0.28125</v>
      </c>
      <c r="B35" s="71">
        <v>0.291666666666667</v>
      </c>
      <c r="C35" s="72">
        <v>49.99</v>
      </c>
      <c r="D35" s="73">
        <f>ROUND(C35,2)</f>
        <v>49.99</v>
      </c>
      <c r="E35" s="60">
        <v>297.64</v>
      </c>
      <c r="F35" s="60">
        <v>1162.63759</v>
      </c>
      <c r="G35" s="61">
        <f>ABS(F35)</f>
        <v>1162.63759</v>
      </c>
      <c r="H35" s="74">
        <v>-122.25523</v>
      </c>
      <c r="I35" s="63">
        <f>MAX(H35,-0.12*G35)</f>
        <v>-122.25523</v>
      </c>
      <c r="J35" s="63">
        <f>IF(ABS(G35)&lt;=10,0.5,IF(ABS(G35)&lt;=25,1,IF(ABS(G35)&lt;=100,2,10)))</f>
        <v>10</v>
      </c>
      <c r="K35" s="64">
        <f>IF(H35&lt;-J35,1,0)</f>
        <v>1</v>
      </c>
      <c r="L35" s="64">
        <f>IF(K35=K34,L34+K35,0)</f>
        <v>0</v>
      </c>
      <c r="M35" s="65">
        <f>IF(OR(L35=12,L35=24,L35=36,L35=48,L35=60,L35=72,L35=84,L35=96),1,0)</f>
        <v>0</v>
      </c>
      <c r="N35" s="65">
        <f>IF(H35&gt;J35,1,0)</f>
        <v>0</v>
      </c>
      <c r="O35" s="65">
        <f>IF(N35=N34,O34+N35,0)</f>
        <v>0</v>
      </c>
      <c r="P35" s="65">
        <f>IF(OR(O35=12,O35=24,O35=36,O35=48,O35=60,O35=72,O35=84,O35=96),1,0)</f>
        <v>0</v>
      </c>
      <c r="Q35" s="66">
        <f>M35+P35</f>
        <v>0</v>
      </c>
      <c r="R35" s="66">
        <f>Q35*ABS(S35)*0.1</f>
        <v>0</v>
      </c>
      <c r="S35" s="67">
        <f>I35*E35/40000</f>
        <v>-0.90970116643</v>
      </c>
      <c r="T35" s="60">
        <f>MIN($T$6/100*G35,150)</f>
        <v>139.5165108</v>
      </c>
      <c r="U35" s="60">
        <f>MIN($U$6/100*G35,200)</f>
        <v>174.3956385</v>
      </c>
      <c r="V35" s="60">
        <f>MIN($V$6/100*G35,250)</f>
        <v>232.527518</v>
      </c>
      <c r="W35" s="60">
        <v>0.2</v>
      </c>
      <c r="X35" s="60">
        <v>0.2</v>
      </c>
      <c r="Y35" s="60">
        <v>0.6</v>
      </c>
      <c r="Z35" s="67">
        <f>IF(AND(D35&lt;49.85,H35&gt;0),$C$2*ABS(H35)/40000,(SUMPRODUCT(--(H35&gt;$T35:$V35),(H35-$T35:$V35),($W35:$Y35)))*E35/40000)</f>
        <v>0</v>
      </c>
      <c r="AA35" s="67">
        <f>IF(AND(C35&gt;=50.1,H35&lt;0),($A$2)*ABS(H35)/40000,0)</f>
        <v>0</v>
      </c>
      <c r="AB35" s="67">
        <f>S35+Z35+AA35</f>
        <v>-0.90970116643</v>
      </c>
      <c r="AC35" s="75" t="str">
        <f>IF(AB35&gt;=0,AB35,"")</f>
        <v/>
      </c>
      <c r="AD35" s="76">
        <f>IF(AB35&lt;0,AB35,"")</f>
        <v>-0.90970116643</v>
      </c>
      <c r="AE35" s="77"/>
      <c r="AF35" s="84"/>
      <c r="AG35" s="85">
        <f>ROUND((AG34-0.01),2)</f>
        <v>51.21</v>
      </c>
      <c r="AH35" s="87">
        <v>0</v>
      </c>
      <c r="AI35" s="86">
        <v>0</v>
      </c>
    </row>
    <row r="36" spans="1:38" customHeight="1" ht="15.75">
      <c r="A36" s="70">
        <v>0.291666666666667</v>
      </c>
      <c r="B36" s="71">
        <v>0.302083333333334</v>
      </c>
      <c r="C36" s="72">
        <v>50.01</v>
      </c>
      <c r="D36" s="73">
        <f>ROUND(C36,2)</f>
        <v>50.01</v>
      </c>
      <c r="E36" s="60">
        <v>211.32</v>
      </c>
      <c r="F36" s="60">
        <v>1246.40519</v>
      </c>
      <c r="G36" s="61">
        <f>ABS(F36)</f>
        <v>1246.40519</v>
      </c>
      <c r="H36" s="74">
        <v>-153.80995</v>
      </c>
      <c r="I36" s="63">
        <f>MAX(H36,-0.12*G36)</f>
        <v>-149.5686228</v>
      </c>
      <c r="J36" s="63">
        <f>IF(ABS(G36)&lt;=10,0.5,IF(ABS(G36)&lt;=25,1,IF(ABS(G36)&lt;=100,2,10)))</f>
        <v>10</v>
      </c>
      <c r="K36" s="64">
        <f>IF(H36&lt;-J36,1,0)</f>
        <v>1</v>
      </c>
      <c r="L36" s="64">
        <f>IF(K36=K35,L35+K36,0)</f>
        <v>1</v>
      </c>
      <c r="M36" s="65">
        <f>IF(OR(L36=12,L36=24,L36=36,L36=48,L36=60,L36=72,L36=84,L36=96),1,0)</f>
        <v>0</v>
      </c>
      <c r="N36" s="65">
        <f>IF(H36&gt;J36,1,0)</f>
        <v>0</v>
      </c>
      <c r="O36" s="65">
        <f>IF(N36=N35,O35+N36,0)</f>
        <v>0</v>
      </c>
      <c r="P36" s="65">
        <f>IF(OR(O36=12,O36=24,O36=36,O36=48,O36=60,O36=72,O36=84,O36=96),1,0)</f>
        <v>0</v>
      </c>
      <c r="Q36" s="66">
        <f>M36+P36</f>
        <v>0</v>
      </c>
      <c r="R36" s="66">
        <f>Q36*ABS(S36)*0.1</f>
        <v>0</v>
      </c>
      <c r="S36" s="67">
        <f>I36*E36/40000</f>
        <v>-0.7901710342524</v>
      </c>
      <c r="T36" s="60">
        <f>MIN($T$6/100*G36,150)</f>
        <v>149.5686228</v>
      </c>
      <c r="U36" s="60">
        <f>MIN($U$6/100*G36,200)</f>
        <v>186.9607785</v>
      </c>
      <c r="V36" s="60">
        <f>MIN($V$6/100*G36,250)</f>
        <v>249.281038</v>
      </c>
      <c r="W36" s="60">
        <v>0.2</v>
      </c>
      <c r="X36" s="60">
        <v>0.2</v>
      </c>
      <c r="Y36" s="60">
        <v>0.6</v>
      </c>
      <c r="Z36" s="67">
        <f>IF(AND(D36&lt;49.85,H36&gt;0),$C$2*ABS(H36)/40000,(SUMPRODUCT(--(H36&gt;$T36:$V36),(H36-$T36:$V36),($W36:$Y36)))*E36/40000)</f>
        <v>0</v>
      </c>
      <c r="AA36" s="67">
        <f>IF(AND(C36&gt;=50.1,H36&lt;0),($A$2)*ABS(H36)/40000,0)</f>
        <v>0</v>
      </c>
      <c r="AB36" s="67">
        <f>S36+Z36+AA36</f>
        <v>-0.7901710342524</v>
      </c>
      <c r="AC36" s="75" t="str">
        <f>IF(AB36&gt;=0,AB36,"")</f>
        <v/>
      </c>
      <c r="AD36" s="76">
        <f>IF(AB36&lt;0,AB36,"")</f>
        <v>-0.7901710342524</v>
      </c>
      <c r="AE36" s="77"/>
      <c r="AF36" s="84"/>
      <c r="AG36" s="85">
        <f>ROUND((AG35-0.01),2)</f>
        <v>51.2</v>
      </c>
      <c r="AH36" s="87">
        <v>0</v>
      </c>
      <c r="AI36" s="86">
        <v>0</v>
      </c>
    </row>
    <row r="37" spans="1:38" customHeight="1" ht="15.75">
      <c r="A37" s="70">
        <v>0.302083333333333</v>
      </c>
      <c r="B37" s="71">
        <v>0.3125</v>
      </c>
      <c r="C37" s="72">
        <v>50.02</v>
      </c>
      <c r="D37" s="73">
        <f>ROUND(C37,2)</f>
        <v>50.02</v>
      </c>
      <c r="E37" s="60">
        <v>158.49</v>
      </c>
      <c r="F37" s="60">
        <v>1295.63879</v>
      </c>
      <c r="G37" s="61">
        <f>ABS(F37)</f>
        <v>1295.63879</v>
      </c>
      <c r="H37" s="74">
        <v>-164.99367</v>
      </c>
      <c r="I37" s="63">
        <f>MAX(H37,-0.12*G37)</f>
        <v>-155.4766548</v>
      </c>
      <c r="J37" s="63">
        <f>IF(ABS(G37)&lt;=10,0.5,IF(ABS(G37)&lt;=25,1,IF(ABS(G37)&lt;=100,2,10)))</f>
        <v>10</v>
      </c>
      <c r="K37" s="64">
        <f>IF(H37&lt;-J37,1,0)</f>
        <v>1</v>
      </c>
      <c r="L37" s="64">
        <f>IF(K37=K36,L36+K37,0)</f>
        <v>2</v>
      </c>
      <c r="M37" s="65">
        <f>IF(OR(L37=12,L37=24,L37=36,L37=48,L37=60,L37=72,L37=84,L37=96),1,0)</f>
        <v>0</v>
      </c>
      <c r="N37" s="65">
        <f>IF(H37&gt;J37,1,0)</f>
        <v>0</v>
      </c>
      <c r="O37" s="65">
        <f>IF(N37=N36,O36+N37,0)</f>
        <v>0</v>
      </c>
      <c r="P37" s="65">
        <f>IF(OR(O37=12,O37=24,O37=36,O37=48,O37=60,O37=72,O37=84,O37=96),1,0)</f>
        <v>0</v>
      </c>
      <c r="Q37" s="66">
        <f>M37+P37</f>
        <v>0</v>
      </c>
      <c r="R37" s="66">
        <f>Q37*ABS(S37)*0.1</f>
        <v>0</v>
      </c>
      <c r="S37" s="67">
        <f>I37*E37/40000</f>
        <v>-0.6160373754812999</v>
      </c>
      <c r="T37" s="60">
        <f>MIN($T$6/100*G37,150)</f>
        <v>150</v>
      </c>
      <c r="U37" s="60">
        <f>MIN($U$6/100*G37,200)</f>
        <v>194.3458185</v>
      </c>
      <c r="V37" s="60">
        <f>MIN($V$6/100*G37,250)</f>
        <v>250</v>
      </c>
      <c r="W37" s="60">
        <v>0.2</v>
      </c>
      <c r="X37" s="60">
        <v>0.2</v>
      </c>
      <c r="Y37" s="60">
        <v>0.6</v>
      </c>
      <c r="Z37" s="67">
        <f>IF(AND(D37&lt;49.85,H37&gt;0),$C$2*ABS(H37)/40000,(SUMPRODUCT(--(H37&gt;$T37:$V37),(H37-$T37:$V37),($W37:$Y37)))*E37/40000)</f>
        <v>0</v>
      </c>
      <c r="AA37" s="67">
        <f>IF(AND(C37&gt;=50.1,H37&lt;0),($A$2)*ABS(H37)/40000,0)</f>
        <v>0</v>
      </c>
      <c r="AB37" s="67">
        <f>S37+Z37+AA37</f>
        <v>-0.6160373754812999</v>
      </c>
      <c r="AC37" s="75" t="str">
        <f>IF(AB37&gt;=0,AB37,"")</f>
        <v/>
      </c>
      <c r="AD37" s="76">
        <f>IF(AB37&lt;0,AB37,"")</f>
        <v>-0.6160373754812999</v>
      </c>
      <c r="AE37" s="77"/>
      <c r="AF37" s="84"/>
      <c r="AG37" s="85">
        <f>ROUND((AG36-0.01),2)</f>
        <v>51.19</v>
      </c>
      <c r="AH37" s="87">
        <v>0</v>
      </c>
      <c r="AI37" s="86">
        <v>0</v>
      </c>
    </row>
    <row r="38" spans="1:38" customHeight="1" ht="15.75">
      <c r="A38" s="70">
        <v>0.3125</v>
      </c>
      <c r="B38" s="71">
        <v>0.322916666666667</v>
      </c>
      <c r="C38" s="72">
        <v>50.01</v>
      </c>
      <c r="D38" s="73">
        <f>ROUND(C38,2)</f>
        <v>50.01</v>
      </c>
      <c r="E38" s="60">
        <v>211.32</v>
      </c>
      <c r="F38" s="60">
        <v>1318.96989</v>
      </c>
      <c r="G38" s="61">
        <f>ABS(F38)</f>
        <v>1318.96989</v>
      </c>
      <c r="H38" s="74">
        <v>-144.81591</v>
      </c>
      <c r="I38" s="63">
        <f>MAX(H38,-0.12*G38)</f>
        <v>-144.81591</v>
      </c>
      <c r="J38" s="63">
        <f>IF(ABS(G38)&lt;=10,0.5,IF(ABS(G38)&lt;=25,1,IF(ABS(G38)&lt;=100,2,10)))</f>
        <v>10</v>
      </c>
      <c r="K38" s="64">
        <f>IF(H38&lt;-J38,1,0)</f>
        <v>1</v>
      </c>
      <c r="L38" s="64">
        <f>IF(K38=K37,L37+K38,0)</f>
        <v>3</v>
      </c>
      <c r="M38" s="65">
        <f>IF(OR(L38=12,L38=24,L38=36,L38=48,L38=60,L38=72,L38=84,L38=96),1,0)</f>
        <v>0</v>
      </c>
      <c r="N38" s="65">
        <f>IF(H38&gt;J38,1,0)</f>
        <v>0</v>
      </c>
      <c r="O38" s="65">
        <f>IF(N38=N37,O37+N38,0)</f>
        <v>0</v>
      </c>
      <c r="P38" s="65">
        <f>IF(OR(O38=12,O38=24,O38=36,O38=48,O38=60,O38=72,O38=84,O38=96),1,0)</f>
        <v>0</v>
      </c>
      <c r="Q38" s="66">
        <f>M38+P38</f>
        <v>0</v>
      </c>
      <c r="R38" s="66">
        <f>Q38*ABS(S38)*0.1</f>
        <v>0</v>
      </c>
      <c r="S38" s="67">
        <f>I38*E38/40000</f>
        <v>-0.7650624525299999</v>
      </c>
      <c r="T38" s="60">
        <f>MIN($T$6/100*G38,150)</f>
        <v>150</v>
      </c>
      <c r="U38" s="60">
        <f>MIN($U$6/100*G38,200)</f>
        <v>197.8454835</v>
      </c>
      <c r="V38" s="60">
        <f>MIN($V$6/100*G38,250)</f>
        <v>250</v>
      </c>
      <c r="W38" s="60">
        <v>0.2</v>
      </c>
      <c r="X38" s="60">
        <v>0.2</v>
      </c>
      <c r="Y38" s="60">
        <v>0.6</v>
      </c>
      <c r="Z38" s="67">
        <f>IF(AND(D38&lt;49.85,H38&gt;0),$C$2*ABS(H38)/40000,(SUMPRODUCT(--(H38&gt;$T38:$V38),(H38-$T38:$V38),($W38:$Y38)))*E38/40000)</f>
        <v>0</v>
      </c>
      <c r="AA38" s="67">
        <f>IF(AND(C38&gt;=50.1,H38&lt;0),($A$2)*ABS(H38)/40000,0)</f>
        <v>0</v>
      </c>
      <c r="AB38" s="67">
        <f>S38+Z38+AA38</f>
        <v>-0.7650624525299999</v>
      </c>
      <c r="AC38" s="75" t="str">
        <f>IF(AB38&gt;=0,AB38,"")</f>
        <v/>
      </c>
      <c r="AD38" s="76">
        <f>IF(AB38&lt;0,AB38,"")</f>
        <v>-0.7650624525299999</v>
      </c>
      <c r="AE38" s="77"/>
      <c r="AF38" s="88"/>
      <c r="AG38" s="85">
        <f>ROUND((AG37-0.01),2)</f>
        <v>51.18</v>
      </c>
      <c r="AH38" s="87">
        <v>0</v>
      </c>
      <c r="AI38" s="86">
        <v>0</v>
      </c>
    </row>
    <row r="39" spans="1:38" customHeight="1" ht="15.75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105.66</v>
      </c>
      <c r="F39" s="60">
        <v>1303.42795</v>
      </c>
      <c r="G39" s="61">
        <f>ABS(F39)</f>
        <v>1303.42795</v>
      </c>
      <c r="H39" s="74">
        <v>-157.95634</v>
      </c>
      <c r="I39" s="63">
        <f>MAX(H39,-0.12*G39)</f>
        <v>-156.411354</v>
      </c>
      <c r="J39" s="63">
        <f>IF(ABS(G39)&lt;=10,0.5,IF(ABS(G39)&lt;=25,1,IF(ABS(G39)&lt;=100,2,10)))</f>
        <v>10</v>
      </c>
      <c r="K39" s="64">
        <f>IF(H39&lt;-J39,1,0)</f>
        <v>1</v>
      </c>
      <c r="L39" s="64">
        <f>IF(K39=K38,L38+K39,0)</f>
        <v>4</v>
      </c>
      <c r="M39" s="65">
        <f>IF(OR(L39=12,L39=24,L39=36,L39=48,L39=60,L39=72,L39=84,L39=96),1,0)</f>
        <v>0</v>
      </c>
      <c r="N39" s="65">
        <f>IF(H39&gt;J39,1,0)</f>
        <v>0</v>
      </c>
      <c r="O39" s="65">
        <f>IF(N39=N38,O38+N39,0)</f>
        <v>0</v>
      </c>
      <c r="P39" s="65">
        <f>IF(OR(O39=12,O39=24,O39=36,O39=48,O39=60,O39=72,O39=84,O39=96),1,0)</f>
        <v>0</v>
      </c>
      <c r="Q39" s="66">
        <f>M39+P39</f>
        <v>0</v>
      </c>
      <c r="R39" s="66">
        <f>Q39*ABS(S39)*0.1</f>
        <v>0</v>
      </c>
      <c r="S39" s="67">
        <f>I39*E39/40000</f>
        <v>-0.4131605915909999</v>
      </c>
      <c r="T39" s="60">
        <f>MIN($T$6/100*G39,150)</f>
        <v>150</v>
      </c>
      <c r="U39" s="60">
        <f>MIN($U$6/100*G39,200)</f>
        <v>195.5141925</v>
      </c>
      <c r="V39" s="60">
        <f>MIN($V$6/100*G39,250)</f>
        <v>250</v>
      </c>
      <c r="W39" s="60">
        <v>0.2</v>
      </c>
      <c r="X39" s="60">
        <v>0.2</v>
      </c>
      <c r="Y39" s="60">
        <v>0.6</v>
      </c>
      <c r="Z39" s="67">
        <f>IF(AND(D39&lt;49.85,H39&gt;0),$C$2*ABS(H39)/40000,(SUMPRODUCT(--(H39&gt;$T39:$V39),(H39-$T39:$V39),($W39:$Y39)))*E39/40000)</f>
        <v>0</v>
      </c>
      <c r="AA39" s="67">
        <f>IF(AND(C39&gt;=50.1,H39&lt;0),($A$2)*ABS(H39)/40000,0)</f>
        <v>0</v>
      </c>
      <c r="AB39" s="67">
        <f>S39+Z39+AA39</f>
        <v>-0.4131605915909999</v>
      </c>
      <c r="AC39" s="75" t="str">
        <f>IF(AB39&gt;=0,AB39,"")</f>
        <v/>
      </c>
      <c r="AD39" s="76">
        <f>IF(AB39&lt;0,AB39,"")</f>
        <v>-0.4131605915909999</v>
      </c>
      <c r="AE39" s="77"/>
      <c r="AF39" s="89"/>
      <c r="AG39" s="85">
        <f>ROUND((AG38-0.01),2)</f>
        <v>51.17</v>
      </c>
      <c r="AH39" s="87">
        <v>0</v>
      </c>
      <c r="AI39" s="86">
        <v>0</v>
      </c>
    </row>
    <row r="40" spans="1:38" customHeight="1" ht="15.75">
      <c r="A40" s="70">
        <v>0.333333333333333</v>
      </c>
      <c r="B40" s="71">
        <v>0.34375</v>
      </c>
      <c r="C40" s="72">
        <v>49.93</v>
      </c>
      <c r="D40" s="73">
        <f>ROUND(C40,2)</f>
        <v>49.93</v>
      </c>
      <c r="E40" s="60">
        <v>498.58</v>
      </c>
      <c r="F40" s="60">
        <v>1215.68634</v>
      </c>
      <c r="G40" s="61">
        <f>ABS(F40)</f>
        <v>1215.68634</v>
      </c>
      <c r="H40" s="74">
        <v>-56.30519</v>
      </c>
      <c r="I40" s="63">
        <f>MAX(H40,-0.12*G40)</f>
        <v>-56.30519</v>
      </c>
      <c r="J40" s="63">
        <f>IF(ABS(G40)&lt;=10,0.5,IF(ABS(G40)&lt;=25,1,IF(ABS(G40)&lt;=100,2,10)))</f>
        <v>10</v>
      </c>
      <c r="K40" s="64">
        <f>IF(H40&lt;-J40,1,0)</f>
        <v>1</v>
      </c>
      <c r="L40" s="64">
        <f>IF(K40=K39,L39+K40,0)</f>
        <v>5</v>
      </c>
      <c r="M40" s="65">
        <f>IF(OR(L40=12,L40=24,L40=36,L40=48,L40=60,L40=72,L40=84,L40=96),1,0)</f>
        <v>0</v>
      </c>
      <c r="N40" s="65">
        <f>IF(H40&gt;J40,1,0)</f>
        <v>0</v>
      </c>
      <c r="O40" s="65">
        <f>IF(N40=N39,O39+N40,0)</f>
        <v>0</v>
      </c>
      <c r="P40" s="65">
        <f>IF(OR(O40=12,O40=24,O40=36,O40=48,O40=60,O40=72,O40=84,O40=96),1,0)</f>
        <v>0</v>
      </c>
      <c r="Q40" s="66">
        <f>M40+P40</f>
        <v>0</v>
      </c>
      <c r="R40" s="66">
        <f>Q40*ABS(S40)*0.1</f>
        <v>0</v>
      </c>
      <c r="S40" s="67">
        <f>I40*E40/40000</f>
        <v>-0.701816040755</v>
      </c>
      <c r="T40" s="60">
        <f>MIN($T$6/100*G40,150)</f>
        <v>145.8823608</v>
      </c>
      <c r="U40" s="60">
        <f>MIN($U$6/100*G40,200)</f>
        <v>182.352951</v>
      </c>
      <c r="V40" s="60">
        <f>MIN($V$6/100*G40,250)</f>
        <v>243.137268</v>
      </c>
      <c r="W40" s="60">
        <v>0.2</v>
      </c>
      <c r="X40" s="60">
        <v>0.2</v>
      </c>
      <c r="Y40" s="60">
        <v>0.6</v>
      </c>
      <c r="Z40" s="67">
        <f>IF(AND(D40&lt;49.85,H40&gt;0),$C$2*ABS(H40)/40000,(SUMPRODUCT(--(H40&gt;$T40:$V40),(H40-$T40:$V40),($W40:$Y40)))*E40/40000)</f>
        <v>0</v>
      </c>
      <c r="AA40" s="67">
        <f>IF(AND(C40&gt;=50.1,H40&lt;0),($A$2)*ABS(H40)/40000,0)</f>
        <v>0</v>
      </c>
      <c r="AB40" s="67">
        <f>S40+Z40+AA40</f>
        <v>-0.701816040755</v>
      </c>
      <c r="AC40" s="75" t="str">
        <f>IF(AB40&gt;=0,AB40,"")</f>
        <v/>
      </c>
      <c r="AD40" s="76">
        <f>IF(AB40&lt;0,AB40,"")</f>
        <v>-0.701816040755</v>
      </c>
      <c r="AE40" s="77"/>
      <c r="AF40" s="89"/>
      <c r="AG40" s="85">
        <f>ROUND((AG39-0.01),2)</f>
        <v>51.16</v>
      </c>
      <c r="AH40" s="87">
        <v>0</v>
      </c>
      <c r="AI40" s="86">
        <v>0</v>
      </c>
    </row>
    <row r="41" spans="1:38" customHeight="1" ht="15.75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498.58</v>
      </c>
      <c r="F41" s="60">
        <v>1186.83922</v>
      </c>
      <c r="G41" s="61">
        <f>ABS(F41)</f>
        <v>1186.83922</v>
      </c>
      <c r="H41" s="74">
        <v>-23.17696</v>
      </c>
      <c r="I41" s="63">
        <f>MAX(H41,-0.12*G41)</f>
        <v>-23.17696</v>
      </c>
      <c r="J41" s="63">
        <f>IF(ABS(G41)&lt;=10,0.5,IF(ABS(G41)&lt;=25,1,IF(ABS(G41)&lt;=100,2,10)))</f>
        <v>10</v>
      </c>
      <c r="K41" s="64">
        <f>IF(H41&lt;-J41,1,0)</f>
        <v>1</v>
      </c>
      <c r="L41" s="64">
        <f>IF(K41=K40,L40+K41,0)</f>
        <v>6</v>
      </c>
      <c r="M41" s="65">
        <f>IF(OR(L41=12,L41=24,L41=36,L41=48,L41=60,L41=72,L41=84,L41=96),1,0)</f>
        <v>0</v>
      </c>
      <c r="N41" s="65">
        <f>IF(H41&gt;J41,1,0)</f>
        <v>0</v>
      </c>
      <c r="O41" s="65">
        <f>IF(N41=N40,O40+N41,0)</f>
        <v>0</v>
      </c>
      <c r="P41" s="65">
        <f>IF(OR(O41=12,O41=24,O41=36,O41=48,O41=60,O41=72,O41=84,O41=96),1,0)</f>
        <v>0</v>
      </c>
      <c r="Q41" s="66">
        <f>M41+P41</f>
        <v>0</v>
      </c>
      <c r="R41" s="66">
        <f>Q41*ABS(S41)*0.1</f>
        <v>0</v>
      </c>
      <c r="S41" s="67">
        <f>I41*E41/40000</f>
        <v>-0.28888921792</v>
      </c>
      <c r="T41" s="60">
        <f>MIN($T$6/100*G41,150)</f>
        <v>142.4207064</v>
      </c>
      <c r="U41" s="60">
        <f>MIN($U$6/100*G41,200)</f>
        <v>178.025883</v>
      </c>
      <c r="V41" s="60">
        <f>MIN($V$6/100*G41,250)</f>
        <v>237.367844</v>
      </c>
      <c r="W41" s="60">
        <v>0.2</v>
      </c>
      <c r="X41" s="60">
        <v>0.2</v>
      </c>
      <c r="Y41" s="60">
        <v>0.6</v>
      </c>
      <c r="Z41" s="67">
        <f>IF(AND(D41&lt;49.85,H41&gt;0),$C$2*ABS(H41)/40000,(SUMPRODUCT(--(H41&gt;$T41:$V41),(H41-$T41:$V41),($W41:$Y41)))*E41/40000)</f>
        <v>0</v>
      </c>
      <c r="AA41" s="67">
        <f>IF(AND(C41&gt;=50.1,H41&lt;0),($A$2)*ABS(H41)/40000,0)</f>
        <v>0</v>
      </c>
      <c r="AB41" s="67">
        <f>S41+Z41+AA41</f>
        <v>-0.28888921792</v>
      </c>
      <c r="AC41" s="75" t="str">
        <f>IF(AB41&gt;=0,AB41,"")</f>
        <v/>
      </c>
      <c r="AD41" s="76">
        <f>IF(AB41&lt;0,AB41,"")</f>
        <v>-0.28888921792</v>
      </c>
      <c r="AE41" s="77"/>
      <c r="AF41" s="89"/>
      <c r="AG41" s="85">
        <f>ROUND((AG40-0.01),2)</f>
        <v>51.15</v>
      </c>
      <c r="AH41" s="87">
        <v>0</v>
      </c>
      <c r="AI41" s="86">
        <v>0</v>
      </c>
    </row>
    <row r="42" spans="1:38" customHeight="1" ht="15.75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364.62</v>
      </c>
      <c r="F42" s="60">
        <v>1158.94691</v>
      </c>
      <c r="G42" s="61">
        <f>ABS(F42)</f>
        <v>1158.94691</v>
      </c>
      <c r="H42" s="74">
        <v>0.56981</v>
      </c>
      <c r="I42" s="63">
        <f>MAX(H42,-0.12*G42)</f>
        <v>0.56981</v>
      </c>
      <c r="J42" s="63">
        <f>IF(ABS(G42)&lt;=10,0.5,IF(ABS(G42)&lt;=25,1,IF(ABS(G42)&lt;=100,2,10)))</f>
        <v>10</v>
      </c>
      <c r="K42" s="64">
        <f>IF(H42&lt;-J42,1,0)</f>
        <v>0</v>
      </c>
      <c r="L42" s="64">
        <f>IF(K42=K41,L41+K42,0)</f>
        <v>0</v>
      </c>
      <c r="M42" s="65">
        <f>IF(OR(L42=12,L42=24,L42=36,L42=48,L42=60,L42=72,L42=84,L42=96),1,0)</f>
        <v>0</v>
      </c>
      <c r="N42" s="65">
        <f>IF(H42&gt;J42,1,0)</f>
        <v>0</v>
      </c>
      <c r="O42" s="65">
        <f>IF(N42=N41,O41+N42,0)</f>
        <v>0</v>
      </c>
      <c r="P42" s="65">
        <f>IF(OR(O42=12,O42=24,O42=36,O42=48,O42=60,O42=72,O42=84,O42=96),1,0)</f>
        <v>0</v>
      </c>
      <c r="Q42" s="66">
        <f>M42+P42</f>
        <v>0</v>
      </c>
      <c r="R42" s="66">
        <f>Q42*ABS(S42)*0.1</f>
        <v>0</v>
      </c>
      <c r="S42" s="67">
        <f>I42*E42/40000</f>
        <v>0.005194103055</v>
      </c>
      <c r="T42" s="60">
        <f>MIN($T$6/100*G42,150)</f>
        <v>139.0736292</v>
      </c>
      <c r="U42" s="60">
        <f>MIN($U$6/100*G42,200)</f>
        <v>173.8420365</v>
      </c>
      <c r="V42" s="60">
        <f>MIN($V$6/100*G42,250)</f>
        <v>231.789382</v>
      </c>
      <c r="W42" s="60">
        <v>0.2</v>
      </c>
      <c r="X42" s="60">
        <v>0.2</v>
      </c>
      <c r="Y42" s="60">
        <v>0.6</v>
      </c>
      <c r="Z42" s="67">
        <f>IF(AND(D42&lt;49.85,H42&gt;0),$C$2*ABS(H42)/40000,(SUMPRODUCT(--(H42&gt;$T42:$V42),(H42-$T42:$V42),($W42:$Y42)))*E42/40000)</f>
        <v>0</v>
      </c>
      <c r="AA42" s="67">
        <f>IF(AND(C42&gt;=50.1,H42&lt;0),($A$2)*ABS(H42)/40000,0)</f>
        <v>0</v>
      </c>
      <c r="AB42" s="67">
        <f>S42+Z42+AA42</f>
        <v>0.005194103055</v>
      </c>
      <c r="AC42" s="75">
        <f>IF(AB42&gt;=0,AB42,"")</f>
        <v>0.005194103055</v>
      </c>
      <c r="AD42" s="76" t="str">
        <f>IF(AB42&lt;0,AB42,"")</f>
        <v/>
      </c>
      <c r="AE42" s="77"/>
      <c r="AF42" s="89"/>
      <c r="AG42" s="85">
        <f>ROUND((AG41-0.01),2)</f>
        <v>51.14</v>
      </c>
      <c r="AH42" s="87">
        <v>0</v>
      </c>
      <c r="AI42" s="86">
        <v>0</v>
      </c>
    </row>
    <row r="43" spans="1:38" customHeight="1" ht="15.75">
      <c r="A43" s="70">
        <v>0.364583333333333</v>
      </c>
      <c r="B43" s="71">
        <v>0.375</v>
      </c>
      <c r="C43" s="72">
        <v>49.99</v>
      </c>
      <c r="D43" s="73">
        <f>ROUND(C43,2)</f>
        <v>49.99</v>
      </c>
      <c r="E43" s="60">
        <v>297.64</v>
      </c>
      <c r="F43" s="60">
        <v>1147.20653</v>
      </c>
      <c r="G43" s="61">
        <f>ABS(F43)</f>
        <v>1147.20653</v>
      </c>
      <c r="H43" s="74">
        <v>4.51432</v>
      </c>
      <c r="I43" s="63">
        <f>MAX(H43,-0.12*G43)</f>
        <v>4.51432</v>
      </c>
      <c r="J43" s="63">
        <f>IF(ABS(G43)&lt;=10,0.5,IF(ABS(G43)&lt;=25,1,IF(ABS(G43)&lt;=100,2,10)))</f>
        <v>10</v>
      </c>
      <c r="K43" s="64">
        <f>IF(H43&lt;-J43,1,0)</f>
        <v>0</v>
      </c>
      <c r="L43" s="64">
        <f>IF(K43=K42,L42+K43,0)</f>
        <v>0</v>
      </c>
      <c r="M43" s="65">
        <f>IF(OR(L43=12,L43=24,L43=36,L43=48,L43=60,L43=72,L43=84,L43=96),1,0)</f>
        <v>0</v>
      </c>
      <c r="N43" s="65">
        <f>IF(H43&gt;J43,1,0)</f>
        <v>0</v>
      </c>
      <c r="O43" s="65">
        <f>IF(N43=N42,O42+N43,0)</f>
        <v>0</v>
      </c>
      <c r="P43" s="65">
        <f>IF(OR(O43=12,O43=24,O43=36,O43=48,O43=60,O43=72,O43=84,O43=96),1,0)</f>
        <v>0</v>
      </c>
      <c r="Q43" s="66">
        <f>M43+P43</f>
        <v>0</v>
      </c>
      <c r="R43" s="66">
        <f>Q43*ABS(S43)*0.1</f>
        <v>0</v>
      </c>
      <c r="S43" s="67">
        <f>I43*E43/40000</f>
        <v>0.03359105512</v>
      </c>
      <c r="T43" s="60">
        <f>MIN($T$6/100*G43,150)</f>
        <v>137.6647836</v>
      </c>
      <c r="U43" s="60">
        <f>MIN($U$6/100*G43,200)</f>
        <v>172.0809795</v>
      </c>
      <c r="V43" s="60">
        <f>MIN($V$6/100*G43,250)</f>
        <v>229.441306</v>
      </c>
      <c r="W43" s="60">
        <v>0.2</v>
      </c>
      <c r="X43" s="60">
        <v>0.2</v>
      </c>
      <c r="Y43" s="60">
        <v>0.6</v>
      </c>
      <c r="Z43" s="67">
        <f>IF(AND(D43&lt;49.85,H43&gt;0),$C$2*ABS(H43)/40000,(SUMPRODUCT(--(H43&gt;$T43:$V43),(H43-$T43:$V43),($W43:$Y43)))*E43/40000)</f>
        <v>0</v>
      </c>
      <c r="AA43" s="67">
        <f>IF(AND(C43&gt;=50.1,H43&lt;0),($A$2)*ABS(H43)/40000,0)</f>
        <v>0</v>
      </c>
      <c r="AB43" s="67">
        <f>S43+Z43+AA43</f>
        <v>0.03359105512</v>
      </c>
      <c r="AC43" s="75">
        <f>IF(AB43&gt;=0,AB43,"")</f>
        <v>0.03359105512</v>
      </c>
      <c r="AD43" s="76" t="str">
        <f>IF(AB43&lt;0,AB43,"")</f>
        <v/>
      </c>
      <c r="AE43" s="77"/>
      <c r="AF43" s="89"/>
      <c r="AG43" s="85">
        <f>ROUND((AG42-0.01),2)</f>
        <v>51.13</v>
      </c>
      <c r="AH43" s="87">
        <v>0</v>
      </c>
      <c r="AI43" s="86">
        <v>0</v>
      </c>
      <c r="AK43" s="90"/>
    </row>
    <row r="44" spans="1:38" customHeight="1" ht="15.75">
      <c r="A44" s="70">
        <v>0.375</v>
      </c>
      <c r="B44" s="71">
        <v>0.385416666666667</v>
      </c>
      <c r="C44" s="72">
        <v>49.98</v>
      </c>
      <c r="D44" s="73">
        <f>ROUND(C44,2)</f>
        <v>49.98</v>
      </c>
      <c r="E44" s="60">
        <v>331.13</v>
      </c>
      <c r="F44" s="60">
        <v>1134.04168</v>
      </c>
      <c r="G44" s="61">
        <f>ABS(F44)</f>
        <v>1134.04168</v>
      </c>
      <c r="H44" s="74">
        <v>35.48928</v>
      </c>
      <c r="I44" s="63">
        <f>MAX(H44,-0.12*G44)</f>
        <v>35.48928</v>
      </c>
      <c r="J44" s="63">
        <f>IF(ABS(G44)&lt;=10,0.5,IF(ABS(G44)&lt;=25,1,IF(ABS(G44)&lt;=100,2,10)))</f>
        <v>10</v>
      </c>
      <c r="K44" s="64">
        <f>IF(H44&lt;-J44,1,0)</f>
        <v>0</v>
      </c>
      <c r="L44" s="64">
        <f>IF(K44=K43,L43+K44,0)</f>
        <v>0</v>
      </c>
      <c r="M44" s="65">
        <f>IF(OR(L44=12,L44=24,L44=36,L44=48,L44=60,L44=72,L44=84,L44=96),1,0)</f>
        <v>0</v>
      </c>
      <c r="N44" s="65">
        <f>IF(H44&gt;J44,1,0)</f>
        <v>1</v>
      </c>
      <c r="O44" s="65">
        <f>IF(N44=N43,O43+N44,0)</f>
        <v>0</v>
      </c>
      <c r="P44" s="65">
        <f>IF(OR(O44=12,O44=24,O44=36,O44=48,O44=60,O44=72,O44=84,O44=96),1,0)</f>
        <v>0</v>
      </c>
      <c r="Q44" s="66">
        <f>M44+P44</f>
        <v>0</v>
      </c>
      <c r="R44" s="66">
        <f>Q44*ABS(S44)*0.1</f>
        <v>0</v>
      </c>
      <c r="S44" s="67">
        <f>I44*E44/40000</f>
        <v>0.29378913216</v>
      </c>
      <c r="T44" s="60">
        <f>MIN($T$6/100*G44,150)</f>
        <v>136.0850016</v>
      </c>
      <c r="U44" s="60">
        <f>MIN($U$6/100*G44,200)</f>
        <v>170.106252</v>
      </c>
      <c r="V44" s="60">
        <f>MIN($V$6/100*G44,250)</f>
        <v>226.808336</v>
      </c>
      <c r="W44" s="60">
        <v>0.2</v>
      </c>
      <c r="X44" s="60">
        <v>0.2</v>
      </c>
      <c r="Y44" s="60">
        <v>0.6</v>
      </c>
      <c r="Z44" s="67">
        <f>IF(AND(D44&lt;49.85,H44&gt;0),$C$2*ABS(H44)/40000,(SUMPRODUCT(--(H44&gt;$T44:$V44),(H44-$T44:$V44),($W44:$Y44)))*E44/40000)</f>
        <v>0</v>
      </c>
      <c r="AA44" s="67">
        <f>IF(AND(C44&gt;=50.1,H44&lt;0),($A$2)*ABS(H44)/40000,0)</f>
        <v>0</v>
      </c>
      <c r="AB44" s="67">
        <f>S44+Z44+AA44</f>
        <v>0.29378913216</v>
      </c>
      <c r="AC44" s="75">
        <f>IF(AB44&gt;=0,AB44,"")</f>
        <v>0.29378913216</v>
      </c>
      <c r="AD44" s="76" t="str">
        <f>IF(AB44&lt;0,AB44,"")</f>
        <v/>
      </c>
      <c r="AE44" s="77"/>
      <c r="AF44" s="89"/>
      <c r="AG44" s="85">
        <f>ROUND((AG43-0.01),2)</f>
        <v>51.12</v>
      </c>
      <c r="AH44" s="87">
        <v>0</v>
      </c>
      <c r="AI44" s="86">
        <v>0</v>
      </c>
    </row>
    <row r="45" spans="1:38" customHeight="1" ht="15.75">
      <c r="A45" s="70">
        <v>0.385416666666667</v>
      </c>
      <c r="B45" s="71">
        <v>0.395833333333334</v>
      </c>
      <c r="C45" s="72">
        <v>49.99</v>
      </c>
      <c r="D45" s="73">
        <f>ROUND(C45,2)</f>
        <v>49.99</v>
      </c>
      <c r="E45" s="60">
        <v>297.64</v>
      </c>
      <c r="F45" s="60">
        <v>1154.61041</v>
      </c>
      <c r="G45" s="61">
        <f>ABS(F45)</f>
        <v>1154.61041</v>
      </c>
      <c r="H45" s="74">
        <v>-20.64369</v>
      </c>
      <c r="I45" s="63">
        <f>MAX(H45,-0.12*G45)</f>
        <v>-20.64369</v>
      </c>
      <c r="J45" s="63">
        <f>IF(ABS(G45)&lt;=10,0.5,IF(ABS(G45)&lt;=25,1,IF(ABS(G45)&lt;=100,2,10)))</f>
        <v>10</v>
      </c>
      <c r="K45" s="64">
        <f>IF(H45&lt;-J45,1,0)</f>
        <v>1</v>
      </c>
      <c r="L45" s="64">
        <f>IF(K45=K44,L44+K45,0)</f>
        <v>0</v>
      </c>
      <c r="M45" s="65">
        <f>IF(OR(L45=12,L45=24,L45=36,L45=48,L45=60,L45=72,L45=84,L45=96),1,0)</f>
        <v>0</v>
      </c>
      <c r="N45" s="65">
        <f>IF(H45&gt;J45,1,0)</f>
        <v>0</v>
      </c>
      <c r="O45" s="65">
        <f>IF(N45=N44,O44+N45,0)</f>
        <v>0</v>
      </c>
      <c r="P45" s="65">
        <f>IF(OR(O45=12,O45=24,O45=36,O45=48,O45=60,O45=72,O45=84,O45=96),1,0)</f>
        <v>0</v>
      </c>
      <c r="Q45" s="66">
        <f>M45+P45</f>
        <v>0</v>
      </c>
      <c r="R45" s="66">
        <f>Q45*ABS(S45)*0.1</f>
        <v>0</v>
      </c>
      <c r="S45" s="67">
        <f>I45*E45/40000</f>
        <v>-0.15360969729</v>
      </c>
      <c r="T45" s="60">
        <f>MIN($T$6/100*G45,150)</f>
        <v>138.5532492</v>
      </c>
      <c r="U45" s="60">
        <f>MIN($U$6/100*G45,200)</f>
        <v>173.1915615</v>
      </c>
      <c r="V45" s="60">
        <f>MIN($V$6/100*G45,250)</f>
        <v>230.922082</v>
      </c>
      <c r="W45" s="60">
        <v>0.2</v>
      </c>
      <c r="X45" s="60">
        <v>0.2</v>
      </c>
      <c r="Y45" s="60">
        <v>0.6</v>
      </c>
      <c r="Z45" s="67">
        <f>IF(AND(D45&lt;49.85,H45&gt;0),$C$2*ABS(H45)/40000,(SUMPRODUCT(--(H45&gt;$T45:$V45),(H45-$T45:$V45),($W45:$Y45)))*E45/40000)</f>
        <v>0</v>
      </c>
      <c r="AA45" s="67">
        <f>IF(AND(C45&gt;=50.1,H45&lt;0),($A$2)*ABS(H45)/40000,0)</f>
        <v>0</v>
      </c>
      <c r="AB45" s="67">
        <f>S45+Z45+AA45</f>
        <v>-0.15360969729</v>
      </c>
      <c r="AC45" s="75" t="str">
        <f>IF(AB45&gt;=0,AB45,"")</f>
        <v/>
      </c>
      <c r="AD45" s="76">
        <f>IF(AB45&lt;0,AB45,"")</f>
        <v>-0.15360969729</v>
      </c>
      <c r="AE45" s="77"/>
      <c r="AF45" s="89"/>
      <c r="AG45" s="85">
        <f>ROUND((AG44-0.01),2)</f>
        <v>51.11</v>
      </c>
      <c r="AH45" s="87">
        <v>0</v>
      </c>
      <c r="AI45" s="86">
        <v>0</v>
      </c>
    </row>
    <row r="46" spans="1:38" customHeight="1" ht="15.75">
      <c r="A46" s="70">
        <v>0.395833333333333</v>
      </c>
      <c r="B46" s="71">
        <v>0.40625</v>
      </c>
      <c r="C46" s="72">
        <v>49.99</v>
      </c>
      <c r="D46" s="73">
        <f>ROUND(C46,2)</f>
        <v>49.99</v>
      </c>
      <c r="E46" s="60">
        <v>297.64</v>
      </c>
      <c r="F46" s="60">
        <v>1115.11918</v>
      </c>
      <c r="G46" s="61">
        <f>ABS(F46)</f>
        <v>1115.11918</v>
      </c>
      <c r="H46" s="74">
        <v>3.18714</v>
      </c>
      <c r="I46" s="63">
        <f>MAX(H46,-0.12*G46)</f>
        <v>3.18714</v>
      </c>
      <c r="J46" s="63">
        <f>IF(ABS(G46)&lt;=10,0.5,IF(ABS(G46)&lt;=25,1,IF(ABS(G46)&lt;=100,2,10)))</f>
        <v>10</v>
      </c>
      <c r="K46" s="64">
        <f>IF(H46&lt;-J46,1,0)</f>
        <v>0</v>
      </c>
      <c r="L46" s="64">
        <f>IF(K46=K45,L45+K46,0)</f>
        <v>0</v>
      </c>
      <c r="M46" s="65">
        <f>IF(OR(L46=12,L46=24,L46=36,L46=48,L46=60,L46=72,L46=84,L46=96),1,0)</f>
        <v>0</v>
      </c>
      <c r="N46" s="65">
        <f>IF(H46&gt;J46,1,0)</f>
        <v>0</v>
      </c>
      <c r="O46" s="65">
        <f>IF(N46=N45,O45+N46,0)</f>
        <v>0</v>
      </c>
      <c r="P46" s="65">
        <f>IF(OR(O46=12,O46=24,O46=36,O46=48,O46=60,O46=72,O46=84,O46=96),1,0)</f>
        <v>0</v>
      </c>
      <c r="Q46" s="66">
        <f>M46+P46</f>
        <v>0</v>
      </c>
      <c r="R46" s="66">
        <f>Q46*ABS(S46)*0.1</f>
        <v>0</v>
      </c>
      <c r="S46" s="67">
        <f>I46*E46/40000</f>
        <v>0.02371550874</v>
      </c>
      <c r="T46" s="60">
        <f>MIN($T$6/100*G46,150)</f>
        <v>133.8143016</v>
      </c>
      <c r="U46" s="60">
        <f>MIN($U$6/100*G46,200)</f>
        <v>167.267877</v>
      </c>
      <c r="V46" s="60">
        <f>MIN($V$6/100*G46,250)</f>
        <v>223.023836</v>
      </c>
      <c r="W46" s="60">
        <v>0.2</v>
      </c>
      <c r="X46" s="60">
        <v>0.2</v>
      </c>
      <c r="Y46" s="60">
        <v>0.6</v>
      </c>
      <c r="Z46" s="67">
        <f>IF(AND(D46&lt;49.85,H46&gt;0),$C$2*ABS(H46)/40000,(SUMPRODUCT(--(H46&gt;$T46:$V46),(H46-$T46:$V46),($W46:$Y46)))*E46/40000)</f>
        <v>0</v>
      </c>
      <c r="AA46" s="67">
        <f>IF(AND(C46&gt;=50.1,H46&lt;0),($A$2)*ABS(H46)/40000,0)</f>
        <v>0</v>
      </c>
      <c r="AB46" s="67">
        <f>S46+Z46+AA46</f>
        <v>0.02371550874</v>
      </c>
      <c r="AC46" s="75">
        <f>IF(AB46&gt;=0,AB46,"")</f>
        <v>0.02371550874</v>
      </c>
      <c r="AD46" s="76" t="str">
        <f>IF(AB46&lt;0,AB46,"")</f>
        <v/>
      </c>
      <c r="AE46" s="77"/>
      <c r="AF46" s="89"/>
      <c r="AG46" s="85">
        <f>ROUND((AG45-0.01),2)</f>
        <v>51.1</v>
      </c>
      <c r="AH46" s="87">
        <v>0</v>
      </c>
      <c r="AI46" s="86">
        <v>0</v>
      </c>
    </row>
    <row r="47" spans="1:38" customHeight="1" ht="15.75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158.49</v>
      </c>
      <c r="F47" s="60">
        <v>1105.74178</v>
      </c>
      <c r="G47" s="61">
        <f>ABS(F47)</f>
        <v>1105.74178</v>
      </c>
      <c r="H47" s="74">
        <v>6.13981</v>
      </c>
      <c r="I47" s="63">
        <f>MAX(H47,-0.12*G47)</f>
        <v>6.13981</v>
      </c>
      <c r="J47" s="63">
        <f>IF(ABS(G47)&lt;=10,0.5,IF(ABS(G47)&lt;=25,1,IF(ABS(G47)&lt;=100,2,10)))</f>
        <v>10</v>
      </c>
      <c r="K47" s="64">
        <f>IF(H47&lt;-J47,1,0)</f>
        <v>0</v>
      </c>
      <c r="L47" s="64">
        <f>IF(K47=K46,L46+K47,0)</f>
        <v>0</v>
      </c>
      <c r="M47" s="65">
        <f>IF(OR(L47=12,L47=24,L47=36,L47=48,L47=60,L47=72,L47=84,L47=96),1,0)</f>
        <v>0</v>
      </c>
      <c r="N47" s="65">
        <f>IF(H47&gt;J47,1,0)</f>
        <v>0</v>
      </c>
      <c r="O47" s="65">
        <f>IF(N47=N46,O46+N47,0)</f>
        <v>0</v>
      </c>
      <c r="P47" s="65">
        <f>IF(OR(O47=12,O47=24,O47=36,O47=48,O47=60,O47=72,O47=84,O47=96),1,0)</f>
        <v>0</v>
      </c>
      <c r="Q47" s="66">
        <f>M47+P47</f>
        <v>0</v>
      </c>
      <c r="R47" s="66">
        <f>Q47*ABS(S47)*0.1</f>
        <v>0</v>
      </c>
      <c r="S47" s="67">
        <f>I47*E47/40000</f>
        <v>0.0243274621725</v>
      </c>
      <c r="T47" s="60">
        <f>MIN($T$6/100*G47,150)</f>
        <v>132.6890136</v>
      </c>
      <c r="U47" s="60">
        <f>MIN($U$6/100*G47,200)</f>
        <v>165.861267</v>
      </c>
      <c r="V47" s="60">
        <f>MIN($V$6/100*G47,250)</f>
        <v>221.148356</v>
      </c>
      <c r="W47" s="60">
        <v>0.2</v>
      </c>
      <c r="X47" s="60">
        <v>0.2</v>
      </c>
      <c r="Y47" s="60">
        <v>0.6</v>
      </c>
      <c r="Z47" s="67">
        <f>IF(AND(D47&lt;49.85,H47&gt;0),$C$2*ABS(H47)/40000,(SUMPRODUCT(--(H47&gt;$T47:$V47),(H47-$T47:$V47),($W47:$Y47)))*E47/40000)</f>
        <v>0</v>
      </c>
      <c r="AA47" s="67">
        <f>IF(AND(C47&gt;=50.1,H47&lt;0),($A$2)*ABS(H47)/40000,0)</f>
        <v>0</v>
      </c>
      <c r="AB47" s="67">
        <f>S47+Z47+AA47</f>
        <v>0.0243274621725</v>
      </c>
      <c r="AC47" s="75">
        <f>IF(AB47&gt;=0,AB47,"")</f>
        <v>0.0243274621725</v>
      </c>
      <c r="AD47" s="76" t="str">
        <f>IF(AB47&lt;0,AB47,"")</f>
        <v/>
      </c>
      <c r="AE47" s="77"/>
      <c r="AF47" s="89"/>
      <c r="AG47" s="85">
        <f>ROUND((AG46-0.01),2)</f>
        <v>51.09</v>
      </c>
      <c r="AH47" s="87">
        <v>0</v>
      </c>
      <c r="AI47" s="86">
        <v>0</v>
      </c>
    </row>
    <row r="48" spans="1:38" customHeight="1" ht="15.75">
      <c r="A48" s="70">
        <v>0.416666666666667</v>
      </c>
      <c r="B48" s="71">
        <v>0.427083333333334</v>
      </c>
      <c r="C48" s="72">
        <v>50.03</v>
      </c>
      <c r="D48" s="73">
        <f>ROUND(C48,2)</f>
        <v>50.03</v>
      </c>
      <c r="E48" s="60">
        <v>105.66</v>
      </c>
      <c r="F48" s="60">
        <v>1145.63017</v>
      </c>
      <c r="G48" s="61">
        <f>ABS(F48)</f>
        <v>1145.63017</v>
      </c>
      <c r="H48" s="74">
        <v>0.07312</v>
      </c>
      <c r="I48" s="63">
        <f>MAX(H48,-0.12*G48)</f>
        <v>0.07312</v>
      </c>
      <c r="J48" s="63">
        <f>IF(ABS(G48)&lt;=10,0.5,IF(ABS(G48)&lt;=25,1,IF(ABS(G48)&lt;=100,2,10)))</f>
        <v>10</v>
      </c>
      <c r="K48" s="64">
        <f>IF(H48&lt;-J48,1,0)</f>
        <v>0</v>
      </c>
      <c r="L48" s="64">
        <f>IF(K48=K47,L47+K48,0)</f>
        <v>0</v>
      </c>
      <c r="M48" s="65">
        <f>IF(OR(L48=12,L48=24,L48=36,L48=48,L48=60,L48=72,L48=84,L48=96),1,0)</f>
        <v>0</v>
      </c>
      <c r="N48" s="65">
        <f>IF(H48&gt;J48,1,0)</f>
        <v>0</v>
      </c>
      <c r="O48" s="65">
        <f>IF(N48=N47,O47+N48,0)</f>
        <v>0</v>
      </c>
      <c r="P48" s="65">
        <f>IF(OR(O48=12,O48=24,O48=36,O48=48,O48=60,O48=72,O48=84,O48=96),1,0)</f>
        <v>0</v>
      </c>
      <c r="Q48" s="66">
        <f>M48+P48</f>
        <v>0</v>
      </c>
      <c r="R48" s="66">
        <f>Q48*ABS(S48)*0.1</f>
        <v>0</v>
      </c>
      <c r="S48" s="67">
        <f>I48*E48/40000</f>
        <v>0.00019314648</v>
      </c>
      <c r="T48" s="60">
        <f>MIN($T$6/100*G48,150)</f>
        <v>137.4756204</v>
      </c>
      <c r="U48" s="60">
        <f>MIN($U$6/100*G48,200)</f>
        <v>171.8445255</v>
      </c>
      <c r="V48" s="60">
        <f>MIN($V$6/100*G48,250)</f>
        <v>229.126034</v>
      </c>
      <c r="W48" s="60">
        <v>0.2</v>
      </c>
      <c r="X48" s="60">
        <v>0.2</v>
      </c>
      <c r="Y48" s="60">
        <v>0.6</v>
      </c>
      <c r="Z48" s="67">
        <f>IF(AND(D48&lt;49.85,H48&gt;0),$C$2*ABS(H48)/40000,(SUMPRODUCT(--(H48&gt;$T48:$V48),(H48-$T48:$V48),($W48:$Y48)))*E48/40000)</f>
        <v>0</v>
      </c>
      <c r="AA48" s="67">
        <f>IF(AND(C48&gt;=50.1,H48&lt;0),($A$2)*ABS(H48)/40000,0)</f>
        <v>0</v>
      </c>
      <c r="AB48" s="67">
        <f>S48+Z48+AA48</f>
        <v>0.00019314648</v>
      </c>
      <c r="AC48" s="75">
        <f>IF(AB48&gt;=0,AB48,"")</f>
        <v>0.00019314648</v>
      </c>
      <c r="AD48" s="76" t="str">
        <f>IF(AB48&lt;0,AB48,"")</f>
        <v/>
      </c>
      <c r="AE48" s="77"/>
      <c r="AF48" s="89"/>
      <c r="AG48" s="85">
        <f>ROUND((AG47-0.01),2)</f>
        <v>51.08</v>
      </c>
      <c r="AH48" s="87">
        <v>0</v>
      </c>
      <c r="AI48" s="86">
        <v>0</v>
      </c>
    </row>
    <row r="49" spans="1:38" customHeight="1" ht="15.75">
      <c r="A49" s="70">
        <v>0.427083333333333</v>
      </c>
      <c r="B49" s="71">
        <v>0.4375</v>
      </c>
      <c r="C49" s="72">
        <v>50.01</v>
      </c>
      <c r="D49" s="73">
        <f>ROUND(C49,2)</f>
        <v>50.01</v>
      </c>
      <c r="E49" s="60">
        <v>211.32</v>
      </c>
      <c r="F49" s="60">
        <v>1120.03737</v>
      </c>
      <c r="G49" s="61">
        <f>ABS(F49)</f>
        <v>1120.03737</v>
      </c>
      <c r="H49" s="74">
        <v>11.74427</v>
      </c>
      <c r="I49" s="63">
        <f>MAX(H49,-0.12*G49)</f>
        <v>11.74427</v>
      </c>
      <c r="J49" s="63">
        <f>IF(ABS(G49)&lt;=10,0.5,IF(ABS(G49)&lt;=25,1,IF(ABS(G49)&lt;=100,2,10)))</f>
        <v>10</v>
      </c>
      <c r="K49" s="64">
        <f>IF(H49&lt;-J49,1,0)</f>
        <v>0</v>
      </c>
      <c r="L49" s="64">
        <f>IF(K49=K48,L48+K49,0)</f>
        <v>0</v>
      </c>
      <c r="M49" s="65">
        <f>IF(OR(L49=12,L49=24,L49=36,L49=48,L49=60,L49=72,L49=84,L49=96),1,0)</f>
        <v>0</v>
      </c>
      <c r="N49" s="65">
        <f>IF(H49&gt;J49,1,0)</f>
        <v>1</v>
      </c>
      <c r="O49" s="65">
        <f>IF(N49=N48,O48+N49,0)</f>
        <v>0</v>
      </c>
      <c r="P49" s="65">
        <f>IF(OR(O49=12,O49=24,O49=36,O49=48,O49=60,O49=72,O49=84,O49=96),1,0)</f>
        <v>0</v>
      </c>
      <c r="Q49" s="66">
        <f>M49+P49</f>
        <v>0</v>
      </c>
      <c r="R49" s="66">
        <f>Q49*ABS(S49)*0.1</f>
        <v>0</v>
      </c>
      <c r="S49" s="67">
        <f>I49*E49/40000</f>
        <v>0.06204497841</v>
      </c>
      <c r="T49" s="60">
        <f>MIN($T$6/100*G49,150)</f>
        <v>134.4044844</v>
      </c>
      <c r="U49" s="60">
        <f>MIN($U$6/100*G49,200)</f>
        <v>168.0056055</v>
      </c>
      <c r="V49" s="60">
        <f>MIN($V$6/100*G49,250)</f>
        <v>224.007474</v>
      </c>
      <c r="W49" s="60">
        <v>0.2</v>
      </c>
      <c r="X49" s="60">
        <v>0.2</v>
      </c>
      <c r="Y49" s="60">
        <v>0.6</v>
      </c>
      <c r="Z49" s="67">
        <f>IF(AND(D49&lt;49.85,H49&gt;0),$C$2*ABS(H49)/40000,(SUMPRODUCT(--(H49&gt;$T49:$V49),(H49-$T49:$V49),($W49:$Y49)))*E49/40000)</f>
        <v>0</v>
      </c>
      <c r="AA49" s="67">
        <f>IF(AND(C49&gt;=50.1,H49&lt;0),($A$2)*ABS(H49)/40000,0)</f>
        <v>0</v>
      </c>
      <c r="AB49" s="67">
        <f>S49+Z49+AA49</f>
        <v>0.06204497841</v>
      </c>
      <c r="AC49" s="75">
        <f>IF(AB49&gt;=0,AB49,"")</f>
        <v>0.06204497841</v>
      </c>
      <c r="AD49" s="76" t="str">
        <f>IF(AB49&lt;0,AB49,"")</f>
        <v/>
      </c>
      <c r="AE49" s="77"/>
      <c r="AF49" s="89"/>
      <c r="AG49" s="91">
        <f>ROUND((AG48-0.01),2)</f>
        <v>51.07</v>
      </c>
      <c r="AH49" s="87">
        <v>0</v>
      </c>
      <c r="AI49" s="86">
        <v>0</v>
      </c>
    </row>
    <row r="50" spans="1:38" customHeight="1" ht="15.75">
      <c r="A50" s="70">
        <v>0.4375</v>
      </c>
      <c r="B50" s="71">
        <v>0.447916666666667</v>
      </c>
      <c r="C50" s="72">
        <v>50.02</v>
      </c>
      <c r="D50" s="73">
        <f>ROUND(C50,2)</f>
        <v>50.02</v>
      </c>
      <c r="E50" s="60">
        <v>158.49</v>
      </c>
      <c r="F50" s="60">
        <v>1095.42257</v>
      </c>
      <c r="G50" s="61">
        <f>ABS(F50)</f>
        <v>1095.42257</v>
      </c>
      <c r="H50" s="74">
        <v>42.06248</v>
      </c>
      <c r="I50" s="63">
        <f>MAX(H50,-0.12*G50)</f>
        <v>42.06248</v>
      </c>
      <c r="J50" s="63">
        <f>IF(ABS(G50)&lt;=10,0.5,IF(ABS(G50)&lt;=25,1,IF(ABS(G50)&lt;=100,2,10)))</f>
        <v>10</v>
      </c>
      <c r="K50" s="64">
        <f>IF(H50&lt;-J50,1,0)</f>
        <v>0</v>
      </c>
      <c r="L50" s="64">
        <f>IF(K50=K49,L49+K50,0)</f>
        <v>0</v>
      </c>
      <c r="M50" s="65">
        <f>IF(OR(L50=12,L50=24,L50=36,L50=48,L50=60,L50=72,L50=84,L50=96),1,0)</f>
        <v>0</v>
      </c>
      <c r="N50" s="65">
        <f>IF(H50&gt;J50,1,0)</f>
        <v>1</v>
      </c>
      <c r="O50" s="65">
        <f>IF(N50=N49,O49+N50,0)</f>
        <v>1</v>
      </c>
      <c r="P50" s="65">
        <f>IF(OR(O50=12,O50=24,O50=36,O50=48,O50=60,O50=72,O50=84,O50=96),1,0)</f>
        <v>0</v>
      </c>
      <c r="Q50" s="66">
        <f>M50+P50</f>
        <v>0</v>
      </c>
      <c r="R50" s="66">
        <f>Q50*ABS(S50)*0.1</f>
        <v>0</v>
      </c>
      <c r="S50" s="67">
        <f>I50*E50/40000</f>
        <v>0.16666206138</v>
      </c>
      <c r="T50" s="60">
        <f>MIN($T$6/100*G50,150)</f>
        <v>131.4507084</v>
      </c>
      <c r="U50" s="60">
        <f>MIN($U$6/100*G50,200)</f>
        <v>164.3133855</v>
      </c>
      <c r="V50" s="60">
        <f>MIN($V$6/100*G50,250)</f>
        <v>219.084514</v>
      </c>
      <c r="W50" s="60">
        <v>0.2</v>
      </c>
      <c r="X50" s="60">
        <v>0.2</v>
      </c>
      <c r="Y50" s="60">
        <v>0.6</v>
      </c>
      <c r="Z50" s="67">
        <f>IF(AND(D50&lt;49.85,H50&gt;0),$C$2*ABS(H50)/40000,(SUMPRODUCT(--(H50&gt;$T50:$V50),(H50-$T50:$V50),($W50:$Y50)))*E50/40000)</f>
        <v>0</v>
      </c>
      <c r="AA50" s="67">
        <f>IF(AND(C50&gt;=50.1,H50&lt;0),($A$2)*ABS(H50)/40000,0)</f>
        <v>0</v>
      </c>
      <c r="AB50" s="67">
        <f>S50+Z50+AA50</f>
        <v>0.16666206138</v>
      </c>
      <c r="AC50" s="75">
        <f>IF(AB50&gt;=0,AB50,"")</f>
        <v>0.16666206138</v>
      </c>
      <c r="AD50" s="76" t="str">
        <f>IF(AB50&lt;0,AB50,"")</f>
        <v/>
      </c>
      <c r="AE50" s="77"/>
      <c r="AF50" s="89"/>
      <c r="AG50" s="92">
        <f>ROUND((AG49-0.01),2)</f>
        <v>51.06</v>
      </c>
      <c r="AH50" s="93">
        <v>0</v>
      </c>
      <c r="AI50" s="86">
        <v>0</v>
      </c>
    </row>
    <row r="51" spans="1:38" customHeight="1" ht="15.75">
      <c r="A51" s="70">
        <v>0.447916666666667</v>
      </c>
      <c r="B51" s="71">
        <v>0.458333333333334</v>
      </c>
      <c r="C51" s="72">
        <v>49.97</v>
      </c>
      <c r="D51" s="73">
        <f>ROUND(C51,2)</f>
        <v>49.97</v>
      </c>
      <c r="E51" s="60">
        <v>364.62</v>
      </c>
      <c r="F51" s="60">
        <v>1101.47233</v>
      </c>
      <c r="G51" s="61">
        <f>ABS(F51)</f>
        <v>1101.47233</v>
      </c>
      <c r="H51" s="74">
        <v>41.58336</v>
      </c>
      <c r="I51" s="63">
        <f>MAX(H51,-0.12*G51)</f>
        <v>41.58336</v>
      </c>
      <c r="J51" s="63">
        <f>IF(ABS(G51)&lt;=10,0.5,IF(ABS(G51)&lt;=25,1,IF(ABS(G51)&lt;=100,2,10)))</f>
        <v>10</v>
      </c>
      <c r="K51" s="64">
        <f>IF(H51&lt;-J51,1,0)</f>
        <v>0</v>
      </c>
      <c r="L51" s="64">
        <f>IF(K51=K50,L50+K51,0)</f>
        <v>0</v>
      </c>
      <c r="M51" s="65">
        <f>IF(OR(L51=12,L51=24,L51=36,L51=48,L51=60,L51=72,L51=84,L51=96),1,0)</f>
        <v>0</v>
      </c>
      <c r="N51" s="65">
        <f>IF(H51&gt;J51,1,0)</f>
        <v>1</v>
      </c>
      <c r="O51" s="65">
        <f>IF(N51=N50,O50+N51,0)</f>
        <v>2</v>
      </c>
      <c r="P51" s="65">
        <f>IF(OR(O51=12,O51=24,O51=36,O51=48,O51=60,O51=72,O51=84,O51=96),1,0)</f>
        <v>0</v>
      </c>
      <c r="Q51" s="66">
        <f>M51+P51</f>
        <v>0</v>
      </c>
      <c r="R51" s="66">
        <f>Q51*ABS(S51)*0.1</f>
        <v>0</v>
      </c>
      <c r="S51" s="67">
        <f>I51*E51/40000</f>
        <v>0.37905311808</v>
      </c>
      <c r="T51" s="60">
        <f>MIN($T$6/100*G51,150)</f>
        <v>132.1766796</v>
      </c>
      <c r="U51" s="60">
        <f>MIN($U$6/100*G51,200)</f>
        <v>165.2208495</v>
      </c>
      <c r="V51" s="60">
        <f>MIN($V$6/100*G51,250)</f>
        <v>220.294466</v>
      </c>
      <c r="W51" s="60">
        <v>0.2</v>
      </c>
      <c r="X51" s="60">
        <v>0.2</v>
      </c>
      <c r="Y51" s="60">
        <v>0.6</v>
      </c>
      <c r="Z51" s="67">
        <f>IF(AND(D51&lt;49.85,H51&gt;0),$C$2*ABS(H51)/40000,(SUMPRODUCT(--(H51&gt;$T51:$V51),(H51-$T51:$V51),($W51:$Y51)))*E51/40000)</f>
        <v>0</v>
      </c>
      <c r="AA51" s="67">
        <f>IF(AND(C51&gt;=50.1,H51&lt;0),($A$2)*ABS(H51)/40000,0)</f>
        <v>0</v>
      </c>
      <c r="AB51" s="67">
        <f>S51+Z51+AA51</f>
        <v>0.37905311808</v>
      </c>
      <c r="AC51" s="75">
        <f>IF(AB51&gt;=0,AB51,"")</f>
        <v>0.37905311808</v>
      </c>
      <c r="AD51" s="76" t="str">
        <f>IF(AB51&lt;0,AB51,"")</f>
        <v/>
      </c>
      <c r="AE51" s="77"/>
      <c r="AF51" s="89"/>
      <c r="AG51" s="92">
        <f>ROUND((AG50-0.01),2)</f>
        <v>51.05</v>
      </c>
      <c r="AH51" s="93">
        <v>0</v>
      </c>
      <c r="AI51" s="86">
        <v>0</v>
      </c>
    </row>
    <row r="52" spans="1:38" customHeight="1" ht="15.75">
      <c r="A52" s="70">
        <v>0.458333333333333</v>
      </c>
      <c r="B52" s="71">
        <v>0.46875</v>
      </c>
      <c r="C52" s="72">
        <v>50.01</v>
      </c>
      <c r="D52" s="73">
        <f>ROUND(C52,2)</f>
        <v>50.01</v>
      </c>
      <c r="E52" s="60">
        <v>211.32</v>
      </c>
      <c r="F52" s="60">
        <v>1124.38505</v>
      </c>
      <c r="G52" s="61">
        <f>ABS(F52)</f>
        <v>1124.38505</v>
      </c>
      <c r="H52" s="74">
        <v>-5.86198</v>
      </c>
      <c r="I52" s="63">
        <f>MAX(H52,-0.12*G52)</f>
        <v>-5.86198</v>
      </c>
      <c r="J52" s="63">
        <f>IF(ABS(G52)&lt;=10,0.5,IF(ABS(G52)&lt;=25,1,IF(ABS(G52)&lt;=100,2,10)))</f>
        <v>10</v>
      </c>
      <c r="K52" s="64">
        <f>IF(H52&lt;-J52,1,0)</f>
        <v>0</v>
      </c>
      <c r="L52" s="64">
        <f>IF(K52=K51,L51+K52,0)</f>
        <v>0</v>
      </c>
      <c r="M52" s="65">
        <f>IF(OR(L52=12,L52=24,L52=36,L52=48,L52=60,L52=72,L52=84,L52=96),1,0)</f>
        <v>0</v>
      </c>
      <c r="N52" s="65">
        <f>IF(H52&gt;J52,1,0)</f>
        <v>0</v>
      </c>
      <c r="O52" s="65">
        <f>IF(N52=N51,O51+N52,0)</f>
        <v>0</v>
      </c>
      <c r="P52" s="65">
        <f>IF(OR(O52=12,O52=24,O52=36,O52=48,O52=60,O52=72,O52=84,O52=96),1,0)</f>
        <v>0</v>
      </c>
      <c r="Q52" s="66">
        <f>M52+P52</f>
        <v>0</v>
      </c>
      <c r="R52" s="66">
        <f>Q52*ABS(S52)*0.1</f>
        <v>0</v>
      </c>
      <c r="S52" s="67">
        <f>I52*E52/40000</f>
        <v>-0.03096884034</v>
      </c>
      <c r="T52" s="60">
        <f>MIN($T$6/100*G52,150)</f>
        <v>134.926206</v>
      </c>
      <c r="U52" s="60">
        <f>MIN($U$6/100*G52,200)</f>
        <v>168.6577575</v>
      </c>
      <c r="V52" s="60">
        <f>MIN($V$6/100*G52,250)</f>
        <v>224.87701</v>
      </c>
      <c r="W52" s="60">
        <v>0.2</v>
      </c>
      <c r="X52" s="60">
        <v>0.2</v>
      </c>
      <c r="Y52" s="60">
        <v>0.6</v>
      </c>
      <c r="Z52" s="67">
        <f>IF(AND(D52&lt;49.85,H52&gt;0),$C$2*ABS(H52)/40000,(SUMPRODUCT(--(H52&gt;$T52:$V52),(H52-$T52:$V52),($W52:$Y52)))*E52/40000)</f>
        <v>0</v>
      </c>
      <c r="AA52" s="67">
        <f>IF(AND(C52&gt;=50.1,H52&lt;0),($A$2)*ABS(H52)/40000,0)</f>
        <v>0</v>
      </c>
      <c r="AB52" s="67">
        <f>S52+Z52+AA52</f>
        <v>-0.03096884034</v>
      </c>
      <c r="AC52" s="75" t="str">
        <f>IF(AB52&gt;=0,AB52,"")</f>
        <v/>
      </c>
      <c r="AD52" s="76">
        <f>IF(AB52&lt;0,AB52,"")</f>
        <v>-0.03096884034</v>
      </c>
      <c r="AE52" s="77"/>
      <c r="AF52" s="89"/>
      <c r="AG52" s="92">
        <f>ROUND((AG51-0.01),2)</f>
        <v>51.04</v>
      </c>
      <c r="AH52" s="93">
        <v>0</v>
      </c>
      <c r="AI52" s="86">
        <v>0</v>
      </c>
    </row>
    <row r="53" spans="1:38" customHeight="1" ht="15.75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264.15</v>
      </c>
      <c r="F53" s="60">
        <v>1142.8128</v>
      </c>
      <c r="G53" s="61">
        <f>ABS(F53)</f>
        <v>1142.8128</v>
      </c>
      <c r="H53" s="74">
        <v>-84.76202000000001</v>
      </c>
      <c r="I53" s="63">
        <f>MAX(H53,-0.12*G53)</f>
        <v>-84.76202000000001</v>
      </c>
      <c r="J53" s="63">
        <f>IF(ABS(G53)&lt;=10,0.5,IF(ABS(G53)&lt;=25,1,IF(ABS(G53)&lt;=100,2,10)))</f>
        <v>10</v>
      </c>
      <c r="K53" s="64">
        <f>IF(H53&lt;-J53,1,0)</f>
        <v>1</v>
      </c>
      <c r="L53" s="64">
        <f>IF(K53=K52,L52+K53,0)</f>
        <v>0</v>
      </c>
      <c r="M53" s="65">
        <f>IF(OR(L53=12,L53=24,L53=36,L53=48,L53=60,L53=72,L53=84,L53=96),1,0)</f>
        <v>0</v>
      </c>
      <c r="N53" s="65">
        <f>IF(H53&gt;J53,1,0)</f>
        <v>0</v>
      </c>
      <c r="O53" s="65">
        <f>IF(N53=N52,O52+N53,0)</f>
        <v>0</v>
      </c>
      <c r="P53" s="65">
        <f>IF(OR(O53=12,O53=24,O53=36,O53=48,O53=60,O53=72,O53=84,O53=96),1,0)</f>
        <v>0</v>
      </c>
      <c r="Q53" s="66">
        <f>M53+P53</f>
        <v>0</v>
      </c>
      <c r="R53" s="66">
        <f>Q53*ABS(S53)*0.1</f>
        <v>0</v>
      </c>
      <c r="S53" s="67">
        <f>I53*E53/40000</f>
        <v>-0.559747189575</v>
      </c>
      <c r="T53" s="60">
        <f>MIN($T$6/100*G53,150)</f>
        <v>137.137536</v>
      </c>
      <c r="U53" s="60">
        <f>MIN($U$6/100*G53,200)</f>
        <v>171.42192</v>
      </c>
      <c r="V53" s="60">
        <f>MIN($V$6/100*G53,250)</f>
        <v>228.56256</v>
      </c>
      <c r="W53" s="60">
        <v>0.2</v>
      </c>
      <c r="X53" s="60">
        <v>0.2</v>
      </c>
      <c r="Y53" s="60">
        <v>0.6</v>
      </c>
      <c r="Z53" s="67">
        <f>IF(AND(D53&lt;49.85,H53&gt;0),$C$2*ABS(H53)/40000,(SUMPRODUCT(--(H53&gt;$T53:$V53),(H53-$T53:$V53),($W53:$Y53)))*E53/40000)</f>
        <v>0</v>
      </c>
      <c r="AA53" s="67">
        <f>IF(AND(C53&gt;=50.1,H53&lt;0),($A$2)*ABS(H53)/40000,0)</f>
        <v>0</v>
      </c>
      <c r="AB53" s="67">
        <f>S53+Z53+AA53</f>
        <v>-0.559747189575</v>
      </c>
      <c r="AC53" s="75" t="str">
        <f>IF(AB53&gt;=0,AB53,"")</f>
        <v/>
      </c>
      <c r="AD53" s="76">
        <f>IF(AB53&lt;0,AB53,"")</f>
        <v>-0.559747189575</v>
      </c>
      <c r="AE53" s="77"/>
      <c r="AF53" s="89"/>
      <c r="AG53" s="92">
        <f>ROUND((AG52-0.01),2)</f>
        <v>51.03</v>
      </c>
      <c r="AH53" s="93">
        <v>0</v>
      </c>
      <c r="AI53" s="86">
        <v>0</v>
      </c>
    </row>
    <row r="54" spans="1:38" customHeight="1" ht="15.75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105.66</v>
      </c>
      <c r="F54" s="60">
        <v>1139.41146</v>
      </c>
      <c r="G54" s="61">
        <f>ABS(F54)</f>
        <v>1139.41146</v>
      </c>
      <c r="H54" s="74">
        <v>-45.425</v>
      </c>
      <c r="I54" s="63">
        <f>MAX(H54,-0.12*G54)</f>
        <v>-45.425</v>
      </c>
      <c r="J54" s="63">
        <f>IF(ABS(G54)&lt;=10,0.5,IF(ABS(G54)&lt;=25,1,IF(ABS(G54)&lt;=100,2,10)))</f>
        <v>10</v>
      </c>
      <c r="K54" s="64">
        <f>IF(H54&lt;-J54,1,0)</f>
        <v>1</v>
      </c>
      <c r="L54" s="64">
        <f>IF(K54=K53,L53+K54,0)</f>
        <v>1</v>
      </c>
      <c r="M54" s="65">
        <f>IF(OR(L54=12,L54=24,L54=36,L54=48,L54=60,L54=72,L54=84,L54=96),1,0)</f>
        <v>0</v>
      </c>
      <c r="N54" s="65">
        <f>IF(H54&gt;J54,1,0)</f>
        <v>0</v>
      </c>
      <c r="O54" s="65">
        <f>IF(N54=N53,O53+N54,0)</f>
        <v>0</v>
      </c>
      <c r="P54" s="65">
        <f>IF(OR(O54=12,O54=24,O54=36,O54=48,O54=60,O54=72,O54=84,O54=96),1,0)</f>
        <v>0</v>
      </c>
      <c r="Q54" s="66">
        <f>M54+P54</f>
        <v>0</v>
      </c>
      <c r="R54" s="66">
        <f>Q54*ABS(S54)*0.1</f>
        <v>0</v>
      </c>
      <c r="S54" s="67">
        <f>I54*E54/40000</f>
        <v>-0.1199901375</v>
      </c>
      <c r="T54" s="60">
        <f>MIN($T$6/100*G54,150)</f>
        <v>136.7293752</v>
      </c>
      <c r="U54" s="60">
        <f>MIN($U$6/100*G54,200)</f>
        <v>170.911719</v>
      </c>
      <c r="V54" s="60">
        <f>MIN($V$6/100*G54,250)</f>
        <v>227.882292</v>
      </c>
      <c r="W54" s="60">
        <v>0.2</v>
      </c>
      <c r="X54" s="60">
        <v>0.2</v>
      </c>
      <c r="Y54" s="60">
        <v>0.6</v>
      </c>
      <c r="Z54" s="67">
        <f>IF(AND(D54&lt;49.85,H54&gt;0),$C$2*ABS(H54)/40000,(SUMPRODUCT(--(H54&gt;$T54:$V54),(H54-$T54:$V54),($W54:$Y54)))*E54/40000)</f>
        <v>0</v>
      </c>
      <c r="AA54" s="67">
        <f>IF(AND(C54&gt;=50.1,H54&lt;0),($A$2)*ABS(H54)/40000,0)</f>
        <v>0</v>
      </c>
      <c r="AB54" s="67">
        <f>S54+Z54+AA54</f>
        <v>-0.1199901375</v>
      </c>
      <c r="AC54" s="75" t="str">
        <f>IF(AB54&gt;=0,AB54,"")</f>
        <v/>
      </c>
      <c r="AD54" s="76">
        <f>IF(AB54&lt;0,AB54,"")</f>
        <v>-0.1199901375</v>
      </c>
      <c r="AE54" s="77"/>
      <c r="AF54" s="89"/>
      <c r="AG54" s="92">
        <f>ROUND((AG53-0.01),2)</f>
        <v>51.02</v>
      </c>
      <c r="AH54" s="93">
        <v>0</v>
      </c>
      <c r="AI54" s="86">
        <v>0</v>
      </c>
    </row>
    <row r="55" spans="1:38" customHeight="1" ht="15.75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297.64</v>
      </c>
      <c r="F55" s="60">
        <v>1110.42599</v>
      </c>
      <c r="G55" s="61">
        <f>ABS(F55)</f>
        <v>1110.42599</v>
      </c>
      <c r="H55" s="74">
        <v>-5.48887</v>
      </c>
      <c r="I55" s="63">
        <f>MAX(H55,-0.12*G55)</f>
        <v>-5.48887</v>
      </c>
      <c r="J55" s="63">
        <f>IF(ABS(G55)&lt;=10,0.5,IF(ABS(G55)&lt;=25,1,IF(ABS(G55)&lt;=100,2,10)))</f>
        <v>10</v>
      </c>
      <c r="K55" s="64">
        <f>IF(H55&lt;-J55,1,0)</f>
        <v>0</v>
      </c>
      <c r="L55" s="64">
        <f>IF(K55=K54,L54+K55,0)</f>
        <v>0</v>
      </c>
      <c r="M55" s="65">
        <f>IF(OR(L55=12,L55=24,L55=36,L55=48,L55=60,L55=72,L55=84,L55=96),1,0)</f>
        <v>0</v>
      </c>
      <c r="N55" s="65">
        <f>IF(H55&gt;J55,1,0)</f>
        <v>0</v>
      </c>
      <c r="O55" s="65">
        <f>IF(N55=N54,O54+N55,0)</f>
        <v>0</v>
      </c>
      <c r="P55" s="65">
        <f>IF(OR(O55=12,O55=24,O55=36,O55=48,O55=60,O55=72,O55=84,O55=96),1,0)</f>
        <v>0</v>
      </c>
      <c r="Q55" s="66">
        <f>M55+P55</f>
        <v>0</v>
      </c>
      <c r="R55" s="66">
        <f>Q55*ABS(S55)*0.1</f>
        <v>0</v>
      </c>
      <c r="S55" s="67">
        <f>I55*E55/40000</f>
        <v>-0.04084268167</v>
      </c>
      <c r="T55" s="60">
        <f>MIN($T$6/100*G55,150)</f>
        <v>133.2511188</v>
      </c>
      <c r="U55" s="60">
        <f>MIN($U$6/100*G55,200)</f>
        <v>166.5638985</v>
      </c>
      <c r="V55" s="60">
        <f>MIN($V$6/100*G55,250)</f>
        <v>222.085198</v>
      </c>
      <c r="W55" s="60">
        <v>0.2</v>
      </c>
      <c r="X55" s="60">
        <v>0.2</v>
      </c>
      <c r="Y55" s="60">
        <v>0.6</v>
      </c>
      <c r="Z55" s="67">
        <f>IF(AND(D55&lt;49.85,H55&gt;0),$C$2*ABS(H55)/40000,(SUMPRODUCT(--(H55&gt;$T55:$V55),(H55-$T55:$V55),($W55:$Y55)))*E55/40000)</f>
        <v>0</v>
      </c>
      <c r="AA55" s="67">
        <f>IF(AND(C55&gt;=50.1,H55&lt;0),($A$2)*ABS(H55)/40000,0)</f>
        <v>0</v>
      </c>
      <c r="AB55" s="67">
        <f>S55+Z55+AA55</f>
        <v>-0.04084268167</v>
      </c>
      <c r="AC55" s="75" t="str">
        <f>IF(AB55&gt;=0,AB55,"")</f>
        <v/>
      </c>
      <c r="AD55" s="76">
        <f>IF(AB55&lt;0,AB55,"")</f>
        <v>-0.04084268167</v>
      </c>
      <c r="AE55" s="77"/>
      <c r="AF55" s="89"/>
      <c r="AG55" s="92">
        <f>ROUND((AG54-0.01),2)</f>
        <v>51.01</v>
      </c>
      <c r="AH55" s="93">
        <v>0</v>
      </c>
      <c r="AI55" s="86">
        <v>0</v>
      </c>
    </row>
    <row r="56" spans="1:38" customHeight="1" ht="15.75">
      <c r="A56" s="70">
        <v>0.5</v>
      </c>
      <c r="B56" s="71">
        <v>0.510416666666667</v>
      </c>
      <c r="C56" s="72">
        <v>50.02</v>
      </c>
      <c r="D56" s="73">
        <f>ROUND(C56,2)</f>
        <v>50.02</v>
      </c>
      <c r="E56" s="60">
        <v>158.49</v>
      </c>
      <c r="F56" s="60">
        <v>1066.69559</v>
      </c>
      <c r="G56" s="61">
        <f>ABS(F56)</f>
        <v>1066.69559</v>
      </c>
      <c r="H56" s="74">
        <v>10.45614</v>
      </c>
      <c r="I56" s="63">
        <f>MAX(H56,-0.12*G56)</f>
        <v>10.45614</v>
      </c>
      <c r="J56" s="63">
        <f>IF(ABS(G56)&lt;=10,0.5,IF(ABS(G56)&lt;=25,1,IF(ABS(G56)&lt;=100,2,10)))</f>
        <v>10</v>
      </c>
      <c r="K56" s="64">
        <f>IF(H56&lt;-J56,1,0)</f>
        <v>0</v>
      </c>
      <c r="L56" s="64">
        <f>IF(K56=K55,L55+K56,0)</f>
        <v>0</v>
      </c>
      <c r="M56" s="65">
        <f>IF(OR(L56=12,L56=24,L56=36,L56=48,L56=60,L56=72,L56=84,L56=96),1,0)</f>
        <v>0</v>
      </c>
      <c r="N56" s="65">
        <f>IF(H56&gt;J56,1,0)</f>
        <v>1</v>
      </c>
      <c r="O56" s="65">
        <f>IF(N56=N55,O55+N56,0)</f>
        <v>0</v>
      </c>
      <c r="P56" s="65">
        <f>IF(OR(O56=12,O56=24,O56=36,O56=48,O56=60,O56=72,O56=84,O56=96),1,0)</f>
        <v>0</v>
      </c>
      <c r="Q56" s="66">
        <f>M56+P56</f>
        <v>0</v>
      </c>
      <c r="R56" s="66">
        <f>Q56*ABS(S56)*0.1</f>
        <v>0</v>
      </c>
      <c r="S56" s="67">
        <f>I56*E56/40000</f>
        <v>0.041429840715</v>
      </c>
      <c r="T56" s="60">
        <f>MIN($T$6/100*G56,150)</f>
        <v>128.0034708</v>
      </c>
      <c r="U56" s="60">
        <f>MIN($U$6/100*G56,200)</f>
        <v>160.0043385</v>
      </c>
      <c r="V56" s="60">
        <f>MIN($V$6/100*G56,250)</f>
        <v>213.339118</v>
      </c>
      <c r="W56" s="60">
        <v>0.2</v>
      </c>
      <c r="X56" s="60">
        <v>0.2</v>
      </c>
      <c r="Y56" s="60">
        <v>0.6</v>
      </c>
      <c r="Z56" s="67">
        <f>IF(AND(D56&lt;49.85,H56&gt;0),$C$2*ABS(H56)/40000,(SUMPRODUCT(--(H56&gt;$T56:$V56),(H56-$T56:$V56),($W56:$Y56)))*E56/40000)</f>
        <v>0</v>
      </c>
      <c r="AA56" s="67">
        <f>IF(AND(C56&gt;=50.1,H56&lt;0),($A$2)*ABS(H56)/40000,0)</f>
        <v>0</v>
      </c>
      <c r="AB56" s="67">
        <f>S56+Z56+AA56</f>
        <v>0.041429840715</v>
      </c>
      <c r="AC56" s="75">
        <f>IF(AB56&gt;=0,AB56,"")</f>
        <v>0.041429840715</v>
      </c>
      <c r="AD56" s="76" t="str">
        <f>IF(AB56&lt;0,AB56,"")</f>
        <v/>
      </c>
      <c r="AE56" s="77"/>
      <c r="AF56" s="89"/>
      <c r="AG56" s="92">
        <f>ROUND((AG55-0.01),2)</f>
        <v>51</v>
      </c>
      <c r="AH56" s="93">
        <v>0</v>
      </c>
      <c r="AI56" s="86">
        <v>0</v>
      </c>
    </row>
    <row r="57" spans="1:38" customHeight="1" ht="15.75">
      <c r="A57" s="70">
        <v>0.510416666666667</v>
      </c>
      <c r="B57" s="71">
        <v>0.520833333333334</v>
      </c>
      <c r="C57" s="72">
        <v>49.95</v>
      </c>
      <c r="D57" s="73">
        <f>ROUND(C57,2)</f>
        <v>49.95</v>
      </c>
      <c r="E57" s="60">
        <v>431.6</v>
      </c>
      <c r="F57" s="60">
        <v>1030.15359</v>
      </c>
      <c r="G57" s="61">
        <f>ABS(F57)</f>
        <v>1030.15359</v>
      </c>
      <c r="H57" s="74">
        <v>26.62188</v>
      </c>
      <c r="I57" s="63">
        <f>MAX(H57,-0.12*G57)</f>
        <v>26.62188</v>
      </c>
      <c r="J57" s="63">
        <f>IF(ABS(G57)&lt;=10,0.5,IF(ABS(G57)&lt;=25,1,IF(ABS(G57)&lt;=100,2,10)))</f>
        <v>10</v>
      </c>
      <c r="K57" s="64">
        <f>IF(H57&lt;-J57,1,0)</f>
        <v>0</v>
      </c>
      <c r="L57" s="64">
        <f>IF(K57=K56,L56+K57,0)</f>
        <v>0</v>
      </c>
      <c r="M57" s="65">
        <f>IF(OR(L57=12,L57=24,L57=36,L57=48,L57=60,L57=72,L57=84,L57=96),1,0)</f>
        <v>0</v>
      </c>
      <c r="N57" s="65">
        <f>IF(H57&gt;J57,1,0)</f>
        <v>1</v>
      </c>
      <c r="O57" s="65">
        <f>IF(N57=N56,O56+N57,0)</f>
        <v>1</v>
      </c>
      <c r="P57" s="65">
        <f>IF(OR(O57=12,O57=24,O57=36,O57=48,O57=60,O57=72,O57=84,O57=96),1,0)</f>
        <v>0</v>
      </c>
      <c r="Q57" s="66">
        <f>M57+P57</f>
        <v>0</v>
      </c>
      <c r="R57" s="66">
        <f>Q57*ABS(S57)*0.1</f>
        <v>0</v>
      </c>
      <c r="S57" s="67">
        <f>I57*E57/40000</f>
        <v>0.2872500852</v>
      </c>
      <c r="T57" s="60">
        <f>MIN($T$6/100*G57,150)</f>
        <v>123.6184308</v>
      </c>
      <c r="U57" s="60">
        <f>MIN($U$6/100*G57,200)</f>
        <v>154.5230385</v>
      </c>
      <c r="V57" s="60">
        <f>MIN($V$6/100*G57,250)</f>
        <v>206.030718</v>
      </c>
      <c r="W57" s="60">
        <v>0.2</v>
      </c>
      <c r="X57" s="60">
        <v>0.2</v>
      </c>
      <c r="Y57" s="60">
        <v>0.6</v>
      </c>
      <c r="Z57" s="67">
        <f>IF(AND(D57&lt;49.85,H57&gt;0),$C$2*ABS(H57)/40000,(SUMPRODUCT(--(H57&gt;$T57:$V57),(H57-$T57:$V57),($W57:$Y57)))*E57/40000)</f>
        <v>0</v>
      </c>
      <c r="AA57" s="67">
        <f>IF(AND(C57&gt;=50.1,H57&lt;0),($A$2)*ABS(H57)/40000,0)</f>
        <v>0</v>
      </c>
      <c r="AB57" s="67">
        <f>S57+Z57+AA57</f>
        <v>0.2872500852</v>
      </c>
      <c r="AC57" s="75">
        <f>IF(AB57&gt;=0,AB57,"")</f>
        <v>0.2872500852</v>
      </c>
      <c r="AD57" s="76" t="str">
        <f>IF(AB57&lt;0,AB57,"")</f>
        <v/>
      </c>
      <c r="AE57" s="77"/>
      <c r="AF57" s="89"/>
      <c r="AG57" s="92">
        <f>ROUND((AG56-0.01),2)</f>
        <v>50.99</v>
      </c>
      <c r="AH57" s="93">
        <v>0</v>
      </c>
      <c r="AI57" s="86">
        <v>0</v>
      </c>
    </row>
    <row r="58" spans="1:38" customHeight="1" ht="15.75">
      <c r="A58" s="70">
        <v>0.520833333333333</v>
      </c>
      <c r="B58" s="71">
        <v>0.53125</v>
      </c>
      <c r="C58" s="72">
        <v>50.01</v>
      </c>
      <c r="D58" s="73">
        <f>ROUND(C58,2)</f>
        <v>50.01</v>
      </c>
      <c r="E58" s="60">
        <v>211.32</v>
      </c>
      <c r="F58" s="60">
        <v>1016.61679</v>
      </c>
      <c r="G58" s="61">
        <f>ABS(F58)</f>
        <v>1016.61679</v>
      </c>
      <c r="H58" s="74">
        <v>4.68826</v>
      </c>
      <c r="I58" s="63">
        <f>MAX(H58,-0.12*G58)</f>
        <v>4.68826</v>
      </c>
      <c r="J58" s="63">
        <f>IF(ABS(G58)&lt;=10,0.5,IF(ABS(G58)&lt;=25,1,IF(ABS(G58)&lt;=100,2,10)))</f>
        <v>10</v>
      </c>
      <c r="K58" s="64">
        <f>IF(H58&lt;-J58,1,0)</f>
        <v>0</v>
      </c>
      <c r="L58" s="64">
        <f>IF(K58=K57,L57+K58,0)</f>
        <v>0</v>
      </c>
      <c r="M58" s="65">
        <f>IF(OR(L58=12,L58=24,L58=36,L58=48,L58=60,L58=72,L58=84,L58=96),1,0)</f>
        <v>0</v>
      </c>
      <c r="N58" s="65">
        <f>IF(H58&gt;J58,1,0)</f>
        <v>0</v>
      </c>
      <c r="O58" s="65">
        <f>IF(N58=N57,O57+N58,0)</f>
        <v>0</v>
      </c>
      <c r="P58" s="65">
        <f>IF(OR(O58=12,O58=24,O58=36,O58=48,O58=60,O58=72,O58=84,O58=96),1,0)</f>
        <v>0</v>
      </c>
      <c r="Q58" s="66">
        <f>M58+P58</f>
        <v>0</v>
      </c>
      <c r="R58" s="66">
        <f>Q58*ABS(S58)*0.1</f>
        <v>0</v>
      </c>
      <c r="S58" s="67">
        <f>I58*E58/40000</f>
        <v>0.02476807758</v>
      </c>
      <c r="T58" s="60">
        <f>MIN($T$6/100*G58,150)</f>
        <v>121.9940148</v>
      </c>
      <c r="U58" s="60">
        <f>MIN($U$6/100*G58,200)</f>
        <v>152.4925185</v>
      </c>
      <c r="V58" s="60">
        <f>MIN($V$6/100*G58,250)</f>
        <v>203.323358</v>
      </c>
      <c r="W58" s="60">
        <v>0.2</v>
      </c>
      <c r="X58" s="60">
        <v>0.2</v>
      </c>
      <c r="Y58" s="60">
        <v>0.6</v>
      </c>
      <c r="Z58" s="67">
        <f>IF(AND(D58&lt;49.85,H58&gt;0),$C$2*ABS(H58)/40000,(SUMPRODUCT(--(H58&gt;$T58:$V58),(H58-$T58:$V58),($W58:$Y58)))*E58/40000)</f>
        <v>0</v>
      </c>
      <c r="AA58" s="67">
        <f>IF(AND(C58&gt;=50.1,H58&lt;0),($A$2)*ABS(H58)/40000,0)</f>
        <v>0</v>
      </c>
      <c r="AB58" s="67">
        <f>S58+Z58+AA58</f>
        <v>0.02476807758</v>
      </c>
      <c r="AC58" s="75">
        <f>IF(AB58&gt;=0,AB58,"")</f>
        <v>0.02476807758</v>
      </c>
      <c r="AD58" s="76" t="str">
        <f>IF(AB58&lt;0,AB58,"")</f>
        <v/>
      </c>
      <c r="AE58" s="77"/>
      <c r="AF58" s="89"/>
      <c r="AG58" s="92">
        <f>ROUND((AG57-0.01),2)</f>
        <v>50.98</v>
      </c>
      <c r="AH58" s="93">
        <v>0</v>
      </c>
      <c r="AI58" s="86">
        <v>0</v>
      </c>
    </row>
    <row r="59" spans="1:38" customHeight="1" ht="15.75">
      <c r="A59" s="70">
        <v>0.53125</v>
      </c>
      <c r="B59" s="71">
        <v>0.541666666666667</v>
      </c>
      <c r="C59" s="72">
        <v>50.01</v>
      </c>
      <c r="D59" s="73">
        <f>ROUND(C59,2)</f>
        <v>50.01</v>
      </c>
      <c r="E59" s="60">
        <v>211.32</v>
      </c>
      <c r="F59" s="60">
        <v>989.0591899999999</v>
      </c>
      <c r="G59" s="61">
        <f>ABS(F59)</f>
        <v>989.0591899999999</v>
      </c>
      <c r="H59" s="74">
        <v>20.89928</v>
      </c>
      <c r="I59" s="63">
        <f>MAX(H59,-0.12*G59)</f>
        <v>20.89928</v>
      </c>
      <c r="J59" s="63">
        <f>IF(ABS(G59)&lt;=10,0.5,IF(ABS(G59)&lt;=25,1,IF(ABS(G59)&lt;=100,2,10)))</f>
        <v>10</v>
      </c>
      <c r="K59" s="64">
        <f>IF(H59&lt;-J59,1,0)</f>
        <v>0</v>
      </c>
      <c r="L59" s="64">
        <f>IF(K59=K58,L58+K59,0)</f>
        <v>0</v>
      </c>
      <c r="M59" s="65">
        <f>IF(OR(L59=12,L59=24,L59=36,L59=48,L59=60,L59=72,L59=84,L59=96),1,0)</f>
        <v>0</v>
      </c>
      <c r="N59" s="65">
        <f>IF(H59&gt;J59,1,0)</f>
        <v>1</v>
      </c>
      <c r="O59" s="65">
        <f>IF(N59=N58,O58+N59,0)</f>
        <v>0</v>
      </c>
      <c r="P59" s="65">
        <f>IF(OR(O59=12,O59=24,O59=36,O59=48,O59=60,O59=72,O59=84,O59=96),1,0)</f>
        <v>0</v>
      </c>
      <c r="Q59" s="66">
        <f>M59+P59</f>
        <v>0</v>
      </c>
      <c r="R59" s="66">
        <f>Q59*ABS(S59)*0.1</f>
        <v>0</v>
      </c>
      <c r="S59" s="67">
        <f>I59*E59/40000</f>
        <v>0.11041089624</v>
      </c>
      <c r="T59" s="60">
        <f>MIN($T$6/100*G59,150)</f>
        <v>118.6871028</v>
      </c>
      <c r="U59" s="60">
        <f>MIN($U$6/100*G59,200)</f>
        <v>148.3588785</v>
      </c>
      <c r="V59" s="60">
        <f>MIN($V$6/100*G59,250)</f>
        <v>197.811838</v>
      </c>
      <c r="W59" s="60">
        <v>0.2</v>
      </c>
      <c r="X59" s="60">
        <v>0.2</v>
      </c>
      <c r="Y59" s="60">
        <v>0.6</v>
      </c>
      <c r="Z59" s="67">
        <f>IF(AND(D59&lt;49.85,H59&gt;0),$C$2*ABS(H59)/40000,(SUMPRODUCT(--(H59&gt;$T59:$V59),(H59-$T59:$V59),($W59:$Y59)))*E59/40000)</f>
        <v>0</v>
      </c>
      <c r="AA59" s="67">
        <f>IF(AND(C59&gt;=50.1,H59&lt;0),($A$2)*ABS(H59)/40000,0)</f>
        <v>0</v>
      </c>
      <c r="AB59" s="67">
        <f>S59+Z59+AA59</f>
        <v>0.11041089624</v>
      </c>
      <c r="AC59" s="75">
        <f>IF(AB59&gt;=0,AB59,"")</f>
        <v>0.11041089624</v>
      </c>
      <c r="AD59" s="76" t="str">
        <f>IF(AB59&lt;0,AB59,"")</f>
        <v/>
      </c>
      <c r="AE59" s="77"/>
      <c r="AF59" s="89"/>
      <c r="AG59" s="92">
        <f>ROUND((AG58-0.01),2)</f>
        <v>50.97</v>
      </c>
      <c r="AH59" s="93">
        <v>0</v>
      </c>
      <c r="AI59" s="86">
        <v>0</v>
      </c>
    </row>
    <row r="60" spans="1:38" customHeight="1" ht="15.75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264.15</v>
      </c>
      <c r="F60" s="60">
        <v>917.74359</v>
      </c>
      <c r="G60" s="61">
        <f>ABS(F60)</f>
        <v>917.74359</v>
      </c>
      <c r="H60" s="74">
        <v>75.23305000000001</v>
      </c>
      <c r="I60" s="63">
        <f>MAX(H60,-0.12*G60)</f>
        <v>75.23305000000001</v>
      </c>
      <c r="J60" s="63">
        <f>IF(ABS(G60)&lt;=10,0.5,IF(ABS(G60)&lt;=25,1,IF(ABS(G60)&lt;=100,2,10)))</f>
        <v>10</v>
      </c>
      <c r="K60" s="64">
        <f>IF(H60&lt;-J60,1,0)</f>
        <v>0</v>
      </c>
      <c r="L60" s="64">
        <f>IF(K60=K59,L59+K60,0)</f>
        <v>0</v>
      </c>
      <c r="M60" s="65">
        <f>IF(OR(L60=12,L60=24,L60=36,L60=48,L60=60,L60=72,L60=84,L60=96),1,0)</f>
        <v>0</v>
      </c>
      <c r="N60" s="65">
        <f>IF(H60&gt;J60,1,0)</f>
        <v>1</v>
      </c>
      <c r="O60" s="65">
        <f>IF(N60=N59,O59+N60,0)</f>
        <v>1</v>
      </c>
      <c r="P60" s="65">
        <f>IF(OR(O60=12,O60=24,O60=36,O60=48,O60=60,O60=72,O60=84,O60=96),1,0)</f>
        <v>0</v>
      </c>
      <c r="Q60" s="66">
        <f>M60+P60</f>
        <v>0</v>
      </c>
      <c r="R60" s="66">
        <f>Q60*ABS(S60)*0.1</f>
        <v>0</v>
      </c>
      <c r="S60" s="67">
        <f>I60*E60/40000</f>
        <v>0.4968202539375</v>
      </c>
      <c r="T60" s="60">
        <f>MIN($T$6/100*G60,150)</f>
        <v>110.1292308</v>
      </c>
      <c r="U60" s="60">
        <f>MIN($U$6/100*G60,200)</f>
        <v>137.6615385</v>
      </c>
      <c r="V60" s="60">
        <f>MIN($V$6/100*G60,250)</f>
        <v>183.548718</v>
      </c>
      <c r="W60" s="60">
        <v>0.2</v>
      </c>
      <c r="X60" s="60">
        <v>0.2</v>
      </c>
      <c r="Y60" s="60">
        <v>0.6</v>
      </c>
      <c r="Z60" s="67">
        <f>IF(AND(D60&lt;49.85,H60&gt;0),$C$2*ABS(H60)/40000,(SUMPRODUCT(--(H60&gt;$T60:$V60),(H60-$T60:$V60),($W60:$Y60)))*E60/40000)</f>
        <v>0</v>
      </c>
      <c r="AA60" s="67">
        <f>IF(AND(C60&gt;=50.1,H60&lt;0),($A$2)*ABS(H60)/40000,0)</f>
        <v>0</v>
      </c>
      <c r="AB60" s="67">
        <f>S60+Z60+AA60</f>
        <v>0.4968202539375</v>
      </c>
      <c r="AC60" s="75">
        <f>IF(AB60&gt;=0,AB60,"")</f>
        <v>0.4968202539375</v>
      </c>
      <c r="AD60" s="76" t="str">
        <f>IF(AB60&lt;0,AB60,"")</f>
        <v/>
      </c>
      <c r="AE60" s="77"/>
      <c r="AF60" s="89"/>
      <c r="AG60" s="92">
        <f>ROUND((AG59-0.01),2)</f>
        <v>50.96</v>
      </c>
      <c r="AH60" s="93">
        <v>0</v>
      </c>
      <c r="AI60" s="86">
        <v>0</v>
      </c>
    </row>
    <row r="61" spans="1:38" customHeight="1" ht="15.75">
      <c r="A61" s="70">
        <v>0.552083333333333</v>
      </c>
      <c r="B61" s="71">
        <v>0.5625</v>
      </c>
      <c r="C61" s="72">
        <v>50</v>
      </c>
      <c r="D61" s="73">
        <f>ROUND(C61,2)</f>
        <v>50</v>
      </c>
      <c r="E61" s="60">
        <v>264.15</v>
      </c>
      <c r="F61" s="60">
        <v>984.16279</v>
      </c>
      <c r="G61" s="61">
        <f>ABS(F61)</f>
        <v>984.16279</v>
      </c>
      <c r="H61" s="74">
        <v>-35.23057</v>
      </c>
      <c r="I61" s="63">
        <f>MAX(H61,-0.12*G61)</f>
        <v>-35.23057</v>
      </c>
      <c r="J61" s="63">
        <f>IF(ABS(G61)&lt;=10,0.5,IF(ABS(G61)&lt;=25,1,IF(ABS(G61)&lt;=100,2,10)))</f>
        <v>10</v>
      </c>
      <c r="K61" s="64">
        <f>IF(H61&lt;-J61,1,0)</f>
        <v>1</v>
      </c>
      <c r="L61" s="64">
        <f>IF(K61=K60,L60+K61,0)</f>
        <v>0</v>
      </c>
      <c r="M61" s="65">
        <f>IF(OR(L61=12,L61=24,L61=36,L61=48,L61=60,L61=72,L61=84,L61=96),1,0)</f>
        <v>0</v>
      </c>
      <c r="N61" s="65">
        <f>IF(H61&gt;J61,1,0)</f>
        <v>0</v>
      </c>
      <c r="O61" s="65">
        <f>IF(N61=N60,O60+N61,0)</f>
        <v>0</v>
      </c>
      <c r="P61" s="65">
        <f>IF(OR(O61=12,O61=24,O61=36,O61=48,O61=60,O61=72,O61=84,O61=96),1,0)</f>
        <v>0</v>
      </c>
      <c r="Q61" s="66">
        <f>M61+P61</f>
        <v>0</v>
      </c>
      <c r="R61" s="66">
        <f>Q61*ABS(S61)*0.1</f>
        <v>0</v>
      </c>
      <c r="S61" s="67">
        <f>I61*E61/40000</f>
        <v>-0.2326538766375</v>
      </c>
      <c r="T61" s="60">
        <f>MIN($T$6/100*G61,150)</f>
        <v>118.0995348</v>
      </c>
      <c r="U61" s="60">
        <f>MIN($U$6/100*G61,200)</f>
        <v>147.6244185</v>
      </c>
      <c r="V61" s="60">
        <f>MIN($V$6/100*G61,250)</f>
        <v>196.832558</v>
      </c>
      <c r="W61" s="60">
        <v>0.2</v>
      </c>
      <c r="X61" s="60">
        <v>0.2</v>
      </c>
      <c r="Y61" s="60">
        <v>0.6</v>
      </c>
      <c r="Z61" s="67">
        <f>IF(AND(D61&lt;49.85,H61&gt;0),$C$2*ABS(H61)/40000,(SUMPRODUCT(--(H61&gt;$T61:$V61),(H61-$T61:$V61),($W61:$Y61)))*E61/40000)</f>
        <v>0</v>
      </c>
      <c r="AA61" s="67">
        <f>IF(AND(C61&gt;=50.1,H61&lt;0),($A$2)*ABS(H61)/40000,0)</f>
        <v>0</v>
      </c>
      <c r="AB61" s="67">
        <f>S61+Z61+AA61</f>
        <v>-0.2326538766375</v>
      </c>
      <c r="AC61" s="75" t="str">
        <f>IF(AB61&gt;=0,AB61,"")</f>
        <v/>
      </c>
      <c r="AD61" s="76">
        <f>IF(AB61&lt;0,AB61,"")</f>
        <v>-0.2326538766375</v>
      </c>
      <c r="AE61" s="77"/>
      <c r="AF61" s="89"/>
      <c r="AG61" s="92">
        <f>ROUND((AG60-0.01),2)</f>
        <v>50.95</v>
      </c>
      <c r="AH61" s="93">
        <v>0</v>
      </c>
      <c r="AI61" s="86">
        <v>0</v>
      </c>
    </row>
    <row r="62" spans="1:38" customHeight="1" ht="15.75">
      <c r="A62" s="70">
        <v>0.5625</v>
      </c>
      <c r="B62" s="71">
        <v>0.572916666666667</v>
      </c>
      <c r="C62" s="72">
        <v>49.94</v>
      </c>
      <c r="D62" s="73">
        <f>ROUND(C62,2)</f>
        <v>49.94</v>
      </c>
      <c r="E62" s="60">
        <v>465.09</v>
      </c>
      <c r="F62" s="60">
        <v>900.99439</v>
      </c>
      <c r="G62" s="61">
        <f>ABS(F62)</f>
        <v>900.99439</v>
      </c>
      <c r="H62" s="74">
        <v>74.12877</v>
      </c>
      <c r="I62" s="63">
        <f>MAX(H62,-0.12*G62)</f>
        <v>74.12877</v>
      </c>
      <c r="J62" s="63">
        <f>IF(ABS(G62)&lt;=10,0.5,IF(ABS(G62)&lt;=25,1,IF(ABS(G62)&lt;=100,2,10)))</f>
        <v>10</v>
      </c>
      <c r="K62" s="64">
        <f>IF(H62&lt;-J62,1,0)</f>
        <v>0</v>
      </c>
      <c r="L62" s="64">
        <f>IF(K62=K61,L61+K62,0)</f>
        <v>0</v>
      </c>
      <c r="M62" s="65">
        <f>IF(OR(L62=12,L62=24,L62=36,L62=48,L62=60,L62=72,L62=84,L62=96),1,0)</f>
        <v>0</v>
      </c>
      <c r="N62" s="65">
        <f>IF(H62&gt;J62,1,0)</f>
        <v>1</v>
      </c>
      <c r="O62" s="65">
        <f>IF(N62=N61,O61+N62,0)</f>
        <v>0</v>
      </c>
      <c r="P62" s="65">
        <f>IF(OR(O62=12,O62=24,O62=36,O62=48,O62=60,O62=72,O62=84,O62=96),1,0)</f>
        <v>0</v>
      </c>
      <c r="Q62" s="66">
        <f>M62+P62</f>
        <v>0</v>
      </c>
      <c r="R62" s="66">
        <f>Q62*ABS(S62)*0.1</f>
        <v>0</v>
      </c>
      <c r="S62" s="67">
        <f>I62*E62/40000</f>
        <v>0.8619137409825</v>
      </c>
      <c r="T62" s="60">
        <f>MIN($T$6/100*G62,150)</f>
        <v>108.1193268</v>
      </c>
      <c r="U62" s="60">
        <f>MIN($U$6/100*G62,200)</f>
        <v>135.1491585</v>
      </c>
      <c r="V62" s="60">
        <f>MIN($V$6/100*G62,250)</f>
        <v>180.198878</v>
      </c>
      <c r="W62" s="60">
        <v>0.2</v>
      </c>
      <c r="X62" s="60">
        <v>0.2</v>
      </c>
      <c r="Y62" s="60">
        <v>0.6</v>
      </c>
      <c r="Z62" s="67">
        <f>IF(AND(D62&lt;49.85,H62&gt;0),$C$2*ABS(H62)/40000,(SUMPRODUCT(--(H62&gt;$T62:$V62),(H62-$T62:$V62),($W62:$Y62)))*E62/40000)</f>
        <v>0</v>
      </c>
      <c r="AA62" s="67">
        <f>IF(AND(C62&gt;=50.1,H62&lt;0),($A$2)*ABS(H62)/40000,0)</f>
        <v>0</v>
      </c>
      <c r="AB62" s="67">
        <f>S62+Z62+AA62</f>
        <v>0.8619137409825</v>
      </c>
      <c r="AC62" s="75">
        <f>IF(AB62&gt;=0,AB62,"")</f>
        <v>0.8619137409825</v>
      </c>
      <c r="AD62" s="76" t="str">
        <f>IF(AB62&lt;0,AB62,"")</f>
        <v/>
      </c>
      <c r="AE62" s="77"/>
      <c r="AF62" s="89"/>
      <c r="AG62" s="92">
        <f>ROUND((AG61-0.01),2)</f>
        <v>50.94</v>
      </c>
      <c r="AH62" s="93">
        <v>0</v>
      </c>
      <c r="AI62" s="86">
        <v>0</v>
      </c>
    </row>
    <row r="63" spans="1:38" customHeight="1" ht="15.75">
      <c r="A63" s="70">
        <v>0.572916666666667</v>
      </c>
      <c r="B63" s="71">
        <v>0.583333333333334</v>
      </c>
      <c r="C63" s="72">
        <v>49.95</v>
      </c>
      <c r="D63" s="73">
        <f>ROUND(C63,2)</f>
        <v>49.95</v>
      </c>
      <c r="E63" s="60">
        <v>431.6</v>
      </c>
      <c r="F63" s="60">
        <v>893.1207900000001</v>
      </c>
      <c r="G63" s="61">
        <f>ABS(F63)</f>
        <v>893.1207900000001</v>
      </c>
      <c r="H63" s="74">
        <v>82.39067</v>
      </c>
      <c r="I63" s="63">
        <f>MAX(H63,-0.12*G63)</f>
        <v>82.39067</v>
      </c>
      <c r="J63" s="63">
        <f>IF(ABS(G63)&lt;=10,0.5,IF(ABS(G63)&lt;=25,1,IF(ABS(G63)&lt;=100,2,10)))</f>
        <v>10</v>
      </c>
      <c r="K63" s="64">
        <f>IF(H63&lt;-J63,1,0)</f>
        <v>0</v>
      </c>
      <c r="L63" s="64">
        <f>IF(K63=K62,L62+K63,0)</f>
        <v>0</v>
      </c>
      <c r="M63" s="65">
        <f>IF(OR(L63=12,L63=24,L63=36,L63=48,L63=60,L63=72,L63=84,L63=96),1,0)</f>
        <v>0</v>
      </c>
      <c r="N63" s="65">
        <f>IF(H63&gt;J63,1,0)</f>
        <v>1</v>
      </c>
      <c r="O63" s="65">
        <f>IF(N63=N62,O62+N63,0)</f>
        <v>1</v>
      </c>
      <c r="P63" s="65">
        <f>IF(OR(O63=12,O63=24,O63=36,O63=48,O63=60,O63=72,O63=84,O63=96),1,0)</f>
        <v>0</v>
      </c>
      <c r="Q63" s="66">
        <f>M63+P63</f>
        <v>0</v>
      </c>
      <c r="R63" s="66">
        <f>Q63*ABS(S63)*0.1</f>
        <v>0</v>
      </c>
      <c r="S63" s="67">
        <f>I63*E63/40000</f>
        <v>0.8889953293</v>
      </c>
      <c r="T63" s="60">
        <f>MIN($T$6/100*G63,150)</f>
        <v>107.1744948</v>
      </c>
      <c r="U63" s="60">
        <f>MIN($U$6/100*G63,200)</f>
        <v>133.9681185</v>
      </c>
      <c r="V63" s="60">
        <f>MIN($V$6/100*G63,250)</f>
        <v>178.624158</v>
      </c>
      <c r="W63" s="60">
        <v>0.2</v>
      </c>
      <c r="X63" s="60">
        <v>0.2</v>
      </c>
      <c r="Y63" s="60">
        <v>0.6</v>
      </c>
      <c r="Z63" s="67">
        <f>IF(AND(D63&lt;49.85,H63&gt;0),$C$2*ABS(H63)/40000,(SUMPRODUCT(--(H63&gt;$T63:$V63),(H63-$T63:$V63),($W63:$Y63)))*E63/40000)</f>
        <v>0</v>
      </c>
      <c r="AA63" s="67">
        <f>IF(AND(C63&gt;=50.1,H63&lt;0),($A$2)*ABS(H63)/40000,0)</f>
        <v>0</v>
      </c>
      <c r="AB63" s="67">
        <f>S63+Z63+AA63</f>
        <v>0.8889953293</v>
      </c>
      <c r="AC63" s="75">
        <f>IF(AB63&gt;=0,AB63,"")</f>
        <v>0.8889953293</v>
      </c>
      <c r="AD63" s="76" t="str">
        <f>IF(AB63&lt;0,AB63,"")</f>
        <v/>
      </c>
      <c r="AE63" s="77"/>
      <c r="AF63" s="89"/>
      <c r="AG63" s="92">
        <f>ROUND((AG62-0.01),2)</f>
        <v>50.93</v>
      </c>
      <c r="AH63" s="93">
        <v>0</v>
      </c>
      <c r="AI63" s="86">
        <v>0</v>
      </c>
    </row>
    <row r="64" spans="1:38" customHeight="1" ht="15.75">
      <c r="A64" s="70">
        <v>0.583333333333333</v>
      </c>
      <c r="B64" s="71">
        <v>0.59375</v>
      </c>
      <c r="C64" s="72">
        <v>49.89</v>
      </c>
      <c r="D64" s="73">
        <f>ROUND(C64,2)</f>
        <v>49.89</v>
      </c>
      <c r="E64" s="60">
        <v>632.55</v>
      </c>
      <c r="F64" s="60">
        <v>889.3467900000001</v>
      </c>
      <c r="G64" s="61">
        <f>ABS(F64)</f>
        <v>889.3467900000001</v>
      </c>
      <c r="H64" s="74">
        <v>43.24464</v>
      </c>
      <c r="I64" s="63">
        <f>MAX(H64,-0.12*G64)</f>
        <v>43.24464</v>
      </c>
      <c r="J64" s="63">
        <f>IF(ABS(G64)&lt;=10,0.5,IF(ABS(G64)&lt;=25,1,IF(ABS(G64)&lt;=100,2,10)))</f>
        <v>10</v>
      </c>
      <c r="K64" s="64">
        <f>IF(H64&lt;-J64,1,0)</f>
        <v>0</v>
      </c>
      <c r="L64" s="64">
        <f>IF(K64=K63,L63+K64,0)</f>
        <v>0</v>
      </c>
      <c r="M64" s="65">
        <f>IF(OR(L64=12,L64=24,L64=36,L64=48,L64=60,L64=72,L64=84,L64=96),1,0)</f>
        <v>0</v>
      </c>
      <c r="N64" s="65">
        <f>IF(H64&gt;J64,1,0)</f>
        <v>1</v>
      </c>
      <c r="O64" s="65">
        <f>IF(N64=N63,O63+N64,0)</f>
        <v>2</v>
      </c>
      <c r="P64" s="65">
        <f>IF(OR(O64=12,O64=24,O64=36,O64=48,O64=60,O64=72,O64=84,O64=96),1,0)</f>
        <v>0</v>
      </c>
      <c r="Q64" s="66">
        <f>M64+P64</f>
        <v>0</v>
      </c>
      <c r="R64" s="66">
        <f>Q64*ABS(S64)*0.1</f>
        <v>0</v>
      </c>
      <c r="S64" s="67">
        <f>I64*E64/40000</f>
        <v>0.6838599257999999</v>
      </c>
      <c r="T64" s="60">
        <f>MIN($T$6/100*G64,150)</f>
        <v>106.7216148</v>
      </c>
      <c r="U64" s="60">
        <f>MIN($U$6/100*G64,200)</f>
        <v>133.4020185</v>
      </c>
      <c r="V64" s="60">
        <f>MIN($V$6/100*G64,250)</f>
        <v>177.869358</v>
      </c>
      <c r="W64" s="60">
        <v>0.2</v>
      </c>
      <c r="X64" s="60">
        <v>0.2</v>
      </c>
      <c r="Y64" s="60">
        <v>0.6</v>
      </c>
      <c r="Z64" s="67">
        <f>IF(AND(D64&lt;49.85,H64&gt;0),$C$2*ABS(H64)/40000,(SUMPRODUCT(--(H64&gt;$T64:$V64),(H64-$T64:$V64),($W64:$Y64)))*E64/40000)</f>
        <v>0</v>
      </c>
      <c r="AA64" s="67">
        <f>IF(AND(C64&gt;=50.1,H64&lt;0),($A$2)*ABS(H64)/40000,0)</f>
        <v>0</v>
      </c>
      <c r="AB64" s="67">
        <f>S64+Z64+AA64</f>
        <v>0.6838599257999999</v>
      </c>
      <c r="AC64" s="75">
        <f>IF(AB64&gt;=0,AB64,"")</f>
        <v>0.6838599257999999</v>
      </c>
      <c r="AD64" s="76" t="str">
        <f>IF(AB64&lt;0,AB64,"")</f>
        <v/>
      </c>
      <c r="AE64" s="77"/>
      <c r="AF64" s="89"/>
      <c r="AG64" s="92">
        <f>ROUND((AG63-0.01),2)</f>
        <v>50.92</v>
      </c>
      <c r="AH64" s="93">
        <v>0</v>
      </c>
      <c r="AI64" s="86">
        <v>0</v>
      </c>
    </row>
    <row r="65" spans="1:38" customHeight="1" ht="15.75">
      <c r="A65" s="70">
        <v>0.59375</v>
      </c>
      <c r="B65" s="71">
        <v>0.604166666666667</v>
      </c>
      <c r="C65" s="72">
        <v>49.85</v>
      </c>
      <c r="D65" s="73">
        <f>ROUND(C65,2)</f>
        <v>49.85</v>
      </c>
      <c r="E65" s="60">
        <v>766.51</v>
      </c>
      <c r="F65" s="60">
        <v>895.30879</v>
      </c>
      <c r="G65" s="61">
        <f>ABS(F65)</f>
        <v>895.30879</v>
      </c>
      <c r="H65" s="74">
        <v>19.88974</v>
      </c>
      <c r="I65" s="63">
        <f>MAX(H65,-0.12*G65)</f>
        <v>19.88974</v>
      </c>
      <c r="J65" s="63">
        <f>IF(ABS(G65)&lt;=10,0.5,IF(ABS(G65)&lt;=25,1,IF(ABS(G65)&lt;=100,2,10)))</f>
        <v>10</v>
      </c>
      <c r="K65" s="64">
        <f>IF(H65&lt;-J65,1,0)</f>
        <v>0</v>
      </c>
      <c r="L65" s="64">
        <f>IF(K65=K64,L64+K65,0)</f>
        <v>0</v>
      </c>
      <c r="M65" s="65">
        <f>IF(OR(L65=12,L65=24,L65=36,L65=48,L65=60,L65=72,L65=84,L65=96),1,0)</f>
        <v>0</v>
      </c>
      <c r="N65" s="65">
        <f>IF(H65&gt;J65,1,0)</f>
        <v>1</v>
      </c>
      <c r="O65" s="65">
        <f>IF(N65=N64,O64+N65,0)</f>
        <v>3</v>
      </c>
      <c r="P65" s="65">
        <f>IF(OR(O65=12,O65=24,O65=36,O65=48,O65=60,O65=72,O65=84,O65=96),1,0)</f>
        <v>0</v>
      </c>
      <c r="Q65" s="66">
        <f>M65+P65</f>
        <v>0</v>
      </c>
      <c r="R65" s="66">
        <f>Q65*ABS(S65)*0.1</f>
        <v>0</v>
      </c>
      <c r="S65" s="67">
        <f>I65*E65/40000</f>
        <v>0.381142115185</v>
      </c>
      <c r="T65" s="60">
        <f>MIN($T$6/100*G65,150)</f>
        <v>107.4370548</v>
      </c>
      <c r="U65" s="60">
        <f>MIN($U$6/100*G65,200)</f>
        <v>134.2963185</v>
      </c>
      <c r="V65" s="60">
        <f>MIN($V$6/100*G65,250)</f>
        <v>179.061758</v>
      </c>
      <c r="W65" s="60">
        <v>0.2</v>
      </c>
      <c r="X65" s="60">
        <v>0.2</v>
      </c>
      <c r="Y65" s="60">
        <v>0.6</v>
      </c>
      <c r="Z65" s="67">
        <f>IF(AND(D65&lt;49.85,H65&gt;0),$C$2*ABS(H65)/40000,(SUMPRODUCT(--(H65&gt;$T65:$V65),(H65-$T65:$V65),($W65:$Y65)))*E65/40000)</f>
        <v>0</v>
      </c>
      <c r="AA65" s="67">
        <f>IF(AND(C65&gt;=50.1,H65&lt;0),($A$2)*ABS(H65)/40000,0)</f>
        <v>0</v>
      </c>
      <c r="AB65" s="67">
        <f>S65+Z65+AA65</f>
        <v>0.381142115185</v>
      </c>
      <c r="AC65" s="75">
        <f>IF(AB65&gt;=0,AB65,"")</f>
        <v>0.381142115185</v>
      </c>
      <c r="AD65" s="76" t="str">
        <f>IF(AB65&lt;0,AB65,"")</f>
        <v/>
      </c>
      <c r="AE65" s="77"/>
      <c r="AF65" s="89"/>
      <c r="AG65" s="92">
        <f>ROUND((AG64-0.01),2)</f>
        <v>50.91</v>
      </c>
      <c r="AH65" s="93">
        <v>0</v>
      </c>
      <c r="AI65" s="86">
        <v>0</v>
      </c>
    </row>
    <row r="66" spans="1:38" customHeight="1" ht="15.75">
      <c r="A66" s="70">
        <v>0.604166666666667</v>
      </c>
      <c r="B66" s="71">
        <v>0.614583333333334</v>
      </c>
      <c r="C66" s="72">
        <v>49.94</v>
      </c>
      <c r="D66" s="73">
        <f>ROUND(C66,2)</f>
        <v>49.94</v>
      </c>
      <c r="E66" s="60">
        <v>465.09</v>
      </c>
      <c r="F66" s="60">
        <v>900.36799</v>
      </c>
      <c r="G66" s="61">
        <f>ABS(F66)</f>
        <v>900.36799</v>
      </c>
      <c r="H66" s="74">
        <v>12.22638</v>
      </c>
      <c r="I66" s="63">
        <f>MAX(H66,-0.12*G66)</f>
        <v>12.22638</v>
      </c>
      <c r="J66" s="63">
        <f>IF(ABS(G66)&lt;=10,0.5,IF(ABS(G66)&lt;=25,1,IF(ABS(G66)&lt;=100,2,10)))</f>
        <v>10</v>
      </c>
      <c r="K66" s="64">
        <f>IF(H66&lt;-J66,1,0)</f>
        <v>0</v>
      </c>
      <c r="L66" s="64">
        <f>IF(K66=K65,L65+K66,0)</f>
        <v>0</v>
      </c>
      <c r="M66" s="65">
        <f>IF(OR(L66=12,L66=24,L66=36,L66=48,L66=60,L66=72,L66=84,L66=96),1,0)</f>
        <v>0</v>
      </c>
      <c r="N66" s="65">
        <f>IF(H66&gt;J66,1,0)</f>
        <v>1</v>
      </c>
      <c r="O66" s="65">
        <f>IF(N66=N65,O65+N66,0)</f>
        <v>4</v>
      </c>
      <c r="P66" s="65">
        <f>IF(OR(O66=12,O66=24,O66=36,O66=48,O66=60,O66=72,O66=84,O66=96),1,0)</f>
        <v>0</v>
      </c>
      <c r="Q66" s="66">
        <f>M66+P66</f>
        <v>0</v>
      </c>
      <c r="R66" s="66">
        <f>Q66*ABS(S66)*0.1</f>
        <v>0</v>
      </c>
      <c r="S66" s="67">
        <f>I66*E66/40000</f>
        <v>0.142159176855</v>
      </c>
      <c r="T66" s="60">
        <f>MIN($T$6/100*G66,150)</f>
        <v>108.0441588</v>
      </c>
      <c r="U66" s="60">
        <f>MIN($U$6/100*G66,200)</f>
        <v>135.0551985</v>
      </c>
      <c r="V66" s="60">
        <f>MIN($V$6/100*G66,250)</f>
        <v>180.073598</v>
      </c>
      <c r="W66" s="60">
        <v>0.2</v>
      </c>
      <c r="X66" s="60">
        <v>0.2</v>
      </c>
      <c r="Y66" s="60">
        <v>0.6</v>
      </c>
      <c r="Z66" s="67">
        <f>IF(AND(D66&lt;49.85,H66&gt;0),$C$2*ABS(H66)/40000,(SUMPRODUCT(--(H66&gt;$T66:$V66),(H66-$T66:$V66),($W66:$Y66)))*E66/40000)</f>
        <v>0</v>
      </c>
      <c r="AA66" s="67">
        <f>IF(AND(C66&gt;=50.1,H66&lt;0),($A$2)*ABS(H66)/40000,0)</f>
        <v>0</v>
      </c>
      <c r="AB66" s="67">
        <f>S66+Z66+AA66</f>
        <v>0.142159176855</v>
      </c>
      <c r="AC66" s="75">
        <f>IF(AB66&gt;=0,AB66,"")</f>
        <v>0.142159176855</v>
      </c>
      <c r="AD66" s="76" t="str">
        <f>IF(AB66&lt;0,AB66,"")</f>
        <v/>
      </c>
      <c r="AE66" s="77"/>
      <c r="AF66" s="89"/>
      <c r="AG66" s="92">
        <f>ROUND((AG65-0.01),2)</f>
        <v>50.9</v>
      </c>
      <c r="AH66" s="93">
        <v>0</v>
      </c>
      <c r="AI66" s="86">
        <v>0</v>
      </c>
    </row>
    <row r="67" spans="1:38" customHeight="1" ht="15.75">
      <c r="A67" s="70">
        <v>0.614583333333333</v>
      </c>
      <c r="B67" s="71">
        <v>0.625</v>
      </c>
      <c r="C67" s="72">
        <v>50.01</v>
      </c>
      <c r="D67" s="73">
        <f>ROUND(C67,2)</f>
        <v>50.01</v>
      </c>
      <c r="E67" s="60">
        <v>211.32</v>
      </c>
      <c r="F67" s="60">
        <v>898.66799</v>
      </c>
      <c r="G67" s="61">
        <f>ABS(F67)</f>
        <v>898.66799</v>
      </c>
      <c r="H67" s="74">
        <v>-2.737</v>
      </c>
      <c r="I67" s="63">
        <f>MAX(H67,-0.12*G67)</f>
        <v>-2.737</v>
      </c>
      <c r="J67" s="63">
        <f>IF(ABS(G67)&lt;=10,0.5,IF(ABS(G67)&lt;=25,1,IF(ABS(G67)&lt;=100,2,10)))</f>
        <v>10</v>
      </c>
      <c r="K67" s="64">
        <f>IF(H67&lt;-J67,1,0)</f>
        <v>0</v>
      </c>
      <c r="L67" s="64">
        <f>IF(K67=K66,L66+K67,0)</f>
        <v>0</v>
      </c>
      <c r="M67" s="65">
        <f>IF(OR(L67=12,L67=24,L67=36,L67=48,L67=60,L67=72,L67=84,L67=96),1,0)</f>
        <v>0</v>
      </c>
      <c r="N67" s="65">
        <f>IF(H67&gt;J67,1,0)</f>
        <v>0</v>
      </c>
      <c r="O67" s="65">
        <f>IF(N67=N66,O66+N67,0)</f>
        <v>0</v>
      </c>
      <c r="P67" s="65">
        <f>IF(OR(O67=12,O67=24,O67=36,O67=48,O67=60,O67=72,O67=84,O67=96),1,0)</f>
        <v>0</v>
      </c>
      <c r="Q67" s="66">
        <f>M67+P67</f>
        <v>0</v>
      </c>
      <c r="R67" s="66">
        <f>Q67*ABS(S67)*0.1</f>
        <v>0</v>
      </c>
      <c r="S67" s="67">
        <f>I67*E67/40000</f>
        <v>-0.014459571</v>
      </c>
      <c r="T67" s="60">
        <f>MIN($T$6/100*G67,150)</f>
        <v>107.8401588</v>
      </c>
      <c r="U67" s="60">
        <f>MIN($U$6/100*G67,200)</f>
        <v>134.8001985</v>
      </c>
      <c r="V67" s="60">
        <f>MIN($V$6/100*G67,250)</f>
        <v>179.733598</v>
      </c>
      <c r="W67" s="60">
        <v>0.2</v>
      </c>
      <c r="X67" s="60">
        <v>0.2</v>
      </c>
      <c r="Y67" s="60">
        <v>0.6</v>
      </c>
      <c r="Z67" s="67">
        <f>IF(AND(D67&lt;49.85,H67&gt;0),$C$2*ABS(H67)/40000,(SUMPRODUCT(--(H67&gt;$T67:$V67),(H67-$T67:$V67),($W67:$Y67)))*E67/40000)</f>
        <v>0</v>
      </c>
      <c r="AA67" s="67">
        <f>IF(AND(C67&gt;=50.1,H67&lt;0),($A$2)*ABS(H67)/40000,0)</f>
        <v>0</v>
      </c>
      <c r="AB67" s="67">
        <f>S67+Z67+AA67</f>
        <v>-0.014459571</v>
      </c>
      <c r="AC67" s="75" t="str">
        <f>IF(AB67&gt;=0,AB67,"")</f>
        <v/>
      </c>
      <c r="AD67" s="76">
        <f>IF(AB67&lt;0,AB67,"")</f>
        <v>-0.014459571</v>
      </c>
      <c r="AE67" s="77"/>
      <c r="AF67" s="89"/>
      <c r="AG67" s="92">
        <f>ROUND((AG66-0.01),2)</f>
        <v>50.89</v>
      </c>
      <c r="AH67" s="93">
        <v>0</v>
      </c>
      <c r="AI67" s="86">
        <v>0</v>
      </c>
    </row>
    <row r="68" spans="1:38" customHeight="1" ht="15.75">
      <c r="A68" s="70">
        <v>0.625</v>
      </c>
      <c r="B68" s="71">
        <v>0.635416666666667</v>
      </c>
      <c r="C68" s="72">
        <v>50.03</v>
      </c>
      <c r="D68" s="73">
        <f>ROUND(C68,2)</f>
        <v>50.03</v>
      </c>
      <c r="E68" s="60">
        <v>105.66</v>
      </c>
      <c r="F68" s="60">
        <v>895.79079</v>
      </c>
      <c r="G68" s="61">
        <f>ABS(F68)</f>
        <v>895.79079</v>
      </c>
      <c r="H68" s="74">
        <v>3.54492</v>
      </c>
      <c r="I68" s="63">
        <f>MAX(H68,-0.12*G68)</f>
        <v>3.54492</v>
      </c>
      <c r="J68" s="63">
        <f>IF(ABS(G68)&lt;=10,0.5,IF(ABS(G68)&lt;=25,1,IF(ABS(G68)&lt;=100,2,10)))</f>
        <v>10</v>
      </c>
      <c r="K68" s="64">
        <f>IF(H68&lt;-J68,1,0)</f>
        <v>0</v>
      </c>
      <c r="L68" s="64">
        <f>IF(K68=K67,L67+K68,0)</f>
        <v>0</v>
      </c>
      <c r="M68" s="65">
        <f>IF(OR(L68=12,L68=24,L68=36,L68=48,L68=60,L68=72,L68=84,L68=96),1,0)</f>
        <v>0</v>
      </c>
      <c r="N68" s="65">
        <f>IF(H68&gt;J68,1,0)</f>
        <v>0</v>
      </c>
      <c r="O68" s="65">
        <f>IF(N68=N67,O67+N68,0)</f>
        <v>0</v>
      </c>
      <c r="P68" s="65">
        <f>IF(OR(O68=12,O68=24,O68=36,O68=48,O68=60,O68=72,O68=84,O68=96),1,0)</f>
        <v>0</v>
      </c>
      <c r="Q68" s="66">
        <f>M68+P68</f>
        <v>0</v>
      </c>
      <c r="R68" s="66">
        <f>Q68*ABS(S68)*0.1</f>
        <v>0</v>
      </c>
      <c r="S68" s="67">
        <f>I68*E68/40000</f>
        <v>0.009363906179999999</v>
      </c>
      <c r="T68" s="60">
        <f>MIN($T$6/100*G68,150)</f>
        <v>107.4948948</v>
      </c>
      <c r="U68" s="60">
        <f>MIN($U$6/100*G68,200)</f>
        <v>134.3686185</v>
      </c>
      <c r="V68" s="60">
        <f>MIN($V$6/100*G68,250)</f>
        <v>179.158158</v>
      </c>
      <c r="W68" s="60">
        <v>0.2</v>
      </c>
      <c r="X68" s="60">
        <v>0.2</v>
      </c>
      <c r="Y68" s="60">
        <v>0.6</v>
      </c>
      <c r="Z68" s="67">
        <f>IF(AND(D68&lt;49.85,H68&gt;0),$C$2*ABS(H68)/40000,(SUMPRODUCT(--(H68&gt;$T68:$V68),(H68-$T68:$V68),($W68:$Y68)))*E68/40000)</f>
        <v>0</v>
      </c>
      <c r="AA68" s="67">
        <f>IF(AND(C68&gt;=50.1,H68&lt;0),($A$2)*ABS(H68)/40000,0)</f>
        <v>0</v>
      </c>
      <c r="AB68" s="67">
        <f>S68+Z68+AA68</f>
        <v>0.009363906179999999</v>
      </c>
      <c r="AC68" s="75">
        <f>IF(AB68&gt;=0,AB68,"")</f>
        <v>0.009363906179999999</v>
      </c>
      <c r="AD68" s="76" t="str">
        <f>IF(AB68&lt;0,AB68,"")</f>
        <v/>
      </c>
      <c r="AE68" s="77"/>
      <c r="AF68" s="89"/>
      <c r="AG68" s="92">
        <f>ROUND((AG67-0.01),2)</f>
        <v>50.88</v>
      </c>
      <c r="AH68" s="93">
        <v>0</v>
      </c>
      <c r="AI68" s="86">
        <v>0</v>
      </c>
    </row>
    <row r="69" spans="1:38" customHeight="1" ht="15.75">
      <c r="A69" s="70">
        <v>0.635416666666667</v>
      </c>
      <c r="B69" s="71">
        <v>0.645833333333334</v>
      </c>
      <c r="C69" s="72">
        <v>50</v>
      </c>
      <c r="D69" s="73">
        <f>ROUND(C69,2)</f>
        <v>50</v>
      </c>
      <c r="E69" s="60">
        <v>264.15</v>
      </c>
      <c r="F69" s="60">
        <v>880.60239</v>
      </c>
      <c r="G69" s="61">
        <f>ABS(F69)</f>
        <v>880.60239</v>
      </c>
      <c r="H69" s="74">
        <v>56.80844</v>
      </c>
      <c r="I69" s="63">
        <f>MAX(H69,-0.12*G69)</f>
        <v>56.80844</v>
      </c>
      <c r="J69" s="63">
        <f>IF(ABS(G69)&lt;=10,0.5,IF(ABS(G69)&lt;=25,1,IF(ABS(G69)&lt;=100,2,10)))</f>
        <v>10</v>
      </c>
      <c r="K69" s="64">
        <f>IF(H69&lt;-J69,1,0)</f>
        <v>0</v>
      </c>
      <c r="L69" s="64">
        <f>IF(K69=K68,L68+K69,0)</f>
        <v>0</v>
      </c>
      <c r="M69" s="65">
        <f>IF(OR(L69=12,L69=24,L69=36,L69=48,L69=60,L69=72,L69=84,L69=96),1,0)</f>
        <v>0</v>
      </c>
      <c r="N69" s="65">
        <f>IF(H69&gt;J69,1,0)</f>
        <v>1</v>
      </c>
      <c r="O69" s="65">
        <f>IF(N69=N68,O68+N69,0)</f>
        <v>0</v>
      </c>
      <c r="P69" s="65">
        <f>IF(OR(O69=12,O69=24,O69=36,O69=48,O69=60,O69=72,O69=84,O69=96),1,0)</f>
        <v>0</v>
      </c>
      <c r="Q69" s="66">
        <f>M69+P69</f>
        <v>0</v>
      </c>
      <c r="R69" s="66">
        <f>Q69*ABS(S69)*0.1</f>
        <v>0</v>
      </c>
      <c r="S69" s="67">
        <f>I69*E69/40000</f>
        <v>0.37514873565</v>
      </c>
      <c r="T69" s="60">
        <f>MIN($T$6/100*G69,150)</f>
        <v>105.6722868</v>
      </c>
      <c r="U69" s="60">
        <f>MIN($U$6/100*G69,200)</f>
        <v>132.0903585</v>
      </c>
      <c r="V69" s="60">
        <f>MIN($V$6/100*G69,250)</f>
        <v>176.120478</v>
      </c>
      <c r="W69" s="60">
        <v>0.2</v>
      </c>
      <c r="X69" s="60">
        <v>0.2</v>
      </c>
      <c r="Y69" s="60">
        <v>0.6</v>
      </c>
      <c r="Z69" s="67">
        <f>IF(AND(D69&lt;49.85,H69&gt;0),$C$2*ABS(H69)/40000,(SUMPRODUCT(--(H69&gt;$T69:$V69),(H69-$T69:$V69),($W69:$Y69)))*E69/40000)</f>
        <v>0</v>
      </c>
      <c r="AA69" s="67">
        <f>IF(AND(C69&gt;=50.1,H69&lt;0),($A$2)*ABS(H69)/40000,0)</f>
        <v>0</v>
      </c>
      <c r="AB69" s="67">
        <f>S69+Z69+AA69</f>
        <v>0.37514873565</v>
      </c>
      <c r="AC69" s="75">
        <f>IF(AB69&gt;=0,AB69,"")</f>
        <v>0.37514873565</v>
      </c>
      <c r="AD69" s="76" t="str">
        <f>IF(AB69&lt;0,AB69,"")</f>
        <v/>
      </c>
      <c r="AE69" s="77"/>
      <c r="AF69" s="89"/>
      <c r="AG69" s="92">
        <f>ROUND((AG68-0.01),2)</f>
        <v>50.87</v>
      </c>
      <c r="AH69" s="93">
        <v>0</v>
      </c>
      <c r="AI69" s="86">
        <v>0</v>
      </c>
    </row>
    <row r="70" spans="1:38" customHeight="1" ht="15.75">
      <c r="A70" s="70">
        <v>0.645833333333333</v>
      </c>
      <c r="B70" s="71">
        <v>0.65625</v>
      </c>
      <c r="C70" s="72">
        <v>49.96</v>
      </c>
      <c r="D70" s="73">
        <f>ROUND(C70,2)</f>
        <v>49.96</v>
      </c>
      <c r="E70" s="60">
        <v>398.11</v>
      </c>
      <c r="F70" s="60">
        <v>883.73159</v>
      </c>
      <c r="G70" s="61">
        <f>ABS(F70)</f>
        <v>883.73159</v>
      </c>
      <c r="H70" s="74">
        <v>64.27643</v>
      </c>
      <c r="I70" s="63">
        <f>MAX(H70,-0.12*G70)</f>
        <v>64.27643</v>
      </c>
      <c r="J70" s="63">
        <f>IF(ABS(G70)&lt;=10,0.5,IF(ABS(G70)&lt;=25,1,IF(ABS(G70)&lt;=100,2,10)))</f>
        <v>10</v>
      </c>
      <c r="K70" s="64">
        <f>IF(H70&lt;-J70,1,0)</f>
        <v>0</v>
      </c>
      <c r="L70" s="64">
        <f>IF(K70=K69,L69+K70,0)</f>
        <v>0</v>
      </c>
      <c r="M70" s="65">
        <f>IF(OR(L70=12,L70=24,L70=36,L70=48,L70=60,L70=72,L70=84,L70=96),1,0)</f>
        <v>0</v>
      </c>
      <c r="N70" s="65">
        <f>IF(H70&gt;J70,1,0)</f>
        <v>1</v>
      </c>
      <c r="O70" s="65">
        <f>IF(N70=N69,O69+N70,0)</f>
        <v>1</v>
      </c>
      <c r="P70" s="65">
        <f>IF(OR(O70=12,O70=24,O70=36,O70=48,O70=60,O70=72,O70=84,O70=96),1,0)</f>
        <v>0</v>
      </c>
      <c r="Q70" s="66">
        <f>M70+P70</f>
        <v>0</v>
      </c>
      <c r="R70" s="66">
        <f>Q70*ABS(S70)*0.1</f>
        <v>0</v>
      </c>
      <c r="S70" s="67">
        <f>I70*E70/40000</f>
        <v>0.6397272386825</v>
      </c>
      <c r="T70" s="60">
        <f>MIN($T$6/100*G70,150)</f>
        <v>106.0477908</v>
      </c>
      <c r="U70" s="60">
        <f>MIN($U$6/100*G70,200)</f>
        <v>132.5597385</v>
      </c>
      <c r="V70" s="60">
        <f>MIN($V$6/100*G70,250)</f>
        <v>176.746318</v>
      </c>
      <c r="W70" s="60">
        <v>0.2</v>
      </c>
      <c r="X70" s="60">
        <v>0.2</v>
      </c>
      <c r="Y70" s="60">
        <v>0.6</v>
      </c>
      <c r="Z70" s="67">
        <f>IF(AND(D70&lt;49.85,H70&gt;0),$C$2*ABS(H70)/40000,(SUMPRODUCT(--(H70&gt;$T70:$V70),(H70-$T70:$V70),($W70:$Y70)))*E70/40000)</f>
        <v>0</v>
      </c>
      <c r="AA70" s="67">
        <f>IF(AND(C70&gt;=50.1,H70&lt;0),($A$2)*ABS(H70)/40000,0)</f>
        <v>0</v>
      </c>
      <c r="AB70" s="67">
        <f>S70+Z70+AA70</f>
        <v>0.6397272386825</v>
      </c>
      <c r="AC70" s="75">
        <f>IF(AB70&gt;=0,AB70,"")</f>
        <v>0.6397272386825</v>
      </c>
      <c r="AD70" s="76" t="str">
        <f>IF(AB70&lt;0,AB70,"")</f>
        <v/>
      </c>
      <c r="AE70" s="77"/>
      <c r="AF70" s="89"/>
      <c r="AG70" s="92">
        <f>ROUND((AG69-0.01),2)</f>
        <v>50.86</v>
      </c>
      <c r="AH70" s="93">
        <v>0</v>
      </c>
      <c r="AI70" s="86">
        <v>0</v>
      </c>
    </row>
    <row r="71" spans="1:38" customHeight="1" ht="15.75">
      <c r="A71" s="70">
        <v>0.65625</v>
      </c>
      <c r="B71" s="71">
        <v>0.666666666666667</v>
      </c>
      <c r="C71" s="72">
        <v>49.9</v>
      </c>
      <c r="D71" s="73">
        <f>ROUND(C71,2)</f>
        <v>49.9</v>
      </c>
      <c r="E71" s="60">
        <v>599.05</v>
      </c>
      <c r="F71" s="60">
        <v>879.20399</v>
      </c>
      <c r="G71" s="61">
        <f>ABS(F71)</f>
        <v>879.20399</v>
      </c>
      <c r="H71" s="74">
        <v>62.77675</v>
      </c>
      <c r="I71" s="63">
        <f>MAX(H71,-0.12*G71)</f>
        <v>62.77675</v>
      </c>
      <c r="J71" s="63">
        <f>IF(ABS(G71)&lt;=10,0.5,IF(ABS(G71)&lt;=25,1,IF(ABS(G71)&lt;=100,2,10)))</f>
        <v>10</v>
      </c>
      <c r="K71" s="64">
        <f>IF(H71&lt;-J71,1,0)</f>
        <v>0</v>
      </c>
      <c r="L71" s="64">
        <f>IF(K71=K70,L70+K71,0)</f>
        <v>0</v>
      </c>
      <c r="M71" s="65">
        <f>IF(OR(L71=12,L71=24,L71=36,L71=48,L71=60,L71=72,L71=84,L71=96),1,0)</f>
        <v>0</v>
      </c>
      <c r="N71" s="65">
        <f>IF(H71&gt;J71,1,0)</f>
        <v>1</v>
      </c>
      <c r="O71" s="65">
        <f>IF(N71=N70,O70+N71,0)</f>
        <v>2</v>
      </c>
      <c r="P71" s="65">
        <f>IF(OR(O71=12,O71=24,O71=36,O71=48,O71=60,O71=72,O71=84,O71=96),1,0)</f>
        <v>0</v>
      </c>
      <c r="Q71" s="66">
        <f>M71+P71</f>
        <v>0</v>
      </c>
      <c r="R71" s="66">
        <f>Q71*ABS(S71)*0.1</f>
        <v>0</v>
      </c>
      <c r="S71" s="67">
        <f>I71*E71/40000</f>
        <v>0.9401603021874998</v>
      </c>
      <c r="T71" s="60">
        <f>MIN($T$6/100*G71,150)</f>
        <v>105.5044788</v>
      </c>
      <c r="U71" s="60">
        <f>MIN($U$6/100*G71,200)</f>
        <v>131.8805985</v>
      </c>
      <c r="V71" s="60">
        <f>MIN($V$6/100*G71,250)</f>
        <v>175.840798</v>
      </c>
      <c r="W71" s="60">
        <v>0.2</v>
      </c>
      <c r="X71" s="60">
        <v>0.2</v>
      </c>
      <c r="Y71" s="60">
        <v>0.6</v>
      </c>
      <c r="Z71" s="67">
        <f>IF(AND(D71&lt;49.85,H71&gt;0),$C$2*ABS(H71)/40000,(SUMPRODUCT(--(H71&gt;$T71:$V71),(H71-$T71:$V71),($W71:$Y71)))*E71/40000)</f>
        <v>0</v>
      </c>
      <c r="AA71" s="67">
        <f>IF(AND(C71&gt;=50.1,H71&lt;0),($A$2)*ABS(H71)/40000,0)</f>
        <v>0</v>
      </c>
      <c r="AB71" s="67">
        <f>S71+Z71+AA71</f>
        <v>0.9401603021874998</v>
      </c>
      <c r="AC71" s="75">
        <f>IF(AB71&gt;=0,AB71,"")</f>
        <v>0.9401603021874998</v>
      </c>
      <c r="AD71" s="76" t="str">
        <f>IF(AB71&lt;0,AB71,"")</f>
        <v/>
      </c>
      <c r="AE71" s="77"/>
      <c r="AF71" s="89"/>
      <c r="AG71" s="92">
        <f>ROUND((AG70-0.01),2)</f>
        <v>50.85</v>
      </c>
      <c r="AH71" s="93">
        <v>0</v>
      </c>
      <c r="AI71" s="86">
        <v>0</v>
      </c>
    </row>
    <row r="72" spans="1:38" customHeight="1" ht="15.75">
      <c r="A72" s="70">
        <v>0.666666666666667</v>
      </c>
      <c r="B72" s="71">
        <v>0.677083333333334</v>
      </c>
      <c r="C72" s="72">
        <v>49.99</v>
      </c>
      <c r="D72" s="73">
        <f>ROUND(C72,2)</f>
        <v>49.99</v>
      </c>
      <c r="E72" s="60">
        <v>297.64</v>
      </c>
      <c r="F72" s="60">
        <v>878.25639</v>
      </c>
      <c r="G72" s="61">
        <f>ABS(F72)</f>
        <v>878.25639</v>
      </c>
      <c r="H72" s="74">
        <v>52.90453</v>
      </c>
      <c r="I72" s="63">
        <f>MAX(H72,-0.12*G72)</f>
        <v>52.90453</v>
      </c>
      <c r="J72" s="63">
        <f>IF(ABS(G72)&lt;=10,0.5,IF(ABS(G72)&lt;=25,1,IF(ABS(G72)&lt;=100,2,10)))</f>
        <v>10</v>
      </c>
      <c r="K72" s="64">
        <f>IF(H72&lt;-J72,1,0)</f>
        <v>0</v>
      </c>
      <c r="L72" s="64">
        <f>IF(K72=K71,L71+K72,0)</f>
        <v>0</v>
      </c>
      <c r="M72" s="65">
        <f>IF(OR(L72=12,L72=24,L72=36,L72=48,L72=60,L72=72,L72=84,L72=96),1,0)</f>
        <v>0</v>
      </c>
      <c r="N72" s="65">
        <f>IF(H72&gt;J72,1,0)</f>
        <v>1</v>
      </c>
      <c r="O72" s="65">
        <f>IF(N72=N71,O71+N72,0)</f>
        <v>3</v>
      </c>
      <c r="P72" s="65">
        <f>IF(OR(O72=12,O72=24,O72=36,O72=48,O72=60,O72=72,O72=84,O72=96),1,0)</f>
        <v>0</v>
      </c>
      <c r="Q72" s="66">
        <f>M72+P72</f>
        <v>0</v>
      </c>
      <c r="R72" s="66">
        <f>Q72*ABS(S72)*0.1</f>
        <v>0</v>
      </c>
      <c r="S72" s="67">
        <f>I72*E72/40000</f>
        <v>0.39366260773</v>
      </c>
      <c r="T72" s="60">
        <f>MIN($T$6/100*G72,150)</f>
        <v>105.3907668</v>
      </c>
      <c r="U72" s="60">
        <f>MIN($U$6/100*G72,200)</f>
        <v>131.7384585</v>
      </c>
      <c r="V72" s="60">
        <f>MIN($V$6/100*G72,250)</f>
        <v>175.651278</v>
      </c>
      <c r="W72" s="60">
        <v>0.2</v>
      </c>
      <c r="X72" s="60">
        <v>0.2</v>
      </c>
      <c r="Y72" s="60">
        <v>0.6</v>
      </c>
      <c r="Z72" s="67">
        <f>IF(AND(D72&lt;49.85,H72&gt;0),$C$2*ABS(H72)/40000,(SUMPRODUCT(--(H72&gt;$T72:$V72),(H72-$T72:$V72),($W72:$Y72)))*E72/40000)</f>
        <v>0</v>
      </c>
      <c r="AA72" s="67">
        <f>IF(AND(C72&gt;=50.1,H72&lt;0),($A$2)*ABS(H72)/40000,0)</f>
        <v>0</v>
      </c>
      <c r="AB72" s="67">
        <f>S72+Z72+AA72</f>
        <v>0.39366260773</v>
      </c>
      <c r="AC72" s="75">
        <f>IF(AB72&gt;=0,AB72,"")</f>
        <v>0.39366260773</v>
      </c>
      <c r="AD72" s="76" t="str">
        <f>IF(AB72&lt;0,AB72,"")</f>
        <v/>
      </c>
      <c r="AE72" s="77"/>
      <c r="AF72" s="89"/>
      <c r="AG72" s="92">
        <f>ROUND((AG71-0.01),2)</f>
        <v>50.84</v>
      </c>
      <c r="AH72" s="93">
        <v>0</v>
      </c>
      <c r="AI72" s="86">
        <v>0</v>
      </c>
    </row>
    <row r="73" spans="1:38" customHeight="1" ht="15.75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364.62</v>
      </c>
      <c r="F73" s="60">
        <v>876.99319</v>
      </c>
      <c r="G73" s="61">
        <f>ABS(F73)</f>
        <v>876.99319</v>
      </c>
      <c r="H73" s="74">
        <v>54.59796</v>
      </c>
      <c r="I73" s="63">
        <f>MAX(H73,-0.12*G73)</f>
        <v>54.59796</v>
      </c>
      <c r="J73" s="63">
        <f>IF(ABS(G73)&lt;=10,0.5,IF(ABS(G73)&lt;=25,1,IF(ABS(G73)&lt;=100,2,10)))</f>
        <v>10</v>
      </c>
      <c r="K73" s="64">
        <f>IF(H73&lt;-J73,1,0)</f>
        <v>0</v>
      </c>
      <c r="L73" s="64">
        <f>IF(K73=K72,L72+K73,0)</f>
        <v>0</v>
      </c>
      <c r="M73" s="65">
        <f>IF(OR(L73=12,L73=24,L73=36,L73=48,L73=60,L73=72,L73=84,L73=96),1,0)</f>
        <v>0</v>
      </c>
      <c r="N73" s="65">
        <f>IF(H73&gt;J73,1,0)</f>
        <v>1</v>
      </c>
      <c r="O73" s="65">
        <f>IF(N73=N72,O72+N73,0)</f>
        <v>4</v>
      </c>
      <c r="P73" s="65">
        <f>IF(OR(O73=12,O73=24,O73=36,O73=48,O73=60,O73=72,O73=84,O73=96),1,0)</f>
        <v>0</v>
      </c>
      <c r="Q73" s="66">
        <f>M73+P73</f>
        <v>0</v>
      </c>
      <c r="R73" s="66">
        <f>Q73*ABS(S73)*0.1</f>
        <v>0</v>
      </c>
      <c r="S73" s="67">
        <f>I73*E73/40000</f>
        <v>0.49768770438</v>
      </c>
      <c r="T73" s="60">
        <f>MIN($T$6/100*G73,150)</f>
        <v>105.2391828</v>
      </c>
      <c r="U73" s="60">
        <f>MIN($U$6/100*G73,200)</f>
        <v>131.5489785</v>
      </c>
      <c r="V73" s="60">
        <f>MIN($V$6/100*G73,250)</f>
        <v>175.398638</v>
      </c>
      <c r="W73" s="60">
        <v>0.2</v>
      </c>
      <c r="X73" s="60">
        <v>0.2</v>
      </c>
      <c r="Y73" s="60">
        <v>0.6</v>
      </c>
      <c r="Z73" s="67">
        <f>IF(AND(D73&lt;49.85,H73&gt;0),$C$2*ABS(H73)/40000,(SUMPRODUCT(--(H73&gt;$T73:$V73),(H73-$T73:$V73),($W73:$Y73)))*E73/40000)</f>
        <v>0</v>
      </c>
      <c r="AA73" s="67">
        <f>IF(AND(C73&gt;=50.1,H73&lt;0),($A$2)*ABS(H73)/40000,0)</f>
        <v>0</v>
      </c>
      <c r="AB73" s="67">
        <f>S73+Z73+AA73</f>
        <v>0.49768770438</v>
      </c>
      <c r="AC73" s="75">
        <f>IF(AB73&gt;=0,AB73,"")</f>
        <v>0.49768770438</v>
      </c>
      <c r="AD73" s="76" t="str">
        <f>IF(AB73&lt;0,AB73,"")</f>
        <v/>
      </c>
      <c r="AE73" s="77"/>
      <c r="AF73" s="89"/>
      <c r="AG73" s="92">
        <f>ROUND((AG72-0.01),2)</f>
        <v>50.83</v>
      </c>
      <c r="AH73" s="93">
        <v>0</v>
      </c>
      <c r="AI73" s="86">
        <v>0</v>
      </c>
    </row>
    <row r="74" spans="1:38" customHeight="1" ht="15.75">
      <c r="A74" s="70">
        <v>0.6875</v>
      </c>
      <c r="B74" s="71">
        <v>0.697916666666667</v>
      </c>
      <c r="C74" s="72">
        <v>49.99</v>
      </c>
      <c r="D74" s="73">
        <f>ROUND(C74,2)</f>
        <v>49.99</v>
      </c>
      <c r="E74" s="60">
        <v>297.64</v>
      </c>
      <c r="F74" s="60">
        <v>934.20969</v>
      </c>
      <c r="G74" s="61">
        <f>ABS(F74)</f>
        <v>934.20969</v>
      </c>
      <c r="H74" s="74">
        <v>27.64584</v>
      </c>
      <c r="I74" s="63">
        <f>MAX(H74,-0.12*G74)</f>
        <v>27.64584</v>
      </c>
      <c r="J74" s="63">
        <f>IF(ABS(G74)&lt;=10,0.5,IF(ABS(G74)&lt;=25,1,IF(ABS(G74)&lt;=100,2,10)))</f>
        <v>10</v>
      </c>
      <c r="K74" s="64">
        <f>IF(H74&lt;-J74,1,0)</f>
        <v>0</v>
      </c>
      <c r="L74" s="64">
        <f>IF(K74=K73,L73+K74,0)</f>
        <v>0</v>
      </c>
      <c r="M74" s="65">
        <f>IF(OR(L74=12,L74=24,L74=36,L74=48,L74=60,L74=72,L74=84,L74=96),1,0)</f>
        <v>0</v>
      </c>
      <c r="N74" s="65">
        <f>IF(H74&gt;J74,1,0)</f>
        <v>1</v>
      </c>
      <c r="O74" s="65">
        <f>IF(N74=N73,O73+N74,0)</f>
        <v>5</v>
      </c>
      <c r="P74" s="65">
        <f>IF(OR(O74=12,O74=24,O74=36,O74=48,O74=60,O74=72,O74=84,O74=96),1,0)</f>
        <v>0</v>
      </c>
      <c r="Q74" s="66">
        <f>M74+P74</f>
        <v>0</v>
      </c>
      <c r="R74" s="66">
        <f>Q74*ABS(S74)*0.1</f>
        <v>0</v>
      </c>
      <c r="S74" s="67">
        <f>I74*E74/40000</f>
        <v>0.20571269544</v>
      </c>
      <c r="T74" s="60">
        <f>MIN($T$6/100*G74,150)</f>
        <v>112.1051628</v>
      </c>
      <c r="U74" s="60">
        <f>MIN($U$6/100*G74,200)</f>
        <v>140.1314535</v>
      </c>
      <c r="V74" s="60">
        <f>MIN($V$6/100*G74,250)</f>
        <v>186.841938</v>
      </c>
      <c r="W74" s="60">
        <v>0.2</v>
      </c>
      <c r="X74" s="60">
        <v>0.2</v>
      </c>
      <c r="Y74" s="60">
        <v>0.6</v>
      </c>
      <c r="Z74" s="67">
        <f>IF(AND(D74&lt;49.85,H74&gt;0),$C$2*ABS(H74)/40000,(SUMPRODUCT(--(H74&gt;$T74:$V74),(H74-$T74:$V74),($W74:$Y74)))*E74/40000)</f>
        <v>0</v>
      </c>
      <c r="AA74" s="67">
        <f>IF(AND(C74&gt;=50.1,H74&lt;0),($A$2)*ABS(H74)/40000,0)</f>
        <v>0</v>
      </c>
      <c r="AB74" s="67">
        <f>S74+Z74+AA74</f>
        <v>0.20571269544</v>
      </c>
      <c r="AC74" s="75">
        <f>IF(AB74&gt;=0,AB74,"")</f>
        <v>0.20571269544</v>
      </c>
      <c r="AD74" s="76" t="str">
        <f>IF(AB74&lt;0,AB74,"")</f>
        <v/>
      </c>
      <c r="AE74" s="77"/>
      <c r="AF74" s="89"/>
      <c r="AG74" s="92">
        <f>ROUND((AG73-0.01),2)</f>
        <v>50.82</v>
      </c>
      <c r="AH74" s="93">
        <v>0</v>
      </c>
      <c r="AI74" s="86">
        <v>0</v>
      </c>
    </row>
    <row r="75" spans="1:38" customHeight="1" ht="15.75">
      <c r="A75" s="70">
        <v>0.697916666666667</v>
      </c>
      <c r="B75" s="71">
        <v>0.708333333333334</v>
      </c>
      <c r="C75" s="72">
        <v>49.91</v>
      </c>
      <c r="D75" s="73">
        <f>ROUND(C75,2)</f>
        <v>49.91</v>
      </c>
      <c r="E75" s="60">
        <v>565.5599999999999</v>
      </c>
      <c r="F75" s="60">
        <v>922.97032</v>
      </c>
      <c r="G75" s="61">
        <f>ABS(F75)</f>
        <v>922.97032</v>
      </c>
      <c r="H75" s="74">
        <v>27.89522</v>
      </c>
      <c r="I75" s="63">
        <f>MAX(H75,-0.12*G75)</f>
        <v>27.89522</v>
      </c>
      <c r="J75" s="63">
        <f>IF(ABS(G75)&lt;=10,0.5,IF(ABS(G75)&lt;=25,1,IF(ABS(G75)&lt;=100,2,10)))</f>
        <v>10</v>
      </c>
      <c r="K75" s="64">
        <f>IF(H75&lt;-J75,1,0)</f>
        <v>0</v>
      </c>
      <c r="L75" s="64">
        <f>IF(K75=K74,L74+K75,0)</f>
        <v>0</v>
      </c>
      <c r="M75" s="65">
        <f>IF(OR(L75=12,L75=24,L75=36,L75=48,L75=60,L75=72,L75=84,L75=96),1,0)</f>
        <v>0</v>
      </c>
      <c r="N75" s="65">
        <f>IF(H75&gt;J75,1,0)</f>
        <v>1</v>
      </c>
      <c r="O75" s="65">
        <f>IF(N75=N74,O74+N75,0)</f>
        <v>6</v>
      </c>
      <c r="P75" s="65">
        <f>IF(OR(O75=12,O75=24,O75=36,O75=48,O75=60,O75=72,O75=84,O75=96),1,0)</f>
        <v>0</v>
      </c>
      <c r="Q75" s="66">
        <f>M75+P75</f>
        <v>0</v>
      </c>
      <c r="R75" s="66">
        <f>Q75*ABS(S75)*0.1</f>
        <v>0</v>
      </c>
      <c r="S75" s="67">
        <f>I75*E75/40000</f>
        <v>0.39441051558</v>
      </c>
      <c r="T75" s="60">
        <f>MIN($T$6/100*G75,150)</f>
        <v>110.7564384</v>
      </c>
      <c r="U75" s="60">
        <f>MIN($U$6/100*G75,200)</f>
        <v>138.445548</v>
      </c>
      <c r="V75" s="60">
        <f>MIN($V$6/100*G75,250)</f>
        <v>184.594064</v>
      </c>
      <c r="W75" s="60">
        <v>0.2</v>
      </c>
      <c r="X75" s="60">
        <v>0.2</v>
      </c>
      <c r="Y75" s="60">
        <v>0.6</v>
      </c>
      <c r="Z75" s="67">
        <f>IF(AND(D75&lt;49.85,H75&gt;0),$C$2*ABS(H75)/40000,(SUMPRODUCT(--(H75&gt;$T75:$V75),(H75-$T75:$V75),($W75:$Y75)))*E75/40000)</f>
        <v>0</v>
      </c>
      <c r="AA75" s="67">
        <f>IF(AND(C75&gt;=50.1,H75&lt;0),($A$2)*ABS(H75)/40000,0)</f>
        <v>0</v>
      </c>
      <c r="AB75" s="67">
        <f>S75+Z75+AA75</f>
        <v>0.39441051558</v>
      </c>
      <c r="AC75" s="75">
        <f>IF(AB75&gt;=0,AB75,"")</f>
        <v>0.39441051558</v>
      </c>
      <c r="AD75" s="76" t="str">
        <f>IF(AB75&lt;0,AB75,"")</f>
        <v/>
      </c>
      <c r="AE75" s="77"/>
      <c r="AF75" s="89"/>
      <c r="AG75" s="92">
        <f>ROUND((AG74-0.01),2)</f>
        <v>50.81</v>
      </c>
      <c r="AH75" s="93">
        <v>0</v>
      </c>
      <c r="AI75" s="86">
        <v>0</v>
      </c>
    </row>
    <row r="76" spans="1:38" customHeight="1" ht="15.75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52.83</v>
      </c>
      <c r="F76" s="60">
        <v>948.84385</v>
      </c>
      <c r="G76" s="61">
        <f>ABS(F76)</f>
        <v>948.84385</v>
      </c>
      <c r="H76" s="74">
        <v>6.03713</v>
      </c>
      <c r="I76" s="63">
        <f>MAX(H76,-0.12*G76)</f>
        <v>6.03713</v>
      </c>
      <c r="J76" s="63">
        <f>IF(ABS(G76)&lt;=10,0.5,IF(ABS(G76)&lt;=25,1,IF(ABS(G76)&lt;=100,2,10)))</f>
        <v>10</v>
      </c>
      <c r="K76" s="64">
        <f>IF(H76&lt;-J76,1,0)</f>
        <v>0</v>
      </c>
      <c r="L76" s="64">
        <f>IF(K76=K75,L75+K76,0)</f>
        <v>0</v>
      </c>
      <c r="M76" s="65">
        <f>IF(OR(L76=12,L76=24,L76=36,L76=48,L76=60,L76=72,L76=84,L76=96),1,0)</f>
        <v>0</v>
      </c>
      <c r="N76" s="65">
        <f>IF(H76&gt;J76,1,0)</f>
        <v>0</v>
      </c>
      <c r="O76" s="65">
        <f>IF(N76=N75,O75+N76,0)</f>
        <v>0</v>
      </c>
      <c r="P76" s="65">
        <f>IF(OR(O76=12,O76=24,O76=36,O76=48,O76=60,O76=72,O76=84,O76=96),1,0)</f>
        <v>0</v>
      </c>
      <c r="Q76" s="66">
        <f>M76+P76</f>
        <v>0</v>
      </c>
      <c r="R76" s="66">
        <f>Q76*ABS(S76)*0.1</f>
        <v>0</v>
      </c>
      <c r="S76" s="67">
        <f>I76*E76/40000</f>
        <v>0.007973539447500001</v>
      </c>
      <c r="T76" s="60">
        <f>MIN($T$6/100*G76,150)</f>
        <v>113.861262</v>
      </c>
      <c r="U76" s="60">
        <f>MIN($U$6/100*G76,200)</f>
        <v>142.3265775</v>
      </c>
      <c r="V76" s="60">
        <f>MIN($V$6/100*G76,250)</f>
        <v>189.76877</v>
      </c>
      <c r="W76" s="60">
        <v>0.2</v>
      </c>
      <c r="X76" s="60">
        <v>0.2</v>
      </c>
      <c r="Y76" s="60">
        <v>0.6</v>
      </c>
      <c r="Z76" s="67">
        <f>IF(AND(D76&lt;49.85,H76&gt;0),$C$2*ABS(H76)/40000,(SUMPRODUCT(--(H76&gt;$T76:$V76),(H76-$T76:$V76),($W76:$Y76)))*E76/40000)</f>
        <v>0</v>
      </c>
      <c r="AA76" s="67">
        <f>IF(AND(C76&gt;=50.1,H76&lt;0),($A$2)*ABS(H76)/40000,0)</f>
        <v>0</v>
      </c>
      <c r="AB76" s="67">
        <f>S76+Z76+AA76</f>
        <v>0.007973539447500001</v>
      </c>
      <c r="AC76" s="75">
        <f>IF(AB76&gt;=0,AB76,"")</f>
        <v>0.007973539447500001</v>
      </c>
      <c r="AD76" s="76" t="str">
        <f>IF(AB76&lt;0,AB76,"")</f>
        <v/>
      </c>
      <c r="AE76" s="77"/>
      <c r="AF76" s="89"/>
      <c r="AG76" s="92">
        <f>ROUND((AG75-0.01),2)</f>
        <v>50.8</v>
      </c>
      <c r="AH76" s="93">
        <v>0</v>
      </c>
      <c r="AI76" s="86">
        <v>0</v>
      </c>
    </row>
    <row r="77" spans="1:38" customHeight="1" ht="15.75">
      <c r="A77" s="70">
        <v>0.71875</v>
      </c>
      <c r="B77" s="71">
        <v>0.729166666666667</v>
      </c>
      <c r="C77" s="72">
        <v>50.02</v>
      </c>
      <c r="D77" s="73">
        <f>ROUND(C77,2)</f>
        <v>50.02</v>
      </c>
      <c r="E77" s="60">
        <v>158.49</v>
      </c>
      <c r="F77" s="60">
        <v>934.25615</v>
      </c>
      <c r="G77" s="61">
        <f>ABS(F77)</f>
        <v>934.25615</v>
      </c>
      <c r="H77" s="74">
        <v>28.20219</v>
      </c>
      <c r="I77" s="63">
        <f>MAX(H77,-0.12*G77)</f>
        <v>28.20219</v>
      </c>
      <c r="J77" s="63">
        <f>IF(ABS(G77)&lt;=10,0.5,IF(ABS(G77)&lt;=25,1,IF(ABS(G77)&lt;=100,2,10)))</f>
        <v>10</v>
      </c>
      <c r="K77" s="64">
        <f>IF(H77&lt;-J77,1,0)</f>
        <v>0</v>
      </c>
      <c r="L77" s="64">
        <f>IF(K77=K76,L76+K77,0)</f>
        <v>0</v>
      </c>
      <c r="M77" s="65">
        <f>IF(OR(L77=12,L77=24,L77=36,L77=48,L77=60,L77=72,L77=84,L77=96),1,0)</f>
        <v>0</v>
      </c>
      <c r="N77" s="65">
        <f>IF(H77&gt;J77,1,0)</f>
        <v>1</v>
      </c>
      <c r="O77" s="65">
        <f>IF(N77=N76,O76+N77,0)</f>
        <v>0</v>
      </c>
      <c r="P77" s="65">
        <f>IF(OR(O77=12,O77=24,O77=36,O77=48,O77=60,O77=72,O77=84,O77=96),1,0)</f>
        <v>0</v>
      </c>
      <c r="Q77" s="66">
        <f>M77+P77</f>
        <v>0</v>
      </c>
      <c r="R77" s="66">
        <f>Q77*ABS(S77)*0.1</f>
        <v>0</v>
      </c>
      <c r="S77" s="67">
        <f>I77*E77/40000</f>
        <v>0.1117441273275</v>
      </c>
      <c r="T77" s="60">
        <f>MIN($T$6/100*G77,150)</f>
        <v>112.110738</v>
      </c>
      <c r="U77" s="60">
        <f>MIN($U$6/100*G77,200)</f>
        <v>140.1384225</v>
      </c>
      <c r="V77" s="60">
        <f>MIN($V$6/100*G77,250)</f>
        <v>186.85123</v>
      </c>
      <c r="W77" s="60">
        <v>0.2</v>
      </c>
      <c r="X77" s="60">
        <v>0.2</v>
      </c>
      <c r="Y77" s="60">
        <v>0.6</v>
      </c>
      <c r="Z77" s="67">
        <f>IF(AND(D77&lt;49.85,H77&gt;0),$C$2*ABS(H77)/40000,(SUMPRODUCT(--(H77&gt;$T77:$V77),(H77-$T77:$V77),($W77:$Y77)))*E77/40000)</f>
        <v>0</v>
      </c>
      <c r="AA77" s="67">
        <f>IF(AND(C77&gt;=50.1,H77&lt;0),($A$2)*ABS(H77)/40000,0)</f>
        <v>0</v>
      </c>
      <c r="AB77" s="67">
        <f>S77+Z77+AA77</f>
        <v>0.1117441273275</v>
      </c>
      <c r="AC77" s="75">
        <f>IF(AB77&gt;=0,AB77,"")</f>
        <v>0.1117441273275</v>
      </c>
      <c r="AD77" s="76" t="str">
        <f>IF(AB77&lt;0,AB77,"")</f>
        <v/>
      </c>
      <c r="AE77" s="77"/>
      <c r="AF77" s="89"/>
      <c r="AG77" s="92">
        <f>ROUND((AG76-0.01),2)</f>
        <v>50.79</v>
      </c>
      <c r="AH77" s="93">
        <v>0</v>
      </c>
      <c r="AI77" s="86">
        <v>0</v>
      </c>
    </row>
    <row r="78" spans="1:38" customHeight="1" ht="15.75">
      <c r="A78" s="70">
        <v>0.729166666666667</v>
      </c>
      <c r="B78" s="71">
        <v>0.739583333333334</v>
      </c>
      <c r="C78" s="72">
        <v>49.99</v>
      </c>
      <c r="D78" s="73">
        <f>ROUND(C78,2)</f>
        <v>49.99</v>
      </c>
      <c r="E78" s="60">
        <v>297.64</v>
      </c>
      <c r="F78" s="60">
        <v>942.56066</v>
      </c>
      <c r="G78" s="61">
        <f>ABS(F78)</f>
        <v>942.56066</v>
      </c>
      <c r="H78" s="74">
        <v>7.87186</v>
      </c>
      <c r="I78" s="63">
        <f>MAX(H78,-0.12*G78)</f>
        <v>7.87186</v>
      </c>
      <c r="J78" s="63">
        <f>IF(ABS(G78)&lt;=10,0.5,IF(ABS(G78)&lt;=25,1,IF(ABS(G78)&lt;=100,2,10)))</f>
        <v>10</v>
      </c>
      <c r="K78" s="64">
        <f>IF(H78&lt;-J78,1,0)</f>
        <v>0</v>
      </c>
      <c r="L78" s="64">
        <f>IF(K78=K77,L77+K78,0)</f>
        <v>0</v>
      </c>
      <c r="M78" s="65">
        <f>IF(OR(L78=12,L78=24,L78=36,L78=48,L78=60,L78=72,L78=84,L78=96),1,0)</f>
        <v>0</v>
      </c>
      <c r="N78" s="65">
        <f>IF(H78&gt;J78,1,0)</f>
        <v>0</v>
      </c>
      <c r="O78" s="65">
        <f>IF(N78=N77,O77+N78,0)</f>
        <v>0</v>
      </c>
      <c r="P78" s="65">
        <f>IF(OR(O78=12,O78=24,O78=36,O78=48,O78=60,O78=72,O78=84,O78=96),1,0)</f>
        <v>0</v>
      </c>
      <c r="Q78" s="66">
        <f>M78+P78</f>
        <v>0</v>
      </c>
      <c r="R78" s="66">
        <f>Q78*ABS(S78)*0.1</f>
        <v>0</v>
      </c>
      <c r="S78" s="67">
        <f>I78*E78/40000</f>
        <v>0.05857451026</v>
      </c>
      <c r="T78" s="60">
        <f>MIN($T$6/100*G78,150)</f>
        <v>113.1072792</v>
      </c>
      <c r="U78" s="60">
        <f>MIN($U$6/100*G78,200)</f>
        <v>141.384099</v>
      </c>
      <c r="V78" s="60">
        <f>MIN($V$6/100*G78,250)</f>
        <v>188.512132</v>
      </c>
      <c r="W78" s="60">
        <v>0.2</v>
      </c>
      <c r="X78" s="60">
        <v>0.2</v>
      </c>
      <c r="Y78" s="60">
        <v>0.6</v>
      </c>
      <c r="Z78" s="67">
        <f>IF(AND(D78&lt;49.85,H78&gt;0),$C$2*ABS(H78)/40000,(SUMPRODUCT(--(H78&gt;$T78:$V78),(H78-$T78:$V78),($W78:$Y78)))*E78/40000)</f>
        <v>0</v>
      </c>
      <c r="AA78" s="67">
        <f>IF(AND(C78&gt;=50.1,H78&lt;0),($A$2)*ABS(H78)/40000,0)</f>
        <v>0</v>
      </c>
      <c r="AB78" s="67">
        <f>S78+Z78+AA78</f>
        <v>0.05857451026</v>
      </c>
      <c r="AC78" s="75">
        <f>IF(AB78&gt;=0,AB78,"")</f>
        <v>0.05857451026</v>
      </c>
      <c r="AD78" s="76" t="str">
        <f>IF(AB78&lt;0,AB78,"")</f>
        <v/>
      </c>
      <c r="AE78" s="77"/>
      <c r="AF78" s="89"/>
      <c r="AG78" s="92">
        <f>ROUND((AG77-0.01),2)</f>
        <v>50.78</v>
      </c>
      <c r="AH78" s="93">
        <v>0</v>
      </c>
      <c r="AI78" s="86">
        <v>0</v>
      </c>
    </row>
    <row r="79" spans="1:38" customHeight="1" ht="15.75">
      <c r="A79" s="70">
        <v>0.739583333333333</v>
      </c>
      <c r="B79" s="71">
        <v>0.75</v>
      </c>
      <c r="C79" s="72">
        <v>50.05</v>
      </c>
      <c r="D79" s="73">
        <f>ROUND(C79,2)</f>
        <v>50.05</v>
      </c>
      <c r="E79" s="60">
        <v>0</v>
      </c>
      <c r="F79" s="60">
        <v>989.02392</v>
      </c>
      <c r="G79" s="61">
        <f>ABS(F79)</f>
        <v>989.02392</v>
      </c>
      <c r="H79" s="74">
        <v>-41.55225</v>
      </c>
      <c r="I79" s="63">
        <f>MAX(H79,-0.12*G79)</f>
        <v>-41.55225</v>
      </c>
      <c r="J79" s="63">
        <f>IF(ABS(G79)&lt;=10,0.5,IF(ABS(G79)&lt;=25,1,IF(ABS(G79)&lt;=100,2,10)))</f>
        <v>10</v>
      </c>
      <c r="K79" s="64">
        <f>IF(H79&lt;-J79,1,0)</f>
        <v>1</v>
      </c>
      <c r="L79" s="64">
        <f>IF(K79=K78,L78+K79,0)</f>
        <v>0</v>
      </c>
      <c r="M79" s="65">
        <f>IF(OR(L79=12,L79=24,L79=36,L79=48,L79=60,L79=72,L79=84,L79=96),1,0)</f>
        <v>0</v>
      </c>
      <c r="N79" s="65">
        <f>IF(H79&gt;J79,1,0)</f>
        <v>0</v>
      </c>
      <c r="O79" s="65">
        <f>IF(N79=N78,O78+N79,0)</f>
        <v>0</v>
      </c>
      <c r="P79" s="65">
        <f>IF(OR(O79=12,O79=24,O79=36,O79=48,O79=60,O79=72,O79=84,O79=96),1,0)</f>
        <v>0</v>
      </c>
      <c r="Q79" s="66">
        <f>M79+P79</f>
        <v>0</v>
      </c>
      <c r="R79" s="66">
        <f>Q79*ABS(S79)*0.1</f>
        <v>0</v>
      </c>
      <c r="S79" s="67">
        <f>I79*E79/40000</f>
        <v>-0</v>
      </c>
      <c r="T79" s="60">
        <f>MIN($T$6/100*G79,150)</f>
        <v>118.6828704</v>
      </c>
      <c r="U79" s="60">
        <f>MIN($U$6/100*G79,200)</f>
        <v>148.353588</v>
      </c>
      <c r="V79" s="60">
        <f>MIN($V$6/100*G79,250)</f>
        <v>197.804784</v>
      </c>
      <c r="W79" s="60">
        <v>0.2</v>
      </c>
      <c r="X79" s="60">
        <v>0.2</v>
      </c>
      <c r="Y79" s="60">
        <v>0.6</v>
      </c>
      <c r="Z79" s="67">
        <f>IF(AND(D79&lt;49.85,H79&gt;0),$C$2*ABS(H79)/40000,(SUMPRODUCT(--(H79&gt;$T79:$V79),(H79-$T79:$V79),($W79:$Y79)))*E79/40000)</f>
        <v>0</v>
      </c>
      <c r="AA79" s="67">
        <f>IF(AND(C79&gt;=50.1,H79&lt;0),($A$2)*ABS(H79)/40000,0)</f>
        <v>0</v>
      </c>
      <c r="AB79" s="67">
        <f>S79+Z79+AA79</f>
        <v>0</v>
      </c>
      <c r="AC79" s="75">
        <f>IF(AB79&gt;=0,AB79,"")</f>
        <v>0</v>
      </c>
      <c r="AD79" s="76" t="str">
        <f>IF(AB79&lt;0,AB79,"")</f>
        <v/>
      </c>
      <c r="AE79" s="77"/>
      <c r="AF79" s="89"/>
      <c r="AG79" s="92">
        <f>ROUND((AG78-0.01),2)</f>
        <v>50.77</v>
      </c>
      <c r="AH79" s="93">
        <v>0</v>
      </c>
      <c r="AI79" s="86">
        <v>0</v>
      </c>
    </row>
    <row r="80" spans="1:38" customHeight="1" ht="15.75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105.66</v>
      </c>
      <c r="F80" s="60">
        <v>936.93787</v>
      </c>
      <c r="G80" s="61">
        <f>ABS(F80)</f>
        <v>936.93787</v>
      </c>
      <c r="H80" s="74">
        <v>-11.95406</v>
      </c>
      <c r="I80" s="63">
        <f>MAX(H80,-0.12*G80)</f>
        <v>-11.95406</v>
      </c>
      <c r="J80" s="63">
        <f>IF(ABS(G80)&lt;=10,0.5,IF(ABS(G80)&lt;=25,1,IF(ABS(G80)&lt;=100,2,10)))</f>
        <v>10</v>
      </c>
      <c r="K80" s="64">
        <f>IF(H80&lt;-J80,1,0)</f>
        <v>1</v>
      </c>
      <c r="L80" s="64">
        <f>IF(K80=K79,L79+K80,0)</f>
        <v>1</v>
      </c>
      <c r="M80" s="65">
        <f>IF(OR(L80=12,L80=24,L80=36,L80=48,L80=60,L80=72,L80=84,L80=96),1,0)</f>
        <v>0</v>
      </c>
      <c r="N80" s="65">
        <f>IF(H80&gt;J80,1,0)</f>
        <v>0</v>
      </c>
      <c r="O80" s="65">
        <f>IF(N80=N79,O79+N80,0)</f>
        <v>0</v>
      </c>
      <c r="P80" s="65">
        <f>IF(OR(O80=12,O80=24,O80=36,O80=48,O80=60,O80=72,O80=84,O80=96),1,0)</f>
        <v>0</v>
      </c>
      <c r="Q80" s="66">
        <f>M80+P80</f>
        <v>0</v>
      </c>
      <c r="R80" s="66">
        <f>Q80*ABS(S80)*0.1</f>
        <v>0</v>
      </c>
      <c r="S80" s="67">
        <f>I80*E80/40000</f>
        <v>-0.03157664949</v>
      </c>
      <c r="T80" s="60">
        <f>MIN($T$6/100*G80,150)</f>
        <v>112.4325444</v>
      </c>
      <c r="U80" s="60">
        <f>MIN($U$6/100*G80,200)</f>
        <v>140.5406805</v>
      </c>
      <c r="V80" s="60">
        <f>MIN($V$6/100*G80,250)</f>
        <v>187.387574</v>
      </c>
      <c r="W80" s="60">
        <v>0.2</v>
      </c>
      <c r="X80" s="60">
        <v>0.2</v>
      </c>
      <c r="Y80" s="60">
        <v>0.6</v>
      </c>
      <c r="Z80" s="67">
        <f>IF(AND(D80&lt;49.85,H80&gt;0),$C$2*ABS(H80)/40000,(SUMPRODUCT(--(H80&gt;$T80:$V80),(H80-$T80:$V80),($W80:$Y80)))*E80/40000)</f>
        <v>0</v>
      </c>
      <c r="AA80" s="67">
        <f>IF(AND(C80&gt;=50.1,H80&lt;0),($A$2)*ABS(H80)/40000,0)</f>
        <v>0</v>
      </c>
      <c r="AB80" s="67">
        <f>S80+Z80+AA80</f>
        <v>-0.03157664949</v>
      </c>
      <c r="AC80" s="75" t="str">
        <f>IF(AB80&gt;=0,AB80,"")</f>
        <v/>
      </c>
      <c r="AD80" s="76">
        <f>IF(AB80&lt;0,AB80,"")</f>
        <v>-0.03157664949</v>
      </c>
      <c r="AE80" s="77"/>
      <c r="AF80" s="89"/>
      <c r="AG80" s="92">
        <f>ROUND((AG79-0.01),2)</f>
        <v>50.76</v>
      </c>
      <c r="AH80" s="93">
        <v>0</v>
      </c>
      <c r="AI80" s="86">
        <v>0</v>
      </c>
    </row>
    <row r="81" spans="1:38" customHeight="1" ht="15.75">
      <c r="A81" s="70">
        <v>0.760416666666667</v>
      </c>
      <c r="B81" s="71">
        <v>0.770833333333334</v>
      </c>
      <c r="C81" s="72">
        <v>50.02</v>
      </c>
      <c r="D81" s="73">
        <f>ROUND(C81,2)</f>
        <v>50.02</v>
      </c>
      <c r="E81" s="60">
        <v>158.49</v>
      </c>
      <c r="F81" s="60">
        <v>993.92597</v>
      </c>
      <c r="G81" s="61">
        <f>ABS(F81)</f>
        <v>993.92597</v>
      </c>
      <c r="H81" s="74">
        <v>-122.19566</v>
      </c>
      <c r="I81" s="63">
        <f>MAX(H81,-0.12*G81)</f>
        <v>-119.2711164</v>
      </c>
      <c r="J81" s="63">
        <f>IF(ABS(G81)&lt;=10,0.5,IF(ABS(G81)&lt;=25,1,IF(ABS(G81)&lt;=100,2,10)))</f>
        <v>10</v>
      </c>
      <c r="K81" s="64">
        <f>IF(H81&lt;-J81,1,0)</f>
        <v>1</v>
      </c>
      <c r="L81" s="64">
        <f>IF(K81=K80,L80+K81,0)</f>
        <v>2</v>
      </c>
      <c r="M81" s="65">
        <f>IF(OR(L81=12,L81=24,L81=36,L81=48,L81=60,L81=72,L81=84,L81=96),1,0)</f>
        <v>0</v>
      </c>
      <c r="N81" s="65">
        <f>IF(H81&gt;J81,1,0)</f>
        <v>0</v>
      </c>
      <c r="O81" s="65">
        <f>IF(N81=N80,O80+N81,0)</f>
        <v>0</v>
      </c>
      <c r="P81" s="65">
        <f>IF(OR(O81=12,O81=24,O81=36,O81=48,O81=60,O81=72,O81=84,O81=96),1,0)</f>
        <v>0</v>
      </c>
      <c r="Q81" s="66">
        <f>M81+P81</f>
        <v>0</v>
      </c>
      <c r="R81" s="66">
        <f>Q81*ABS(S81)*0.1</f>
        <v>0</v>
      </c>
      <c r="S81" s="67">
        <f>I81*E81/40000</f>
        <v>-0.4725819809559</v>
      </c>
      <c r="T81" s="60">
        <f>MIN($T$6/100*G81,150)</f>
        <v>119.2711164</v>
      </c>
      <c r="U81" s="60">
        <f>MIN($U$6/100*G81,200)</f>
        <v>149.0888955</v>
      </c>
      <c r="V81" s="60">
        <f>MIN($V$6/100*G81,250)</f>
        <v>198.785194</v>
      </c>
      <c r="W81" s="60">
        <v>0.2</v>
      </c>
      <c r="X81" s="60">
        <v>0.2</v>
      </c>
      <c r="Y81" s="60">
        <v>0.6</v>
      </c>
      <c r="Z81" s="67">
        <f>IF(AND(D81&lt;49.85,H81&gt;0),$C$2*ABS(H81)/40000,(SUMPRODUCT(--(H81&gt;$T81:$V81),(H81-$T81:$V81),($W81:$Y81)))*E81/40000)</f>
        <v>0</v>
      </c>
      <c r="AA81" s="67">
        <f>IF(AND(C81&gt;=50.1,H81&lt;0),($A$2)*ABS(H81)/40000,0)</f>
        <v>0</v>
      </c>
      <c r="AB81" s="67">
        <f>S81+Z81+AA81</f>
        <v>-0.4725819809559</v>
      </c>
      <c r="AC81" s="75" t="str">
        <f>IF(AB81&gt;=0,AB81,"")</f>
        <v/>
      </c>
      <c r="AD81" s="76">
        <f>IF(AB81&lt;0,AB81,"")</f>
        <v>-0.4725819809559</v>
      </c>
      <c r="AE81" s="77"/>
      <c r="AF81" s="89"/>
      <c r="AG81" s="92">
        <f>ROUND((AG80-0.01),2)</f>
        <v>50.75</v>
      </c>
      <c r="AH81" s="93">
        <v>0</v>
      </c>
      <c r="AI81" s="86">
        <v>0</v>
      </c>
    </row>
    <row r="82" spans="1:38" customHeight="1" ht="15.75">
      <c r="A82" s="70">
        <v>0.770833333333333</v>
      </c>
      <c r="B82" s="71">
        <v>0.78125</v>
      </c>
      <c r="C82" s="72">
        <v>50.01</v>
      </c>
      <c r="D82" s="73">
        <f>ROUND(C82,2)</f>
        <v>50.01</v>
      </c>
      <c r="E82" s="60">
        <v>211.32</v>
      </c>
      <c r="F82" s="60">
        <v>1008.02678</v>
      </c>
      <c r="G82" s="61">
        <f>ABS(F82)</f>
        <v>1008.02678</v>
      </c>
      <c r="H82" s="74">
        <v>-160.95471</v>
      </c>
      <c r="I82" s="63">
        <f>MAX(H82,-0.12*G82)</f>
        <v>-120.9632136</v>
      </c>
      <c r="J82" s="63">
        <f>IF(ABS(G82)&lt;=10,0.5,IF(ABS(G82)&lt;=25,1,IF(ABS(G82)&lt;=100,2,10)))</f>
        <v>10</v>
      </c>
      <c r="K82" s="64">
        <f>IF(H82&lt;-J82,1,0)</f>
        <v>1</v>
      </c>
      <c r="L82" s="64">
        <f>IF(K82=K81,L81+K82,0)</f>
        <v>3</v>
      </c>
      <c r="M82" s="65">
        <f>IF(OR(L82=12,L82=24,L82=36,L82=48,L82=60,L82=72,L82=84,L82=96),1,0)</f>
        <v>0</v>
      </c>
      <c r="N82" s="65">
        <f>IF(H82&gt;J82,1,0)</f>
        <v>0</v>
      </c>
      <c r="O82" s="65">
        <f>IF(N82=N81,O81+N82,0)</f>
        <v>0</v>
      </c>
      <c r="P82" s="65">
        <f>IF(OR(O82=12,O82=24,O82=36,O82=48,O82=60,O82=72,O82=84,O82=96),1,0)</f>
        <v>0</v>
      </c>
      <c r="Q82" s="66">
        <f>M82+P82</f>
        <v>0</v>
      </c>
      <c r="R82" s="66">
        <f>Q82*ABS(S82)*0.1</f>
        <v>0</v>
      </c>
      <c r="S82" s="67">
        <f>I82*E82/40000</f>
        <v>-0.6390486574488</v>
      </c>
      <c r="T82" s="60">
        <f>MIN($T$6/100*G82,150)</f>
        <v>120.9632136</v>
      </c>
      <c r="U82" s="60">
        <f>MIN($U$6/100*G82,200)</f>
        <v>151.204017</v>
      </c>
      <c r="V82" s="60">
        <f>MIN($V$6/100*G82,250)</f>
        <v>201.605356</v>
      </c>
      <c r="W82" s="60">
        <v>0.2</v>
      </c>
      <c r="X82" s="60">
        <v>0.2</v>
      </c>
      <c r="Y82" s="60">
        <v>0.6</v>
      </c>
      <c r="Z82" s="67">
        <f>IF(AND(D82&lt;49.85,H82&gt;0),$C$2*ABS(H82)/40000,(SUMPRODUCT(--(H82&gt;$T82:$V82),(H82-$T82:$V82),($W82:$Y82)))*E82/40000)</f>
        <v>0</v>
      </c>
      <c r="AA82" s="67">
        <f>IF(AND(C82&gt;=50.1,H82&lt;0),($A$2)*ABS(H82)/40000,0)</f>
        <v>0</v>
      </c>
      <c r="AB82" s="67">
        <f>S82+Z82+AA82</f>
        <v>-0.6390486574488</v>
      </c>
      <c r="AC82" s="75" t="str">
        <f>IF(AB82&gt;=0,AB82,"")</f>
        <v/>
      </c>
      <c r="AD82" s="76">
        <f>IF(AB82&lt;0,AB82,"")</f>
        <v>-0.6390486574488</v>
      </c>
      <c r="AE82" s="77"/>
      <c r="AF82" s="89"/>
      <c r="AG82" s="92">
        <f>ROUND((AG81-0.01),2)</f>
        <v>50.74</v>
      </c>
      <c r="AH82" s="93">
        <v>0</v>
      </c>
      <c r="AI82" s="86">
        <v>0</v>
      </c>
    </row>
    <row r="83" spans="1:38" customHeight="1" ht="15.75">
      <c r="A83" s="70">
        <v>0.78125</v>
      </c>
      <c r="B83" s="71">
        <v>0.791666666666667</v>
      </c>
      <c r="C83" s="72">
        <v>49.99</v>
      </c>
      <c r="D83" s="73">
        <f>ROUND(C83,2)</f>
        <v>49.99</v>
      </c>
      <c r="E83" s="60">
        <v>297.64</v>
      </c>
      <c r="F83" s="60">
        <v>1057.83078</v>
      </c>
      <c r="G83" s="61">
        <f>ABS(F83)</f>
        <v>1057.83078</v>
      </c>
      <c r="H83" s="74">
        <v>-196.692</v>
      </c>
      <c r="I83" s="63">
        <f>MAX(H83,-0.12*G83)</f>
        <v>-126.9396936</v>
      </c>
      <c r="J83" s="63">
        <f>IF(ABS(G83)&lt;=10,0.5,IF(ABS(G83)&lt;=25,1,IF(ABS(G83)&lt;=100,2,10)))</f>
        <v>10</v>
      </c>
      <c r="K83" s="64">
        <f>IF(H83&lt;-J83,1,0)</f>
        <v>1</v>
      </c>
      <c r="L83" s="64">
        <f>IF(K83=K82,L82+K83,0)</f>
        <v>4</v>
      </c>
      <c r="M83" s="65">
        <f>IF(OR(L83=12,L83=24,L83=36,L83=48,L83=60,L83=72,L83=84,L83=96),1,0)</f>
        <v>0</v>
      </c>
      <c r="N83" s="65">
        <f>IF(H83&gt;J83,1,0)</f>
        <v>0</v>
      </c>
      <c r="O83" s="65">
        <f>IF(N83=N82,O82+N83,0)</f>
        <v>0</v>
      </c>
      <c r="P83" s="65">
        <f>IF(OR(O83=12,O83=24,O83=36,O83=48,O83=60,O83=72,O83=84,O83=96),1,0)</f>
        <v>0</v>
      </c>
      <c r="Q83" s="66">
        <f>M83+P83</f>
        <v>0</v>
      </c>
      <c r="R83" s="66">
        <f>Q83*ABS(S83)*0.1</f>
        <v>0</v>
      </c>
      <c r="S83" s="67">
        <f>I83*E83/40000</f>
        <v>-0.9445582600775999</v>
      </c>
      <c r="T83" s="60">
        <f>MIN($T$6/100*G83,150)</f>
        <v>126.9396936</v>
      </c>
      <c r="U83" s="60">
        <f>MIN($U$6/100*G83,200)</f>
        <v>158.674617</v>
      </c>
      <c r="V83" s="60">
        <f>MIN($V$6/100*G83,250)</f>
        <v>211.566156</v>
      </c>
      <c r="W83" s="60">
        <v>0.2</v>
      </c>
      <c r="X83" s="60">
        <v>0.2</v>
      </c>
      <c r="Y83" s="60">
        <v>0.6</v>
      </c>
      <c r="Z83" s="67">
        <f>IF(AND(D83&lt;49.85,H83&gt;0),$C$2*ABS(H83)/40000,(SUMPRODUCT(--(H83&gt;$T83:$V83),(H83-$T83:$V83),($W83:$Y83)))*E83/40000)</f>
        <v>0</v>
      </c>
      <c r="AA83" s="67">
        <f>IF(AND(C83&gt;=50.1,H83&lt;0),($A$2)*ABS(H83)/40000,0)</f>
        <v>0</v>
      </c>
      <c r="AB83" s="67">
        <f>S83+Z83+AA83</f>
        <v>-0.9445582600775999</v>
      </c>
      <c r="AC83" s="75" t="str">
        <f>IF(AB83&gt;=0,AB83,"")</f>
        <v/>
      </c>
      <c r="AD83" s="76">
        <f>IF(AB83&lt;0,AB83,"")</f>
        <v>-0.9445582600775999</v>
      </c>
      <c r="AE83" s="77"/>
      <c r="AF83" s="89"/>
      <c r="AG83" s="92">
        <f>ROUND((AG82-0.01),2)</f>
        <v>50.73</v>
      </c>
      <c r="AH83" s="93">
        <v>0</v>
      </c>
      <c r="AI83" s="86">
        <v>0</v>
      </c>
    </row>
    <row r="84" spans="1:38" customHeight="1" ht="15.75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264.15</v>
      </c>
      <c r="F84" s="60">
        <v>1054.66677</v>
      </c>
      <c r="G84" s="61">
        <f>ABS(F84)</f>
        <v>1054.66677</v>
      </c>
      <c r="H84" s="74">
        <v>-171.70063</v>
      </c>
      <c r="I84" s="63">
        <f>MAX(H84,-0.12*G84)</f>
        <v>-126.5600124</v>
      </c>
      <c r="J84" s="63">
        <f>IF(ABS(G84)&lt;=10,0.5,IF(ABS(G84)&lt;=25,1,IF(ABS(G84)&lt;=100,2,10)))</f>
        <v>10</v>
      </c>
      <c r="K84" s="64">
        <f>IF(H84&lt;-J84,1,0)</f>
        <v>1</v>
      </c>
      <c r="L84" s="64">
        <f>IF(K84=K83,L83+K84,0)</f>
        <v>5</v>
      </c>
      <c r="M84" s="65">
        <f>IF(OR(L84=12,L84=24,L84=36,L84=48,L84=60,L84=72,L84=84,L84=96),1,0)</f>
        <v>0</v>
      </c>
      <c r="N84" s="65">
        <f>IF(H84&gt;J84,1,0)</f>
        <v>0</v>
      </c>
      <c r="O84" s="65">
        <f>IF(N84=N83,O83+N84,0)</f>
        <v>0</v>
      </c>
      <c r="P84" s="65">
        <f>IF(OR(O84=12,O84=24,O84=36,O84=48,O84=60,O84=72,O84=84,O84=96),1,0)</f>
        <v>0</v>
      </c>
      <c r="Q84" s="66">
        <f>M84+P84</f>
        <v>0</v>
      </c>
      <c r="R84" s="66">
        <f>Q84*ABS(S84)*0.1</f>
        <v>0</v>
      </c>
      <c r="S84" s="67">
        <f>I84*E84/40000</f>
        <v>-0.8357706818864999</v>
      </c>
      <c r="T84" s="60">
        <f>MIN($T$6/100*G84,150)</f>
        <v>126.5600124</v>
      </c>
      <c r="U84" s="60">
        <f>MIN($U$6/100*G84,200)</f>
        <v>158.2000155</v>
      </c>
      <c r="V84" s="60">
        <f>MIN($V$6/100*G84,250)</f>
        <v>210.933354</v>
      </c>
      <c r="W84" s="60">
        <v>0.2</v>
      </c>
      <c r="X84" s="60">
        <v>0.2</v>
      </c>
      <c r="Y84" s="60">
        <v>0.6</v>
      </c>
      <c r="Z84" s="67">
        <f>IF(AND(D84&lt;49.85,H84&gt;0),$C$2*ABS(H84)/40000,(SUMPRODUCT(--(H84&gt;$T84:$V84),(H84-$T84:$V84),($W84:$Y84)))*E84/40000)</f>
        <v>0</v>
      </c>
      <c r="AA84" s="67">
        <f>IF(AND(C84&gt;=50.1,H84&lt;0),($A$2)*ABS(H84)/40000,0)</f>
        <v>0</v>
      </c>
      <c r="AB84" s="67">
        <f>S84+Z84+AA84</f>
        <v>-0.8357706818864999</v>
      </c>
      <c r="AC84" s="75" t="str">
        <f>IF(AB84&gt;=0,AB84,"")</f>
        <v/>
      </c>
      <c r="AD84" s="76">
        <f>IF(AB84&lt;0,AB84,"")</f>
        <v>-0.8357706818864999</v>
      </c>
      <c r="AE84" s="77"/>
      <c r="AF84" s="89"/>
      <c r="AG84" s="92">
        <f>ROUND((AG83-0.01),2)</f>
        <v>50.72</v>
      </c>
      <c r="AH84" s="93">
        <v>0</v>
      </c>
      <c r="AI84" s="86">
        <v>0</v>
      </c>
    </row>
    <row r="85" spans="1:38" customHeight="1" ht="15.75">
      <c r="A85" s="70">
        <v>0.802083333333333</v>
      </c>
      <c r="B85" s="71">
        <v>0.8125</v>
      </c>
      <c r="C85" s="72">
        <v>50.02</v>
      </c>
      <c r="D85" s="73">
        <f>ROUND(C85,2)</f>
        <v>50.02</v>
      </c>
      <c r="E85" s="60">
        <v>158.49</v>
      </c>
      <c r="F85" s="60">
        <v>1107.10382</v>
      </c>
      <c r="G85" s="61">
        <f>ABS(F85)</f>
        <v>1107.10382</v>
      </c>
      <c r="H85" s="74">
        <v>-224.66563</v>
      </c>
      <c r="I85" s="63">
        <f>MAX(H85,-0.12*G85)</f>
        <v>-132.8524584</v>
      </c>
      <c r="J85" s="63">
        <f>IF(ABS(G85)&lt;=10,0.5,IF(ABS(G85)&lt;=25,1,IF(ABS(G85)&lt;=100,2,10)))</f>
        <v>10</v>
      </c>
      <c r="K85" s="64">
        <f>IF(H85&lt;-J85,1,0)</f>
        <v>1</v>
      </c>
      <c r="L85" s="64">
        <f>IF(K85=K84,L84+K85,0)</f>
        <v>6</v>
      </c>
      <c r="M85" s="65">
        <f>IF(OR(L85=12,L85=24,L85=36,L85=48,L85=60,L85=72,L85=84,L85=96),1,0)</f>
        <v>0</v>
      </c>
      <c r="N85" s="65">
        <f>IF(H85&gt;J85,1,0)</f>
        <v>0</v>
      </c>
      <c r="O85" s="65">
        <f>IF(N85=N84,O84+N85,0)</f>
        <v>0</v>
      </c>
      <c r="P85" s="65">
        <f>IF(OR(O85=12,O85=24,O85=36,O85=48,O85=60,O85=72,O85=84,O85=96),1,0)</f>
        <v>0</v>
      </c>
      <c r="Q85" s="66">
        <f>M85+P85</f>
        <v>0</v>
      </c>
      <c r="R85" s="66">
        <f>Q85*ABS(S85)*0.1</f>
        <v>0</v>
      </c>
      <c r="S85" s="67">
        <f>I85*E85/40000</f>
        <v>-0.5263946532954</v>
      </c>
      <c r="T85" s="60">
        <f>MIN($T$6/100*G85,150)</f>
        <v>132.8524584</v>
      </c>
      <c r="U85" s="60">
        <f>MIN($U$6/100*G85,200)</f>
        <v>166.065573</v>
      </c>
      <c r="V85" s="60">
        <f>MIN($V$6/100*G85,250)</f>
        <v>221.420764</v>
      </c>
      <c r="W85" s="60">
        <v>0.2</v>
      </c>
      <c r="X85" s="60">
        <v>0.2</v>
      </c>
      <c r="Y85" s="60">
        <v>0.6</v>
      </c>
      <c r="Z85" s="67">
        <f>IF(AND(D85&lt;49.85,H85&gt;0),$C$2*ABS(H85)/40000,(SUMPRODUCT(--(H85&gt;$T85:$V85),(H85-$T85:$V85),($W85:$Y85)))*E85/40000)</f>
        <v>0</v>
      </c>
      <c r="AA85" s="67">
        <f>IF(AND(C85&gt;=50.1,H85&lt;0),($A$2)*ABS(H85)/40000,0)</f>
        <v>0</v>
      </c>
      <c r="AB85" s="67">
        <f>S85+Z85+AA85</f>
        <v>-0.5263946532954</v>
      </c>
      <c r="AC85" s="75" t="str">
        <f>IF(AB85&gt;=0,AB85,"")</f>
        <v/>
      </c>
      <c r="AD85" s="76">
        <f>IF(AB85&lt;0,AB85,"")</f>
        <v>-0.5263946532954</v>
      </c>
      <c r="AE85" s="77"/>
      <c r="AF85" s="89"/>
      <c r="AG85" s="92">
        <f>ROUND((AG84-0.01),2)</f>
        <v>50.71</v>
      </c>
      <c r="AH85" s="93">
        <v>0</v>
      </c>
      <c r="AI85" s="86">
        <v>0</v>
      </c>
    </row>
    <row r="86" spans="1:38" customHeight="1" ht="15.75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264.15</v>
      </c>
      <c r="F86" s="60">
        <v>948.78476</v>
      </c>
      <c r="G86" s="61">
        <f>ABS(F86)</f>
        <v>948.78476</v>
      </c>
      <c r="H86" s="74">
        <v>-85.22631</v>
      </c>
      <c r="I86" s="63">
        <f>MAX(H86,-0.12*G86)</f>
        <v>-85.22631</v>
      </c>
      <c r="J86" s="63">
        <f>IF(ABS(G86)&lt;=10,0.5,IF(ABS(G86)&lt;=25,1,IF(ABS(G86)&lt;=100,2,10)))</f>
        <v>10</v>
      </c>
      <c r="K86" s="64">
        <f>IF(H86&lt;-J86,1,0)</f>
        <v>1</v>
      </c>
      <c r="L86" s="64">
        <f>IF(K86=K85,L85+K86,0)</f>
        <v>7</v>
      </c>
      <c r="M86" s="65">
        <f>IF(OR(L86=12,L86=24,L86=36,L86=48,L86=60,L86=72,L86=84,L86=96),1,0)</f>
        <v>0</v>
      </c>
      <c r="N86" s="65">
        <f>IF(H86&gt;J86,1,0)</f>
        <v>0</v>
      </c>
      <c r="O86" s="65">
        <f>IF(N86=N85,O85+N86,0)</f>
        <v>0</v>
      </c>
      <c r="P86" s="65">
        <f>IF(OR(O86=12,O86=24,O86=36,O86=48,O86=60,O86=72,O86=84,O86=96),1,0)</f>
        <v>0</v>
      </c>
      <c r="Q86" s="66">
        <f>M86+P86</f>
        <v>0</v>
      </c>
      <c r="R86" s="66">
        <f>Q86*ABS(S86)*0.1</f>
        <v>0</v>
      </c>
      <c r="S86" s="67">
        <f>I86*E86/40000</f>
        <v>-0.5628132446624999</v>
      </c>
      <c r="T86" s="60">
        <f>MIN($T$6/100*G86,150)</f>
        <v>113.8541712</v>
      </c>
      <c r="U86" s="60">
        <f>MIN($U$6/100*G86,200)</f>
        <v>142.317714</v>
      </c>
      <c r="V86" s="60">
        <f>MIN($V$6/100*G86,250)</f>
        <v>189.756952</v>
      </c>
      <c r="W86" s="60">
        <v>0.2</v>
      </c>
      <c r="X86" s="60">
        <v>0.2</v>
      </c>
      <c r="Y86" s="60">
        <v>0.6</v>
      </c>
      <c r="Z86" s="67">
        <f>IF(AND(D86&lt;49.85,H86&gt;0),$C$2*ABS(H86)/40000,(SUMPRODUCT(--(H86&gt;$T86:$V86),(H86-$T86:$V86),($W86:$Y86)))*E86/40000)</f>
        <v>0</v>
      </c>
      <c r="AA86" s="67">
        <f>IF(AND(C86&gt;=50.1,H86&lt;0),($A$2)*ABS(H86)/40000,0)</f>
        <v>0</v>
      </c>
      <c r="AB86" s="67">
        <f>S86+Z86+AA86</f>
        <v>-0.5628132446624999</v>
      </c>
      <c r="AC86" s="75" t="str">
        <f>IF(AB86&gt;=0,AB86,"")</f>
        <v/>
      </c>
      <c r="AD86" s="76">
        <f>IF(AB86&lt;0,AB86,"")</f>
        <v>-0.5628132446624999</v>
      </c>
      <c r="AE86" s="77"/>
      <c r="AF86" s="89"/>
      <c r="AG86" s="92">
        <f>ROUND((AG85-0.01),2)</f>
        <v>50.7</v>
      </c>
      <c r="AH86" s="93">
        <v>0</v>
      </c>
      <c r="AI86" s="86">
        <v>0</v>
      </c>
    </row>
    <row r="87" spans="1:38" customHeight="1" ht="15.75">
      <c r="A87" s="70">
        <v>0.822916666666667</v>
      </c>
      <c r="B87" s="71">
        <v>0.833333333333334</v>
      </c>
      <c r="C87" s="72">
        <v>50.02</v>
      </c>
      <c r="D87" s="73">
        <f>ROUND(C87,2)</f>
        <v>50.02</v>
      </c>
      <c r="E87" s="60">
        <v>158.49</v>
      </c>
      <c r="F87" s="60">
        <v>969.77948</v>
      </c>
      <c r="G87" s="61">
        <f>ABS(F87)</f>
        <v>969.77948</v>
      </c>
      <c r="H87" s="74">
        <v>-111.39946</v>
      </c>
      <c r="I87" s="63">
        <f>MAX(H87,-0.12*G87)</f>
        <v>-111.39946</v>
      </c>
      <c r="J87" s="63">
        <f>IF(ABS(G87)&lt;=10,0.5,IF(ABS(G87)&lt;=25,1,IF(ABS(G87)&lt;=100,2,10)))</f>
        <v>10</v>
      </c>
      <c r="K87" s="64">
        <f>IF(H87&lt;-J87,1,0)</f>
        <v>1</v>
      </c>
      <c r="L87" s="64">
        <f>IF(K87=K86,L86+K87,0)</f>
        <v>8</v>
      </c>
      <c r="M87" s="65">
        <f>IF(OR(L87=12,L87=24,L87=36,L87=48,L87=60,L87=72,L87=84,L87=96),1,0)</f>
        <v>0</v>
      </c>
      <c r="N87" s="65">
        <f>IF(H87&gt;J87,1,0)</f>
        <v>0</v>
      </c>
      <c r="O87" s="65">
        <f>IF(N87=N86,O86+N87,0)</f>
        <v>0</v>
      </c>
      <c r="P87" s="65">
        <f>IF(OR(O87=12,O87=24,O87=36,O87=48,O87=60,O87=72,O87=84,O87=96),1,0)</f>
        <v>0</v>
      </c>
      <c r="Q87" s="66">
        <f>M87+P87</f>
        <v>0</v>
      </c>
      <c r="R87" s="66">
        <f>Q87*ABS(S87)*0.1</f>
        <v>0</v>
      </c>
      <c r="S87" s="67">
        <f>I87*E87/40000</f>
        <v>-0.441392510385</v>
      </c>
      <c r="T87" s="60">
        <f>MIN($T$6/100*G87,150)</f>
        <v>116.3735376</v>
      </c>
      <c r="U87" s="60">
        <f>MIN($U$6/100*G87,200)</f>
        <v>145.466922</v>
      </c>
      <c r="V87" s="60">
        <f>MIN($V$6/100*G87,250)</f>
        <v>193.955896</v>
      </c>
      <c r="W87" s="60">
        <v>0.2</v>
      </c>
      <c r="X87" s="60">
        <v>0.2</v>
      </c>
      <c r="Y87" s="60">
        <v>0.6</v>
      </c>
      <c r="Z87" s="67">
        <f>IF(AND(D87&lt;49.85,H87&gt;0),$C$2*ABS(H87)/40000,(SUMPRODUCT(--(H87&gt;$T87:$V87),(H87-$T87:$V87),($W87:$Y87)))*E87/40000)</f>
        <v>0</v>
      </c>
      <c r="AA87" s="67">
        <f>IF(AND(C87&gt;=50.1,H87&lt;0),($A$2)*ABS(H87)/40000,0)</f>
        <v>0</v>
      </c>
      <c r="AB87" s="67">
        <f>S87+Z87+AA87</f>
        <v>-0.441392510385</v>
      </c>
      <c r="AC87" s="75" t="str">
        <f>IF(AB87&gt;=0,AB87,"")</f>
        <v/>
      </c>
      <c r="AD87" s="76">
        <f>IF(AB87&lt;0,AB87,"")</f>
        <v>-0.441392510385</v>
      </c>
      <c r="AE87" s="77"/>
      <c r="AF87" s="89"/>
      <c r="AG87" s="92">
        <f>ROUND((AG86-0.01),2)</f>
        <v>50.69</v>
      </c>
      <c r="AH87" s="93">
        <v>0</v>
      </c>
      <c r="AI87" s="86">
        <v>0</v>
      </c>
    </row>
    <row r="88" spans="1:38" customHeight="1" ht="15.75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52.83</v>
      </c>
      <c r="F88" s="60">
        <v>942.20341</v>
      </c>
      <c r="G88" s="61">
        <f>ABS(F88)</f>
        <v>942.20341</v>
      </c>
      <c r="H88" s="74">
        <v>-99.24549</v>
      </c>
      <c r="I88" s="63">
        <f>MAX(H88,-0.12*G88)</f>
        <v>-99.24549</v>
      </c>
      <c r="J88" s="63">
        <f>IF(ABS(G88)&lt;=10,0.5,IF(ABS(G88)&lt;=25,1,IF(ABS(G88)&lt;=100,2,10)))</f>
        <v>10</v>
      </c>
      <c r="K88" s="64">
        <f>IF(H88&lt;-J88,1,0)</f>
        <v>1</v>
      </c>
      <c r="L88" s="64">
        <f>IF(K88=K87,L87+K88,0)</f>
        <v>9</v>
      </c>
      <c r="M88" s="65">
        <f>IF(OR(L88=12,L88=24,L88=36,L88=48,L88=60,L88=72,L88=84,L88=96),1,0)</f>
        <v>0</v>
      </c>
      <c r="N88" s="65">
        <f>IF(H88&gt;J88,1,0)</f>
        <v>0</v>
      </c>
      <c r="O88" s="65">
        <f>IF(N88=N87,O87+N88,0)</f>
        <v>0</v>
      </c>
      <c r="P88" s="65">
        <f>IF(OR(O88=12,O88=24,O88=36,O88=48,O88=60,O88=72,O88=84,O88=96),1,0)</f>
        <v>0</v>
      </c>
      <c r="Q88" s="66">
        <f>M88+P88</f>
        <v>0</v>
      </c>
      <c r="R88" s="66">
        <f>Q88*ABS(S88)*0.1</f>
        <v>0</v>
      </c>
      <c r="S88" s="67">
        <f>I88*E88/40000</f>
        <v>-0.1310784809175</v>
      </c>
      <c r="T88" s="60">
        <f>MIN($T$6/100*G88,150)</f>
        <v>113.0644092</v>
      </c>
      <c r="U88" s="60">
        <f>MIN($U$6/100*G88,200)</f>
        <v>141.3305115</v>
      </c>
      <c r="V88" s="60">
        <f>MIN($V$6/100*G88,250)</f>
        <v>188.440682</v>
      </c>
      <c r="W88" s="60">
        <v>0.2</v>
      </c>
      <c r="X88" s="60">
        <v>0.2</v>
      </c>
      <c r="Y88" s="60">
        <v>0.6</v>
      </c>
      <c r="Z88" s="67">
        <f>IF(AND(D88&lt;49.85,H88&gt;0),$C$2*ABS(H88)/40000,(SUMPRODUCT(--(H88&gt;$T88:$V88),(H88-$T88:$V88),($W88:$Y88)))*E88/40000)</f>
        <v>0</v>
      </c>
      <c r="AA88" s="67">
        <f>IF(AND(C88&gt;=50.1,H88&lt;0),($A$2)*ABS(H88)/40000,0)</f>
        <v>0</v>
      </c>
      <c r="AB88" s="67">
        <f>S88+Z88+AA88</f>
        <v>-0.1310784809175</v>
      </c>
      <c r="AC88" s="75" t="str">
        <f>IF(AB88&gt;=0,AB88,"")</f>
        <v/>
      </c>
      <c r="AD88" s="76">
        <f>IF(AB88&lt;0,AB88,"")</f>
        <v>-0.1310784809175</v>
      </c>
      <c r="AE88" s="77"/>
      <c r="AF88" s="89"/>
      <c r="AG88" s="92">
        <f>ROUND((AG87-0.01),2)</f>
        <v>50.68</v>
      </c>
      <c r="AH88" s="93">
        <v>0</v>
      </c>
      <c r="AI88" s="86">
        <v>0</v>
      </c>
    </row>
    <row r="89" spans="1:38" customHeight="1" ht="15.75">
      <c r="A89" s="70">
        <v>0.84375</v>
      </c>
      <c r="B89" s="71">
        <v>0.854166666666667</v>
      </c>
      <c r="C89" s="72">
        <v>50.02</v>
      </c>
      <c r="D89" s="73">
        <f>ROUND(C89,2)</f>
        <v>50.02</v>
      </c>
      <c r="E89" s="60">
        <v>158.49</v>
      </c>
      <c r="F89" s="60">
        <v>858.22131</v>
      </c>
      <c r="G89" s="61">
        <f>ABS(F89)</f>
        <v>858.22131</v>
      </c>
      <c r="H89" s="74">
        <v>-37.74298</v>
      </c>
      <c r="I89" s="63">
        <f>MAX(H89,-0.12*G89)</f>
        <v>-37.74298</v>
      </c>
      <c r="J89" s="63">
        <f>IF(ABS(G89)&lt;=10,0.5,IF(ABS(G89)&lt;=25,1,IF(ABS(G89)&lt;=100,2,10)))</f>
        <v>10</v>
      </c>
      <c r="K89" s="64">
        <f>IF(H89&lt;-J89,1,0)</f>
        <v>1</v>
      </c>
      <c r="L89" s="64">
        <f>IF(K89=K88,L88+K89,0)</f>
        <v>10</v>
      </c>
      <c r="M89" s="65">
        <f>IF(OR(L89=12,L89=24,L89=36,L89=48,L89=60,L89=72,L89=84,L89=96),1,0)</f>
        <v>0</v>
      </c>
      <c r="N89" s="65">
        <f>IF(H89&gt;J89,1,0)</f>
        <v>0</v>
      </c>
      <c r="O89" s="65">
        <f>IF(N89=N88,O88+N89,0)</f>
        <v>0</v>
      </c>
      <c r="P89" s="65">
        <f>IF(OR(O89=12,O89=24,O89=36,O89=48,O89=60,O89=72,O89=84,O89=96),1,0)</f>
        <v>0</v>
      </c>
      <c r="Q89" s="66">
        <f>M89+P89</f>
        <v>0</v>
      </c>
      <c r="R89" s="66">
        <f>Q89*ABS(S89)*0.1</f>
        <v>0</v>
      </c>
      <c r="S89" s="67">
        <f>I89*E89/40000</f>
        <v>-0.149547122505</v>
      </c>
      <c r="T89" s="60">
        <f>MIN($T$6/100*G89,150)</f>
        <v>102.9865572</v>
      </c>
      <c r="U89" s="60">
        <f>MIN($U$6/100*G89,200)</f>
        <v>128.7331965</v>
      </c>
      <c r="V89" s="60">
        <f>MIN($V$6/100*G89,250)</f>
        <v>171.644262</v>
      </c>
      <c r="W89" s="60">
        <v>0.2</v>
      </c>
      <c r="X89" s="60">
        <v>0.2</v>
      </c>
      <c r="Y89" s="60">
        <v>0.6</v>
      </c>
      <c r="Z89" s="67">
        <f>IF(AND(D89&lt;49.85,H89&gt;0),$C$2*ABS(H89)/40000,(SUMPRODUCT(--(H89&gt;$T89:$V89),(H89-$T89:$V89),($W89:$Y89)))*E89/40000)</f>
        <v>0</v>
      </c>
      <c r="AA89" s="67">
        <f>IF(AND(C89&gt;=50.1,H89&lt;0),($A$2)*ABS(H89)/40000,0)</f>
        <v>0</v>
      </c>
      <c r="AB89" s="67">
        <f>S89+Z89+AA89</f>
        <v>-0.149547122505</v>
      </c>
      <c r="AC89" s="75" t="str">
        <f>IF(AB89&gt;=0,AB89,"")</f>
        <v/>
      </c>
      <c r="AD89" s="76">
        <f>IF(AB89&lt;0,AB89,"")</f>
        <v>-0.149547122505</v>
      </c>
      <c r="AE89" s="77"/>
      <c r="AF89" s="89"/>
      <c r="AG89" s="92">
        <f>ROUND((AG88-0.01),2)</f>
        <v>50.67</v>
      </c>
      <c r="AH89" s="93">
        <v>0</v>
      </c>
      <c r="AI89" s="86">
        <v>0</v>
      </c>
    </row>
    <row r="90" spans="1:38" customHeight="1" ht="15.75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211.32</v>
      </c>
      <c r="F90" s="60">
        <v>842.76071</v>
      </c>
      <c r="G90" s="61">
        <f>ABS(F90)</f>
        <v>842.76071</v>
      </c>
      <c r="H90" s="74">
        <v>-41.23857</v>
      </c>
      <c r="I90" s="63">
        <f>MAX(H90,-0.12*G90)</f>
        <v>-41.23857</v>
      </c>
      <c r="J90" s="63">
        <f>IF(ABS(G90)&lt;=10,0.5,IF(ABS(G90)&lt;=25,1,IF(ABS(G90)&lt;=100,2,10)))</f>
        <v>10</v>
      </c>
      <c r="K90" s="64">
        <f>IF(H90&lt;-J90,1,0)</f>
        <v>1</v>
      </c>
      <c r="L90" s="64">
        <f>IF(K90=K89,L89+K90,0)</f>
        <v>11</v>
      </c>
      <c r="M90" s="65">
        <f>IF(OR(L90=12,L90=24,L90=36,L90=48,L90=60,L90=72,L90=84,L90=96),1,0)</f>
        <v>0</v>
      </c>
      <c r="N90" s="65">
        <f>IF(H90&gt;J90,1,0)</f>
        <v>0</v>
      </c>
      <c r="O90" s="65">
        <f>IF(N90=N89,O89+N90,0)</f>
        <v>0</v>
      </c>
      <c r="P90" s="65">
        <f>IF(OR(O90=12,O90=24,O90=36,O90=48,O90=60,O90=72,O90=84,O90=96),1,0)</f>
        <v>0</v>
      </c>
      <c r="Q90" s="66">
        <f>M90+P90</f>
        <v>0</v>
      </c>
      <c r="R90" s="66">
        <f>Q90*ABS(S90)*0.1</f>
        <v>0</v>
      </c>
      <c r="S90" s="67">
        <f>I90*E90/40000</f>
        <v>-0.21786336531</v>
      </c>
      <c r="T90" s="60">
        <f>MIN($T$6/100*G90,150)</f>
        <v>101.1312852</v>
      </c>
      <c r="U90" s="60">
        <f>MIN($U$6/100*G90,200)</f>
        <v>126.4141065</v>
      </c>
      <c r="V90" s="60">
        <f>MIN($V$6/100*G90,250)</f>
        <v>168.552142</v>
      </c>
      <c r="W90" s="60">
        <v>0.2</v>
      </c>
      <c r="X90" s="60">
        <v>0.2</v>
      </c>
      <c r="Y90" s="60">
        <v>0.6</v>
      </c>
      <c r="Z90" s="67">
        <f>IF(AND(D90&lt;49.85,H90&gt;0),$C$2*ABS(H90)/40000,(SUMPRODUCT(--(H90&gt;$T90:$V90),(H90-$T90:$V90),($W90:$Y90)))*E90/40000)</f>
        <v>0</v>
      </c>
      <c r="AA90" s="67">
        <f>IF(AND(C90&gt;=50.1,H90&lt;0),($A$2)*ABS(H90)/40000,0)</f>
        <v>0</v>
      </c>
      <c r="AB90" s="67">
        <f>S90+Z90+AA90</f>
        <v>-0.21786336531</v>
      </c>
      <c r="AC90" s="75" t="str">
        <f>IF(AB90&gt;=0,AB90,"")</f>
        <v/>
      </c>
      <c r="AD90" s="76">
        <f>IF(AB90&lt;0,AB90,"")</f>
        <v>-0.21786336531</v>
      </c>
      <c r="AE90" s="77"/>
      <c r="AF90" s="89"/>
      <c r="AG90" s="92">
        <f>ROUND((AG89-0.01),2)</f>
        <v>50.66</v>
      </c>
      <c r="AH90" s="93">
        <v>0</v>
      </c>
      <c r="AI90" s="86">
        <v>0</v>
      </c>
    </row>
    <row r="91" spans="1:38" customHeight="1" ht="15.75">
      <c r="A91" s="70">
        <v>0.864583333333333</v>
      </c>
      <c r="B91" s="71">
        <v>0.875</v>
      </c>
      <c r="C91" s="72">
        <v>50.02</v>
      </c>
      <c r="D91" s="73">
        <f>ROUND(C91,2)</f>
        <v>50.02</v>
      </c>
      <c r="E91" s="60">
        <v>158.49</v>
      </c>
      <c r="F91" s="60">
        <v>786.65571</v>
      </c>
      <c r="G91" s="61">
        <f>ABS(F91)</f>
        <v>786.65571</v>
      </c>
      <c r="H91" s="74">
        <v>-1.25709</v>
      </c>
      <c r="I91" s="63">
        <f>MAX(H91,-0.12*G91)</f>
        <v>-1.25709</v>
      </c>
      <c r="J91" s="63">
        <f>IF(ABS(G91)&lt;=10,0.5,IF(ABS(G91)&lt;=25,1,IF(ABS(G91)&lt;=100,2,10)))</f>
        <v>10</v>
      </c>
      <c r="K91" s="64">
        <f>IF(H91&lt;-J91,1,0)</f>
        <v>0</v>
      </c>
      <c r="L91" s="64">
        <f>IF(K91=K90,L90+K91,0)</f>
        <v>0</v>
      </c>
      <c r="M91" s="65">
        <f>IF(OR(L91=12,L91=24,L91=36,L91=48,L91=60,L91=72,L91=84,L91=96),1,0)</f>
        <v>0</v>
      </c>
      <c r="N91" s="65">
        <f>IF(H91&gt;J91,1,0)</f>
        <v>0</v>
      </c>
      <c r="O91" s="65">
        <f>IF(N91=N90,O90+N91,0)</f>
        <v>0</v>
      </c>
      <c r="P91" s="65">
        <f>IF(OR(O91=12,O91=24,O91=36,O91=48,O91=60,O91=72,O91=84,O91=96),1,0)</f>
        <v>0</v>
      </c>
      <c r="Q91" s="66">
        <f>M91+P91</f>
        <v>0</v>
      </c>
      <c r="R91" s="66">
        <f>Q91*ABS(S91)*0.1</f>
        <v>0</v>
      </c>
      <c r="S91" s="67">
        <f>I91*E91/40000</f>
        <v>-0.0049809048525</v>
      </c>
      <c r="T91" s="60">
        <f>MIN($T$6/100*G91,150)</f>
        <v>94.3986852</v>
      </c>
      <c r="U91" s="60">
        <f>MIN($U$6/100*G91,200)</f>
        <v>117.9983565</v>
      </c>
      <c r="V91" s="60">
        <f>MIN($V$6/100*G91,250)</f>
        <v>157.331142</v>
      </c>
      <c r="W91" s="60">
        <v>0.2</v>
      </c>
      <c r="X91" s="60">
        <v>0.2</v>
      </c>
      <c r="Y91" s="60">
        <v>0.6</v>
      </c>
      <c r="Z91" s="67">
        <f>IF(AND(D91&lt;49.85,H91&gt;0),$C$2*ABS(H91)/40000,(SUMPRODUCT(--(H91&gt;$T91:$V91),(H91-$T91:$V91),($W91:$Y91)))*E91/40000)</f>
        <v>0</v>
      </c>
      <c r="AA91" s="67">
        <f>IF(AND(C91&gt;=50.1,H91&lt;0),($A$2)*ABS(H91)/40000,0)</f>
        <v>0</v>
      </c>
      <c r="AB91" s="67">
        <f>S91+Z91+AA91</f>
        <v>-0.0049809048525</v>
      </c>
      <c r="AC91" s="75" t="str">
        <f>IF(AB91&gt;=0,AB91,"")</f>
        <v/>
      </c>
      <c r="AD91" s="76">
        <f>IF(AB91&lt;0,AB91,"")</f>
        <v>-0.0049809048525</v>
      </c>
      <c r="AE91" s="77"/>
      <c r="AF91" s="89"/>
      <c r="AG91" s="92">
        <f>ROUND((AG90-0.01),2)</f>
        <v>50.65</v>
      </c>
      <c r="AH91" s="93">
        <v>0</v>
      </c>
      <c r="AI91" s="86">
        <v>0</v>
      </c>
    </row>
    <row r="92" spans="1:38" customHeight="1" ht="15.75">
      <c r="A92" s="70">
        <v>0.875</v>
      </c>
      <c r="B92" s="71">
        <v>0.885416666666667</v>
      </c>
      <c r="C92" s="72">
        <v>50</v>
      </c>
      <c r="D92" s="73">
        <f>ROUND(C92,2)</f>
        <v>50</v>
      </c>
      <c r="E92" s="60">
        <v>264.15</v>
      </c>
      <c r="F92" s="60">
        <v>823.6901</v>
      </c>
      <c r="G92" s="61">
        <f>ABS(F92)</f>
        <v>823.6901</v>
      </c>
      <c r="H92" s="74">
        <v>-62.7587</v>
      </c>
      <c r="I92" s="63">
        <f>MAX(H92,-0.12*G92)</f>
        <v>-62.7587</v>
      </c>
      <c r="J92" s="63">
        <f>IF(ABS(G92)&lt;=10,0.5,IF(ABS(G92)&lt;=25,1,IF(ABS(G92)&lt;=100,2,10)))</f>
        <v>10</v>
      </c>
      <c r="K92" s="64">
        <f>IF(H92&lt;-J92,1,0)</f>
        <v>1</v>
      </c>
      <c r="L92" s="64">
        <f>IF(K92=K91,L91+K92,0)</f>
        <v>0</v>
      </c>
      <c r="M92" s="65">
        <f>IF(OR(L92=12,L92=24,L92=36,L92=48,L92=60,L92=72,L92=84,L92=96),1,0)</f>
        <v>0</v>
      </c>
      <c r="N92" s="65">
        <f>IF(H92&gt;J92,1,0)</f>
        <v>0</v>
      </c>
      <c r="O92" s="65">
        <f>IF(N92=N91,O91+N92,0)</f>
        <v>0</v>
      </c>
      <c r="P92" s="65">
        <f>IF(OR(O92=12,O92=24,O92=36,O92=48,O92=60,O92=72,O92=84,O92=96),1,0)</f>
        <v>0</v>
      </c>
      <c r="Q92" s="66">
        <f>M92+P92</f>
        <v>0</v>
      </c>
      <c r="R92" s="66">
        <f>Q92*ABS(S92)*0.1</f>
        <v>0</v>
      </c>
      <c r="S92" s="67">
        <f>I92*E92/40000</f>
        <v>-0.4144427651249999</v>
      </c>
      <c r="T92" s="60">
        <f>MIN($T$6/100*G92,150)</f>
        <v>98.842812</v>
      </c>
      <c r="U92" s="60">
        <f>MIN($U$6/100*G92,200)</f>
        <v>123.553515</v>
      </c>
      <c r="V92" s="60">
        <f>MIN($V$6/100*G92,250)</f>
        <v>164.73802</v>
      </c>
      <c r="W92" s="60">
        <v>0.2</v>
      </c>
      <c r="X92" s="60">
        <v>0.2</v>
      </c>
      <c r="Y92" s="60">
        <v>0.6</v>
      </c>
      <c r="Z92" s="67">
        <f>IF(AND(D92&lt;49.85,H92&gt;0),$C$2*ABS(H92)/40000,(SUMPRODUCT(--(H92&gt;$T92:$V92),(H92-$T92:$V92),($W92:$Y92)))*E92/40000)</f>
        <v>0</v>
      </c>
      <c r="AA92" s="67">
        <f>IF(AND(C92&gt;=50.1,H92&lt;0),($A$2)*ABS(H92)/40000,0)</f>
        <v>0</v>
      </c>
      <c r="AB92" s="67">
        <f>S92+Z92+AA92</f>
        <v>-0.4144427651249999</v>
      </c>
      <c r="AC92" s="75" t="str">
        <f>IF(AB92&gt;=0,AB92,"")</f>
        <v/>
      </c>
      <c r="AD92" s="76">
        <f>IF(AB92&lt;0,AB92,"")</f>
        <v>-0.4144427651249999</v>
      </c>
      <c r="AE92" s="77"/>
      <c r="AF92" s="89"/>
      <c r="AG92" s="92">
        <f>ROUND((AG91-0.01),2)</f>
        <v>50.64</v>
      </c>
      <c r="AH92" s="93">
        <v>0</v>
      </c>
      <c r="AI92" s="86">
        <v>0</v>
      </c>
    </row>
    <row r="93" spans="1:38" customHeight="1" ht="15.75">
      <c r="A93" s="70">
        <v>0.885416666666667</v>
      </c>
      <c r="B93" s="71">
        <v>0.895833333333334</v>
      </c>
      <c r="C93" s="72">
        <v>50.08</v>
      </c>
      <c r="D93" s="73">
        <f>ROUND(C93,2)</f>
        <v>50.08</v>
      </c>
      <c r="E93" s="60">
        <v>0</v>
      </c>
      <c r="F93" s="60">
        <v>816.9133</v>
      </c>
      <c r="G93" s="61">
        <f>ABS(F93)</f>
        <v>816.9133</v>
      </c>
      <c r="H93" s="74">
        <v>-85.85328</v>
      </c>
      <c r="I93" s="63">
        <f>MAX(H93,-0.12*G93)</f>
        <v>-85.85328</v>
      </c>
      <c r="J93" s="63">
        <f>IF(ABS(G93)&lt;=10,0.5,IF(ABS(G93)&lt;=25,1,IF(ABS(G93)&lt;=100,2,10)))</f>
        <v>10</v>
      </c>
      <c r="K93" s="64">
        <f>IF(H93&lt;-J93,1,0)</f>
        <v>1</v>
      </c>
      <c r="L93" s="64">
        <f>IF(K93=K92,L92+K93,0)</f>
        <v>1</v>
      </c>
      <c r="M93" s="65">
        <f>IF(OR(L93=12,L93=24,L93=36,L93=48,L93=60,L93=72,L93=84,L93=96),1,0)</f>
        <v>0</v>
      </c>
      <c r="N93" s="65">
        <f>IF(H93&gt;J93,1,0)</f>
        <v>0</v>
      </c>
      <c r="O93" s="65">
        <f>IF(N93=N92,O92+N93,0)</f>
        <v>0</v>
      </c>
      <c r="P93" s="65">
        <f>IF(OR(O93=12,O93=24,O93=36,O93=48,O93=60,O93=72,O93=84,O93=96),1,0)</f>
        <v>0</v>
      </c>
      <c r="Q93" s="66">
        <f>M93+P93</f>
        <v>0</v>
      </c>
      <c r="R93" s="66">
        <f>Q93*ABS(S93)*0.1</f>
        <v>0</v>
      </c>
      <c r="S93" s="67">
        <f>I93*E93/40000</f>
        <v>-0</v>
      </c>
      <c r="T93" s="60">
        <f>MIN($T$6/100*G93,150)</f>
        <v>98.029596</v>
      </c>
      <c r="U93" s="60">
        <f>MIN($U$6/100*G93,200)</f>
        <v>122.536995</v>
      </c>
      <c r="V93" s="60">
        <f>MIN($V$6/100*G93,250)</f>
        <v>163.38266</v>
      </c>
      <c r="W93" s="60">
        <v>0.2</v>
      </c>
      <c r="X93" s="60">
        <v>0.2</v>
      </c>
      <c r="Y93" s="60">
        <v>0.6</v>
      </c>
      <c r="Z93" s="67">
        <f>IF(AND(D93&lt;49.85,H93&gt;0),$C$2*ABS(H93)/40000,(SUMPRODUCT(--(H93&gt;$T93:$V93),(H93-$T93:$V93),($W93:$Y93)))*E93/40000)</f>
        <v>0</v>
      </c>
      <c r="AA93" s="67">
        <f>IF(AND(C93&gt;=50.1,H93&lt;0),($A$2)*ABS(H93)/40000,0)</f>
        <v>0</v>
      </c>
      <c r="AB93" s="67">
        <f>S93+Z93+AA93</f>
        <v>0</v>
      </c>
      <c r="AC93" s="75">
        <f>IF(AB93&gt;=0,AB93,"")</f>
        <v>0</v>
      </c>
      <c r="AD93" s="76" t="str">
        <f>IF(AB93&lt;0,AB93,"")</f>
        <v/>
      </c>
      <c r="AE93" s="77"/>
      <c r="AF93" s="89"/>
      <c r="AG93" s="92">
        <f>ROUND((AG92-0.01),2)</f>
        <v>50.63</v>
      </c>
      <c r="AH93" s="93">
        <v>0</v>
      </c>
      <c r="AI93" s="86">
        <v>0</v>
      </c>
    </row>
    <row r="94" spans="1:38" customHeight="1" ht="15.75">
      <c r="A94" s="70">
        <v>0.895833333333333</v>
      </c>
      <c r="B94" s="71">
        <v>0.90625</v>
      </c>
      <c r="C94" s="72">
        <v>49.98</v>
      </c>
      <c r="D94" s="73">
        <f>ROUND(C94,2)</f>
        <v>49.98</v>
      </c>
      <c r="E94" s="60">
        <v>331.13</v>
      </c>
      <c r="F94" s="60">
        <v>792.7221</v>
      </c>
      <c r="G94" s="61">
        <f>ABS(F94)</f>
        <v>792.7221</v>
      </c>
      <c r="H94" s="74">
        <v>-105.70967</v>
      </c>
      <c r="I94" s="63">
        <f>MAX(H94,-0.12*G94)</f>
        <v>-95.12665199999999</v>
      </c>
      <c r="J94" s="63">
        <f>IF(ABS(G94)&lt;=10,0.5,IF(ABS(G94)&lt;=25,1,IF(ABS(G94)&lt;=100,2,10)))</f>
        <v>10</v>
      </c>
      <c r="K94" s="64">
        <f>IF(H94&lt;-J94,1,0)</f>
        <v>1</v>
      </c>
      <c r="L94" s="64">
        <f>IF(K94=K93,L93+K94,0)</f>
        <v>2</v>
      </c>
      <c r="M94" s="65">
        <f>IF(OR(L94=12,L94=24,L94=36,L94=48,L94=60,L94=72,L94=84,L94=96),1,0)</f>
        <v>0</v>
      </c>
      <c r="N94" s="65">
        <f>IF(H94&gt;J94,1,0)</f>
        <v>0</v>
      </c>
      <c r="O94" s="65">
        <f>IF(N94=N93,O93+N94,0)</f>
        <v>0</v>
      </c>
      <c r="P94" s="65">
        <f>IF(OR(O94=12,O94=24,O94=36,O94=48,O94=60,O94=72,O94=84,O94=96),1,0)</f>
        <v>0</v>
      </c>
      <c r="Q94" s="66">
        <f>M94+P94</f>
        <v>0</v>
      </c>
      <c r="R94" s="66">
        <f>Q94*ABS(S94)*0.1</f>
        <v>0</v>
      </c>
      <c r="S94" s="67">
        <f>I94*E94/40000</f>
        <v>-0.7874822069189999</v>
      </c>
      <c r="T94" s="60">
        <f>MIN($T$6/100*G94,150)</f>
        <v>95.12665199999999</v>
      </c>
      <c r="U94" s="60">
        <f>MIN($U$6/100*G94,200)</f>
        <v>118.908315</v>
      </c>
      <c r="V94" s="60">
        <f>MIN($V$6/100*G94,250)</f>
        <v>158.54442</v>
      </c>
      <c r="W94" s="60">
        <v>0.2</v>
      </c>
      <c r="X94" s="60">
        <v>0.2</v>
      </c>
      <c r="Y94" s="60">
        <v>0.6</v>
      </c>
      <c r="Z94" s="67">
        <f>IF(AND(D94&lt;49.85,H94&gt;0),$C$2*ABS(H94)/40000,(SUMPRODUCT(--(H94&gt;$T94:$V94),(H94-$T94:$V94),($W94:$Y94)))*E94/40000)</f>
        <v>0</v>
      </c>
      <c r="AA94" s="67">
        <f>IF(AND(C94&gt;=50.1,H94&lt;0),($A$2)*ABS(H94)/40000,0)</f>
        <v>0</v>
      </c>
      <c r="AB94" s="67">
        <f>S94+Z94+AA94</f>
        <v>-0.7874822069189999</v>
      </c>
      <c r="AC94" s="75" t="str">
        <f>IF(AB94&gt;=0,AB94,"")</f>
        <v/>
      </c>
      <c r="AD94" s="76">
        <f>IF(AB94&lt;0,AB94,"")</f>
        <v>-0.7874822069189999</v>
      </c>
      <c r="AE94" s="77"/>
      <c r="AF94" s="89"/>
      <c r="AG94" s="92">
        <f>ROUND((AG93-0.01),2)</f>
        <v>50.62</v>
      </c>
      <c r="AH94" s="93">
        <v>0</v>
      </c>
      <c r="AI94" s="86">
        <v>0</v>
      </c>
    </row>
    <row r="95" spans="1:38" customHeight="1" ht="15.75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52.83</v>
      </c>
      <c r="F95" s="60">
        <v>732.5869</v>
      </c>
      <c r="G95" s="61">
        <f>ABS(F95)</f>
        <v>732.5869</v>
      </c>
      <c r="H95" s="74">
        <v>-67.82236</v>
      </c>
      <c r="I95" s="63">
        <f>MAX(H95,-0.12*G95)</f>
        <v>-67.82236</v>
      </c>
      <c r="J95" s="63">
        <f>IF(ABS(G95)&lt;=10,0.5,IF(ABS(G95)&lt;=25,1,IF(ABS(G95)&lt;=100,2,10)))</f>
        <v>10</v>
      </c>
      <c r="K95" s="64">
        <f>IF(H95&lt;-J95,1,0)</f>
        <v>1</v>
      </c>
      <c r="L95" s="64">
        <f>IF(K95=K94,L94+K95,0)</f>
        <v>3</v>
      </c>
      <c r="M95" s="65">
        <f>IF(OR(L95=12,L95=24,L95=36,L95=48,L95=60,L95=72,L95=84,L95=96),1,0)</f>
        <v>0</v>
      </c>
      <c r="N95" s="65">
        <f>IF(H95&gt;J95,1,0)</f>
        <v>0</v>
      </c>
      <c r="O95" s="65">
        <f>IF(N95=N94,O94+N95,0)</f>
        <v>0</v>
      </c>
      <c r="P95" s="65">
        <f>IF(OR(O95=12,O95=24,O95=36,O95=48,O95=60,O95=72,O95=84,O95=96),1,0)</f>
        <v>0</v>
      </c>
      <c r="Q95" s="66">
        <f>M95+P95</f>
        <v>0</v>
      </c>
      <c r="R95" s="66">
        <f>Q95*ABS(S95)*0.1</f>
        <v>0</v>
      </c>
      <c r="S95" s="67">
        <f>I95*E95/40000</f>
        <v>-0.08957638196999999</v>
      </c>
      <c r="T95" s="60">
        <f>MIN($T$6/100*G95,150)</f>
        <v>87.910428</v>
      </c>
      <c r="U95" s="60">
        <f>MIN($U$6/100*G95,200)</f>
        <v>109.888035</v>
      </c>
      <c r="V95" s="60">
        <f>MIN($V$6/100*G95,250)</f>
        <v>146.51738</v>
      </c>
      <c r="W95" s="60">
        <v>0.2</v>
      </c>
      <c r="X95" s="60">
        <v>0.2</v>
      </c>
      <c r="Y95" s="60">
        <v>0.6</v>
      </c>
      <c r="Z95" s="67">
        <f>IF(AND(D95&lt;49.85,H95&gt;0),$C$2*ABS(H95)/40000,(SUMPRODUCT(--(H95&gt;$T95:$V95),(H95-$T95:$V95),($W95:$Y95)))*E95/40000)</f>
        <v>0</v>
      </c>
      <c r="AA95" s="67">
        <f>IF(AND(C95&gt;=50.1,H95&lt;0),($A$2)*ABS(H95)/40000,0)</f>
        <v>0</v>
      </c>
      <c r="AB95" s="67">
        <f>S95+Z95+AA95</f>
        <v>-0.08957638196999999</v>
      </c>
      <c r="AC95" s="75" t="str">
        <f>IF(AB95&gt;=0,AB95,"")</f>
        <v/>
      </c>
      <c r="AD95" s="76">
        <f>IF(AB95&lt;0,AB95,"")</f>
        <v>-0.08957638196999999</v>
      </c>
      <c r="AE95" s="77"/>
      <c r="AF95" s="89"/>
      <c r="AG95" s="92">
        <f>ROUND((AG94-0.01),2)</f>
        <v>50.61</v>
      </c>
      <c r="AH95" s="93">
        <v>0</v>
      </c>
      <c r="AI95" s="86">
        <v>0</v>
      </c>
    </row>
    <row r="96" spans="1:38" customHeight="1" ht="15.75">
      <c r="A96" s="70">
        <v>0.916666666666667</v>
      </c>
      <c r="B96" s="71">
        <v>0.927083333333334</v>
      </c>
      <c r="C96" s="72">
        <v>49.93</v>
      </c>
      <c r="D96" s="73">
        <f>ROUND(C96,2)</f>
        <v>49.93</v>
      </c>
      <c r="E96" s="60">
        <v>498.58</v>
      </c>
      <c r="F96" s="60">
        <v>693.08542</v>
      </c>
      <c r="G96" s="61">
        <f>ABS(F96)</f>
        <v>693.08542</v>
      </c>
      <c r="H96" s="74">
        <v>-8.75202</v>
      </c>
      <c r="I96" s="63">
        <f>MAX(H96,-0.12*G96)</f>
        <v>-8.75202</v>
      </c>
      <c r="J96" s="63">
        <f>IF(ABS(G96)&lt;=10,0.5,IF(ABS(G96)&lt;=25,1,IF(ABS(G96)&lt;=100,2,10)))</f>
        <v>10</v>
      </c>
      <c r="K96" s="64">
        <f>IF(H96&lt;-J96,1,0)</f>
        <v>0</v>
      </c>
      <c r="L96" s="64">
        <f>IF(K96=K95,L95+K96,0)</f>
        <v>0</v>
      </c>
      <c r="M96" s="65">
        <f>IF(OR(L96=12,L96=24,L96=36,L96=48,L96=60,L96=72,L96=84,L96=96),1,0)</f>
        <v>0</v>
      </c>
      <c r="N96" s="65">
        <f>IF(H96&gt;J96,1,0)</f>
        <v>0</v>
      </c>
      <c r="O96" s="65">
        <f>IF(N96=N95,O95+N96,0)</f>
        <v>0</v>
      </c>
      <c r="P96" s="65">
        <f>IF(OR(O96=12,O96=24,O96=36,O96=48,O96=60,O96=72,O96=84,O96=96),1,0)</f>
        <v>0</v>
      </c>
      <c r="Q96" s="66">
        <f>M96+P96</f>
        <v>0</v>
      </c>
      <c r="R96" s="66">
        <f>Q96*ABS(S96)*0.1</f>
        <v>0</v>
      </c>
      <c r="S96" s="67">
        <f>I96*E96/40000</f>
        <v>-0.10908955329</v>
      </c>
      <c r="T96" s="60">
        <f>MIN($T$6/100*G96,150)</f>
        <v>83.1702504</v>
      </c>
      <c r="U96" s="60">
        <f>MIN($U$6/100*G96,200)</f>
        <v>103.962813</v>
      </c>
      <c r="V96" s="60">
        <f>MIN($V$6/100*G96,250)</f>
        <v>138.617084</v>
      </c>
      <c r="W96" s="60">
        <v>0.2</v>
      </c>
      <c r="X96" s="60">
        <v>0.2</v>
      </c>
      <c r="Y96" s="60">
        <v>0.6</v>
      </c>
      <c r="Z96" s="67">
        <f>IF(AND(D96&lt;49.85,H96&gt;0),$C$2*ABS(H96)/40000,(SUMPRODUCT(--(H96&gt;$T96:$V96),(H96-$T96:$V96),($W96:$Y96)))*E96/40000)</f>
        <v>0</v>
      </c>
      <c r="AA96" s="67">
        <f>IF(AND(C96&gt;=50.1,H96&lt;0),($A$2)*ABS(H96)/40000,0)</f>
        <v>0</v>
      </c>
      <c r="AB96" s="67">
        <f>S96+Z96+AA96</f>
        <v>-0.10908955329</v>
      </c>
      <c r="AC96" s="75" t="str">
        <f>IF(AB96&gt;=0,AB96,"")</f>
        <v/>
      </c>
      <c r="AD96" s="76">
        <f>IF(AB96&lt;0,AB96,"")</f>
        <v>-0.10908955329</v>
      </c>
      <c r="AE96" s="77"/>
      <c r="AF96" s="89"/>
      <c r="AG96" s="92">
        <f>ROUND((AG95-0.01),2)</f>
        <v>50.6</v>
      </c>
      <c r="AH96" s="93">
        <v>0</v>
      </c>
      <c r="AI96" s="86">
        <v>0</v>
      </c>
    </row>
    <row r="97" spans="1:38" customHeight="1" ht="15.75">
      <c r="A97" s="70">
        <v>0.927083333333333</v>
      </c>
      <c r="B97" s="71">
        <v>0.9375</v>
      </c>
      <c r="C97" s="72">
        <v>49.94</v>
      </c>
      <c r="D97" s="73">
        <f>ROUND(C97,2)</f>
        <v>49.94</v>
      </c>
      <c r="E97" s="60">
        <v>465.09</v>
      </c>
      <c r="F97" s="60">
        <v>679.45502</v>
      </c>
      <c r="G97" s="61">
        <f>ABS(F97)</f>
        <v>679.45502</v>
      </c>
      <c r="H97" s="74">
        <v>-32.87865</v>
      </c>
      <c r="I97" s="63">
        <f>MAX(H97,-0.12*G97)</f>
        <v>-32.87865</v>
      </c>
      <c r="J97" s="63">
        <f>IF(ABS(G97)&lt;=10,0.5,IF(ABS(G97)&lt;=25,1,IF(ABS(G97)&lt;=100,2,10)))</f>
        <v>10</v>
      </c>
      <c r="K97" s="64">
        <f>IF(H97&lt;-J97,1,0)</f>
        <v>1</v>
      </c>
      <c r="L97" s="64">
        <f>IF(K97=K96,L96+K97,0)</f>
        <v>0</v>
      </c>
      <c r="M97" s="65">
        <f>IF(OR(L97=12,L97=24,L97=36,L97=48,L97=60,L97=72,L97=84,L97=96),1,0)</f>
        <v>0</v>
      </c>
      <c r="N97" s="65">
        <f>IF(H97&gt;J97,1,0)</f>
        <v>0</v>
      </c>
      <c r="O97" s="65">
        <f>IF(N97=N96,O96+N97,0)</f>
        <v>0</v>
      </c>
      <c r="P97" s="65">
        <f>IF(OR(O97=12,O97=24,O97=36,O97=48,O97=60,O97=72,O97=84,O97=96),1,0)</f>
        <v>0</v>
      </c>
      <c r="Q97" s="66">
        <f>M97+P97</f>
        <v>0</v>
      </c>
      <c r="R97" s="66">
        <f>Q97*ABS(S97)*0.1</f>
        <v>0</v>
      </c>
      <c r="S97" s="67">
        <f>I97*E97/40000</f>
        <v>-0.3822882832125</v>
      </c>
      <c r="T97" s="60">
        <f>MIN($T$6/100*G97,150)</f>
        <v>81.5346024</v>
      </c>
      <c r="U97" s="60">
        <f>MIN($U$6/100*G97,200)</f>
        <v>101.918253</v>
      </c>
      <c r="V97" s="60">
        <f>MIN($V$6/100*G97,250)</f>
        <v>135.891004</v>
      </c>
      <c r="W97" s="60">
        <v>0.2</v>
      </c>
      <c r="X97" s="60">
        <v>0.2</v>
      </c>
      <c r="Y97" s="60">
        <v>0.6</v>
      </c>
      <c r="Z97" s="67">
        <f>IF(AND(D97&lt;49.85,H97&gt;0),$C$2*ABS(H97)/40000,(SUMPRODUCT(--(H97&gt;$T97:$V97),(H97-$T97:$V97),($W97:$Y97)))*E97/40000)</f>
        <v>0</v>
      </c>
      <c r="AA97" s="67">
        <f>IF(AND(C97&gt;=50.1,H97&lt;0),($A$2)*ABS(H97)/40000,0)</f>
        <v>0</v>
      </c>
      <c r="AB97" s="67">
        <f>S97+Z97+AA97</f>
        <v>-0.3822882832125</v>
      </c>
      <c r="AC97" s="75" t="str">
        <f>IF(AB97&gt;=0,AB97,"")</f>
        <v/>
      </c>
      <c r="AD97" s="76">
        <f>IF(AB97&lt;0,AB97,"")</f>
        <v>-0.3822882832125</v>
      </c>
      <c r="AE97" s="77"/>
      <c r="AF97" s="89"/>
      <c r="AG97" s="92">
        <f>ROUND((AG96-0.01),2)</f>
        <v>50.59</v>
      </c>
      <c r="AH97" s="93">
        <v>0</v>
      </c>
      <c r="AI97" s="86">
        <v>0</v>
      </c>
    </row>
    <row r="98" spans="1:38" customHeight="1" ht="15.75">
      <c r="A98" s="70">
        <v>0.9375</v>
      </c>
      <c r="B98" s="71">
        <v>0.947916666666667</v>
      </c>
      <c r="C98" s="72">
        <v>49.97</v>
      </c>
      <c r="D98" s="73">
        <f>ROUND(C98,2)</f>
        <v>49.97</v>
      </c>
      <c r="E98" s="60">
        <v>364.62</v>
      </c>
      <c r="F98" s="60">
        <v>689.82462</v>
      </c>
      <c r="G98" s="61">
        <f>ABS(F98)</f>
        <v>689.82462</v>
      </c>
      <c r="H98" s="74">
        <v>-62.04848</v>
      </c>
      <c r="I98" s="63">
        <f>MAX(H98,-0.12*G98)</f>
        <v>-62.04848</v>
      </c>
      <c r="J98" s="63">
        <f>IF(ABS(G98)&lt;=10,0.5,IF(ABS(G98)&lt;=25,1,IF(ABS(G98)&lt;=100,2,10)))</f>
        <v>10</v>
      </c>
      <c r="K98" s="64">
        <f>IF(H98&lt;-J98,1,0)</f>
        <v>1</v>
      </c>
      <c r="L98" s="64">
        <f>IF(K98=K97,L97+K98,0)</f>
        <v>1</v>
      </c>
      <c r="M98" s="65">
        <f>IF(OR(L98=12,L98=24,L98=36,L98=48,L98=60,L98=72,L98=84,L98=96),1,0)</f>
        <v>0</v>
      </c>
      <c r="N98" s="65">
        <f>IF(H98&gt;J98,1,0)</f>
        <v>0</v>
      </c>
      <c r="O98" s="65">
        <f>IF(N98=N97,O97+N98,0)</f>
        <v>0</v>
      </c>
      <c r="P98" s="65">
        <f>IF(OR(O98=12,O98=24,O98=36,O98=48,O98=60,O98=72,O98=84,O98=96),1,0)</f>
        <v>0</v>
      </c>
      <c r="Q98" s="66">
        <f>M98+P98</f>
        <v>0</v>
      </c>
      <c r="R98" s="66">
        <f>Q98*ABS(S98)*0.1</f>
        <v>0</v>
      </c>
      <c r="S98" s="67">
        <f>I98*E98/40000</f>
        <v>-0.56560291944</v>
      </c>
      <c r="T98" s="60">
        <f>MIN($T$6/100*G98,150)</f>
        <v>82.77895439999999</v>
      </c>
      <c r="U98" s="60">
        <f>MIN($U$6/100*G98,200)</f>
        <v>103.473693</v>
      </c>
      <c r="V98" s="60">
        <f>MIN($V$6/100*G98,250)</f>
        <v>137.964924</v>
      </c>
      <c r="W98" s="60">
        <v>0.2</v>
      </c>
      <c r="X98" s="60">
        <v>0.2</v>
      </c>
      <c r="Y98" s="60">
        <v>0.6</v>
      </c>
      <c r="Z98" s="67">
        <f>IF(AND(D98&lt;49.85,H98&gt;0),$C$2*ABS(H98)/40000,(SUMPRODUCT(--(H98&gt;$T98:$V98),(H98-$T98:$V98),($W98:$Y98)))*E98/40000)</f>
        <v>0</v>
      </c>
      <c r="AA98" s="67">
        <f>IF(AND(C98&gt;=50.1,H98&lt;0),($A$2)*ABS(H98)/40000,0)</f>
        <v>0</v>
      </c>
      <c r="AB98" s="67">
        <f>S98+Z98+AA98</f>
        <v>-0.56560291944</v>
      </c>
      <c r="AC98" s="75" t="str">
        <f>IF(AB98&gt;=0,AB98,"")</f>
        <v/>
      </c>
      <c r="AD98" s="76">
        <f>IF(AB98&lt;0,AB98,"")</f>
        <v>-0.56560291944</v>
      </c>
      <c r="AE98" s="77"/>
      <c r="AF98" s="89"/>
      <c r="AG98" s="92">
        <f>ROUND((AG97-0.01),2)</f>
        <v>50.58</v>
      </c>
      <c r="AH98" s="93">
        <v>0</v>
      </c>
      <c r="AI98" s="86">
        <v>0</v>
      </c>
    </row>
    <row r="99" spans="1:38" customHeight="1" ht="15.75">
      <c r="A99" s="70">
        <v>0.947916666666667</v>
      </c>
      <c r="B99" s="71">
        <v>0.958333333333334</v>
      </c>
      <c r="C99" s="72">
        <v>49.99</v>
      </c>
      <c r="D99" s="73">
        <f>ROUND(C99,2)</f>
        <v>49.99</v>
      </c>
      <c r="E99" s="60">
        <v>297.64</v>
      </c>
      <c r="F99" s="60">
        <v>662.05222</v>
      </c>
      <c r="G99" s="61">
        <f>ABS(F99)</f>
        <v>662.05222</v>
      </c>
      <c r="H99" s="74">
        <v>-52.64352</v>
      </c>
      <c r="I99" s="63">
        <f>MAX(H99,-0.12*G99)</f>
        <v>-52.64352</v>
      </c>
      <c r="J99" s="63">
        <f>IF(ABS(G99)&lt;=10,0.5,IF(ABS(G99)&lt;=25,1,IF(ABS(G99)&lt;=100,2,10)))</f>
        <v>10</v>
      </c>
      <c r="K99" s="64">
        <f>IF(H99&lt;-J99,1,0)</f>
        <v>1</v>
      </c>
      <c r="L99" s="64">
        <f>IF(K99=K98,L98+K99,0)</f>
        <v>2</v>
      </c>
      <c r="M99" s="65">
        <f>IF(OR(L99=12,L99=24,L99=36,L99=48,L99=60,L99=72,L99=84,L99=96),1,0)</f>
        <v>0</v>
      </c>
      <c r="N99" s="65">
        <f>IF(H99&gt;J99,1,0)</f>
        <v>0</v>
      </c>
      <c r="O99" s="65">
        <f>IF(N99=N98,O98+N99,0)</f>
        <v>0</v>
      </c>
      <c r="P99" s="65">
        <f>IF(OR(O99=12,O99=24,O99=36,O99=48,O99=60,O99=72,O99=84,O99=96),1,0)</f>
        <v>0</v>
      </c>
      <c r="Q99" s="66">
        <f>M99+P99</f>
        <v>0</v>
      </c>
      <c r="R99" s="66">
        <f>Q99*ABS(S99)*0.1</f>
        <v>0</v>
      </c>
      <c r="S99" s="67">
        <f>I99*E99/40000</f>
        <v>-0.39172043232</v>
      </c>
      <c r="T99" s="60">
        <f>MIN($T$6/100*G99,150)</f>
        <v>79.4462664</v>
      </c>
      <c r="U99" s="60">
        <f>MIN($U$6/100*G99,200)</f>
        <v>99.307833</v>
      </c>
      <c r="V99" s="60">
        <f>MIN($V$6/100*G99,250)</f>
        <v>132.410444</v>
      </c>
      <c r="W99" s="60">
        <v>0.2</v>
      </c>
      <c r="X99" s="60">
        <v>0.2</v>
      </c>
      <c r="Y99" s="60">
        <v>0.6</v>
      </c>
      <c r="Z99" s="67">
        <f>IF(AND(D99&lt;49.85,H99&gt;0),$C$2*ABS(H99)/40000,(SUMPRODUCT(--(H99&gt;$T99:$V99),(H99-$T99:$V99),($W99:$Y99)))*E99/40000)</f>
        <v>0</v>
      </c>
      <c r="AA99" s="67">
        <f>IF(AND(C99&gt;=50.1,H99&lt;0),($A$2)*ABS(H99)/40000,0)</f>
        <v>0</v>
      </c>
      <c r="AB99" s="67">
        <f>S99+Z99+AA99</f>
        <v>-0.39172043232</v>
      </c>
      <c r="AC99" s="75" t="str">
        <f>IF(AB99&gt;=0,AB99,"")</f>
        <v/>
      </c>
      <c r="AD99" s="76">
        <f>IF(AB99&lt;0,AB99,"")</f>
        <v>-0.39172043232</v>
      </c>
      <c r="AE99" s="77"/>
      <c r="AF99" s="89"/>
      <c r="AG99" s="92">
        <f>ROUND((AG98-0.01),2)</f>
        <v>50.57</v>
      </c>
      <c r="AH99" s="93">
        <v>0</v>
      </c>
      <c r="AI99" s="86">
        <v>0</v>
      </c>
    </row>
    <row r="100" spans="1:38" customHeight="1" ht="15.75">
      <c r="A100" s="70">
        <v>0.958333333333333</v>
      </c>
      <c r="B100" s="71">
        <v>0.96875</v>
      </c>
      <c r="C100" s="72">
        <v>50</v>
      </c>
      <c r="D100" s="73">
        <f>ROUND(C100,2)</f>
        <v>50</v>
      </c>
      <c r="E100" s="60">
        <v>264.15</v>
      </c>
      <c r="F100" s="60">
        <v>661.22744</v>
      </c>
      <c r="G100" s="61">
        <f>ABS(F100)</f>
        <v>661.22744</v>
      </c>
      <c r="H100" s="74">
        <v>-69.19746000000001</v>
      </c>
      <c r="I100" s="63">
        <f>MAX(H100,-0.12*G100)</f>
        <v>-69.19746000000001</v>
      </c>
      <c r="J100" s="63">
        <f>IF(ABS(G100)&lt;=10,0.5,IF(ABS(G100)&lt;=25,1,IF(ABS(G100)&lt;=100,2,10)))</f>
        <v>10</v>
      </c>
      <c r="K100" s="64">
        <f>IF(H100&lt;-J100,1,0)</f>
        <v>1</v>
      </c>
      <c r="L100" s="64">
        <f>IF(K100=K99,L99+K100,0)</f>
        <v>3</v>
      </c>
      <c r="M100" s="65">
        <f>IF(OR(L100=12,L100=24,L100=36,L100=48,L100=60,L100=72,L100=84,L100=96),1,0)</f>
        <v>0</v>
      </c>
      <c r="N100" s="65">
        <f>IF(H100&gt;J100,1,0)</f>
        <v>0</v>
      </c>
      <c r="O100" s="65">
        <f>IF(N100=N99,O99+N100,0)</f>
        <v>0</v>
      </c>
      <c r="P100" s="65">
        <f>IF(OR(O100=12,O100=24,O100=36,O100=48,O100=60,O100=72,O100=84,O100=96),1,0)</f>
        <v>0</v>
      </c>
      <c r="Q100" s="66">
        <f>M100+P100</f>
        <v>0</v>
      </c>
      <c r="R100" s="66">
        <f>Q100*ABS(S100)*0.1</f>
        <v>0</v>
      </c>
      <c r="S100" s="67">
        <f>I100*E100/40000</f>
        <v>-0.456962726475</v>
      </c>
      <c r="T100" s="60">
        <f>MIN($T$6/100*G100,150)</f>
        <v>79.34729279999999</v>
      </c>
      <c r="U100" s="60">
        <f>MIN($U$6/100*G100,200)</f>
        <v>99.184116</v>
      </c>
      <c r="V100" s="60">
        <f>MIN($V$6/100*G100,250)</f>
        <v>132.245488</v>
      </c>
      <c r="W100" s="60">
        <v>0.2</v>
      </c>
      <c r="X100" s="60">
        <v>0.2</v>
      </c>
      <c r="Y100" s="60">
        <v>0.6</v>
      </c>
      <c r="Z100" s="67">
        <f>IF(AND(D100&lt;49.85,H100&gt;0),$C$2*ABS(H100)/40000,(SUMPRODUCT(--(H100&gt;$T100:$V100),(H100-$T100:$V100),($W100:$Y100)))*E100/40000)</f>
        <v>0</v>
      </c>
      <c r="AA100" s="67">
        <f>IF(AND(C100&gt;=50.1,H100&lt;0),($A$2)*ABS(H100)/40000,0)</f>
        <v>0</v>
      </c>
      <c r="AB100" s="67">
        <f>S100+Z100+AA100</f>
        <v>-0.456962726475</v>
      </c>
      <c r="AC100" s="75" t="str">
        <f>IF(AB100&gt;=0,AB100,"")</f>
        <v/>
      </c>
      <c r="AD100" s="76">
        <f>IF(AB100&lt;0,AB100,"")</f>
        <v>-0.456962726475</v>
      </c>
      <c r="AE100" s="77"/>
      <c r="AF100" s="89"/>
      <c r="AG100" s="92">
        <f>ROUND((AG99-0.01),2)</f>
        <v>50.56</v>
      </c>
      <c r="AH100" s="93">
        <v>0</v>
      </c>
      <c r="AI100" s="86">
        <v>0</v>
      </c>
    </row>
    <row r="101" spans="1:38" customHeight="1" ht="15.75">
      <c r="A101" s="70">
        <v>0.96875</v>
      </c>
      <c r="B101" s="71">
        <v>0.979166666666667</v>
      </c>
      <c r="C101" s="72">
        <v>50.02</v>
      </c>
      <c r="D101" s="73">
        <f>ROUND(C101,2)</f>
        <v>50.02</v>
      </c>
      <c r="E101" s="60">
        <v>158.49</v>
      </c>
      <c r="F101" s="60">
        <v>665.40544</v>
      </c>
      <c r="G101" s="61">
        <f>ABS(F101)</f>
        <v>665.40544</v>
      </c>
      <c r="H101" s="74">
        <v>-95.43786</v>
      </c>
      <c r="I101" s="63">
        <f>MAX(H101,-0.12*G101)</f>
        <v>-79.8486528</v>
      </c>
      <c r="J101" s="63">
        <f>IF(ABS(G101)&lt;=10,0.5,IF(ABS(G101)&lt;=25,1,IF(ABS(G101)&lt;=100,2,10)))</f>
        <v>10</v>
      </c>
      <c r="K101" s="64">
        <f>IF(H101&lt;-J101,1,0)</f>
        <v>1</v>
      </c>
      <c r="L101" s="64">
        <f>IF(K101=K100,L100+K101,0)</f>
        <v>4</v>
      </c>
      <c r="M101" s="65">
        <f>IF(OR(L101=12,L101=24,L101=36,L101=48,L101=60,L101=72,L101=84,L101=96),1,0)</f>
        <v>0</v>
      </c>
      <c r="N101" s="65">
        <f>IF(H101&gt;J101,1,0)</f>
        <v>0</v>
      </c>
      <c r="O101" s="65">
        <f>IF(N101=N100,O100+N101,0)</f>
        <v>0</v>
      </c>
      <c r="P101" s="65">
        <f>IF(OR(O101=12,O101=24,O101=36,O101=48,O101=60,O101=72,O101=84,O101=96),1,0)</f>
        <v>0</v>
      </c>
      <c r="Q101" s="66">
        <f>M101+P101</f>
        <v>0</v>
      </c>
      <c r="R101" s="66">
        <f>Q101*ABS(S101)*0.1</f>
        <v>0</v>
      </c>
      <c r="S101" s="67">
        <f>I101*E101/40000</f>
        <v>-0.3163803245568</v>
      </c>
      <c r="T101" s="60">
        <f>MIN($T$6/100*G101,150)</f>
        <v>79.8486528</v>
      </c>
      <c r="U101" s="60">
        <f>MIN($U$6/100*G101,200)</f>
        <v>99.810816</v>
      </c>
      <c r="V101" s="60">
        <f>MIN($V$6/100*G101,250)</f>
        <v>133.081088</v>
      </c>
      <c r="W101" s="60">
        <v>0.2</v>
      </c>
      <c r="X101" s="60">
        <v>0.2</v>
      </c>
      <c r="Y101" s="60">
        <v>0.6</v>
      </c>
      <c r="Z101" s="67">
        <f>IF(AND(D101&lt;49.85,H101&gt;0),$C$2*ABS(H101)/40000,(SUMPRODUCT(--(H101&gt;$T101:$V101),(H101-$T101:$V101),($W101:$Y101)))*E101/40000)</f>
        <v>0</v>
      </c>
      <c r="AA101" s="67">
        <f>IF(AND(C101&gt;=50.1,H101&lt;0),($A$2)*ABS(H101)/40000,0)</f>
        <v>0</v>
      </c>
      <c r="AB101" s="67">
        <f>S101+Z101+AA101</f>
        <v>-0.3163803245568</v>
      </c>
      <c r="AC101" s="75" t="str">
        <f>IF(AB101&gt;=0,AB101,"")</f>
        <v/>
      </c>
      <c r="AD101" s="76">
        <f>IF(AB101&lt;0,AB101,"")</f>
        <v>-0.3163803245568</v>
      </c>
      <c r="AE101" s="77"/>
      <c r="AF101" s="89"/>
      <c r="AG101" s="92">
        <f>ROUND((AG100-0.01),2)</f>
        <v>50.55</v>
      </c>
      <c r="AH101" s="93">
        <v>0</v>
      </c>
      <c r="AI101" s="86">
        <v>0</v>
      </c>
    </row>
    <row r="102" spans="1:38" customHeight="1" ht="15.75">
      <c r="A102" s="70">
        <v>0.979166666666667</v>
      </c>
      <c r="B102" s="71">
        <v>0.989583333333334</v>
      </c>
      <c r="C102" s="72">
        <v>50.01</v>
      </c>
      <c r="D102" s="73">
        <f>ROUND(C102,2)</f>
        <v>50.01</v>
      </c>
      <c r="E102" s="60">
        <v>211.32</v>
      </c>
      <c r="F102" s="60">
        <v>645.41344</v>
      </c>
      <c r="G102" s="61">
        <f>ABS(F102)</f>
        <v>645.41344</v>
      </c>
      <c r="H102" s="74">
        <v>-87.29324</v>
      </c>
      <c r="I102" s="63">
        <f>MAX(H102,-0.12*G102)</f>
        <v>-77.4496128</v>
      </c>
      <c r="J102" s="63">
        <f>IF(ABS(G102)&lt;=10,0.5,IF(ABS(G102)&lt;=25,1,IF(ABS(G102)&lt;=100,2,10)))</f>
        <v>10</v>
      </c>
      <c r="K102" s="64">
        <f>IF(H102&lt;-J102,1,0)</f>
        <v>1</v>
      </c>
      <c r="L102" s="64">
        <f>IF(K102=K101,L101+K102,0)</f>
        <v>5</v>
      </c>
      <c r="M102" s="65">
        <f>IF(OR(L102=12,L102=24,L102=36,L102=48,L102=60,L102=72,L102=84,L102=96),1,0)</f>
        <v>0</v>
      </c>
      <c r="N102" s="65">
        <f>IF(H102&gt;J102,1,0)</f>
        <v>0</v>
      </c>
      <c r="O102" s="65">
        <f>IF(N102=N101,O101+N102,0)</f>
        <v>0</v>
      </c>
      <c r="P102" s="65">
        <f>IF(OR(O102=12,O102=24,O102=36,O102=48,O102=60,O102=72,O102=84,O102=96),1,0)</f>
        <v>0</v>
      </c>
      <c r="Q102" s="66">
        <f>M102+P102</f>
        <v>0</v>
      </c>
      <c r="R102" s="66">
        <f>Q102*ABS(S102)*0.1</f>
        <v>0</v>
      </c>
      <c r="S102" s="67">
        <f>I102*E102/40000</f>
        <v>-0.4091663044224</v>
      </c>
      <c r="T102" s="60">
        <f>MIN($T$6/100*G102,150)</f>
        <v>77.4496128</v>
      </c>
      <c r="U102" s="60">
        <f>MIN($U$6/100*G102,200)</f>
        <v>96.812016</v>
      </c>
      <c r="V102" s="60">
        <f>MIN($V$6/100*G102,250)</f>
        <v>129.082688</v>
      </c>
      <c r="W102" s="60">
        <v>0.2</v>
      </c>
      <c r="X102" s="60">
        <v>0.2</v>
      </c>
      <c r="Y102" s="60">
        <v>0.6</v>
      </c>
      <c r="Z102" s="67">
        <f>IF(AND(D102&lt;49.85,H102&gt;0),$C$2*ABS(H102)/40000,(SUMPRODUCT(--(H102&gt;$T102:$V102),(H102-$T102:$V102),($W102:$Y102)))*E102/40000)</f>
        <v>0</v>
      </c>
      <c r="AA102" s="67">
        <f>IF(AND(C102&gt;=50.1,H102&lt;0),($A$2)*ABS(H102)/40000,0)</f>
        <v>0</v>
      </c>
      <c r="AB102" s="67">
        <f>S102+Z102+AA102</f>
        <v>-0.4091663044224</v>
      </c>
      <c r="AC102" s="75" t="str">
        <f>IF(AB102&gt;=0,AB102,"")</f>
        <v/>
      </c>
      <c r="AD102" s="76">
        <f>IF(AB102&lt;0,AB102,"")</f>
        <v>-0.4091663044224</v>
      </c>
      <c r="AE102" s="77"/>
      <c r="AF102" s="89"/>
      <c r="AG102" s="92">
        <f>ROUND((AG101-0.01),2)</f>
        <v>50.54</v>
      </c>
      <c r="AH102" s="93">
        <v>0</v>
      </c>
      <c r="AI102" s="86">
        <v>0</v>
      </c>
      <c r="AK102" s="94"/>
    </row>
    <row r="103" spans="1:38" customHeight="1" ht="15.75">
      <c r="A103" s="95">
        <v>0.989583333333333</v>
      </c>
      <c r="B103" s="96">
        <v>1</v>
      </c>
      <c r="C103" s="97">
        <v>50.03</v>
      </c>
      <c r="D103" s="98">
        <f>ROUND(C103,2)</f>
        <v>50.03</v>
      </c>
      <c r="E103" s="99">
        <v>105.66</v>
      </c>
      <c r="F103" s="99">
        <v>644.40744</v>
      </c>
      <c r="G103" s="61">
        <f>ABS(F103)</f>
        <v>644.40744</v>
      </c>
      <c r="H103" s="100">
        <v>-111.09629</v>
      </c>
      <c r="I103" s="101">
        <f>MAX(H103,-0.12*G103)</f>
        <v>-77.32889279999999</v>
      </c>
      <c r="J103" s="101">
        <f>IF(ABS(G103)&lt;=10,0.5,IF(ABS(G103)&lt;=25,1,IF(ABS(G103)&lt;=100,2,10)))</f>
        <v>10</v>
      </c>
      <c r="K103" s="64">
        <f>IF(H103&lt;-J103,1,0)</f>
        <v>1</v>
      </c>
      <c r="L103" s="102">
        <f>IF(K103=K102,L102+K103,0)</f>
        <v>6</v>
      </c>
      <c r="M103" s="65">
        <f>IF(OR(L103=12,L103=24,L103=36,L103=48,L103=60,L103=72,L103=84,L103=96),1,0)</f>
        <v>0</v>
      </c>
      <c r="N103" s="103">
        <f>IF(H103&gt;J103,1,0)</f>
        <v>0</v>
      </c>
      <c r="O103" s="103">
        <f>IF(N103=N102,O102+N103,0)</f>
        <v>0</v>
      </c>
      <c r="P103" s="65">
        <f>IF(OR(O103=12,O103=24,O103=36,O103=48,O103=60,O103=72,O103=84,O103=96),1,0)</f>
        <v>0</v>
      </c>
      <c r="Q103" s="104">
        <f>M103+P103</f>
        <v>0</v>
      </c>
      <c r="R103" s="104">
        <f>Q103*ABS(S103)*0.1</f>
        <v>0</v>
      </c>
      <c r="S103" s="67">
        <f>I103*E103/40000</f>
        <v>-0.2042642703312</v>
      </c>
      <c r="T103" s="105">
        <f>MIN($T$6/100*G103,150)</f>
        <v>77.32889279999999</v>
      </c>
      <c r="U103" s="105">
        <f>MIN($U$6/100*G103,200)</f>
        <v>96.66111599999999</v>
      </c>
      <c r="V103" s="105">
        <f>MIN($V$6/100*G103,250)</f>
        <v>128.881488</v>
      </c>
      <c r="W103" s="105">
        <v>0.2</v>
      </c>
      <c r="X103" s="105">
        <v>0.2</v>
      </c>
      <c r="Y103" s="105">
        <v>0.6</v>
      </c>
      <c r="Z103" s="67">
        <f>IF(AND(D103&lt;49.85,H103&gt;0),$C$2*ABS(H103)/40000,(SUMPRODUCT(--(H103&gt;$T103:$V103),(H103-$T103:$V103),($W103:$Y103)))*E103/40000)</f>
        <v>0</v>
      </c>
      <c r="AA103" s="67">
        <f>IF(AND(C103&gt;=50.1,H103&lt;0),($A$2)*ABS(H103)/40000,0)</f>
        <v>0</v>
      </c>
      <c r="AB103" s="106">
        <f>S103+Z103+AA103</f>
        <v>-0.2042642703312</v>
      </c>
      <c r="AC103" s="107" t="str">
        <f>IF(AB103&gt;=0,AB103,"")</f>
        <v/>
      </c>
      <c r="AD103" s="108">
        <f>IF(AB103&lt;0,AB103,"")</f>
        <v>-0.2042642703312</v>
      </c>
      <c r="AE103" s="109"/>
      <c r="AF103" s="89"/>
      <c r="AG103" s="92">
        <f>ROUND((AG102-0.01),2)</f>
        <v>50.53</v>
      </c>
      <c r="AH103" s="93">
        <v>0</v>
      </c>
      <c r="AI103" s="86">
        <v>0</v>
      </c>
    </row>
    <row r="104" spans="1:38" customHeight="1" ht="15.75">
      <c r="A104" s="138" t="s">
        <v>29</v>
      </c>
      <c r="B104" s="138"/>
      <c r="C104" s="110">
        <f>AVERAGE(C8:C103)</f>
        <v>49.98833333333334</v>
      </c>
      <c r="D104" s="110">
        <f>ROUND(C104,2)</f>
        <v>49.99</v>
      </c>
      <c r="E104" s="111">
        <f>AVERAGE(E6:E103)</f>
        <v>285.1301041666668</v>
      </c>
      <c r="F104" s="111"/>
      <c r="G104" s="61">
        <f>ABS(F104)</f>
        <v>0</v>
      </c>
      <c r="H104" s="112">
        <f>SUM(H8:H103)/4</f>
        <v>-886.3682624999998</v>
      </c>
      <c r="I104" s="112"/>
      <c r="J104" s="112"/>
      <c r="K104" s="112"/>
      <c r="L104" s="112"/>
      <c r="M104" s="112"/>
      <c r="N104" s="112"/>
      <c r="O104" s="112"/>
      <c r="P104" s="112"/>
      <c r="Q104" s="112">
        <f>SUM(Q8:Q103)</f>
        <v>0</v>
      </c>
      <c r="R104" s="112">
        <f>SUM($R$8:$R$103)</f>
        <v>0</v>
      </c>
      <c r="S104" s="111">
        <f>SUM(S8:S103)</f>
        <v>-14.5867652760571</v>
      </c>
      <c r="T104" s="113"/>
      <c r="U104" s="113"/>
      <c r="V104" s="113"/>
      <c r="W104" s="113"/>
      <c r="X104" s="113"/>
      <c r="Y104" s="113"/>
      <c r="Z104" s="114">
        <f>SUM(Z8:Z103)</f>
        <v>0.01044224865840002</v>
      </c>
      <c r="AA104" s="114">
        <f>SUM(AA8:AA103)</f>
        <v>0</v>
      </c>
      <c r="AB104" s="115">
        <f>SUM(AB8:AB103)</f>
        <v>-14.5763230273987</v>
      </c>
      <c r="AC104" s="116">
        <f>SUM(AC8:AC103)</f>
        <v>10.0213894126959</v>
      </c>
      <c r="AD104" s="117">
        <f>SUM(AD8:AD103)</f>
        <v>-24.59771244009459</v>
      </c>
      <c r="AE104" s="118"/>
      <c r="AF104" s="89"/>
      <c r="AG104" s="92">
        <f>ROUND((AG103-0.01),2)</f>
        <v>50.52</v>
      </c>
      <c r="AH104" s="93">
        <v>0</v>
      </c>
      <c r="AI104" s="86">
        <v>0</v>
      </c>
    </row>
    <row r="105" spans="1:38" customHeight="1" ht="15.75">
      <c r="G105" s="61">
        <f>ABS(F105)</f>
        <v>0</v>
      </c>
      <c r="H105" s="139" t="s">
        <v>54</v>
      </c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19"/>
      <c r="AB105" s="120">
        <f>$R$104</f>
        <v>0</v>
      </c>
      <c r="AC105" s="121"/>
      <c r="AF105" s="89"/>
      <c r="AG105" s="92">
        <f>ROUND((AG104-0.01),2)</f>
        <v>50.51</v>
      </c>
      <c r="AH105" s="93">
        <v>0</v>
      </c>
      <c r="AI105" s="86">
        <v>0</v>
      </c>
    </row>
    <row r="106" spans="1:38" customHeight="1" ht="15.75">
      <c r="A106" s="122" t="s">
        <v>55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3"/>
      <c r="AA106" s="119"/>
      <c r="AB106" s="124">
        <f>IF($H$104&gt;(0.01*Q1),0.2*ABS(S104),0)</f>
        <v>0</v>
      </c>
      <c r="AC106" s="121"/>
      <c r="AF106" s="89"/>
      <c r="AG106" s="92">
        <f>ROUND((AG105-0.01),2)</f>
        <v>50.5</v>
      </c>
      <c r="AH106" s="93">
        <v>0</v>
      </c>
      <c r="AI106" s="86">
        <v>0</v>
      </c>
    </row>
    <row r="107" spans="1:38" customHeight="1" ht="15.75">
      <c r="S107" s="139" t="s">
        <v>56</v>
      </c>
      <c r="T107" s="139"/>
      <c r="U107" s="139"/>
      <c r="V107" s="139"/>
      <c r="W107" s="139"/>
      <c r="X107" s="139"/>
      <c r="Y107" s="139"/>
      <c r="Z107" s="139"/>
      <c r="AA107" s="119"/>
      <c r="AB107" s="125">
        <f>AB104+AB105</f>
        <v>-14.5763230273987</v>
      </c>
      <c r="AC107" s="121"/>
      <c r="AF107" s="89"/>
      <c r="AG107" s="92">
        <f>ROUND((AG106-0.01),2)</f>
        <v>50.49</v>
      </c>
      <c r="AH107" s="93">
        <v>0</v>
      </c>
      <c r="AI107" s="86">
        <v>0</v>
      </c>
    </row>
    <row r="108" spans="1:38" customHeight="1" ht="15.75">
      <c r="AA108" s="126"/>
      <c r="AB108" s="127"/>
      <c r="AC108" s="121"/>
      <c r="AF108" s="89"/>
      <c r="AG108" s="92">
        <f>ROUND((AG107-0.01),2)</f>
        <v>50.48</v>
      </c>
      <c r="AH108" s="93">
        <v>0</v>
      </c>
      <c r="AI108" s="86">
        <v>0</v>
      </c>
    </row>
    <row r="109" spans="1:38" customHeight="1" ht="15.75">
      <c r="A109" s="128" t="s">
        <v>57</v>
      </c>
      <c r="AA109" s="129"/>
      <c r="AB109" s="130"/>
      <c r="AC109" s="131"/>
      <c r="AE109" s="94"/>
      <c r="AF109" s="89"/>
      <c r="AG109" s="92">
        <f>ROUND((AG108-0.01),2)</f>
        <v>50.47</v>
      </c>
      <c r="AH109" s="93">
        <v>0</v>
      </c>
      <c r="AI109" s="86">
        <v>0</v>
      </c>
    </row>
    <row r="110" spans="1:38" customHeight="1" ht="15.75">
      <c r="AF110" s="89"/>
      <c r="AG110" s="92">
        <f>ROUND((AG109-0.01),2)</f>
        <v>50.46</v>
      </c>
      <c r="AH110" s="93">
        <v>0</v>
      </c>
      <c r="AI110" s="86">
        <v>0</v>
      </c>
    </row>
    <row r="111" spans="1:38" customHeight="1" ht="15.75">
      <c r="AF111" s="89"/>
      <c r="AG111" s="92">
        <f>ROUND((AG110-0.01),2)</f>
        <v>50.45</v>
      </c>
      <c r="AH111" s="93">
        <v>0</v>
      </c>
      <c r="AI111" s="86">
        <v>0</v>
      </c>
    </row>
    <row r="112" spans="1:38" customHeight="1" ht="15.75">
      <c r="AF112" s="89"/>
      <c r="AG112" s="92">
        <f>ROUND((AG111-0.01),2)</f>
        <v>50.44</v>
      </c>
      <c r="AH112" s="93">
        <v>0</v>
      </c>
      <c r="AI112" s="86">
        <v>0</v>
      </c>
    </row>
    <row r="113" spans="1:38" customHeight="1" ht="15.75">
      <c r="AF113" s="132"/>
      <c r="AG113" s="92">
        <f>ROUND((AG112-0.01),2)</f>
        <v>50.43</v>
      </c>
      <c r="AH113" s="93">
        <v>0</v>
      </c>
      <c r="AI113" s="86">
        <v>0</v>
      </c>
    </row>
    <row r="114" spans="1:38" customHeight="1" ht="15.75">
      <c r="AF114" s="132"/>
      <c r="AG114" s="92">
        <f>ROUND((AG113-0.01),2)</f>
        <v>50.42</v>
      </c>
      <c r="AH114" s="93">
        <v>0</v>
      </c>
      <c r="AI114" s="86">
        <v>0</v>
      </c>
    </row>
    <row r="115" spans="1:38" customHeight="1" ht="15.75">
      <c r="AF115" s="132"/>
      <c r="AG115" s="92">
        <f>ROUND((AG114-0.01),2)</f>
        <v>50.41</v>
      </c>
      <c r="AH115" s="93">
        <v>0</v>
      </c>
      <c r="AI115" s="86">
        <v>0</v>
      </c>
    </row>
    <row r="116" spans="1:38" customHeight="1" ht="15.75">
      <c r="AF116" s="132"/>
      <c r="AG116" s="92">
        <f>ROUND((AG115-0.01),2)</f>
        <v>50.4</v>
      </c>
      <c r="AH116" s="93">
        <v>0</v>
      </c>
      <c r="AI116" s="86">
        <v>0</v>
      </c>
    </row>
    <row r="117" spans="1:38" customHeight="1" ht="15.75">
      <c r="AF117" s="132"/>
      <c r="AG117" s="92">
        <f>ROUND((AG116-0.01),2)</f>
        <v>50.39</v>
      </c>
      <c r="AH117" s="93">
        <v>0</v>
      </c>
      <c r="AI117" s="86">
        <v>0</v>
      </c>
    </row>
    <row r="118" spans="1:38" customHeight="1" ht="15.75">
      <c r="AF118" s="132"/>
      <c r="AG118" s="92">
        <f>ROUND((AG117-0.01),2)</f>
        <v>50.38</v>
      </c>
      <c r="AH118" s="93">
        <v>0</v>
      </c>
      <c r="AI118" s="86">
        <v>0</v>
      </c>
    </row>
    <row r="119" spans="1:38" customHeight="1" ht="15.75">
      <c r="AF119" s="132"/>
      <c r="AG119" s="92">
        <f>ROUND((AG118-0.01),2)</f>
        <v>50.37</v>
      </c>
      <c r="AH119" s="93">
        <v>0</v>
      </c>
      <c r="AI119" s="86">
        <v>0</v>
      </c>
    </row>
    <row r="120" spans="1:38" customHeight="1" ht="15.75">
      <c r="AF120" s="16"/>
      <c r="AG120" s="92">
        <f>ROUND((AG119-0.01),2)</f>
        <v>50.36</v>
      </c>
      <c r="AH120" s="93">
        <v>0</v>
      </c>
      <c r="AI120" s="86">
        <v>0</v>
      </c>
    </row>
    <row r="121" spans="1:38" customHeight="1" ht="15.75">
      <c r="AF121" s="16"/>
      <c r="AG121" s="92">
        <f>ROUND((AG120-0.01),2)</f>
        <v>50.35</v>
      </c>
      <c r="AH121" s="93">
        <v>0</v>
      </c>
      <c r="AI121" s="86">
        <v>0</v>
      </c>
    </row>
    <row r="122" spans="1:38" customHeight="1" ht="15.75">
      <c r="AF122" s="16"/>
      <c r="AG122" s="92">
        <f>ROUND((AG121-0.01),2)</f>
        <v>50.34</v>
      </c>
      <c r="AH122" s="93">
        <v>0</v>
      </c>
      <c r="AI122" s="86">
        <v>0</v>
      </c>
    </row>
    <row r="123" spans="1:38" customHeight="1" ht="15.75">
      <c r="AF123" s="16"/>
      <c r="AG123" s="92">
        <f>ROUND((AG122-0.01),2)</f>
        <v>50.33</v>
      </c>
      <c r="AH123" s="93">
        <v>0</v>
      </c>
      <c r="AI123" s="86">
        <v>0</v>
      </c>
    </row>
    <row r="124" spans="1:38" customHeight="1" ht="15.75">
      <c r="AF124" s="16"/>
      <c r="AG124" s="49">
        <f>ROUND((AG123-0.01),2)</f>
        <v>50.32</v>
      </c>
      <c r="AH124" s="50">
        <v>0</v>
      </c>
      <c r="AI124" s="86">
        <v>0</v>
      </c>
    </row>
    <row r="125" spans="1:38" customHeight="1" ht="15.75">
      <c r="AF125" s="16"/>
      <c r="AG125" s="49">
        <f>ROUND((AG124-0.01),2)</f>
        <v>50.31</v>
      </c>
      <c r="AH125" s="50">
        <v>0</v>
      </c>
      <c r="AI125" s="86">
        <v>0</v>
      </c>
    </row>
    <row r="126" spans="1:38" customHeight="1" ht="15.75">
      <c r="AF126" s="16"/>
      <c r="AG126" s="49">
        <f>ROUND((AG125-0.01),2)</f>
        <v>50.3</v>
      </c>
      <c r="AH126" s="50">
        <v>0</v>
      </c>
      <c r="AI126" s="86">
        <v>0</v>
      </c>
    </row>
    <row r="127" spans="1:38" customHeight="1" ht="15.75">
      <c r="AF127" s="16"/>
      <c r="AG127" s="49">
        <f>ROUND((AG126-0.01),2)</f>
        <v>50.29</v>
      </c>
      <c r="AH127" s="50">
        <v>0</v>
      </c>
      <c r="AI127" s="86">
        <v>0</v>
      </c>
    </row>
    <row r="128" spans="1:38" customHeight="1" ht="15.75">
      <c r="AF128" s="16"/>
      <c r="AG128" s="49">
        <f>ROUND((AG127-0.01),2)</f>
        <v>50.28</v>
      </c>
      <c r="AH128" s="50">
        <v>0</v>
      </c>
      <c r="AI128" s="86">
        <v>0</v>
      </c>
    </row>
    <row r="129" spans="1:38" customHeight="1" ht="15.75">
      <c r="AF129" s="16"/>
      <c r="AG129" s="49">
        <f>ROUND((AG128-0.01),2)</f>
        <v>50.27</v>
      </c>
      <c r="AH129" s="50">
        <v>0</v>
      </c>
      <c r="AI129" s="86">
        <v>0</v>
      </c>
    </row>
    <row r="130" spans="1:38" customHeight="1" ht="15.75">
      <c r="AF130" s="16"/>
      <c r="AG130" s="49">
        <f>ROUND((AG129-0.01),2)</f>
        <v>50.26</v>
      </c>
      <c r="AH130" s="50">
        <v>0</v>
      </c>
      <c r="AI130" s="86">
        <v>0</v>
      </c>
    </row>
    <row r="131" spans="1:38" customHeight="1" ht="15.75">
      <c r="AF131" s="16"/>
      <c r="AG131" s="49">
        <f>ROUND((AG130-0.01),2)</f>
        <v>50.25</v>
      </c>
      <c r="AH131" s="50">
        <v>0</v>
      </c>
      <c r="AI131" s="86">
        <v>0</v>
      </c>
    </row>
    <row r="132" spans="1:38" customHeight="1" ht="15.75">
      <c r="AF132" s="16"/>
      <c r="AG132" s="49">
        <f>ROUND((AG131-0.01),2)</f>
        <v>50.24</v>
      </c>
      <c r="AH132" s="50">
        <v>0</v>
      </c>
      <c r="AI132" s="86">
        <v>0</v>
      </c>
    </row>
    <row r="133" spans="1:38" customHeight="1" ht="15.75">
      <c r="AF133" s="16"/>
      <c r="AG133" s="49">
        <f>ROUND((AG132-0.01),2)</f>
        <v>50.23</v>
      </c>
      <c r="AH133" s="50">
        <v>0</v>
      </c>
      <c r="AI133" s="86">
        <v>0</v>
      </c>
    </row>
    <row r="134" spans="1:38" customHeight="1" ht="15.75">
      <c r="AF134" s="16"/>
      <c r="AG134" s="49">
        <f>ROUND((AG133-0.01),2)</f>
        <v>50.22</v>
      </c>
      <c r="AH134" s="50">
        <v>0</v>
      </c>
      <c r="AI134" s="86">
        <v>0</v>
      </c>
    </row>
    <row r="135" spans="1:38" customHeight="1" ht="15.75">
      <c r="AF135" s="16"/>
      <c r="AG135" s="49">
        <f>ROUND((AG134-0.01),2)</f>
        <v>50.21</v>
      </c>
      <c r="AH135" s="50">
        <v>0</v>
      </c>
      <c r="AI135" s="86">
        <v>0</v>
      </c>
    </row>
    <row r="136" spans="1:38" customHeight="1" ht="15.75">
      <c r="AF136" s="16"/>
      <c r="AG136" s="49">
        <f>ROUND((AG135-0.01),2)</f>
        <v>50.2</v>
      </c>
      <c r="AH136" s="50">
        <v>0</v>
      </c>
      <c r="AI136" s="86">
        <v>0</v>
      </c>
    </row>
    <row r="137" spans="1:38" customHeight="1" ht="15.75">
      <c r="AF137" s="16"/>
      <c r="AG137" s="49">
        <f>ROUND((AG136-0.01),2)</f>
        <v>50.19</v>
      </c>
      <c r="AH137" s="50">
        <v>0</v>
      </c>
      <c r="AI137" s="86">
        <v>0</v>
      </c>
    </row>
    <row r="138" spans="1:38" customHeight="1" ht="15.75">
      <c r="AF138" s="16"/>
      <c r="AG138" s="49">
        <f>ROUND((AG137-0.01),2)</f>
        <v>50.18</v>
      </c>
      <c r="AH138" s="50">
        <v>0</v>
      </c>
      <c r="AI138" s="86">
        <v>0</v>
      </c>
    </row>
    <row r="139" spans="1:38" customHeight="1" ht="15.75">
      <c r="AF139" s="16"/>
      <c r="AG139" s="49">
        <f>ROUND((AG138-0.01),2)</f>
        <v>50.17</v>
      </c>
      <c r="AH139" s="50">
        <v>0</v>
      </c>
      <c r="AI139" s="86">
        <v>0</v>
      </c>
    </row>
    <row r="140" spans="1:38" customHeight="1" ht="15.75">
      <c r="AF140" s="16"/>
      <c r="AG140" s="49">
        <f>ROUND((AG139-0.01),2)</f>
        <v>50.16</v>
      </c>
      <c r="AH140" s="50">
        <v>0</v>
      </c>
      <c r="AI140" s="86">
        <v>0</v>
      </c>
    </row>
    <row r="141" spans="1:38" customHeight="1" ht="15.75">
      <c r="AF141" s="16"/>
      <c r="AG141" s="49">
        <f>ROUND((AG140-0.01),2)</f>
        <v>50.15</v>
      </c>
      <c r="AH141" s="50">
        <v>0</v>
      </c>
      <c r="AI141" s="86">
        <v>0</v>
      </c>
    </row>
    <row r="142" spans="1:38" customHeight="1" ht="15.75">
      <c r="AF142" s="16"/>
      <c r="AG142" s="49">
        <f>ROUND((AG141-0.01),2)</f>
        <v>50.14</v>
      </c>
      <c r="AH142" s="50">
        <v>0</v>
      </c>
      <c r="AI142" s="86">
        <v>0</v>
      </c>
    </row>
    <row r="143" spans="1:38" customHeight="1" ht="15.75">
      <c r="AF143" s="16"/>
      <c r="AG143" s="49">
        <f>ROUND((AG142-0.01),2)</f>
        <v>50.13</v>
      </c>
      <c r="AH143" s="50">
        <v>0</v>
      </c>
      <c r="AI143" s="86">
        <v>0</v>
      </c>
    </row>
    <row r="144" spans="1:38" customHeight="1" ht="15.75">
      <c r="AF144" s="16"/>
      <c r="AG144" s="133">
        <f>ROUND((AG143-0.01),2)</f>
        <v>50.12</v>
      </c>
      <c r="AH144" s="134">
        <v>0</v>
      </c>
      <c r="AI144" s="86">
        <v>0</v>
      </c>
    </row>
    <row r="145" spans="1:38" customHeight="1" ht="15.75">
      <c r="AF145" s="16"/>
      <c r="AG145" s="133">
        <f>ROUND((AG144-0.01),2)</f>
        <v>50.11</v>
      </c>
      <c r="AH145" s="134">
        <v>0</v>
      </c>
      <c r="AI145" s="86">
        <v>0</v>
      </c>
    </row>
    <row r="146" spans="1:38" customHeight="1" ht="15.75">
      <c r="AF146" s="16"/>
      <c r="AG146" s="133">
        <f>ROUND((AG145-0.01),2)</f>
        <v>50.1</v>
      </c>
      <c r="AH146" s="134">
        <v>0</v>
      </c>
      <c r="AI146" s="86">
        <v>0</v>
      </c>
    </row>
    <row r="147" spans="1:38" customHeight="1" ht="15.75">
      <c r="AF147" s="16"/>
      <c r="AG147" s="133">
        <f>ROUND((AG146-0.01),2)</f>
        <v>50.09</v>
      </c>
      <c r="AH147" s="134">
        <v>0</v>
      </c>
      <c r="AI147" s="86">
        <v>0</v>
      </c>
    </row>
    <row r="148" spans="1:38" customHeight="1" ht="15.75">
      <c r="AF148" s="16"/>
      <c r="AG148" s="133">
        <f>ROUND((AG147-0.01),2)</f>
        <v>50.08</v>
      </c>
      <c r="AH148" s="134">
        <v>0</v>
      </c>
      <c r="AI148" s="86">
        <v>0</v>
      </c>
    </row>
    <row r="149" spans="1:38" customHeight="1" ht="15.75">
      <c r="AF149" s="16"/>
      <c r="AG149" s="133">
        <f>ROUND((AG148-0.01),2)</f>
        <v>50.07</v>
      </c>
      <c r="AH149" s="134">
        <v>0</v>
      </c>
      <c r="AI149" s="86">
        <v>0</v>
      </c>
    </row>
    <row r="150" spans="1:38" customHeight="1" ht="15.75">
      <c r="AF150" s="16"/>
      <c r="AG150" s="133">
        <f>ROUND((AG149-0.01),2)</f>
        <v>50.06</v>
      </c>
      <c r="AH150" s="134">
        <v>0</v>
      </c>
      <c r="AI150" s="86">
        <v>0</v>
      </c>
    </row>
    <row r="151" spans="1:38" customHeight="1" ht="15.75">
      <c r="AF151" s="16"/>
      <c r="AG151" s="133">
        <f>ROUND((AG150-0.01),2)</f>
        <v>50.05</v>
      </c>
      <c r="AH151" s="134">
        <v>0</v>
      </c>
      <c r="AI151" s="86">
        <f>MIN(AH151,$C$2)</f>
        <v>0</v>
      </c>
    </row>
    <row r="152" spans="1:38" customHeight="1" ht="15.75">
      <c r="AF152" s="16"/>
      <c r="AG152" s="133">
        <f>ROUND((AG151-0.01),2)</f>
        <v>50.04</v>
      </c>
      <c r="AH152" s="134">
        <f>1*$A$2/5</f>
        <v>52.8292</v>
      </c>
      <c r="AI152" s="86">
        <f>MIN(AH152,$C$2)</f>
        <v>52.8292</v>
      </c>
    </row>
    <row r="153" spans="1:38" customHeight="1" ht="15.75">
      <c r="AF153" s="16"/>
      <c r="AG153" s="133">
        <f>ROUND((AG152-0.01),2)</f>
        <v>50.03</v>
      </c>
      <c r="AH153" s="134">
        <f>2*$A$2/5</f>
        <v>105.6584</v>
      </c>
      <c r="AI153" s="86">
        <f>MIN(AH153,$C$2)</f>
        <v>105.6584</v>
      </c>
    </row>
    <row r="154" spans="1:38" customHeight="1" ht="15.75">
      <c r="AF154" s="16"/>
      <c r="AG154" s="133">
        <f>ROUND((AG153-0.01),2)</f>
        <v>50.02</v>
      </c>
      <c r="AH154" s="134">
        <f>3*$A$2/5</f>
        <v>158.4876</v>
      </c>
      <c r="AI154" s="86">
        <f>MIN(AH154,$C$2)</f>
        <v>158.4876</v>
      </c>
    </row>
    <row r="155" spans="1:38" customHeight="1" ht="15.75">
      <c r="AF155" s="16"/>
      <c r="AG155" s="133">
        <f>ROUND((AG154-0.01),2)</f>
        <v>50.01</v>
      </c>
      <c r="AH155" s="134">
        <f>4*$A$2/5</f>
        <v>211.3168</v>
      </c>
      <c r="AI155" s="86">
        <f>MIN(AH155,$C$2)</f>
        <v>211.3168</v>
      </c>
    </row>
    <row r="156" spans="1:38" customHeight="1" ht="15.75">
      <c r="AF156" s="16"/>
      <c r="AG156" s="133">
        <f>ROUND((AG155-0.01),2)</f>
        <v>50</v>
      </c>
      <c r="AH156" s="134">
        <f>5*$A$2/5</f>
        <v>264.146</v>
      </c>
      <c r="AI156" s="86">
        <f>MIN(AH156,$C$2)</f>
        <v>264.146</v>
      </c>
    </row>
    <row r="157" spans="1:38" customHeight="1" ht="15.75">
      <c r="AF157" s="16"/>
      <c r="AG157" s="133">
        <f>ROUND((AG156-0.01),2)</f>
        <v>49.99</v>
      </c>
      <c r="AH157" s="134">
        <f>50+15*$A$2/16</f>
        <v>297.636875</v>
      </c>
      <c r="AI157" s="86">
        <f>MIN(AH157,$C$2)</f>
        <v>297.636875</v>
      </c>
    </row>
    <row r="158" spans="1:38" customHeight="1" ht="15.75">
      <c r="AF158" s="16"/>
      <c r="AG158" s="133">
        <f>ROUND((AG157-0.01),2)</f>
        <v>49.98</v>
      </c>
      <c r="AH158" s="134">
        <f>100+14*$A$2/16</f>
        <v>331.12775</v>
      </c>
      <c r="AI158" s="86">
        <f>MIN(AH158,$C$2)</f>
        <v>331.12775</v>
      </c>
    </row>
    <row r="159" spans="1:38" customHeight="1" ht="15.75">
      <c r="AF159" s="16"/>
      <c r="AG159" s="133">
        <f>ROUND((AG158-0.01),2)</f>
        <v>49.97</v>
      </c>
      <c r="AH159" s="134">
        <f>150+13*$A$2/16</f>
        <v>364.618625</v>
      </c>
      <c r="AI159" s="86">
        <f>MIN(AH159,$C$2)</f>
        <v>364.618625</v>
      </c>
    </row>
    <row r="160" spans="1:38" customHeight="1" ht="15.75">
      <c r="AF160" s="16"/>
      <c r="AG160" s="133">
        <f>ROUND((AG159-0.01),2)</f>
        <v>49.96</v>
      </c>
      <c r="AH160" s="134">
        <f>200+12*$A$2/16</f>
        <v>398.1095</v>
      </c>
      <c r="AI160" s="86">
        <f>MIN(AH160,$C$2)</f>
        <v>398.1095</v>
      </c>
    </row>
    <row r="161" spans="1:38" customHeight="1" ht="15.75">
      <c r="AF161" s="16"/>
      <c r="AG161" s="133">
        <f>ROUND((AG160-0.01),2)</f>
        <v>49.95</v>
      </c>
      <c r="AH161" s="134">
        <f>250+11*$A$2/16</f>
        <v>431.600375</v>
      </c>
      <c r="AI161" s="86">
        <f>MIN(AH161,$C$2)</f>
        <v>431.600375</v>
      </c>
    </row>
    <row r="162" spans="1:38" customHeight="1" ht="15.75">
      <c r="AF162" s="16"/>
      <c r="AG162" s="133">
        <f>ROUND((AG161-0.01),2)</f>
        <v>49.94</v>
      </c>
      <c r="AH162" s="134">
        <f>300+10*$A$2/16</f>
        <v>465.09125</v>
      </c>
      <c r="AI162" s="86">
        <f>MIN(AH162,$C$2)</f>
        <v>465.09125</v>
      </c>
    </row>
    <row r="163" spans="1:38" customHeight="1" ht="15.75">
      <c r="AF163" s="16"/>
      <c r="AG163" s="133">
        <f>ROUND((AG162-0.01),2)</f>
        <v>49.93</v>
      </c>
      <c r="AH163" s="134">
        <f>350+9*$A$2/16</f>
        <v>498.582125</v>
      </c>
      <c r="AI163" s="86">
        <f>MIN(AH163,$C$2)</f>
        <v>498.582125</v>
      </c>
    </row>
    <row r="164" spans="1:38" customHeight="1" ht="15">
      <c r="AF164" s="16"/>
      <c r="AG164" s="133">
        <f>ROUND((AG163-0.01),2)</f>
        <v>49.92</v>
      </c>
      <c r="AH164" s="134">
        <f>400+8*$A$2/16</f>
        <v>532.073</v>
      </c>
      <c r="AI164" s="135">
        <f>MIN(AH164,$C$2)</f>
        <v>532.073</v>
      </c>
    </row>
    <row r="165" spans="1:38" customHeight="1" ht="15">
      <c r="AF165" s="16"/>
      <c r="AG165" s="133">
        <f>ROUND((AG164-0.01),2)</f>
        <v>49.91</v>
      </c>
      <c r="AH165" s="134">
        <f>450+7*$A$2/16</f>
        <v>565.5638750000001</v>
      </c>
      <c r="AI165" s="135">
        <f>MIN(AH165,$C$2)</f>
        <v>565.5638750000001</v>
      </c>
    </row>
    <row r="166" spans="1:38" customHeight="1" ht="15">
      <c r="AF166" s="16"/>
      <c r="AG166" s="133">
        <f>ROUND((AG165-0.01),2)</f>
        <v>49.9</v>
      </c>
      <c r="AH166" s="134">
        <f>500+6*$A$2/16</f>
        <v>599.05475</v>
      </c>
      <c r="AI166" s="135">
        <f>MIN(AH166,$C$2)</f>
        <v>599.05475</v>
      </c>
    </row>
    <row r="167" spans="1:38" customHeight="1" ht="15">
      <c r="AF167" s="16"/>
      <c r="AG167" s="133">
        <f>ROUND((AG166-0.01),2)</f>
        <v>49.89</v>
      </c>
      <c r="AH167" s="134">
        <f>550+5*$A$2/16</f>
        <v>632.545625</v>
      </c>
      <c r="AI167" s="135">
        <f>MIN(AH167,$C$2)</f>
        <v>632.545625</v>
      </c>
    </row>
    <row r="168" spans="1:38" customHeight="1" ht="15">
      <c r="AF168" s="16"/>
      <c r="AG168" s="133">
        <f>ROUND((AG167-0.01),2)</f>
        <v>49.88</v>
      </c>
      <c r="AH168" s="134">
        <f>600+4*$A$2/16</f>
        <v>666.0365</v>
      </c>
      <c r="AI168" s="135">
        <f>MIN(AH168,$C$2)</f>
        <v>666.0365</v>
      </c>
    </row>
    <row r="169" spans="1:38" customHeight="1" ht="15">
      <c r="AF169" s="16"/>
      <c r="AG169" s="133">
        <f>ROUND((AG168-0.01),2)</f>
        <v>49.87</v>
      </c>
      <c r="AH169" s="134">
        <f>650+3*$A$2/16</f>
        <v>699.527375</v>
      </c>
      <c r="AI169" s="135">
        <f>MIN(AH169,$C$2)</f>
        <v>699.527375</v>
      </c>
    </row>
    <row r="170" spans="1:38" customHeight="1" ht="15">
      <c r="AF170" s="16"/>
      <c r="AG170" s="133">
        <f>ROUND((AG169-0.01),2)</f>
        <v>49.86</v>
      </c>
      <c r="AH170" s="134">
        <f>700+2*$A$2/16</f>
        <v>733.01825</v>
      </c>
      <c r="AI170" s="135">
        <f>MIN(AH170,$C$2)</f>
        <v>733.01825</v>
      </c>
    </row>
    <row r="171" spans="1:38" customHeight="1" ht="15">
      <c r="AF171" s="16"/>
      <c r="AG171" s="133">
        <f>ROUND((AG170-0.01),2)</f>
        <v>49.85</v>
      </c>
      <c r="AH171" s="134">
        <f>750+1*$A$2/16</f>
        <v>766.509125</v>
      </c>
      <c r="AI171" s="135">
        <f>MIN(AH171,$C$2)</f>
        <v>766.509125</v>
      </c>
    </row>
    <row r="172" spans="1:38" customHeight="1" ht="15">
      <c r="AF172" s="16"/>
      <c r="AG172" s="133">
        <f>ROUND((AG171-0.01),2)</f>
        <v>49.84</v>
      </c>
      <c r="AH172" s="134">
        <v>800</v>
      </c>
      <c r="AI172" s="51">
        <f>$C$2</f>
        <v>800</v>
      </c>
    </row>
    <row r="173" spans="1:38" customHeight="1" ht="15">
      <c r="AF173" s="16"/>
      <c r="AG173" s="133">
        <f>ROUND((AG172-0.01),2)</f>
        <v>49.83</v>
      </c>
      <c r="AH173" s="134"/>
      <c r="AI173" s="135">
        <f>$C$2</f>
        <v>800</v>
      </c>
    </row>
    <row r="174" spans="1:38" customHeight="1" ht="15">
      <c r="AF174" s="16"/>
      <c r="AG174" s="133">
        <f>ROUND((AG173-0.01),2)</f>
        <v>49.82</v>
      </c>
      <c r="AH174" s="134"/>
      <c r="AI174" s="135">
        <f>$C$2</f>
        <v>800</v>
      </c>
    </row>
    <row r="175" spans="1:38" customHeight="1" ht="15">
      <c r="AF175" s="16"/>
      <c r="AG175" s="133">
        <f>ROUND((AG174-0.01),2)</f>
        <v>49.81</v>
      </c>
      <c r="AH175" s="134"/>
      <c r="AI175" s="135">
        <f>$C$2</f>
        <v>800</v>
      </c>
    </row>
    <row r="176" spans="1:38" customHeight="1" ht="15">
      <c r="AF176" s="16"/>
      <c r="AG176" s="133">
        <f>ROUND((AG175-0.01),2)</f>
        <v>49.8</v>
      </c>
      <c r="AH176" s="134"/>
      <c r="AI176" s="135">
        <f>$C$2</f>
        <v>800</v>
      </c>
    </row>
    <row r="177" spans="1:38" customHeight="1" ht="15">
      <c r="AF177" s="16"/>
      <c r="AG177" s="133">
        <f>ROUND((AG176-0.01),2)</f>
        <v>49.79</v>
      </c>
      <c r="AH177" s="134"/>
      <c r="AI177" s="135">
        <f>$C$2</f>
        <v>800</v>
      </c>
    </row>
    <row r="178" spans="1:38" customHeight="1" ht="15">
      <c r="AF178" s="16"/>
      <c r="AG178" s="133">
        <f>ROUND((AG177-0.01),2)</f>
        <v>49.78</v>
      </c>
      <c r="AH178" s="134"/>
      <c r="AI178" s="135">
        <f>$C$2</f>
        <v>800</v>
      </c>
    </row>
    <row r="179" spans="1:38" customHeight="1" ht="15">
      <c r="AF179" s="16"/>
      <c r="AG179" s="133">
        <f>ROUND((AG178-0.01),2)</f>
        <v>49.77</v>
      </c>
      <c r="AH179" s="134"/>
      <c r="AI179" s="135">
        <f>$C$2</f>
        <v>800</v>
      </c>
    </row>
    <row r="180" spans="1:38" customHeight="1" ht="15">
      <c r="AF180" s="16"/>
      <c r="AG180" s="133">
        <f>ROUND((AG179-0.01),2)</f>
        <v>49.76</v>
      </c>
      <c r="AH180" s="134"/>
      <c r="AI180" s="135">
        <f>$C$2</f>
        <v>800</v>
      </c>
    </row>
    <row r="181" spans="1:38" customHeight="1" ht="15">
      <c r="AF181" s="16"/>
      <c r="AG181" s="133">
        <f>ROUND((AG180-0.01),2)</f>
        <v>49.75</v>
      </c>
      <c r="AH181" s="134"/>
      <c r="AI181" s="135">
        <f>$C$2</f>
        <v>800</v>
      </c>
    </row>
    <row r="182" spans="1:38" customHeight="1" ht="15">
      <c r="AF182" s="16"/>
      <c r="AG182" s="133">
        <f>ROUND((AG181-0.01),2)</f>
        <v>49.74</v>
      </c>
      <c r="AH182" s="134"/>
      <c r="AI182" s="135">
        <f>$C$2</f>
        <v>800</v>
      </c>
    </row>
    <row r="183" spans="1:38" customHeight="1" ht="15">
      <c r="AF183" s="16"/>
      <c r="AG183" s="133">
        <f>ROUND((AG182-0.01),2)</f>
        <v>49.73</v>
      </c>
      <c r="AH183" s="134"/>
      <c r="AI183" s="135">
        <f>$C$2</f>
        <v>800</v>
      </c>
    </row>
    <row r="184" spans="1:38" customHeight="1" ht="15">
      <c r="AF184" s="16"/>
      <c r="AG184" s="133">
        <f>ROUND((AG183-0.01),2)</f>
        <v>49.72</v>
      </c>
      <c r="AH184" s="134"/>
      <c r="AI184" s="135">
        <f>$C$2</f>
        <v>800</v>
      </c>
    </row>
    <row r="185" spans="1:38" customHeight="1" ht="15">
      <c r="AF185" s="16"/>
      <c r="AG185" s="133">
        <f>ROUND((AG184-0.01),2)</f>
        <v>49.71</v>
      </c>
      <c r="AH185" s="134"/>
      <c r="AI185" s="135">
        <f>$C$2</f>
        <v>800</v>
      </c>
    </row>
    <row r="186" spans="1:38" customHeight="1" ht="15">
      <c r="AF186" s="16"/>
      <c r="AG186" s="133">
        <f>ROUND((AG185-0.01),2)</f>
        <v>49.7</v>
      </c>
      <c r="AH186" s="134"/>
      <c r="AI186" s="135">
        <f>$C$2</f>
        <v>800</v>
      </c>
    </row>
    <row r="187" spans="1:38" customHeight="1" ht="15">
      <c r="AF187" s="16"/>
      <c r="AG187" s="133">
        <f>ROUND((AG186-0.01),2)</f>
        <v>49.69</v>
      </c>
      <c r="AH187" s="134"/>
      <c r="AI187" s="135">
        <f>$C$2</f>
        <v>800</v>
      </c>
    </row>
    <row r="188" spans="1:38" customHeight="1" ht="15">
      <c r="AF188" s="16"/>
      <c r="AG188" s="133">
        <f>ROUND((AG187-0.01),2)</f>
        <v>49.68</v>
      </c>
      <c r="AH188" s="134"/>
      <c r="AI188" s="135">
        <f>$C$2</f>
        <v>800</v>
      </c>
    </row>
    <row r="189" spans="1:38" customHeight="1" ht="15">
      <c r="AF189" s="16"/>
      <c r="AG189" s="133">
        <f>ROUND((AG188-0.01),2)</f>
        <v>49.67</v>
      </c>
      <c r="AH189" s="134"/>
      <c r="AI189" s="135">
        <f>$C$2</f>
        <v>800</v>
      </c>
    </row>
    <row r="190" spans="1:38" customHeight="1" ht="15">
      <c r="AF190" s="16"/>
      <c r="AG190" s="133">
        <f>ROUND((AG189-0.01),2)</f>
        <v>49.66</v>
      </c>
      <c r="AH190" s="134"/>
      <c r="AI190" s="135">
        <f>$C$2</f>
        <v>800</v>
      </c>
    </row>
    <row r="191" spans="1:38" customHeight="1" ht="15">
      <c r="AF191" s="16"/>
      <c r="AG191" s="133">
        <f>ROUND((AG190-0.01),2)</f>
        <v>49.65</v>
      </c>
      <c r="AH191" s="134"/>
      <c r="AI191" s="135">
        <f>$C$2</f>
        <v>800</v>
      </c>
    </row>
    <row r="192" spans="1:38" customHeight="1" ht="15">
      <c r="AF192" s="16"/>
      <c r="AG192" s="133">
        <f>ROUND((AG191-0.01),2)</f>
        <v>49.64</v>
      </c>
      <c r="AH192" s="134"/>
      <c r="AI192" s="135">
        <f>$C$2</f>
        <v>800</v>
      </c>
    </row>
    <row r="193" spans="1:38" customHeight="1" ht="15">
      <c r="AF193" s="16"/>
      <c r="AG193" s="133">
        <f>ROUND((AG192-0.01),2)</f>
        <v>49.63</v>
      </c>
      <c r="AH193" s="134"/>
      <c r="AI193" s="135">
        <f>$C$2</f>
        <v>800</v>
      </c>
    </row>
    <row r="194" spans="1:38" customHeight="1" ht="15">
      <c r="AF194" s="16"/>
      <c r="AG194" s="133">
        <f>ROUND((AG193-0.01),2)</f>
        <v>49.62</v>
      </c>
      <c r="AH194" s="134"/>
      <c r="AI194" s="135">
        <f>$C$2</f>
        <v>800</v>
      </c>
    </row>
    <row r="195" spans="1:38" customHeight="1" ht="15">
      <c r="AF195" s="16"/>
      <c r="AG195" s="133">
        <f>ROUND((AG194-0.01),2)</f>
        <v>49.61</v>
      </c>
      <c r="AH195" s="134"/>
      <c r="AI195" s="135">
        <f>$C$2</f>
        <v>800</v>
      </c>
    </row>
    <row r="196" spans="1:38" customHeight="1" ht="15">
      <c r="AF196" s="16"/>
      <c r="AG196" s="133">
        <f>ROUND((AG195-0.01),2)</f>
        <v>49.6</v>
      </c>
      <c r="AH196" s="134"/>
      <c r="AI196" s="135">
        <f>$C$2</f>
        <v>800</v>
      </c>
    </row>
    <row r="197" spans="1:38" customHeight="1" ht="15">
      <c r="AF197" s="16"/>
      <c r="AG197" s="133">
        <f>ROUND((AG196-0.01),2)</f>
        <v>49.59</v>
      </c>
      <c r="AH197" s="134"/>
      <c r="AI197" s="135">
        <f>$C$2</f>
        <v>800</v>
      </c>
    </row>
    <row r="198" spans="1:38" customHeight="1" ht="15">
      <c r="AF198" s="16"/>
      <c r="AG198" s="133">
        <f>ROUND((AG197-0.01),2)</f>
        <v>49.58</v>
      </c>
      <c r="AH198" s="134"/>
      <c r="AI198" s="135">
        <f>$C$2</f>
        <v>800</v>
      </c>
    </row>
    <row r="199" spans="1:38" customHeight="1" ht="15">
      <c r="AF199" s="16"/>
      <c r="AG199" s="133">
        <f>ROUND((AG198-0.01),2)</f>
        <v>49.57</v>
      </c>
      <c r="AH199" s="134"/>
      <c r="AI199" s="135">
        <f>$C$2</f>
        <v>800</v>
      </c>
    </row>
    <row r="200" spans="1:38" customHeight="1" ht="15">
      <c r="AF200" s="16"/>
      <c r="AG200" s="133">
        <f>ROUND((AG199-0.01),2)</f>
        <v>49.56</v>
      </c>
      <c r="AH200" s="134"/>
      <c r="AI200" s="135">
        <f>$C$2</f>
        <v>800</v>
      </c>
    </row>
    <row r="201" spans="1:38" customHeight="1" ht="15">
      <c r="AF201" s="16"/>
      <c r="AG201" s="133">
        <f>ROUND((AG200-0.01),2)</f>
        <v>49.55</v>
      </c>
      <c r="AH201" s="134"/>
      <c r="AI201" s="135">
        <f>$C$2</f>
        <v>800</v>
      </c>
    </row>
    <row r="202" spans="1:38" customHeight="1" ht="15">
      <c r="AF202" s="16"/>
      <c r="AG202" s="133">
        <f>ROUND((AG201-0.01),2)</f>
        <v>49.54</v>
      </c>
      <c r="AH202" s="134"/>
      <c r="AI202" s="135">
        <f>$C$2</f>
        <v>800</v>
      </c>
    </row>
    <row r="203" spans="1:38" customHeight="1" ht="15">
      <c r="AF203" s="16"/>
      <c r="AG203" s="133">
        <f>ROUND((AG202-0.01),2)</f>
        <v>49.53</v>
      </c>
      <c r="AH203" s="134"/>
      <c r="AI203" s="135">
        <f>$C$2</f>
        <v>800</v>
      </c>
    </row>
    <row r="204" spans="1:38" customHeight="1" ht="15">
      <c r="AF204" s="16"/>
      <c r="AG204" s="133">
        <f>ROUND((AG203-0.01),2)</f>
        <v>49.52</v>
      </c>
      <c r="AH204" s="134"/>
      <c r="AI204" s="135">
        <f>$C$2</f>
        <v>800</v>
      </c>
    </row>
    <row r="205" spans="1:38" customHeight="1" ht="15">
      <c r="AF205" s="16"/>
      <c r="AG205" s="133">
        <f>ROUND((AG204-0.01),2)</f>
        <v>49.51</v>
      </c>
      <c r="AH205" s="134"/>
      <c r="AI205" s="135">
        <f>$C$2</f>
        <v>800</v>
      </c>
    </row>
    <row r="206" spans="1:38" customHeight="1" ht="15">
      <c r="AF206" s="16"/>
      <c r="AG206" s="133">
        <f>ROUND((AG205-0.01),2)</f>
        <v>49.5</v>
      </c>
      <c r="AH206" s="134"/>
      <c r="AI206" s="135">
        <f>$C$2</f>
        <v>800</v>
      </c>
    </row>
    <row r="207" spans="1:38" customHeight="1" ht="15">
      <c r="AF207" s="16"/>
      <c r="AG207" s="133">
        <f>ROUND((AG206-0.01),2)</f>
        <v>49.49</v>
      </c>
      <c r="AH207" s="134"/>
      <c r="AI207" s="135">
        <f>$C$2</f>
        <v>800</v>
      </c>
    </row>
    <row r="208" spans="1:38" customHeight="1" ht="15">
      <c r="AF208" s="16"/>
      <c r="AG208" s="133">
        <f>ROUND((AG207-0.01),2)</f>
        <v>49.48</v>
      </c>
      <c r="AH208" s="134"/>
      <c r="AI208" s="135">
        <f>$C$2</f>
        <v>800</v>
      </c>
    </row>
    <row r="209" spans="1:38" customHeight="1" ht="15">
      <c r="AF209" s="16"/>
      <c r="AG209" s="133">
        <f>ROUND((AG208-0.01),2)</f>
        <v>49.47</v>
      </c>
      <c r="AH209" s="134"/>
      <c r="AI209" s="135">
        <f>$C$2</f>
        <v>800</v>
      </c>
    </row>
    <row r="210" spans="1:38" customHeight="1" ht="15">
      <c r="AF210" s="16"/>
      <c r="AG210" s="133">
        <f>ROUND((AG209-0.01),2)</f>
        <v>49.46</v>
      </c>
      <c r="AH210" s="134"/>
      <c r="AI210" s="135">
        <f>$C$2</f>
        <v>800</v>
      </c>
    </row>
    <row r="211" spans="1:38" customHeight="1" ht="15">
      <c r="AF211" s="16"/>
      <c r="AG211" s="133">
        <f>ROUND((AG210-0.01),2)</f>
        <v>49.45</v>
      </c>
      <c r="AH211" s="134"/>
      <c r="AI211" s="135">
        <f>$C$2</f>
        <v>800</v>
      </c>
    </row>
    <row r="212" spans="1:38" customHeight="1" ht="15">
      <c r="AF212" s="16"/>
      <c r="AG212" s="133">
        <f>ROUND((AG211-0.01),2)</f>
        <v>49.44</v>
      </c>
      <c r="AH212" s="134"/>
      <c r="AI212" s="135">
        <f>$C$2</f>
        <v>800</v>
      </c>
    </row>
    <row r="213" spans="1:38" customHeight="1" ht="15">
      <c r="AF213" s="16"/>
      <c r="AG213" s="133">
        <f>ROUND((AG212-0.01),2)</f>
        <v>49.43</v>
      </c>
      <c r="AH213" s="134"/>
      <c r="AI213" s="135">
        <f>$C$2</f>
        <v>800</v>
      </c>
    </row>
    <row r="214" spans="1:38" customHeight="1" ht="15">
      <c r="AF214" s="16"/>
      <c r="AG214" s="133">
        <f>ROUND((AG213-0.01),2)</f>
        <v>49.42</v>
      </c>
      <c r="AH214" s="134"/>
      <c r="AI214" s="135">
        <f>$C$2</f>
        <v>800</v>
      </c>
    </row>
    <row r="215" spans="1:38" customHeight="1" ht="15">
      <c r="AF215" s="16"/>
      <c r="AG215" s="133">
        <f>ROUND((AG214-0.01),2)</f>
        <v>49.41</v>
      </c>
      <c r="AH215" s="134"/>
      <c r="AI215" s="135">
        <f>$C$2</f>
        <v>800</v>
      </c>
    </row>
    <row r="216" spans="1:38" customHeight="1" ht="15">
      <c r="AF216" s="16"/>
      <c r="AG216" s="133">
        <f>ROUND((AG215-0.01),2)</f>
        <v>49.4</v>
      </c>
      <c r="AH216" s="134"/>
      <c r="AI216" s="135">
        <f>$C$2</f>
        <v>800</v>
      </c>
    </row>
    <row r="217" spans="1:38" customHeight="1" ht="15">
      <c r="AF217" s="16"/>
      <c r="AG217" s="133">
        <f>ROUND((AG216-0.01),2)</f>
        <v>49.39</v>
      </c>
      <c r="AH217" s="134"/>
      <c r="AI217" s="135">
        <f>$C$2</f>
        <v>800</v>
      </c>
    </row>
    <row r="218" spans="1:38" customHeight="1" ht="15">
      <c r="AF218" s="16"/>
      <c r="AG218" s="133">
        <f>ROUND((AG217-0.01),2)</f>
        <v>49.38</v>
      </c>
      <c r="AH218" s="134"/>
      <c r="AI218" s="135">
        <f>$C$2</f>
        <v>800</v>
      </c>
    </row>
    <row r="219" spans="1:38" customHeight="1" ht="15">
      <c r="AF219" s="16"/>
      <c r="AG219" s="133">
        <f>ROUND((AG218-0.01),2)</f>
        <v>49.37</v>
      </c>
      <c r="AH219" s="134"/>
      <c r="AI219" s="135">
        <f>$C$2</f>
        <v>800</v>
      </c>
    </row>
    <row r="220" spans="1:38" customHeight="1" ht="15">
      <c r="AF220" s="16"/>
      <c r="AG220" s="133">
        <f>ROUND((AG219-0.01),2)</f>
        <v>49.36</v>
      </c>
      <c r="AH220" s="134"/>
      <c r="AI220" s="135">
        <f>$C$2</f>
        <v>800</v>
      </c>
    </row>
    <row r="221" spans="1:38" customHeight="1" ht="15">
      <c r="AF221" s="16"/>
      <c r="AG221" s="133">
        <f>ROUND((AG220-0.01),2)</f>
        <v>49.35</v>
      </c>
      <c r="AH221" s="134"/>
      <c r="AI221" s="135">
        <f>$C$2</f>
        <v>800</v>
      </c>
    </row>
    <row r="222" spans="1:38" customHeight="1" ht="15">
      <c r="AF222" s="16"/>
      <c r="AG222" s="133">
        <f>ROUND((AG221-0.01),2)</f>
        <v>49.34</v>
      </c>
      <c r="AH222" s="134"/>
      <c r="AI222" s="135">
        <f>$C$2</f>
        <v>800</v>
      </c>
    </row>
    <row r="223" spans="1:38" customHeight="1" ht="15">
      <c r="AF223" s="16"/>
      <c r="AG223" s="133">
        <f>ROUND((AG222-0.01),2)</f>
        <v>49.33</v>
      </c>
      <c r="AH223" s="134"/>
      <c r="AI223" s="135">
        <f>$C$2</f>
        <v>800</v>
      </c>
    </row>
    <row r="224" spans="1:38" customHeight="1" ht="15">
      <c r="AF224" s="16"/>
      <c r="AG224" s="133">
        <f>ROUND((AG223-0.01),2)</f>
        <v>49.32</v>
      </c>
      <c r="AH224" s="134"/>
      <c r="AI224" s="135">
        <f>$C$2</f>
        <v>800</v>
      </c>
    </row>
    <row r="225" spans="1:38" customHeight="1" ht="15">
      <c r="AF225" s="16"/>
      <c r="AG225" s="133">
        <f>ROUND((AG224-0.01),2)</f>
        <v>49.31</v>
      </c>
      <c r="AH225" s="134"/>
      <c r="AI225" s="135">
        <f>$C$2</f>
        <v>800</v>
      </c>
    </row>
    <row r="226" spans="1:38" customHeight="1" ht="15">
      <c r="AF226" s="16"/>
      <c r="AG226" s="133">
        <f>ROUND((AG225-0.01),2)</f>
        <v>49.3</v>
      </c>
      <c r="AH226" s="134"/>
      <c r="AI226" s="135">
        <f>$C$2</f>
        <v>800</v>
      </c>
    </row>
    <row r="227" spans="1:38" customHeight="1" ht="15">
      <c r="AF227" s="16"/>
      <c r="AG227" s="133">
        <f>ROUND((AG226-0.01),2)</f>
        <v>49.29</v>
      </c>
      <c r="AH227" s="134"/>
      <c r="AI227" s="135">
        <f>$C$2</f>
        <v>800</v>
      </c>
    </row>
    <row r="228" spans="1:38" customHeight="1" ht="15">
      <c r="AF228" s="16"/>
      <c r="AG228" s="133">
        <f>ROUND((AG227-0.01),2)</f>
        <v>49.28</v>
      </c>
      <c r="AH228" s="134"/>
      <c r="AI228" s="135">
        <f>$C$2</f>
        <v>800</v>
      </c>
    </row>
    <row r="229" spans="1:38" customHeight="1" ht="15">
      <c r="AF229" s="16"/>
      <c r="AG229" s="133">
        <f>ROUND((AG228-0.01),2)</f>
        <v>49.27</v>
      </c>
      <c r="AH229" s="134"/>
      <c r="AI229" s="135">
        <f>$C$2</f>
        <v>800</v>
      </c>
    </row>
    <row r="230" spans="1:38" customHeight="1" ht="15">
      <c r="AF230" s="16"/>
      <c r="AG230" s="133">
        <f>ROUND((AG229-0.01),2)</f>
        <v>49.26</v>
      </c>
      <c r="AH230" s="134"/>
      <c r="AI230" s="135">
        <f>$C$2</f>
        <v>800</v>
      </c>
    </row>
    <row r="231" spans="1:38" customHeight="1" ht="15">
      <c r="AF231" s="16"/>
      <c r="AG231" s="133">
        <f>ROUND((AG230-0.01),2)</f>
        <v>49.25</v>
      </c>
      <c r="AH231" s="134"/>
      <c r="AI231" s="135">
        <f>$C$2</f>
        <v>800</v>
      </c>
    </row>
    <row r="232" spans="1:38" customHeight="1" ht="15">
      <c r="AF232" s="16"/>
      <c r="AG232" s="133">
        <f>ROUND((AG231-0.01),2)</f>
        <v>49.24</v>
      </c>
      <c r="AH232" s="134"/>
      <c r="AI232" s="135">
        <f>$C$2</f>
        <v>800</v>
      </c>
    </row>
    <row r="233" spans="1:38" customHeight="1" ht="15">
      <c r="AF233" s="16"/>
      <c r="AG233" s="133">
        <f>ROUND((AG232-0.01),2)</f>
        <v>49.23</v>
      </c>
      <c r="AH233" s="134"/>
      <c r="AI233" s="135">
        <f>$C$2</f>
        <v>800</v>
      </c>
    </row>
    <row r="234" spans="1:38" customHeight="1" ht="15">
      <c r="AF234" s="16"/>
      <c r="AG234" s="133">
        <f>ROUND((AG233-0.01),2)</f>
        <v>49.22</v>
      </c>
      <c r="AH234" s="134"/>
      <c r="AI234" s="135">
        <f>$C$2</f>
        <v>800</v>
      </c>
    </row>
    <row r="235" spans="1:38" customHeight="1" ht="15">
      <c r="AF235" s="16"/>
      <c r="AG235" s="133">
        <f>ROUND((AG234-0.01),2)</f>
        <v>49.21</v>
      </c>
      <c r="AH235" s="134"/>
      <c r="AI235" s="135">
        <f>$C$2</f>
        <v>800</v>
      </c>
    </row>
    <row r="236" spans="1:38" customHeight="1" ht="15">
      <c r="AF236" s="16"/>
      <c r="AG236" s="133">
        <f>ROUND((AG235-0.01),2)</f>
        <v>49.2</v>
      </c>
      <c r="AH236" s="134"/>
      <c r="AI236" s="135">
        <f>$C$2</f>
        <v>800</v>
      </c>
    </row>
    <row r="237" spans="1:38" customHeight="1" ht="15">
      <c r="AF237" s="16"/>
      <c r="AG237" s="133">
        <f>ROUND((AG236-0.01),2)</f>
        <v>49.19</v>
      </c>
      <c r="AH237" s="134"/>
      <c r="AI237" s="135">
        <f>$C$2</f>
        <v>800</v>
      </c>
    </row>
    <row r="238" spans="1:38" customHeight="1" ht="15">
      <c r="AF238" s="16"/>
      <c r="AG238" s="133">
        <f>ROUND((AG237-0.01),2)</f>
        <v>49.18</v>
      </c>
      <c r="AH238" s="134"/>
      <c r="AI238" s="135">
        <f>$C$2</f>
        <v>800</v>
      </c>
    </row>
    <row r="239" spans="1:38" customHeight="1" ht="15">
      <c r="AF239" s="16"/>
      <c r="AG239" s="133">
        <f>ROUND((AG238-0.01),2)</f>
        <v>49.17</v>
      </c>
      <c r="AH239" s="134"/>
      <c r="AI239" s="135">
        <f>$C$2</f>
        <v>800</v>
      </c>
    </row>
    <row r="240" spans="1:38" customHeight="1" ht="15">
      <c r="AF240" s="16"/>
      <c r="AG240" s="133">
        <f>ROUND((AG239-0.01),2)</f>
        <v>49.16</v>
      </c>
      <c r="AH240" s="134"/>
      <c r="AI240" s="135">
        <f>$C$2</f>
        <v>800</v>
      </c>
    </row>
    <row r="241" spans="1:38" customHeight="1" ht="15">
      <c r="AF241" s="16"/>
      <c r="AG241" s="133">
        <f>ROUND((AG240-0.01),2)</f>
        <v>49.15</v>
      </c>
      <c r="AH241" s="134"/>
      <c r="AI241" s="135">
        <f>$C$2</f>
        <v>800</v>
      </c>
    </row>
    <row r="242" spans="1:38" customHeight="1" ht="15">
      <c r="AF242" s="16"/>
      <c r="AG242" s="133">
        <f>ROUND((AG241-0.01),2)</f>
        <v>49.14</v>
      </c>
      <c r="AH242" s="134"/>
      <c r="AI242" s="135">
        <f>$C$2</f>
        <v>800</v>
      </c>
    </row>
    <row r="243" spans="1:38" customHeight="1" ht="15">
      <c r="AF243" s="16"/>
      <c r="AG243" s="133">
        <f>ROUND((AG242-0.01),2)</f>
        <v>49.13</v>
      </c>
      <c r="AH243" s="134"/>
      <c r="AI243" s="135">
        <f>$C$2</f>
        <v>800</v>
      </c>
    </row>
    <row r="244" spans="1:38" customHeight="1" ht="15">
      <c r="AF244" s="16"/>
      <c r="AG244" s="133">
        <f>ROUND((AG243-0.01),2)</f>
        <v>49.12</v>
      </c>
      <c r="AH244" s="134"/>
      <c r="AI244" s="135">
        <f>$C$2</f>
        <v>800</v>
      </c>
    </row>
    <row r="245" spans="1:38" customHeight="1" ht="15">
      <c r="AF245" s="16"/>
      <c r="AG245" s="133">
        <f>ROUND((AG244-0.01),2)</f>
        <v>49.11</v>
      </c>
      <c r="AH245" s="134"/>
      <c r="AI245" s="135">
        <f>$C$2</f>
        <v>800</v>
      </c>
    </row>
    <row r="246" spans="1:38" customHeight="1" ht="15">
      <c r="AF246" s="16"/>
      <c r="AG246" s="133">
        <f>ROUND((AG245-0.01),2)</f>
        <v>49.1</v>
      </c>
      <c r="AH246" s="134"/>
      <c r="AI246" s="135">
        <f>$C$2</f>
        <v>800</v>
      </c>
    </row>
    <row r="247" spans="1:38" customHeight="1" ht="15">
      <c r="AF247" s="16"/>
      <c r="AG247" s="133">
        <f>ROUND((AG246-0.01),2)</f>
        <v>49.09</v>
      </c>
      <c r="AH247" s="134"/>
      <c r="AI247" s="135">
        <f>$C$2</f>
        <v>800</v>
      </c>
    </row>
    <row r="248" spans="1:38" customHeight="1" ht="15">
      <c r="AF248" s="16"/>
      <c r="AG248" s="133">
        <f>ROUND((AG247-0.01),2)</f>
        <v>49.08</v>
      </c>
      <c r="AH248" s="134"/>
      <c r="AI248" s="135">
        <f>$C$2</f>
        <v>800</v>
      </c>
    </row>
    <row r="249" spans="1:38" customHeight="1" ht="15">
      <c r="AF249" s="16"/>
      <c r="AG249" s="133">
        <f>ROUND((AG248-0.01),2)</f>
        <v>49.07</v>
      </c>
      <c r="AH249" s="134"/>
      <c r="AI249" s="135">
        <f>$C$2</f>
        <v>800</v>
      </c>
    </row>
    <row r="250" spans="1:38" customHeight="1" ht="15">
      <c r="AF250" s="16"/>
      <c r="AG250" s="133">
        <f>ROUND((AG249-0.01),2)</f>
        <v>49.06</v>
      </c>
      <c r="AH250" s="134"/>
      <c r="AI250" s="135">
        <f>$C$2</f>
        <v>800</v>
      </c>
    </row>
    <row r="251" spans="1:38" customHeight="1" ht="15">
      <c r="AF251" s="16"/>
      <c r="AG251" s="133">
        <f>ROUND((AG250-0.01),2)</f>
        <v>49.05</v>
      </c>
      <c r="AH251" s="134"/>
      <c r="AI251" s="135">
        <f>$C$2</f>
        <v>800</v>
      </c>
    </row>
    <row r="252" spans="1:38" customHeight="1" ht="15">
      <c r="AF252" s="16"/>
      <c r="AG252" s="133">
        <f>ROUND((AG251-0.01),2)</f>
        <v>49.04</v>
      </c>
      <c r="AH252" s="134"/>
      <c r="AI252" s="135">
        <f>$C$2</f>
        <v>800</v>
      </c>
    </row>
    <row r="253" spans="1:38" customHeight="1" ht="15">
      <c r="AF253" s="16"/>
      <c r="AG253" s="133">
        <f>ROUND((AG252-0.01),2)</f>
        <v>49.03</v>
      </c>
      <c r="AH253" s="134"/>
      <c r="AI253" s="135">
        <f>$C$2</f>
        <v>800</v>
      </c>
    </row>
    <row r="254" spans="1:38" customHeight="1" ht="15">
      <c r="AF254" s="16"/>
      <c r="AG254" s="133">
        <f>ROUND((AG253-0.01),2)</f>
        <v>49.02</v>
      </c>
      <c r="AH254" s="134"/>
      <c r="AI254" s="135">
        <f>$C$2</f>
        <v>800</v>
      </c>
    </row>
    <row r="255" spans="1:38" customHeight="1" ht="15">
      <c r="AF255" s="16"/>
      <c r="AG255" s="133">
        <f>ROUND((AG254-0.01),2)</f>
        <v>49.01</v>
      </c>
      <c r="AH255" s="134"/>
      <c r="AI255" s="135">
        <f>$C$2</f>
        <v>800</v>
      </c>
    </row>
    <row r="256" spans="1:38" customHeight="1" ht="15">
      <c r="AF256" s="16"/>
      <c r="AG256" s="133">
        <f>ROUND((AG255-0.01),2)</f>
        <v>49</v>
      </c>
      <c r="AH256" s="134"/>
      <c r="AI256" s="135">
        <f>$C$2</f>
        <v>800</v>
      </c>
    </row>
    <row r="257" spans="1:38" customHeight="1" ht="15">
      <c r="AF257" s="16"/>
      <c r="AG257" s="133">
        <f>ROUND((AG256-0.01),2)</f>
        <v>48.99</v>
      </c>
      <c r="AH257" s="134"/>
      <c r="AI257" s="135">
        <f>$C$2</f>
        <v>800</v>
      </c>
    </row>
    <row r="258" spans="1:38" customHeight="1" ht="15">
      <c r="AF258" s="16"/>
      <c r="AG258" s="133">
        <f>ROUND((AG257-0.01),2)</f>
        <v>48.98</v>
      </c>
      <c r="AH258" s="134"/>
      <c r="AI258" s="135">
        <f>$C$2</f>
        <v>800</v>
      </c>
    </row>
    <row r="259" spans="1:38" customHeight="1" ht="15">
      <c r="AF259" s="16"/>
      <c r="AG259" s="133">
        <f>ROUND((AG258-0.01),2)</f>
        <v>48.97</v>
      </c>
      <c r="AH259" s="134"/>
      <c r="AI259" s="135">
        <f>$C$2</f>
        <v>800</v>
      </c>
    </row>
    <row r="260" spans="1:38" customHeight="1" ht="15">
      <c r="AF260" s="16"/>
      <c r="AG260" s="133">
        <f>ROUND((AG259-0.01),2)</f>
        <v>48.96</v>
      </c>
      <c r="AH260" s="134"/>
      <c r="AI260" s="135">
        <f>$C$2</f>
        <v>800</v>
      </c>
    </row>
    <row r="261" spans="1:38" customHeight="1" ht="15">
      <c r="AF261" s="16"/>
      <c r="AG261" s="133">
        <f>ROUND((AG260-0.01),2)</f>
        <v>48.95</v>
      </c>
      <c r="AH261" s="134"/>
      <c r="AI261" s="135">
        <f>$C$2</f>
        <v>800</v>
      </c>
    </row>
    <row r="262" spans="1:38" customHeight="1" ht="15">
      <c r="AF262" s="16"/>
      <c r="AG262" s="133">
        <f>ROUND((AG261-0.01),2)</f>
        <v>48.94</v>
      </c>
      <c r="AH262" s="134"/>
      <c r="AI262" s="135">
        <f>$C$2</f>
        <v>800</v>
      </c>
    </row>
    <row r="263" spans="1:38" customHeight="1" ht="15">
      <c r="AF263" s="16"/>
      <c r="AG263" s="133">
        <f>ROUND((AG262-0.01),2)</f>
        <v>48.93</v>
      </c>
      <c r="AH263" s="134"/>
      <c r="AI263" s="135">
        <f>$C$2</f>
        <v>800</v>
      </c>
    </row>
    <row r="264" spans="1:38" customHeight="1" ht="15">
      <c r="AF264" s="16"/>
      <c r="AG264" s="133">
        <f>ROUND((AG263-0.01),2)</f>
        <v>48.92</v>
      </c>
      <c r="AH264" s="134"/>
      <c r="AI264" s="135">
        <f>$C$2</f>
        <v>800</v>
      </c>
    </row>
    <row r="265" spans="1:38" customHeight="1" ht="15">
      <c r="AF265" s="16"/>
      <c r="AG265" s="133">
        <f>ROUND((AG264-0.01),2)</f>
        <v>48.91</v>
      </c>
      <c r="AH265" s="134"/>
      <c r="AI265" s="135">
        <f>$C$2</f>
        <v>800</v>
      </c>
    </row>
    <row r="266" spans="1:38" customHeight="1" ht="15">
      <c r="AF266" s="16"/>
      <c r="AG266" s="133">
        <f>ROUND((AG265-0.01),2)</f>
        <v>48.9</v>
      </c>
      <c r="AH266" s="134"/>
      <c r="AI266" s="135">
        <f>$C$2</f>
        <v>800</v>
      </c>
    </row>
    <row r="267" spans="1:38" customHeight="1" ht="15">
      <c r="AF267" s="16"/>
      <c r="AG267" s="133">
        <f>ROUND((AG266-0.01),2)</f>
        <v>48.89</v>
      </c>
      <c r="AH267" s="134"/>
      <c r="AI267" s="135">
        <f>$C$2</f>
        <v>800</v>
      </c>
    </row>
    <row r="268" spans="1:38" customHeight="1" ht="15">
      <c r="AF268" s="16"/>
      <c r="AG268" s="133">
        <f>ROUND((AG267-0.01),2)</f>
        <v>48.88</v>
      </c>
      <c r="AH268" s="134"/>
      <c r="AI268" s="135">
        <f>$C$2</f>
        <v>800</v>
      </c>
    </row>
    <row r="269" spans="1:38" customHeight="1" ht="15">
      <c r="AF269" s="16"/>
      <c r="AG269" s="133">
        <f>ROUND((AG268-0.01),2)</f>
        <v>48.87</v>
      </c>
      <c r="AH269" s="134"/>
      <c r="AI269" s="135">
        <f>$C$2</f>
        <v>800</v>
      </c>
    </row>
    <row r="270" spans="1:38" customHeight="1" ht="15">
      <c r="AF270" s="16"/>
      <c r="AG270" s="133">
        <f>ROUND((AG269-0.01),2)</f>
        <v>48.86</v>
      </c>
      <c r="AH270" s="134"/>
      <c r="AI270" s="135">
        <f>$C$2</f>
        <v>800</v>
      </c>
    </row>
    <row r="271" spans="1:38" customHeight="1" ht="15">
      <c r="AF271" s="16"/>
      <c r="AG271" s="133">
        <f>ROUND((AG270-0.01),2)</f>
        <v>48.85</v>
      </c>
      <c r="AH271" s="134"/>
      <c r="AI271" s="135">
        <f>$C$2</f>
        <v>800</v>
      </c>
    </row>
    <row r="272" spans="1:38" customHeight="1" ht="15">
      <c r="AF272" s="16"/>
      <c r="AG272" s="133">
        <f>ROUND((AG271-0.01),2)</f>
        <v>48.84</v>
      </c>
      <c r="AH272" s="134"/>
      <c r="AI272" s="135">
        <f>$C$2</f>
        <v>800</v>
      </c>
    </row>
    <row r="273" spans="1:38" customHeight="1" ht="15">
      <c r="AF273" s="16"/>
      <c r="AG273" s="133">
        <f>ROUND((AG272-0.01),2)</f>
        <v>48.83</v>
      </c>
      <c r="AH273" s="134"/>
      <c r="AI273" s="135">
        <f>$C$2</f>
        <v>800</v>
      </c>
    </row>
    <row r="274" spans="1:38" customHeight="1" ht="15">
      <c r="AF274" s="16"/>
      <c r="AG274" s="133">
        <f>ROUND((AG273-0.01),2)</f>
        <v>48.82</v>
      </c>
      <c r="AH274" s="134"/>
      <c r="AI274" s="135">
        <f>$C$2</f>
        <v>800</v>
      </c>
    </row>
    <row r="275" spans="1:38" customHeight="1" ht="15">
      <c r="AF275" s="16"/>
      <c r="AG275" s="133">
        <f>ROUND((AG274-0.01),2)</f>
        <v>48.81</v>
      </c>
      <c r="AH275" s="134"/>
      <c r="AI275" s="135">
        <f>$C$2</f>
        <v>800</v>
      </c>
    </row>
    <row r="276" spans="1:38" customHeight="1" ht="15">
      <c r="AF276" s="16"/>
      <c r="AG276" s="133">
        <f>ROUND((AG275-0.01),2)</f>
        <v>48.8</v>
      </c>
      <c r="AH276" s="134"/>
      <c r="AI276" s="135">
        <f>$C$2</f>
        <v>800</v>
      </c>
    </row>
    <row r="277" spans="1:38" customHeight="1" ht="15">
      <c r="AF277" s="16"/>
      <c r="AG277" s="133">
        <f>ROUND((AG276-0.01),2)</f>
        <v>48.79</v>
      </c>
      <c r="AH277" s="134"/>
      <c r="AI277" s="135">
        <f>$C$2</f>
        <v>800</v>
      </c>
    </row>
    <row r="278" spans="1:38" customHeight="1" ht="15">
      <c r="AF278" s="16"/>
      <c r="AG278" s="133">
        <f>ROUND((AG277-0.01),2)</f>
        <v>48.78</v>
      </c>
      <c r="AH278" s="134"/>
      <c r="AI278" s="135">
        <f>$C$2</f>
        <v>800</v>
      </c>
    </row>
    <row r="279" spans="1:38" customHeight="1" ht="15">
      <c r="AF279" s="16"/>
      <c r="AG279" s="133">
        <f>ROUND((AG278-0.01),2)</f>
        <v>48.77</v>
      </c>
      <c r="AH279" s="134"/>
      <c r="AI279" s="135">
        <f>$C$2</f>
        <v>800</v>
      </c>
    </row>
    <row r="280" spans="1:38" customHeight="1" ht="15">
      <c r="AF280" s="16"/>
      <c r="AG280" s="133">
        <f>ROUND((AG279-0.01),2)</f>
        <v>48.76</v>
      </c>
      <c r="AH280" s="134"/>
      <c r="AI280" s="135">
        <f>$C$2</f>
        <v>800</v>
      </c>
    </row>
    <row r="281" spans="1:38" customHeight="1" ht="15">
      <c r="AF281" s="16"/>
      <c r="AG281" s="133">
        <f>ROUND((AG280-0.01),2)</f>
        <v>48.75</v>
      </c>
      <c r="AH281" s="134"/>
      <c r="AI281" s="135">
        <f>$C$2</f>
        <v>800</v>
      </c>
    </row>
    <row r="282" spans="1:38" customHeight="1" ht="15">
      <c r="AF282" s="16"/>
      <c r="AG282" s="133">
        <f>ROUND((AG281-0.01),2)</f>
        <v>48.74</v>
      </c>
      <c r="AH282" s="134"/>
      <c r="AI282" s="135">
        <f>$C$2</f>
        <v>800</v>
      </c>
    </row>
    <row r="283" spans="1:38" customHeight="1" ht="15">
      <c r="AF283" s="16"/>
      <c r="AG283" s="133">
        <f>ROUND((AG282-0.01),2)</f>
        <v>48.73</v>
      </c>
      <c r="AH283" s="134"/>
      <c r="AI283" s="135">
        <f>$C$2</f>
        <v>800</v>
      </c>
    </row>
    <row r="284" spans="1:38" customHeight="1" ht="15">
      <c r="AF284" s="16"/>
      <c r="AG284" s="133">
        <f>ROUND((AG283-0.01),2)</f>
        <v>48.72</v>
      </c>
      <c r="AH284" s="134"/>
      <c r="AI284" s="135">
        <f>$C$2</f>
        <v>800</v>
      </c>
    </row>
    <row r="285" spans="1:38" customHeight="1" ht="15">
      <c r="AF285" s="16"/>
      <c r="AG285" s="133">
        <f>ROUND((AG284-0.01),2)</f>
        <v>48.71</v>
      </c>
      <c r="AH285" s="134"/>
      <c r="AI285" s="135">
        <f>$C$2</f>
        <v>800</v>
      </c>
    </row>
    <row r="286" spans="1:38" customHeight="1" ht="15">
      <c r="AF286" s="16"/>
      <c r="AG286" s="133">
        <f>ROUND((AG285-0.01),2)</f>
        <v>48.7</v>
      </c>
      <c r="AH286" s="134"/>
      <c r="AI286" s="135">
        <f>$C$2</f>
        <v>800</v>
      </c>
    </row>
    <row r="287" spans="1:38" customHeight="1" ht="15">
      <c r="AF287" s="16"/>
      <c r="AG287" s="133">
        <f>ROUND((AG286-0.01),2)</f>
        <v>48.69</v>
      </c>
      <c r="AH287" s="134"/>
      <c r="AI287" s="135">
        <f>$C$2</f>
        <v>800</v>
      </c>
    </row>
    <row r="288" spans="1:38" customHeight="1" ht="15">
      <c r="AF288" s="16"/>
      <c r="AG288" s="133">
        <f>ROUND((AG287-0.01),2)</f>
        <v>48.68</v>
      </c>
      <c r="AH288" s="134"/>
      <c r="AI288" s="135">
        <f>$C$2</f>
        <v>800</v>
      </c>
    </row>
    <row r="289" spans="1:38" customHeight="1" ht="15">
      <c r="AF289" s="16"/>
      <c r="AG289" s="133">
        <f>ROUND((AG288-0.01),2)</f>
        <v>48.67</v>
      </c>
      <c r="AH289" s="134"/>
      <c r="AI289" s="135">
        <f>$C$2</f>
        <v>800</v>
      </c>
    </row>
    <row r="290" spans="1:38" customHeight="1" ht="15">
      <c r="AF290" s="16"/>
      <c r="AG290" s="133">
        <f>ROUND((AG289-0.01),2)</f>
        <v>48.66</v>
      </c>
      <c r="AH290" s="134"/>
      <c r="AI290" s="135">
        <f>$C$2</f>
        <v>800</v>
      </c>
    </row>
    <row r="291" spans="1:38" customHeight="1" ht="15">
      <c r="AF291" s="16"/>
      <c r="AG291" s="133">
        <f>ROUND((AG290-0.01),2)</f>
        <v>48.65</v>
      </c>
      <c r="AH291" s="134"/>
      <c r="AI291" s="135">
        <f>$C$2</f>
        <v>800</v>
      </c>
    </row>
    <row r="292" spans="1:38" customHeight="1" ht="15">
      <c r="AF292" s="16"/>
      <c r="AG292" s="133">
        <f>ROUND((AG291-0.01),2)</f>
        <v>48.64</v>
      </c>
      <c r="AH292" s="134"/>
      <c r="AI292" s="135">
        <f>$C$2</f>
        <v>800</v>
      </c>
    </row>
    <row r="293" spans="1:38" customHeight="1" ht="15">
      <c r="AF293" s="16"/>
      <c r="AG293" s="133">
        <f>ROUND((AG292-0.01),2)</f>
        <v>48.63</v>
      </c>
      <c r="AH293" s="134"/>
      <c r="AI293" s="135">
        <f>$C$2</f>
        <v>800</v>
      </c>
    </row>
    <row r="294" spans="1:38" customHeight="1" ht="15">
      <c r="AF294" s="16"/>
      <c r="AG294" s="133">
        <f>ROUND((AG293-0.01),2)</f>
        <v>48.62</v>
      </c>
      <c r="AH294" s="134"/>
      <c r="AI294" s="135">
        <f>$C$2</f>
        <v>800</v>
      </c>
    </row>
    <row r="295" spans="1:38" customHeight="1" ht="15">
      <c r="AF295" s="16"/>
      <c r="AG295" s="133">
        <f>ROUND((AG294-0.01),2)</f>
        <v>48.61</v>
      </c>
      <c r="AH295" s="134"/>
      <c r="AI295" s="135">
        <f>$C$2</f>
        <v>800</v>
      </c>
    </row>
    <row r="296" spans="1:38" customHeight="1" ht="15">
      <c r="AF296" s="16"/>
      <c r="AG296" s="133">
        <f>ROUND((AG295-0.01),2)</f>
        <v>48.6</v>
      </c>
      <c r="AH296" s="134"/>
      <c r="AI296" s="135">
        <f>$C$2</f>
        <v>800</v>
      </c>
    </row>
    <row r="297" spans="1:38" customHeight="1" ht="15">
      <c r="AF297" s="16"/>
      <c r="AG297" s="133">
        <f>ROUND((AG296-0.01),2)</f>
        <v>48.59</v>
      </c>
      <c r="AH297" s="134"/>
      <c r="AI297" s="135">
        <f>$C$2</f>
        <v>800</v>
      </c>
    </row>
    <row r="298" spans="1:38" customHeight="1" ht="15">
      <c r="AF298" s="16"/>
      <c r="AG298" s="133">
        <f>ROUND((AG297-0.01),2)</f>
        <v>48.58</v>
      </c>
      <c r="AH298" s="134"/>
      <c r="AI298" s="135">
        <f>$C$2</f>
        <v>800</v>
      </c>
    </row>
    <row r="299" spans="1:38" customHeight="1" ht="15">
      <c r="AF299" s="16"/>
      <c r="AG299" s="133">
        <f>ROUND((AG298-0.01),2)</f>
        <v>48.57</v>
      </c>
      <c r="AH299" s="134"/>
      <c r="AI299" s="135">
        <f>$C$2</f>
        <v>800</v>
      </c>
    </row>
    <row r="300" spans="1:38" customHeight="1" ht="15">
      <c r="AF300" s="16"/>
      <c r="AG300" s="133">
        <f>ROUND((AG299-0.01),2)</f>
        <v>48.56</v>
      </c>
      <c r="AH300" s="134"/>
      <c r="AI300" s="135">
        <f>$C$2</f>
        <v>800</v>
      </c>
    </row>
    <row r="301" spans="1:38" customHeight="1" ht="15">
      <c r="AF301" s="16"/>
      <c r="AG301" s="133">
        <f>ROUND((AG300-0.01),2)</f>
        <v>48.55</v>
      </c>
      <c r="AH301" s="134"/>
      <c r="AI301" s="135">
        <f>$C$2</f>
        <v>800</v>
      </c>
    </row>
    <row r="302" spans="1:38" customHeight="1" ht="15">
      <c r="AF302" s="16"/>
      <c r="AG302" s="133">
        <f>ROUND((AG301-0.01),2)</f>
        <v>48.54</v>
      </c>
      <c r="AH302" s="134"/>
      <c r="AI302" s="135">
        <f>$C$2</f>
        <v>800</v>
      </c>
    </row>
    <row r="303" spans="1:38" customHeight="1" ht="15">
      <c r="AF303" s="16"/>
      <c r="AG303" s="133">
        <f>ROUND((AG302-0.01),2)</f>
        <v>48.53</v>
      </c>
      <c r="AH303" s="134"/>
      <c r="AI303" s="135">
        <f>$C$2</f>
        <v>800</v>
      </c>
    </row>
    <row r="304" spans="1:38" customHeight="1" ht="15">
      <c r="AF304" s="16"/>
      <c r="AG304" s="133">
        <f>ROUND((AG303-0.01),2)</f>
        <v>48.52</v>
      </c>
      <c r="AH304" s="134"/>
      <c r="AI304" s="135">
        <f>$C$2</f>
        <v>800</v>
      </c>
    </row>
    <row r="305" spans="1:38" customHeight="1" ht="15">
      <c r="AF305" s="16"/>
      <c r="AG305" s="133">
        <f>ROUND((AG304-0.01),2)</f>
        <v>48.51</v>
      </c>
      <c r="AH305" s="134"/>
      <c r="AI305" s="135">
        <f>$C$2</f>
        <v>800</v>
      </c>
    </row>
    <row r="306" spans="1:38" customHeight="1" ht="15">
      <c r="AF306" s="16"/>
      <c r="AG306" s="133">
        <f>ROUND((AG305-0.01),2)</f>
        <v>48.5</v>
      </c>
      <c r="AH306" s="134"/>
      <c r="AI306" s="135">
        <f>$C$2</f>
        <v>800</v>
      </c>
    </row>
    <row r="307" spans="1:38" customHeight="1" ht="15">
      <c r="AF307" s="16"/>
      <c r="AG307" s="133">
        <f>ROUND((AG306-0.01),2)</f>
        <v>48.49</v>
      </c>
      <c r="AH307" s="134"/>
      <c r="AI307" s="135">
        <f>$C$2</f>
        <v>800</v>
      </c>
    </row>
    <row r="308" spans="1:38" customHeight="1" ht="15">
      <c r="AF308" s="16"/>
      <c r="AG308" s="133">
        <f>ROUND((AG307-0.01),2)</f>
        <v>48.48</v>
      </c>
      <c r="AH308" s="134"/>
      <c r="AI308" s="135">
        <f>$C$2</f>
        <v>800</v>
      </c>
    </row>
    <row r="309" spans="1:38" customHeight="1" ht="15">
      <c r="AF309" s="16"/>
      <c r="AG309" s="133">
        <f>ROUND((AG308-0.01),2)</f>
        <v>48.47</v>
      </c>
      <c r="AH309" s="134"/>
      <c r="AI309" s="135">
        <f>$C$2</f>
        <v>800</v>
      </c>
    </row>
    <row r="310" spans="1:38" customHeight="1" ht="15">
      <c r="AF310" s="16"/>
      <c r="AG310" s="133">
        <f>ROUND((AG309-0.01),2)</f>
        <v>48.46</v>
      </c>
      <c r="AH310" s="134"/>
      <c r="AI310" s="135">
        <f>$C$2</f>
        <v>800</v>
      </c>
    </row>
    <row r="311" spans="1:38" customHeight="1" ht="15">
      <c r="AF311" s="16"/>
      <c r="AG311" s="133">
        <f>ROUND((AG310-0.01),2)</f>
        <v>48.45</v>
      </c>
      <c r="AH311" s="134"/>
      <c r="AI311" s="135">
        <f>$C$2</f>
        <v>800</v>
      </c>
    </row>
    <row r="312" spans="1:38" customHeight="1" ht="15">
      <c r="AF312" s="16"/>
      <c r="AG312" s="133">
        <f>ROUND((AG311-0.01),2)</f>
        <v>48.44</v>
      </c>
      <c r="AH312" s="134"/>
      <c r="AI312" s="135">
        <f>$C$2</f>
        <v>800</v>
      </c>
    </row>
    <row r="313" spans="1:38" customHeight="1" ht="15">
      <c r="AF313" s="16"/>
      <c r="AG313" s="133">
        <f>ROUND((AG312-0.01),2)</f>
        <v>48.43</v>
      </c>
      <c r="AH313" s="134"/>
      <c r="AI313" s="135">
        <f>$C$2</f>
        <v>800</v>
      </c>
    </row>
    <row r="314" spans="1:38" customHeight="1" ht="15">
      <c r="AF314" s="16"/>
      <c r="AG314" s="133">
        <f>ROUND((AG313-0.01),2)</f>
        <v>48.42</v>
      </c>
      <c r="AH314" s="134"/>
      <c r="AI314" s="135">
        <f>$C$2</f>
        <v>800</v>
      </c>
    </row>
    <row r="315" spans="1:38" customHeight="1" ht="15">
      <c r="AF315" s="16"/>
      <c r="AG315" s="133">
        <f>ROUND((AG314-0.01),2)</f>
        <v>48.41</v>
      </c>
      <c r="AH315" s="134"/>
      <c r="AI315" s="135">
        <f>$C$2</f>
        <v>800</v>
      </c>
    </row>
    <row r="316" spans="1:38" customHeight="1" ht="15">
      <c r="AF316" s="16"/>
      <c r="AG316" s="133">
        <f>ROUND((AG315-0.01),2)</f>
        <v>48.4</v>
      </c>
      <c r="AH316" s="134"/>
      <c r="AI316" s="135">
        <f>$C$2</f>
        <v>800</v>
      </c>
    </row>
    <row r="317" spans="1:38" customHeight="1" ht="15">
      <c r="AF317" s="16"/>
      <c r="AG317" s="133">
        <f>ROUND((AG316-0.01),2)</f>
        <v>48.39</v>
      </c>
      <c r="AH317" s="134"/>
      <c r="AI317" s="135">
        <f>$C$2</f>
        <v>800</v>
      </c>
    </row>
    <row r="318" spans="1:38" customHeight="1" ht="15">
      <c r="AF318" s="16"/>
      <c r="AG318" s="133">
        <f>ROUND((AG317-0.01),2)</f>
        <v>48.38</v>
      </c>
      <c r="AH318" s="134"/>
      <c r="AI318" s="135">
        <f>$C$2</f>
        <v>800</v>
      </c>
    </row>
    <row r="319" spans="1:38" customHeight="1" ht="15">
      <c r="AF319" s="16"/>
      <c r="AG319" s="133">
        <f>ROUND((AG318-0.01),2)</f>
        <v>48.37</v>
      </c>
      <c r="AH319" s="134"/>
      <c r="AI319" s="135">
        <f>$C$2</f>
        <v>800</v>
      </c>
    </row>
    <row r="320" spans="1:38" customHeight="1" ht="15">
      <c r="AF320" s="16"/>
      <c r="AG320" s="133">
        <f>ROUND((AG319-0.01),2)</f>
        <v>48.36</v>
      </c>
      <c r="AH320" s="134"/>
      <c r="AI320" s="135">
        <f>$C$2</f>
        <v>800</v>
      </c>
    </row>
    <row r="321" spans="1:38" customHeight="1" ht="15">
      <c r="AF321" s="16"/>
      <c r="AG321" s="133">
        <f>ROUND((AG320-0.01),2)</f>
        <v>48.35</v>
      </c>
      <c r="AH321" s="134"/>
      <c r="AI321" s="135">
        <f>$C$2</f>
        <v>800</v>
      </c>
    </row>
    <row r="322" spans="1:38" customHeight="1" ht="15">
      <c r="AF322" s="16"/>
      <c r="AG322" s="133">
        <f>ROUND((AG321-0.01),2)</f>
        <v>48.34</v>
      </c>
      <c r="AH322" s="134"/>
      <c r="AI322" s="135">
        <f>$C$2</f>
        <v>800</v>
      </c>
    </row>
    <row r="323" spans="1:38" customHeight="1" ht="15">
      <c r="AF323" s="16"/>
      <c r="AG323" s="133">
        <f>ROUND((AG322-0.01),2)</f>
        <v>48.33</v>
      </c>
      <c r="AH323" s="134"/>
      <c r="AI323" s="135">
        <f>$C$2</f>
        <v>800</v>
      </c>
    </row>
    <row r="324" spans="1:38" customHeight="1" ht="15">
      <c r="AF324" s="16"/>
      <c r="AG324" s="133">
        <f>ROUND((AG323-0.01),2)</f>
        <v>48.32</v>
      </c>
      <c r="AH324" s="134"/>
      <c r="AI324" s="135">
        <f>$C$2</f>
        <v>800</v>
      </c>
    </row>
    <row r="325" spans="1:38" customHeight="1" ht="15">
      <c r="AF325" s="16"/>
      <c r="AG325" s="133">
        <f>ROUND((AG324-0.01),2)</f>
        <v>48.31</v>
      </c>
      <c r="AH325" s="134"/>
      <c r="AI325" s="135">
        <f>$C$2</f>
        <v>800</v>
      </c>
    </row>
    <row r="326" spans="1:38" customHeight="1" ht="15">
      <c r="AF326" s="16"/>
      <c r="AG326" s="133">
        <f>ROUND((AG325-0.01),2)</f>
        <v>48.3</v>
      </c>
      <c r="AH326" s="134"/>
      <c r="AI326" s="135">
        <f>$C$2</f>
        <v>800</v>
      </c>
    </row>
    <row r="327" spans="1:38" customHeight="1" ht="15">
      <c r="AF327" s="16"/>
      <c r="AG327" s="133">
        <f>ROUND((AG326-0.01),2)</f>
        <v>48.29</v>
      </c>
      <c r="AH327" s="134"/>
      <c r="AI327" s="135">
        <f>$C$2</f>
        <v>800</v>
      </c>
    </row>
    <row r="328" spans="1:38" customHeight="1" ht="15">
      <c r="AF328" s="16"/>
      <c r="AG328" s="133">
        <f>ROUND((AG327-0.01),2)</f>
        <v>48.28</v>
      </c>
      <c r="AH328" s="134"/>
      <c r="AI328" s="135">
        <f>$C$2</f>
        <v>800</v>
      </c>
    </row>
    <row r="329" spans="1:38" customHeight="1" ht="15">
      <c r="AF329" s="16"/>
      <c r="AG329" s="133">
        <f>ROUND((AG328-0.01),2)</f>
        <v>48.27</v>
      </c>
      <c r="AH329" s="134"/>
      <c r="AI329" s="135">
        <f>$C$2</f>
        <v>800</v>
      </c>
    </row>
    <row r="330" spans="1:38" customHeight="1" ht="15">
      <c r="AF330" s="16"/>
      <c r="AG330" s="133">
        <f>ROUND((AG329-0.01),2)</f>
        <v>48.26</v>
      </c>
      <c r="AH330" s="134"/>
      <c r="AI330" s="135">
        <f>$C$2</f>
        <v>800</v>
      </c>
    </row>
    <row r="331" spans="1:38" customHeight="1" ht="15">
      <c r="AF331" s="16"/>
      <c r="AG331" s="133">
        <f>ROUND((AG330-0.01),2)</f>
        <v>48.25</v>
      </c>
      <c r="AH331" s="134"/>
      <c r="AI331" s="135">
        <f>$C$2</f>
        <v>800</v>
      </c>
    </row>
    <row r="332" spans="1:38" customHeight="1" ht="15">
      <c r="AF332" s="16"/>
      <c r="AG332" s="133">
        <f>ROUND((AG331-0.01),2)</f>
        <v>48.24</v>
      </c>
      <c r="AH332" s="134"/>
      <c r="AI332" s="135">
        <f>$C$2</f>
        <v>800</v>
      </c>
    </row>
    <row r="333" spans="1:38" customHeight="1" ht="15">
      <c r="AF333" s="16"/>
      <c r="AG333" s="133">
        <f>ROUND((AG332-0.01),2)</f>
        <v>48.23</v>
      </c>
      <c r="AH333" s="134"/>
      <c r="AI333" s="135">
        <f>$C$2</f>
        <v>800</v>
      </c>
    </row>
    <row r="334" spans="1:38" customHeight="1" ht="15">
      <c r="AF334" s="16"/>
      <c r="AG334" s="133">
        <f>ROUND((AG333-0.01),2)</f>
        <v>48.22</v>
      </c>
      <c r="AH334" s="134"/>
      <c r="AI334" s="135">
        <f>$C$2</f>
        <v>800</v>
      </c>
    </row>
    <row r="335" spans="1:38" customHeight="1" ht="15">
      <c r="AF335" s="16"/>
      <c r="AG335" s="133">
        <f>ROUND((AG334-0.01),2)</f>
        <v>48.21</v>
      </c>
      <c r="AH335" s="134"/>
      <c r="AI335" s="135">
        <f>$C$2</f>
        <v>800</v>
      </c>
    </row>
    <row r="336" spans="1:38" customHeight="1" ht="15">
      <c r="AF336" s="16"/>
      <c r="AG336" s="133">
        <f>ROUND((AG335-0.01),2)</f>
        <v>48.2</v>
      </c>
      <c r="AH336" s="134"/>
      <c r="AI336" s="135">
        <f>$C$2</f>
        <v>800</v>
      </c>
    </row>
    <row r="337" spans="1:38" customHeight="1" ht="15">
      <c r="AF337" s="16"/>
      <c r="AG337" s="133">
        <f>ROUND((AG336-0.01),2)</f>
        <v>48.19</v>
      </c>
      <c r="AH337" s="134"/>
      <c r="AI337" s="135">
        <f>$C$2</f>
        <v>800</v>
      </c>
    </row>
    <row r="338" spans="1:38" customHeight="1" ht="15">
      <c r="AF338" s="16"/>
      <c r="AG338" s="133">
        <f>ROUND((AG337-0.01),2)</f>
        <v>48.18</v>
      </c>
      <c r="AH338" s="134"/>
      <c r="AI338" s="135">
        <f>$C$2</f>
        <v>800</v>
      </c>
    </row>
    <row r="339" spans="1:38" customHeight="1" ht="15">
      <c r="AF339" s="16"/>
      <c r="AG339" s="133">
        <f>ROUND((AG338-0.01),2)</f>
        <v>48.17</v>
      </c>
      <c r="AH339" s="134"/>
      <c r="AI339" s="135">
        <f>$C$2</f>
        <v>800</v>
      </c>
    </row>
    <row r="340" spans="1:38" customHeight="1" ht="15">
      <c r="AF340" s="16"/>
      <c r="AG340" s="133">
        <f>ROUND((AG339-0.01),2)</f>
        <v>48.16</v>
      </c>
      <c r="AH340" s="134"/>
      <c r="AI340" s="135">
        <f>$C$2</f>
        <v>800</v>
      </c>
    </row>
    <row r="341" spans="1:38" customHeight="1" ht="15">
      <c r="AF341" s="16"/>
      <c r="AG341" s="133">
        <f>ROUND((AG340-0.01),2)</f>
        <v>48.15</v>
      </c>
      <c r="AH341" s="134"/>
      <c r="AI341" s="135">
        <f>$C$2</f>
        <v>800</v>
      </c>
    </row>
    <row r="342" spans="1:38" customHeight="1" ht="15">
      <c r="AF342" s="16"/>
      <c r="AG342" s="133">
        <f>ROUND((AG341-0.01),2)</f>
        <v>48.14</v>
      </c>
      <c r="AH342" s="134"/>
      <c r="AI342" s="135">
        <f>$C$2</f>
        <v>800</v>
      </c>
    </row>
    <row r="343" spans="1:38" customHeight="1" ht="15">
      <c r="AF343" s="16"/>
      <c r="AG343" s="133">
        <f>ROUND((AG342-0.01),2)</f>
        <v>48.13</v>
      </c>
      <c r="AH343" s="134"/>
      <c r="AI343" s="135">
        <f>$C$2</f>
        <v>800</v>
      </c>
    </row>
    <row r="344" spans="1:38" customHeight="1" ht="15">
      <c r="AF344" s="16"/>
      <c r="AG344" s="133">
        <f>ROUND((AG343-0.01),2)</f>
        <v>48.12</v>
      </c>
      <c r="AH344" s="134"/>
      <c r="AI344" s="135">
        <f>$C$2</f>
        <v>800</v>
      </c>
    </row>
    <row r="345" spans="1:38" customHeight="1" ht="15">
      <c r="AF345" s="16"/>
      <c r="AG345" s="133">
        <f>ROUND((AG344-0.01),2)</f>
        <v>48.11</v>
      </c>
      <c r="AH345" s="134"/>
      <c r="AI345" s="135">
        <f>$C$2</f>
        <v>800</v>
      </c>
    </row>
    <row r="346" spans="1:38" customHeight="1" ht="15">
      <c r="AF346" s="16"/>
      <c r="AG346" s="133">
        <f>ROUND((AG345-0.01),2)</f>
        <v>48.1</v>
      </c>
      <c r="AH346" s="134"/>
      <c r="AI346" s="135">
        <f>$C$2</f>
        <v>800</v>
      </c>
    </row>
    <row r="347" spans="1:38" customHeight="1" ht="15">
      <c r="AF347" s="16"/>
      <c r="AG347" s="133">
        <f>ROUND((AG346-0.01),2)</f>
        <v>48.09</v>
      </c>
      <c r="AH347" s="134"/>
      <c r="AI347" s="135">
        <f>$C$2</f>
        <v>800</v>
      </c>
    </row>
    <row r="348" spans="1:38" customHeight="1" ht="15">
      <c r="AF348" s="16"/>
      <c r="AG348" s="133">
        <f>ROUND((AG347-0.01),2)</f>
        <v>48.08</v>
      </c>
      <c r="AH348" s="134"/>
      <c r="AI348" s="135">
        <f>$C$2</f>
        <v>800</v>
      </c>
    </row>
    <row r="349" spans="1:38" customHeight="1" ht="15">
      <c r="AF349" s="16"/>
      <c r="AG349" s="133">
        <f>ROUND((AG348-0.01),2)</f>
        <v>48.07</v>
      </c>
      <c r="AH349" s="134"/>
      <c r="AI349" s="135">
        <f>$C$2</f>
        <v>800</v>
      </c>
    </row>
    <row r="350" spans="1:38" customHeight="1" ht="15">
      <c r="AF350" s="16"/>
      <c r="AG350" s="133">
        <f>ROUND((AG349-0.01),2)</f>
        <v>48.06</v>
      </c>
      <c r="AH350" s="134"/>
      <c r="AI350" s="135">
        <f>$C$2</f>
        <v>800</v>
      </c>
    </row>
    <row r="351" spans="1:38" customHeight="1" ht="15">
      <c r="AF351" s="16"/>
      <c r="AG351" s="133">
        <f>ROUND((AG350-0.01),2)</f>
        <v>48.05</v>
      </c>
      <c r="AH351" s="134"/>
      <c r="AI351" s="135">
        <f>$C$2</f>
        <v>800</v>
      </c>
    </row>
    <row r="352" spans="1:38" customHeight="1" ht="15">
      <c r="AF352" s="16"/>
      <c r="AG352" s="133">
        <f>ROUND((AG351-0.01),2)</f>
        <v>48.04</v>
      </c>
      <c r="AH352" s="134"/>
      <c r="AI352" s="135">
        <f>$C$2</f>
        <v>800</v>
      </c>
    </row>
    <row r="353" spans="1:38" customHeight="1" ht="15">
      <c r="AF353" s="16"/>
      <c r="AG353" s="133">
        <f>ROUND((AG352-0.01),2)</f>
        <v>48.03</v>
      </c>
      <c r="AH353" s="134"/>
      <c r="AI353" s="135">
        <f>$C$2</f>
        <v>800</v>
      </c>
    </row>
    <row r="354" spans="1:38" customHeight="1" ht="15">
      <c r="AF354" s="16"/>
      <c r="AG354" s="133">
        <f>ROUND((AG353-0.01),2)</f>
        <v>48.02</v>
      </c>
      <c r="AH354" s="134"/>
      <c r="AI354" s="135">
        <f>$C$2</f>
        <v>800</v>
      </c>
    </row>
    <row r="355" spans="1:38" customHeight="1" ht="15">
      <c r="AF355" s="16"/>
      <c r="AG355" s="133">
        <f>ROUND((AG354-0.01),2)</f>
        <v>48.01</v>
      </c>
      <c r="AH355" s="134"/>
      <c r="AI355" s="135">
        <f>$C$2</f>
        <v>800</v>
      </c>
    </row>
    <row r="356" spans="1:38" customHeight="1" ht="15">
      <c r="AF356" s="16"/>
      <c r="AG356" s="136">
        <f>ROUND((AG355-0.01),2)</f>
        <v>48</v>
      </c>
      <c r="AH356" s="137"/>
      <c r="AI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H105:Z105"/>
    <mergeCell ref="S107:Z107"/>
    <mergeCell ref="E1:H1"/>
    <mergeCell ref="AA2:AD2"/>
    <mergeCell ref="AA3:AD3"/>
    <mergeCell ref="B4:D4"/>
    <mergeCell ref="S4:AC4"/>
  </mergeCells>
  <conditionalFormatting sqref="AD8">
    <cfRule type="cellIs" dxfId="0" priority="1" operator="lessThan">
      <formula>0</formula>
    </cfRule>
  </conditionalFormatting>
  <conditionalFormatting sqref="AD9">
    <cfRule type="cellIs" dxfId="0" priority="2" operator="lessThan">
      <formula>0</formula>
    </cfRule>
  </conditionalFormatting>
  <conditionalFormatting sqref="AD10">
    <cfRule type="cellIs" dxfId="0" priority="3" operator="lessThan">
      <formula>0</formula>
    </cfRule>
  </conditionalFormatting>
  <conditionalFormatting sqref="AD11">
    <cfRule type="cellIs" dxfId="0" priority="4" operator="lessThan">
      <formula>0</formula>
    </cfRule>
  </conditionalFormatting>
  <conditionalFormatting sqref="AD12">
    <cfRule type="cellIs" dxfId="0" priority="5" operator="lessThan">
      <formula>0</formula>
    </cfRule>
  </conditionalFormatting>
  <conditionalFormatting sqref="AD13">
    <cfRule type="cellIs" dxfId="0" priority="6" operator="lessThan">
      <formula>0</formula>
    </cfRule>
  </conditionalFormatting>
  <conditionalFormatting sqref="AD14">
    <cfRule type="cellIs" dxfId="0" priority="7" operator="lessThan">
      <formula>0</formula>
    </cfRule>
  </conditionalFormatting>
  <conditionalFormatting sqref="AD15">
    <cfRule type="cellIs" dxfId="0" priority="8" operator="lessThan">
      <formula>0</formula>
    </cfRule>
  </conditionalFormatting>
  <conditionalFormatting sqref="AD16">
    <cfRule type="cellIs" dxfId="0" priority="9" operator="lessThan">
      <formula>0</formula>
    </cfRule>
  </conditionalFormatting>
  <conditionalFormatting sqref="AD17">
    <cfRule type="cellIs" dxfId="0" priority="10" operator="lessThan">
      <formula>0</formula>
    </cfRule>
  </conditionalFormatting>
  <conditionalFormatting sqref="AD18">
    <cfRule type="cellIs" dxfId="0" priority="11" operator="lessThan">
      <formula>0</formula>
    </cfRule>
  </conditionalFormatting>
  <conditionalFormatting sqref="AD19">
    <cfRule type="cellIs" dxfId="0" priority="12" operator="lessThan">
      <formula>0</formula>
    </cfRule>
  </conditionalFormatting>
  <conditionalFormatting sqref="AD20">
    <cfRule type="cellIs" dxfId="0" priority="13" operator="lessThan">
      <formula>0</formula>
    </cfRule>
  </conditionalFormatting>
  <conditionalFormatting sqref="AD21">
    <cfRule type="cellIs" dxfId="0" priority="14" operator="lessThan">
      <formula>0</formula>
    </cfRule>
  </conditionalFormatting>
  <conditionalFormatting sqref="AD22">
    <cfRule type="cellIs" dxfId="0" priority="15" operator="lessThan">
      <formula>0</formula>
    </cfRule>
  </conditionalFormatting>
  <conditionalFormatting sqref="AD23">
    <cfRule type="cellIs" dxfId="0" priority="16" operator="lessThan">
      <formula>0</formula>
    </cfRule>
  </conditionalFormatting>
  <conditionalFormatting sqref="AD24">
    <cfRule type="cellIs" dxfId="0" priority="17" operator="lessThan">
      <formula>0</formula>
    </cfRule>
  </conditionalFormatting>
  <conditionalFormatting sqref="AD25">
    <cfRule type="cellIs" dxfId="0" priority="18" operator="lessThan">
      <formula>0</formula>
    </cfRule>
  </conditionalFormatting>
  <conditionalFormatting sqref="AD26">
    <cfRule type="cellIs" dxfId="0" priority="19" operator="lessThan">
      <formula>0</formula>
    </cfRule>
  </conditionalFormatting>
  <conditionalFormatting sqref="AD27">
    <cfRule type="cellIs" dxfId="0" priority="20" operator="lessThan">
      <formula>0</formula>
    </cfRule>
  </conditionalFormatting>
  <conditionalFormatting sqref="AD28">
    <cfRule type="cellIs" dxfId="0" priority="21" operator="lessThan">
      <formula>0</formula>
    </cfRule>
  </conditionalFormatting>
  <conditionalFormatting sqref="AD29">
    <cfRule type="cellIs" dxfId="0" priority="22" operator="lessThan">
      <formula>0</formula>
    </cfRule>
  </conditionalFormatting>
  <conditionalFormatting sqref="AD30">
    <cfRule type="cellIs" dxfId="0" priority="23" operator="lessThan">
      <formula>0</formula>
    </cfRule>
  </conditionalFormatting>
  <conditionalFormatting sqref="AD31">
    <cfRule type="cellIs" dxfId="0" priority="24" operator="lessThan">
      <formula>0</formula>
    </cfRule>
  </conditionalFormatting>
  <conditionalFormatting sqref="AD32">
    <cfRule type="cellIs" dxfId="0" priority="25" operator="lessThan">
      <formula>0</formula>
    </cfRule>
  </conditionalFormatting>
  <conditionalFormatting sqref="AD33">
    <cfRule type="cellIs" dxfId="0" priority="26" operator="lessThan">
      <formula>0</formula>
    </cfRule>
  </conditionalFormatting>
  <conditionalFormatting sqref="AD34">
    <cfRule type="cellIs" dxfId="0" priority="27" operator="lessThan">
      <formula>0</formula>
    </cfRule>
  </conditionalFormatting>
  <conditionalFormatting sqref="AD35">
    <cfRule type="cellIs" dxfId="0" priority="28" operator="lessThan">
      <formula>0</formula>
    </cfRule>
  </conditionalFormatting>
  <conditionalFormatting sqref="AD36">
    <cfRule type="cellIs" dxfId="0" priority="29" operator="lessThan">
      <formula>0</formula>
    </cfRule>
  </conditionalFormatting>
  <conditionalFormatting sqref="AD37">
    <cfRule type="cellIs" dxfId="0" priority="30" operator="lessThan">
      <formula>0</formula>
    </cfRule>
  </conditionalFormatting>
  <conditionalFormatting sqref="AD38">
    <cfRule type="cellIs" dxfId="0" priority="31" operator="lessThan">
      <formula>0</formula>
    </cfRule>
  </conditionalFormatting>
  <conditionalFormatting sqref="AD39">
    <cfRule type="cellIs" dxfId="0" priority="32" operator="lessThan">
      <formula>0</formula>
    </cfRule>
  </conditionalFormatting>
  <conditionalFormatting sqref="AD40">
    <cfRule type="cellIs" dxfId="0" priority="33" operator="lessThan">
      <formula>0</formula>
    </cfRule>
  </conditionalFormatting>
  <conditionalFormatting sqref="AD41">
    <cfRule type="cellIs" dxfId="0" priority="34" operator="lessThan">
      <formula>0</formula>
    </cfRule>
  </conditionalFormatting>
  <conditionalFormatting sqref="AD42">
    <cfRule type="cellIs" dxfId="0" priority="35" operator="lessThan">
      <formula>0</formula>
    </cfRule>
  </conditionalFormatting>
  <conditionalFormatting sqref="AD43">
    <cfRule type="cellIs" dxfId="0" priority="36" operator="lessThan">
      <formula>0</formula>
    </cfRule>
  </conditionalFormatting>
  <conditionalFormatting sqref="AD44">
    <cfRule type="cellIs" dxfId="0" priority="37" operator="lessThan">
      <formula>0</formula>
    </cfRule>
  </conditionalFormatting>
  <conditionalFormatting sqref="AD45">
    <cfRule type="cellIs" dxfId="0" priority="38" operator="lessThan">
      <formula>0</formula>
    </cfRule>
  </conditionalFormatting>
  <conditionalFormatting sqref="AD46">
    <cfRule type="cellIs" dxfId="0" priority="39" operator="lessThan">
      <formula>0</formula>
    </cfRule>
  </conditionalFormatting>
  <conditionalFormatting sqref="AD47">
    <cfRule type="cellIs" dxfId="0" priority="40" operator="lessThan">
      <formula>0</formula>
    </cfRule>
  </conditionalFormatting>
  <conditionalFormatting sqref="AD48">
    <cfRule type="cellIs" dxfId="0" priority="41" operator="lessThan">
      <formula>0</formula>
    </cfRule>
  </conditionalFormatting>
  <conditionalFormatting sqref="AD49">
    <cfRule type="cellIs" dxfId="0" priority="42" operator="lessThan">
      <formula>0</formula>
    </cfRule>
  </conditionalFormatting>
  <conditionalFormatting sqref="AD50">
    <cfRule type="cellIs" dxfId="0" priority="43" operator="lessThan">
      <formula>0</formula>
    </cfRule>
  </conditionalFormatting>
  <conditionalFormatting sqref="AD51">
    <cfRule type="cellIs" dxfId="0" priority="44" operator="lessThan">
      <formula>0</formula>
    </cfRule>
  </conditionalFormatting>
  <conditionalFormatting sqref="AD52">
    <cfRule type="cellIs" dxfId="0" priority="45" operator="lessThan">
      <formula>0</formula>
    </cfRule>
  </conditionalFormatting>
  <conditionalFormatting sqref="AD53">
    <cfRule type="cellIs" dxfId="0" priority="46" operator="lessThan">
      <formula>0</formula>
    </cfRule>
  </conditionalFormatting>
  <conditionalFormatting sqref="AD54">
    <cfRule type="cellIs" dxfId="0" priority="47" operator="lessThan">
      <formula>0</formula>
    </cfRule>
  </conditionalFormatting>
  <conditionalFormatting sqref="AD55">
    <cfRule type="cellIs" dxfId="0" priority="48" operator="lessThan">
      <formula>0</formula>
    </cfRule>
  </conditionalFormatting>
  <conditionalFormatting sqref="AD56">
    <cfRule type="cellIs" dxfId="0" priority="49" operator="lessThan">
      <formula>0</formula>
    </cfRule>
  </conditionalFormatting>
  <conditionalFormatting sqref="AD57">
    <cfRule type="cellIs" dxfId="0" priority="50" operator="lessThan">
      <formula>0</formula>
    </cfRule>
  </conditionalFormatting>
  <conditionalFormatting sqref="AD58">
    <cfRule type="cellIs" dxfId="0" priority="51" operator="lessThan">
      <formula>0</formula>
    </cfRule>
  </conditionalFormatting>
  <conditionalFormatting sqref="AD59">
    <cfRule type="cellIs" dxfId="0" priority="52" operator="lessThan">
      <formula>0</formula>
    </cfRule>
  </conditionalFormatting>
  <conditionalFormatting sqref="AD60">
    <cfRule type="cellIs" dxfId="0" priority="53" operator="lessThan">
      <formula>0</formula>
    </cfRule>
  </conditionalFormatting>
  <conditionalFormatting sqref="AD61">
    <cfRule type="cellIs" dxfId="0" priority="54" operator="lessThan">
      <formula>0</formula>
    </cfRule>
  </conditionalFormatting>
  <conditionalFormatting sqref="AD62">
    <cfRule type="cellIs" dxfId="0" priority="55" operator="lessThan">
      <formula>0</formula>
    </cfRule>
  </conditionalFormatting>
  <conditionalFormatting sqref="AD63">
    <cfRule type="cellIs" dxfId="0" priority="56" operator="lessThan">
      <formula>0</formula>
    </cfRule>
  </conditionalFormatting>
  <conditionalFormatting sqref="AD64">
    <cfRule type="cellIs" dxfId="0" priority="57" operator="lessThan">
      <formula>0</formula>
    </cfRule>
  </conditionalFormatting>
  <conditionalFormatting sqref="AD65">
    <cfRule type="cellIs" dxfId="0" priority="58" operator="lessThan">
      <formula>0</formula>
    </cfRule>
  </conditionalFormatting>
  <conditionalFormatting sqref="AD66">
    <cfRule type="cellIs" dxfId="0" priority="59" operator="lessThan">
      <formula>0</formula>
    </cfRule>
  </conditionalFormatting>
  <conditionalFormatting sqref="AD67">
    <cfRule type="cellIs" dxfId="0" priority="60" operator="lessThan">
      <formula>0</formula>
    </cfRule>
  </conditionalFormatting>
  <conditionalFormatting sqref="AD68">
    <cfRule type="cellIs" dxfId="0" priority="61" operator="lessThan">
      <formula>0</formula>
    </cfRule>
  </conditionalFormatting>
  <conditionalFormatting sqref="AD69">
    <cfRule type="cellIs" dxfId="0" priority="62" operator="lessThan">
      <formula>0</formula>
    </cfRule>
  </conditionalFormatting>
  <conditionalFormatting sqref="AD70">
    <cfRule type="cellIs" dxfId="0" priority="63" operator="lessThan">
      <formula>0</formula>
    </cfRule>
  </conditionalFormatting>
  <conditionalFormatting sqref="AD71">
    <cfRule type="cellIs" dxfId="0" priority="64" operator="lessThan">
      <formula>0</formula>
    </cfRule>
  </conditionalFormatting>
  <conditionalFormatting sqref="AD72">
    <cfRule type="cellIs" dxfId="0" priority="65" operator="lessThan">
      <formula>0</formula>
    </cfRule>
  </conditionalFormatting>
  <conditionalFormatting sqref="AD73">
    <cfRule type="cellIs" dxfId="0" priority="66" operator="lessThan">
      <formula>0</formula>
    </cfRule>
  </conditionalFormatting>
  <conditionalFormatting sqref="AD74">
    <cfRule type="cellIs" dxfId="0" priority="67" operator="lessThan">
      <formula>0</formula>
    </cfRule>
  </conditionalFormatting>
  <conditionalFormatting sqref="AD75">
    <cfRule type="cellIs" dxfId="0" priority="68" operator="lessThan">
      <formula>0</formula>
    </cfRule>
  </conditionalFormatting>
  <conditionalFormatting sqref="AD76">
    <cfRule type="cellIs" dxfId="0" priority="69" operator="lessThan">
      <formula>0</formula>
    </cfRule>
  </conditionalFormatting>
  <conditionalFormatting sqref="AD77">
    <cfRule type="cellIs" dxfId="0" priority="70" operator="lessThan">
      <formula>0</formula>
    </cfRule>
  </conditionalFormatting>
  <conditionalFormatting sqref="AD78">
    <cfRule type="cellIs" dxfId="0" priority="71" operator="lessThan">
      <formula>0</formula>
    </cfRule>
  </conditionalFormatting>
  <conditionalFormatting sqref="AD79">
    <cfRule type="cellIs" dxfId="0" priority="72" operator="lessThan">
      <formula>0</formula>
    </cfRule>
  </conditionalFormatting>
  <conditionalFormatting sqref="AD80">
    <cfRule type="cellIs" dxfId="0" priority="73" operator="lessThan">
      <formula>0</formula>
    </cfRule>
  </conditionalFormatting>
  <conditionalFormatting sqref="AD81">
    <cfRule type="cellIs" dxfId="0" priority="74" operator="lessThan">
      <formula>0</formula>
    </cfRule>
  </conditionalFormatting>
  <conditionalFormatting sqref="AD82">
    <cfRule type="cellIs" dxfId="0" priority="75" operator="lessThan">
      <formula>0</formula>
    </cfRule>
  </conditionalFormatting>
  <conditionalFormatting sqref="AD83">
    <cfRule type="cellIs" dxfId="0" priority="76" operator="lessThan">
      <formula>0</formula>
    </cfRule>
  </conditionalFormatting>
  <conditionalFormatting sqref="AD84">
    <cfRule type="cellIs" dxfId="0" priority="77" operator="lessThan">
      <formula>0</formula>
    </cfRule>
  </conditionalFormatting>
  <conditionalFormatting sqref="AD85">
    <cfRule type="cellIs" dxfId="0" priority="78" operator="lessThan">
      <formula>0</formula>
    </cfRule>
  </conditionalFormatting>
  <conditionalFormatting sqref="AD86">
    <cfRule type="cellIs" dxfId="0" priority="79" operator="lessThan">
      <formula>0</formula>
    </cfRule>
  </conditionalFormatting>
  <conditionalFormatting sqref="AD87">
    <cfRule type="cellIs" dxfId="0" priority="80" operator="lessThan">
      <formula>0</formula>
    </cfRule>
  </conditionalFormatting>
  <conditionalFormatting sqref="AD88">
    <cfRule type="cellIs" dxfId="0" priority="81" operator="lessThan">
      <formula>0</formula>
    </cfRule>
  </conditionalFormatting>
  <conditionalFormatting sqref="AD89">
    <cfRule type="cellIs" dxfId="0" priority="82" operator="lessThan">
      <formula>0</formula>
    </cfRule>
  </conditionalFormatting>
  <conditionalFormatting sqref="AD90">
    <cfRule type="cellIs" dxfId="0" priority="83" operator="lessThan">
      <formula>0</formula>
    </cfRule>
  </conditionalFormatting>
  <conditionalFormatting sqref="AD91">
    <cfRule type="cellIs" dxfId="0" priority="84" operator="lessThan">
      <formula>0</formula>
    </cfRule>
  </conditionalFormatting>
  <conditionalFormatting sqref="AD92">
    <cfRule type="cellIs" dxfId="0" priority="85" operator="lessThan">
      <formula>0</formula>
    </cfRule>
  </conditionalFormatting>
  <conditionalFormatting sqref="AD93">
    <cfRule type="cellIs" dxfId="0" priority="86" operator="lessThan">
      <formula>0</formula>
    </cfRule>
  </conditionalFormatting>
  <conditionalFormatting sqref="AD94">
    <cfRule type="cellIs" dxfId="0" priority="87" operator="lessThan">
      <formula>0</formula>
    </cfRule>
  </conditionalFormatting>
  <conditionalFormatting sqref="AD95">
    <cfRule type="cellIs" dxfId="0" priority="88" operator="lessThan">
      <formula>0</formula>
    </cfRule>
  </conditionalFormatting>
  <conditionalFormatting sqref="AD96">
    <cfRule type="cellIs" dxfId="0" priority="89" operator="lessThan">
      <formula>0</formula>
    </cfRule>
  </conditionalFormatting>
  <conditionalFormatting sqref="AD97">
    <cfRule type="cellIs" dxfId="0" priority="90" operator="lessThan">
      <formula>0</formula>
    </cfRule>
  </conditionalFormatting>
  <conditionalFormatting sqref="AD98">
    <cfRule type="cellIs" dxfId="0" priority="91" operator="lessThan">
      <formula>0</formula>
    </cfRule>
  </conditionalFormatting>
  <conditionalFormatting sqref="AD99">
    <cfRule type="cellIs" dxfId="0" priority="92" operator="lessThan">
      <formula>0</formula>
    </cfRule>
  </conditionalFormatting>
  <conditionalFormatting sqref="AD100">
    <cfRule type="cellIs" dxfId="0" priority="93" operator="lessThan">
      <formula>0</formula>
    </cfRule>
  </conditionalFormatting>
  <conditionalFormatting sqref="AD101">
    <cfRule type="cellIs" dxfId="0" priority="94" operator="lessThan">
      <formula>0</formula>
    </cfRule>
  </conditionalFormatting>
  <conditionalFormatting sqref="AD102">
    <cfRule type="cellIs" dxfId="0" priority="95" operator="lessThan">
      <formula>0</formula>
    </cfRule>
  </conditionalFormatting>
  <conditionalFormatting sqref="AD103">
    <cfRule type="cellIs" dxfId="0" priority="96" operator="lessThan">
      <formula>0</formula>
    </cfRule>
  </conditionalFormatting>
  <conditionalFormatting sqref="AC8">
    <cfRule type="cellIs" dxfId="1" priority="97" operator="between">
      <formula>0</formula>
      <formula>1000000</formula>
    </cfRule>
  </conditionalFormatting>
  <conditionalFormatting sqref="AC9">
    <cfRule type="cellIs" dxfId="1" priority="98" operator="between">
      <formula>0</formula>
      <formula>1000000</formula>
    </cfRule>
  </conditionalFormatting>
  <conditionalFormatting sqref="AC10">
    <cfRule type="cellIs" dxfId="1" priority="99" operator="between">
      <formula>0</formula>
      <formula>1000000</formula>
    </cfRule>
  </conditionalFormatting>
  <conditionalFormatting sqref="AC11">
    <cfRule type="cellIs" dxfId="1" priority="100" operator="between">
      <formula>0</formula>
      <formula>1000000</formula>
    </cfRule>
  </conditionalFormatting>
  <conditionalFormatting sqref="AC12">
    <cfRule type="cellIs" dxfId="1" priority="101" operator="between">
      <formula>0</formula>
      <formula>1000000</formula>
    </cfRule>
  </conditionalFormatting>
  <conditionalFormatting sqref="AC13">
    <cfRule type="cellIs" dxfId="1" priority="102" operator="between">
      <formula>0</formula>
      <formula>1000000</formula>
    </cfRule>
  </conditionalFormatting>
  <conditionalFormatting sqref="AC14">
    <cfRule type="cellIs" dxfId="1" priority="103" operator="between">
      <formula>0</formula>
      <formula>1000000</formula>
    </cfRule>
  </conditionalFormatting>
  <conditionalFormatting sqref="AC15">
    <cfRule type="cellIs" dxfId="1" priority="104" operator="between">
      <formula>0</formula>
      <formula>1000000</formula>
    </cfRule>
  </conditionalFormatting>
  <conditionalFormatting sqref="AC16">
    <cfRule type="cellIs" dxfId="1" priority="105" operator="between">
      <formula>0</formula>
      <formula>1000000</formula>
    </cfRule>
  </conditionalFormatting>
  <conditionalFormatting sqref="AC17">
    <cfRule type="cellIs" dxfId="1" priority="106" operator="between">
      <formula>0</formula>
      <formula>1000000</formula>
    </cfRule>
  </conditionalFormatting>
  <conditionalFormatting sqref="AC18">
    <cfRule type="cellIs" dxfId="1" priority="107" operator="between">
      <formula>0</formula>
      <formula>1000000</formula>
    </cfRule>
  </conditionalFormatting>
  <conditionalFormatting sqref="AC19">
    <cfRule type="cellIs" dxfId="1" priority="108" operator="between">
      <formula>0</formula>
      <formula>1000000</formula>
    </cfRule>
  </conditionalFormatting>
  <conditionalFormatting sqref="AC20">
    <cfRule type="cellIs" dxfId="1" priority="109" operator="between">
      <formula>0</formula>
      <formula>1000000</formula>
    </cfRule>
  </conditionalFormatting>
  <conditionalFormatting sqref="AC21">
    <cfRule type="cellIs" dxfId="1" priority="110" operator="between">
      <formula>0</formula>
      <formula>1000000</formula>
    </cfRule>
  </conditionalFormatting>
  <conditionalFormatting sqref="AC22">
    <cfRule type="cellIs" dxfId="1" priority="111" operator="between">
      <formula>0</formula>
      <formula>1000000</formula>
    </cfRule>
  </conditionalFormatting>
  <conditionalFormatting sqref="AC23">
    <cfRule type="cellIs" dxfId="1" priority="112" operator="between">
      <formula>0</formula>
      <formula>1000000</formula>
    </cfRule>
  </conditionalFormatting>
  <conditionalFormatting sqref="AC24">
    <cfRule type="cellIs" dxfId="1" priority="113" operator="between">
      <formula>0</formula>
      <formula>1000000</formula>
    </cfRule>
  </conditionalFormatting>
  <conditionalFormatting sqref="AC25">
    <cfRule type="cellIs" dxfId="1" priority="114" operator="between">
      <formula>0</formula>
      <formula>1000000</formula>
    </cfRule>
  </conditionalFormatting>
  <conditionalFormatting sqref="AC26">
    <cfRule type="cellIs" dxfId="1" priority="115" operator="between">
      <formula>0</formula>
      <formula>1000000</formula>
    </cfRule>
  </conditionalFormatting>
  <conditionalFormatting sqref="AC27">
    <cfRule type="cellIs" dxfId="1" priority="116" operator="between">
      <formula>0</formula>
      <formula>1000000</formula>
    </cfRule>
  </conditionalFormatting>
  <conditionalFormatting sqref="AC28">
    <cfRule type="cellIs" dxfId="1" priority="117" operator="between">
      <formula>0</formula>
      <formula>1000000</formula>
    </cfRule>
  </conditionalFormatting>
  <conditionalFormatting sqref="AC29">
    <cfRule type="cellIs" dxfId="1" priority="118" operator="between">
      <formula>0</formula>
      <formula>1000000</formula>
    </cfRule>
  </conditionalFormatting>
  <conditionalFormatting sqref="AC30">
    <cfRule type="cellIs" dxfId="1" priority="119" operator="between">
      <formula>0</formula>
      <formula>1000000</formula>
    </cfRule>
  </conditionalFormatting>
  <conditionalFormatting sqref="AC31">
    <cfRule type="cellIs" dxfId="1" priority="120" operator="between">
      <formula>0</formula>
      <formula>1000000</formula>
    </cfRule>
  </conditionalFormatting>
  <conditionalFormatting sqref="AC32">
    <cfRule type="cellIs" dxfId="1" priority="121" operator="between">
      <formula>0</formula>
      <formula>1000000</formula>
    </cfRule>
  </conditionalFormatting>
  <conditionalFormatting sqref="AC33">
    <cfRule type="cellIs" dxfId="1" priority="122" operator="between">
      <formula>0</formula>
      <formula>1000000</formula>
    </cfRule>
  </conditionalFormatting>
  <conditionalFormatting sqref="AC34">
    <cfRule type="cellIs" dxfId="1" priority="123" operator="between">
      <formula>0</formula>
      <formula>1000000</formula>
    </cfRule>
  </conditionalFormatting>
  <conditionalFormatting sqref="AC35">
    <cfRule type="cellIs" dxfId="1" priority="124" operator="between">
      <formula>0</formula>
      <formula>1000000</formula>
    </cfRule>
  </conditionalFormatting>
  <conditionalFormatting sqref="AC36">
    <cfRule type="cellIs" dxfId="1" priority="125" operator="between">
      <formula>0</formula>
      <formula>1000000</formula>
    </cfRule>
  </conditionalFormatting>
  <conditionalFormatting sqref="AC37">
    <cfRule type="cellIs" dxfId="1" priority="126" operator="between">
      <formula>0</formula>
      <formula>1000000</formula>
    </cfRule>
  </conditionalFormatting>
  <conditionalFormatting sqref="AC38">
    <cfRule type="cellIs" dxfId="1" priority="127" operator="between">
      <formula>0</formula>
      <formula>1000000</formula>
    </cfRule>
  </conditionalFormatting>
  <conditionalFormatting sqref="AC39">
    <cfRule type="cellIs" dxfId="1" priority="128" operator="between">
      <formula>0</formula>
      <formula>1000000</formula>
    </cfRule>
  </conditionalFormatting>
  <conditionalFormatting sqref="AC40">
    <cfRule type="cellIs" dxfId="1" priority="129" operator="between">
      <formula>0</formula>
      <formula>1000000</formula>
    </cfRule>
  </conditionalFormatting>
  <conditionalFormatting sqref="AC41">
    <cfRule type="cellIs" dxfId="1" priority="130" operator="between">
      <formula>0</formula>
      <formula>1000000</formula>
    </cfRule>
  </conditionalFormatting>
  <conditionalFormatting sqref="AC42">
    <cfRule type="cellIs" dxfId="1" priority="131" operator="between">
      <formula>0</formula>
      <formula>1000000</formula>
    </cfRule>
  </conditionalFormatting>
  <conditionalFormatting sqref="AC43">
    <cfRule type="cellIs" dxfId="1" priority="132" operator="between">
      <formula>0</formula>
      <formula>1000000</formula>
    </cfRule>
  </conditionalFormatting>
  <conditionalFormatting sqref="AC44">
    <cfRule type="cellIs" dxfId="1" priority="133" operator="between">
      <formula>0</formula>
      <formula>1000000</formula>
    </cfRule>
  </conditionalFormatting>
  <conditionalFormatting sqref="AC45">
    <cfRule type="cellIs" dxfId="1" priority="134" operator="between">
      <formula>0</formula>
      <formula>1000000</formula>
    </cfRule>
  </conditionalFormatting>
  <conditionalFormatting sqref="AC46">
    <cfRule type="cellIs" dxfId="1" priority="135" operator="between">
      <formula>0</formula>
      <formula>1000000</formula>
    </cfRule>
  </conditionalFormatting>
  <conditionalFormatting sqref="AC47">
    <cfRule type="cellIs" dxfId="1" priority="136" operator="between">
      <formula>0</formula>
      <formula>1000000</formula>
    </cfRule>
  </conditionalFormatting>
  <conditionalFormatting sqref="AC48">
    <cfRule type="cellIs" dxfId="1" priority="137" operator="between">
      <formula>0</formula>
      <formula>1000000</formula>
    </cfRule>
  </conditionalFormatting>
  <conditionalFormatting sqref="AC49">
    <cfRule type="cellIs" dxfId="1" priority="138" operator="between">
      <formula>0</formula>
      <formula>1000000</formula>
    </cfRule>
  </conditionalFormatting>
  <conditionalFormatting sqref="AC50">
    <cfRule type="cellIs" dxfId="1" priority="139" operator="between">
      <formula>0</formula>
      <formula>1000000</formula>
    </cfRule>
  </conditionalFormatting>
  <conditionalFormatting sqref="AC51">
    <cfRule type="cellIs" dxfId="1" priority="140" operator="between">
      <formula>0</formula>
      <formula>1000000</formula>
    </cfRule>
  </conditionalFormatting>
  <conditionalFormatting sqref="AC52">
    <cfRule type="cellIs" dxfId="1" priority="141" operator="between">
      <formula>0</formula>
      <formula>1000000</formula>
    </cfRule>
  </conditionalFormatting>
  <conditionalFormatting sqref="AC53">
    <cfRule type="cellIs" dxfId="1" priority="142" operator="between">
      <formula>0</formula>
      <formula>1000000</formula>
    </cfRule>
  </conditionalFormatting>
  <conditionalFormatting sqref="AC54">
    <cfRule type="cellIs" dxfId="1" priority="143" operator="between">
      <formula>0</formula>
      <formula>1000000</formula>
    </cfRule>
  </conditionalFormatting>
  <conditionalFormatting sqref="AC55">
    <cfRule type="cellIs" dxfId="1" priority="144" operator="between">
      <formula>0</formula>
      <formula>1000000</formula>
    </cfRule>
  </conditionalFormatting>
  <conditionalFormatting sqref="AC56">
    <cfRule type="cellIs" dxfId="1" priority="145" operator="between">
      <formula>0</formula>
      <formula>1000000</formula>
    </cfRule>
  </conditionalFormatting>
  <conditionalFormatting sqref="AC57">
    <cfRule type="cellIs" dxfId="1" priority="146" operator="between">
      <formula>0</formula>
      <formula>1000000</formula>
    </cfRule>
  </conditionalFormatting>
  <conditionalFormatting sqref="AC58">
    <cfRule type="cellIs" dxfId="1" priority="147" operator="between">
      <formula>0</formula>
      <formula>1000000</formula>
    </cfRule>
  </conditionalFormatting>
  <conditionalFormatting sqref="AC59">
    <cfRule type="cellIs" dxfId="1" priority="148" operator="between">
      <formula>0</formula>
      <formula>1000000</formula>
    </cfRule>
  </conditionalFormatting>
  <conditionalFormatting sqref="AC60">
    <cfRule type="cellIs" dxfId="1" priority="149" operator="between">
      <formula>0</formula>
      <formula>1000000</formula>
    </cfRule>
  </conditionalFormatting>
  <conditionalFormatting sqref="AC61">
    <cfRule type="cellIs" dxfId="1" priority="150" operator="between">
      <formula>0</formula>
      <formula>1000000</formula>
    </cfRule>
  </conditionalFormatting>
  <conditionalFormatting sqref="AC62">
    <cfRule type="cellIs" dxfId="1" priority="151" operator="between">
      <formula>0</formula>
      <formula>1000000</formula>
    </cfRule>
  </conditionalFormatting>
  <conditionalFormatting sqref="AC63">
    <cfRule type="cellIs" dxfId="1" priority="152" operator="between">
      <formula>0</formula>
      <formula>1000000</formula>
    </cfRule>
  </conditionalFormatting>
  <conditionalFormatting sqref="AC64">
    <cfRule type="cellIs" dxfId="1" priority="153" operator="between">
      <formula>0</formula>
      <formula>1000000</formula>
    </cfRule>
  </conditionalFormatting>
  <conditionalFormatting sqref="AC65">
    <cfRule type="cellIs" dxfId="1" priority="154" operator="between">
      <formula>0</formula>
      <formula>1000000</formula>
    </cfRule>
  </conditionalFormatting>
  <conditionalFormatting sqref="AC66">
    <cfRule type="cellIs" dxfId="1" priority="155" operator="between">
      <formula>0</formula>
      <formula>1000000</formula>
    </cfRule>
  </conditionalFormatting>
  <conditionalFormatting sqref="AC67">
    <cfRule type="cellIs" dxfId="1" priority="156" operator="between">
      <formula>0</formula>
      <formula>1000000</formula>
    </cfRule>
  </conditionalFormatting>
  <conditionalFormatting sqref="AC68">
    <cfRule type="cellIs" dxfId="1" priority="157" operator="between">
      <formula>0</formula>
      <formula>1000000</formula>
    </cfRule>
  </conditionalFormatting>
  <conditionalFormatting sqref="AC69">
    <cfRule type="cellIs" dxfId="1" priority="158" operator="between">
      <formula>0</formula>
      <formula>1000000</formula>
    </cfRule>
  </conditionalFormatting>
  <conditionalFormatting sqref="AC70">
    <cfRule type="cellIs" dxfId="1" priority="159" operator="between">
      <formula>0</formula>
      <formula>1000000</formula>
    </cfRule>
  </conditionalFormatting>
  <conditionalFormatting sqref="AC71">
    <cfRule type="cellIs" dxfId="1" priority="160" operator="between">
      <formula>0</formula>
      <formula>1000000</formula>
    </cfRule>
  </conditionalFormatting>
  <conditionalFormatting sqref="AC72">
    <cfRule type="cellIs" dxfId="1" priority="161" operator="between">
      <formula>0</formula>
      <formula>1000000</formula>
    </cfRule>
  </conditionalFormatting>
  <conditionalFormatting sqref="AC73">
    <cfRule type="cellIs" dxfId="1" priority="162" operator="between">
      <formula>0</formula>
      <formula>1000000</formula>
    </cfRule>
  </conditionalFormatting>
  <conditionalFormatting sqref="AC74">
    <cfRule type="cellIs" dxfId="1" priority="163" operator="between">
      <formula>0</formula>
      <formula>1000000</formula>
    </cfRule>
  </conditionalFormatting>
  <conditionalFormatting sqref="AC75">
    <cfRule type="cellIs" dxfId="1" priority="164" operator="between">
      <formula>0</formula>
      <formula>1000000</formula>
    </cfRule>
  </conditionalFormatting>
  <conditionalFormatting sqref="AC76">
    <cfRule type="cellIs" dxfId="1" priority="165" operator="between">
      <formula>0</formula>
      <formula>1000000</formula>
    </cfRule>
  </conditionalFormatting>
  <conditionalFormatting sqref="AC77">
    <cfRule type="cellIs" dxfId="1" priority="166" operator="between">
      <formula>0</formula>
      <formula>1000000</formula>
    </cfRule>
  </conditionalFormatting>
  <conditionalFormatting sqref="AC78">
    <cfRule type="cellIs" dxfId="1" priority="167" operator="between">
      <formula>0</formula>
      <formula>1000000</formula>
    </cfRule>
  </conditionalFormatting>
  <conditionalFormatting sqref="AC79">
    <cfRule type="cellIs" dxfId="1" priority="168" operator="between">
      <formula>0</formula>
      <formula>1000000</formula>
    </cfRule>
  </conditionalFormatting>
  <conditionalFormatting sqref="AC80">
    <cfRule type="cellIs" dxfId="1" priority="169" operator="between">
      <formula>0</formula>
      <formula>1000000</formula>
    </cfRule>
  </conditionalFormatting>
  <conditionalFormatting sqref="AC81">
    <cfRule type="cellIs" dxfId="1" priority="170" operator="between">
      <formula>0</formula>
      <formula>1000000</formula>
    </cfRule>
  </conditionalFormatting>
  <conditionalFormatting sqref="AC82">
    <cfRule type="cellIs" dxfId="1" priority="171" operator="between">
      <formula>0</formula>
      <formula>1000000</formula>
    </cfRule>
  </conditionalFormatting>
  <conditionalFormatting sqref="AC83">
    <cfRule type="cellIs" dxfId="1" priority="172" operator="between">
      <formula>0</formula>
      <formula>1000000</formula>
    </cfRule>
  </conditionalFormatting>
  <conditionalFormatting sqref="AC84">
    <cfRule type="cellIs" dxfId="1" priority="173" operator="between">
      <formula>0</formula>
      <formula>1000000</formula>
    </cfRule>
  </conditionalFormatting>
  <conditionalFormatting sqref="AC85">
    <cfRule type="cellIs" dxfId="1" priority="174" operator="between">
      <formula>0</formula>
      <formula>1000000</formula>
    </cfRule>
  </conditionalFormatting>
  <conditionalFormatting sqref="AC86">
    <cfRule type="cellIs" dxfId="1" priority="175" operator="between">
      <formula>0</formula>
      <formula>1000000</formula>
    </cfRule>
  </conditionalFormatting>
  <conditionalFormatting sqref="AC87">
    <cfRule type="cellIs" dxfId="1" priority="176" operator="between">
      <formula>0</formula>
      <formula>1000000</formula>
    </cfRule>
  </conditionalFormatting>
  <conditionalFormatting sqref="AC88">
    <cfRule type="cellIs" dxfId="1" priority="177" operator="between">
      <formula>0</formula>
      <formula>1000000</formula>
    </cfRule>
  </conditionalFormatting>
  <conditionalFormatting sqref="AC89">
    <cfRule type="cellIs" dxfId="1" priority="178" operator="between">
      <formula>0</formula>
      <formula>1000000</formula>
    </cfRule>
  </conditionalFormatting>
  <conditionalFormatting sqref="AC90">
    <cfRule type="cellIs" dxfId="1" priority="179" operator="between">
      <formula>0</formula>
      <formula>1000000</formula>
    </cfRule>
  </conditionalFormatting>
  <conditionalFormatting sqref="AC91">
    <cfRule type="cellIs" dxfId="1" priority="180" operator="between">
      <formula>0</formula>
      <formula>1000000</formula>
    </cfRule>
  </conditionalFormatting>
  <conditionalFormatting sqref="AC92">
    <cfRule type="cellIs" dxfId="1" priority="181" operator="between">
      <formula>0</formula>
      <formula>1000000</formula>
    </cfRule>
  </conditionalFormatting>
  <conditionalFormatting sqref="AC93">
    <cfRule type="cellIs" dxfId="1" priority="182" operator="between">
      <formula>0</formula>
      <formula>1000000</formula>
    </cfRule>
  </conditionalFormatting>
  <conditionalFormatting sqref="AC94">
    <cfRule type="cellIs" dxfId="1" priority="183" operator="between">
      <formula>0</formula>
      <formula>1000000</formula>
    </cfRule>
  </conditionalFormatting>
  <conditionalFormatting sqref="AC95">
    <cfRule type="cellIs" dxfId="1" priority="184" operator="between">
      <formula>0</formula>
      <formula>1000000</formula>
    </cfRule>
  </conditionalFormatting>
  <conditionalFormatting sqref="AC96">
    <cfRule type="cellIs" dxfId="1" priority="185" operator="between">
      <formula>0</formula>
      <formula>1000000</formula>
    </cfRule>
  </conditionalFormatting>
  <conditionalFormatting sqref="AC97">
    <cfRule type="cellIs" dxfId="1" priority="186" operator="between">
      <formula>0</formula>
      <formula>1000000</formula>
    </cfRule>
  </conditionalFormatting>
  <conditionalFormatting sqref="AC98">
    <cfRule type="cellIs" dxfId="1" priority="187" operator="between">
      <formula>0</formula>
      <formula>1000000</formula>
    </cfRule>
  </conditionalFormatting>
  <conditionalFormatting sqref="AC99">
    <cfRule type="cellIs" dxfId="1" priority="188" operator="between">
      <formula>0</formula>
      <formula>1000000</formula>
    </cfRule>
  </conditionalFormatting>
  <conditionalFormatting sqref="AC100">
    <cfRule type="cellIs" dxfId="1" priority="189" operator="between">
      <formula>0</formula>
      <formula>1000000</formula>
    </cfRule>
  </conditionalFormatting>
  <conditionalFormatting sqref="AC101">
    <cfRule type="cellIs" dxfId="1" priority="190" operator="between">
      <formula>0</formula>
      <formula>1000000</formula>
    </cfRule>
  </conditionalFormatting>
  <conditionalFormatting sqref="AC102">
    <cfRule type="cellIs" dxfId="1" priority="191" operator="between">
      <formula>0</formula>
      <formula>1000000</formula>
    </cfRule>
  </conditionalFormatting>
  <conditionalFormatting sqref="AC103">
    <cfRule type="cellIs" dxfId="1" priority="192" operator="between">
      <formula>0</formula>
      <formula>1000000</formula>
    </cfRule>
  </conditionalFormatting>
  <conditionalFormatting sqref="M8">
    <cfRule type="cellIs" dxfId="2" priority="193" operator="greaterThan">
      <formula>0</formula>
    </cfRule>
  </conditionalFormatting>
  <conditionalFormatting sqref="M9">
    <cfRule type="cellIs" dxfId="2" priority="194" operator="greaterThan">
      <formula>0</formula>
    </cfRule>
  </conditionalFormatting>
  <conditionalFormatting sqref="M10">
    <cfRule type="cellIs" dxfId="2" priority="195" operator="greaterThan">
      <formula>0</formula>
    </cfRule>
  </conditionalFormatting>
  <conditionalFormatting sqref="M11">
    <cfRule type="cellIs" dxfId="2" priority="196" operator="greaterThan">
      <formula>0</formula>
    </cfRule>
  </conditionalFormatting>
  <conditionalFormatting sqref="M12">
    <cfRule type="cellIs" dxfId="2" priority="197" operator="greaterThan">
      <formula>0</formula>
    </cfRule>
  </conditionalFormatting>
  <conditionalFormatting sqref="M13">
    <cfRule type="cellIs" dxfId="2" priority="198" operator="greaterThan">
      <formula>0</formula>
    </cfRule>
  </conditionalFormatting>
  <conditionalFormatting sqref="M14">
    <cfRule type="cellIs" dxfId="2" priority="199" operator="greaterThan">
      <formula>0</formula>
    </cfRule>
  </conditionalFormatting>
  <conditionalFormatting sqref="M15">
    <cfRule type="cellIs" dxfId="2" priority="200" operator="greaterThan">
      <formula>0</formula>
    </cfRule>
  </conditionalFormatting>
  <conditionalFormatting sqref="M16">
    <cfRule type="cellIs" dxfId="2" priority="201" operator="greaterThan">
      <formula>0</formula>
    </cfRule>
  </conditionalFormatting>
  <conditionalFormatting sqref="M17">
    <cfRule type="cellIs" dxfId="2" priority="202" operator="greaterThan">
      <formula>0</formula>
    </cfRule>
  </conditionalFormatting>
  <conditionalFormatting sqref="M18">
    <cfRule type="cellIs" dxfId="2" priority="203" operator="greaterThan">
      <formula>0</formula>
    </cfRule>
  </conditionalFormatting>
  <conditionalFormatting sqref="M19">
    <cfRule type="cellIs" dxfId="2" priority="204" operator="greaterThan">
      <formula>0</formula>
    </cfRule>
  </conditionalFormatting>
  <conditionalFormatting sqref="M20">
    <cfRule type="cellIs" dxfId="2" priority="205" operator="greaterThan">
      <formula>0</formula>
    </cfRule>
  </conditionalFormatting>
  <conditionalFormatting sqref="M21">
    <cfRule type="cellIs" dxfId="2" priority="206" operator="greaterThan">
      <formula>0</formula>
    </cfRule>
  </conditionalFormatting>
  <conditionalFormatting sqref="M22">
    <cfRule type="cellIs" dxfId="2" priority="207" operator="greaterThan">
      <formula>0</formula>
    </cfRule>
  </conditionalFormatting>
  <conditionalFormatting sqref="M23">
    <cfRule type="cellIs" dxfId="2" priority="208" operator="greaterThan">
      <formula>0</formula>
    </cfRule>
  </conditionalFormatting>
  <conditionalFormatting sqref="M24">
    <cfRule type="cellIs" dxfId="2" priority="209" operator="greaterThan">
      <formula>0</formula>
    </cfRule>
  </conditionalFormatting>
  <conditionalFormatting sqref="M25">
    <cfRule type="cellIs" dxfId="2" priority="210" operator="greaterThan">
      <formula>0</formula>
    </cfRule>
  </conditionalFormatting>
  <conditionalFormatting sqref="M26">
    <cfRule type="cellIs" dxfId="2" priority="211" operator="greaterThan">
      <formula>0</formula>
    </cfRule>
  </conditionalFormatting>
  <conditionalFormatting sqref="M27">
    <cfRule type="cellIs" dxfId="2" priority="212" operator="greaterThan">
      <formula>0</formula>
    </cfRule>
  </conditionalFormatting>
  <conditionalFormatting sqref="M28">
    <cfRule type="cellIs" dxfId="2" priority="213" operator="greaterThan">
      <formula>0</formula>
    </cfRule>
  </conditionalFormatting>
  <conditionalFormatting sqref="M29">
    <cfRule type="cellIs" dxfId="2" priority="214" operator="greaterThan">
      <formula>0</formula>
    </cfRule>
  </conditionalFormatting>
  <conditionalFormatting sqref="M30">
    <cfRule type="cellIs" dxfId="2" priority="215" operator="greaterThan">
      <formula>0</formula>
    </cfRule>
  </conditionalFormatting>
  <conditionalFormatting sqref="M31">
    <cfRule type="cellIs" dxfId="2" priority="216" operator="greaterThan">
      <formula>0</formula>
    </cfRule>
  </conditionalFormatting>
  <conditionalFormatting sqref="M32">
    <cfRule type="cellIs" dxfId="2" priority="217" operator="greaterThan">
      <formula>0</formula>
    </cfRule>
  </conditionalFormatting>
  <conditionalFormatting sqref="M33">
    <cfRule type="cellIs" dxfId="2" priority="218" operator="greaterThan">
      <formula>0</formula>
    </cfRule>
  </conditionalFormatting>
  <conditionalFormatting sqref="M34">
    <cfRule type="cellIs" dxfId="2" priority="219" operator="greaterThan">
      <formula>0</formula>
    </cfRule>
  </conditionalFormatting>
  <conditionalFormatting sqref="M35">
    <cfRule type="cellIs" dxfId="2" priority="220" operator="greaterThan">
      <formula>0</formula>
    </cfRule>
  </conditionalFormatting>
  <conditionalFormatting sqref="M36">
    <cfRule type="cellIs" dxfId="2" priority="221" operator="greaterThan">
      <formula>0</formula>
    </cfRule>
  </conditionalFormatting>
  <conditionalFormatting sqref="M37">
    <cfRule type="cellIs" dxfId="2" priority="222" operator="greaterThan">
      <formula>0</formula>
    </cfRule>
  </conditionalFormatting>
  <conditionalFormatting sqref="M38">
    <cfRule type="cellIs" dxfId="2" priority="223" operator="greaterThan">
      <formula>0</formula>
    </cfRule>
  </conditionalFormatting>
  <conditionalFormatting sqref="M39">
    <cfRule type="cellIs" dxfId="2" priority="224" operator="greaterThan">
      <formula>0</formula>
    </cfRule>
  </conditionalFormatting>
  <conditionalFormatting sqref="M40">
    <cfRule type="cellIs" dxfId="2" priority="225" operator="greaterThan">
      <formula>0</formula>
    </cfRule>
  </conditionalFormatting>
  <conditionalFormatting sqref="M41">
    <cfRule type="cellIs" dxfId="2" priority="226" operator="greaterThan">
      <formula>0</formula>
    </cfRule>
  </conditionalFormatting>
  <conditionalFormatting sqref="M42">
    <cfRule type="cellIs" dxfId="2" priority="227" operator="greaterThan">
      <formula>0</formula>
    </cfRule>
  </conditionalFormatting>
  <conditionalFormatting sqref="M43">
    <cfRule type="cellIs" dxfId="2" priority="228" operator="greaterThan">
      <formula>0</formula>
    </cfRule>
  </conditionalFormatting>
  <conditionalFormatting sqref="M44">
    <cfRule type="cellIs" dxfId="2" priority="229" operator="greaterThan">
      <formula>0</formula>
    </cfRule>
  </conditionalFormatting>
  <conditionalFormatting sqref="M45">
    <cfRule type="cellIs" dxfId="2" priority="230" operator="greaterThan">
      <formula>0</formula>
    </cfRule>
  </conditionalFormatting>
  <conditionalFormatting sqref="M46">
    <cfRule type="cellIs" dxfId="2" priority="231" operator="greaterThan">
      <formula>0</formula>
    </cfRule>
  </conditionalFormatting>
  <conditionalFormatting sqref="M47">
    <cfRule type="cellIs" dxfId="2" priority="232" operator="greaterThan">
      <formula>0</formula>
    </cfRule>
  </conditionalFormatting>
  <conditionalFormatting sqref="M48">
    <cfRule type="cellIs" dxfId="2" priority="233" operator="greaterThan">
      <formula>0</formula>
    </cfRule>
  </conditionalFormatting>
  <conditionalFormatting sqref="M49">
    <cfRule type="cellIs" dxfId="2" priority="234" operator="greaterThan">
      <formula>0</formula>
    </cfRule>
  </conditionalFormatting>
  <conditionalFormatting sqref="M50">
    <cfRule type="cellIs" dxfId="2" priority="235" operator="greaterThan">
      <formula>0</formula>
    </cfRule>
  </conditionalFormatting>
  <conditionalFormatting sqref="M51">
    <cfRule type="cellIs" dxfId="2" priority="236" operator="greaterThan">
      <formula>0</formula>
    </cfRule>
  </conditionalFormatting>
  <conditionalFormatting sqref="M52">
    <cfRule type="cellIs" dxfId="2" priority="237" operator="greaterThan">
      <formula>0</formula>
    </cfRule>
  </conditionalFormatting>
  <conditionalFormatting sqref="M53">
    <cfRule type="cellIs" dxfId="2" priority="238" operator="greaterThan">
      <formula>0</formula>
    </cfRule>
  </conditionalFormatting>
  <conditionalFormatting sqref="M54">
    <cfRule type="cellIs" dxfId="2" priority="239" operator="greaterThan">
      <formula>0</formula>
    </cfRule>
  </conditionalFormatting>
  <conditionalFormatting sqref="M55">
    <cfRule type="cellIs" dxfId="2" priority="240" operator="greaterThan">
      <formula>0</formula>
    </cfRule>
  </conditionalFormatting>
  <conditionalFormatting sqref="M56">
    <cfRule type="cellIs" dxfId="2" priority="241" operator="greaterThan">
      <formula>0</formula>
    </cfRule>
  </conditionalFormatting>
  <conditionalFormatting sqref="M57">
    <cfRule type="cellIs" dxfId="2" priority="242" operator="greaterThan">
      <formula>0</formula>
    </cfRule>
  </conditionalFormatting>
  <conditionalFormatting sqref="M58">
    <cfRule type="cellIs" dxfId="2" priority="243" operator="greaterThan">
      <formula>0</formula>
    </cfRule>
  </conditionalFormatting>
  <conditionalFormatting sqref="M59">
    <cfRule type="cellIs" dxfId="2" priority="244" operator="greaterThan">
      <formula>0</formula>
    </cfRule>
  </conditionalFormatting>
  <conditionalFormatting sqref="M60">
    <cfRule type="cellIs" dxfId="2" priority="245" operator="greaterThan">
      <formula>0</formula>
    </cfRule>
  </conditionalFormatting>
  <conditionalFormatting sqref="M61">
    <cfRule type="cellIs" dxfId="2" priority="246" operator="greaterThan">
      <formula>0</formula>
    </cfRule>
  </conditionalFormatting>
  <conditionalFormatting sqref="M62">
    <cfRule type="cellIs" dxfId="2" priority="247" operator="greaterThan">
      <formula>0</formula>
    </cfRule>
  </conditionalFormatting>
  <conditionalFormatting sqref="M63">
    <cfRule type="cellIs" dxfId="2" priority="248" operator="greaterThan">
      <formula>0</formula>
    </cfRule>
  </conditionalFormatting>
  <conditionalFormatting sqref="M64">
    <cfRule type="cellIs" dxfId="2" priority="249" operator="greaterThan">
      <formula>0</formula>
    </cfRule>
  </conditionalFormatting>
  <conditionalFormatting sqref="M65">
    <cfRule type="cellIs" dxfId="2" priority="250" operator="greaterThan">
      <formula>0</formula>
    </cfRule>
  </conditionalFormatting>
  <conditionalFormatting sqref="M66">
    <cfRule type="cellIs" dxfId="2" priority="251" operator="greaterThan">
      <formula>0</formula>
    </cfRule>
  </conditionalFormatting>
  <conditionalFormatting sqref="M67">
    <cfRule type="cellIs" dxfId="2" priority="252" operator="greaterThan">
      <formula>0</formula>
    </cfRule>
  </conditionalFormatting>
  <conditionalFormatting sqref="M68">
    <cfRule type="cellIs" dxfId="2" priority="253" operator="greaterThan">
      <formula>0</formula>
    </cfRule>
  </conditionalFormatting>
  <conditionalFormatting sqref="M69">
    <cfRule type="cellIs" dxfId="2" priority="254" operator="greaterThan">
      <formula>0</formula>
    </cfRule>
  </conditionalFormatting>
  <conditionalFormatting sqref="M70">
    <cfRule type="cellIs" dxfId="2" priority="255" operator="greaterThan">
      <formula>0</formula>
    </cfRule>
  </conditionalFormatting>
  <conditionalFormatting sqref="M71">
    <cfRule type="cellIs" dxfId="2" priority="256" operator="greaterThan">
      <formula>0</formula>
    </cfRule>
  </conditionalFormatting>
  <conditionalFormatting sqref="M72">
    <cfRule type="cellIs" dxfId="2" priority="257" operator="greaterThan">
      <formula>0</formula>
    </cfRule>
  </conditionalFormatting>
  <conditionalFormatting sqref="M73">
    <cfRule type="cellIs" dxfId="2" priority="258" operator="greaterThan">
      <formula>0</formula>
    </cfRule>
  </conditionalFormatting>
  <conditionalFormatting sqref="M74">
    <cfRule type="cellIs" dxfId="2" priority="259" operator="greaterThan">
      <formula>0</formula>
    </cfRule>
  </conditionalFormatting>
  <conditionalFormatting sqref="M75">
    <cfRule type="cellIs" dxfId="2" priority="260" operator="greaterThan">
      <formula>0</formula>
    </cfRule>
  </conditionalFormatting>
  <conditionalFormatting sqref="M76">
    <cfRule type="cellIs" dxfId="2" priority="261" operator="greaterThan">
      <formula>0</formula>
    </cfRule>
  </conditionalFormatting>
  <conditionalFormatting sqref="M77">
    <cfRule type="cellIs" dxfId="2" priority="262" operator="greaterThan">
      <formula>0</formula>
    </cfRule>
  </conditionalFormatting>
  <conditionalFormatting sqref="M78">
    <cfRule type="cellIs" dxfId="2" priority="263" operator="greaterThan">
      <formula>0</formula>
    </cfRule>
  </conditionalFormatting>
  <conditionalFormatting sqref="M79">
    <cfRule type="cellIs" dxfId="2" priority="264" operator="greaterThan">
      <formula>0</formula>
    </cfRule>
  </conditionalFormatting>
  <conditionalFormatting sqref="M80">
    <cfRule type="cellIs" dxfId="2" priority="265" operator="greaterThan">
      <formula>0</formula>
    </cfRule>
  </conditionalFormatting>
  <conditionalFormatting sqref="M81">
    <cfRule type="cellIs" dxfId="2" priority="266" operator="greaterThan">
      <formula>0</formula>
    </cfRule>
  </conditionalFormatting>
  <conditionalFormatting sqref="M82">
    <cfRule type="cellIs" dxfId="2" priority="267" operator="greaterThan">
      <formula>0</formula>
    </cfRule>
  </conditionalFormatting>
  <conditionalFormatting sqref="M83">
    <cfRule type="cellIs" dxfId="2" priority="268" operator="greaterThan">
      <formula>0</formula>
    </cfRule>
  </conditionalFormatting>
  <conditionalFormatting sqref="M84">
    <cfRule type="cellIs" dxfId="2" priority="269" operator="greaterThan">
      <formula>0</formula>
    </cfRule>
  </conditionalFormatting>
  <conditionalFormatting sqref="M85">
    <cfRule type="cellIs" dxfId="2" priority="270" operator="greaterThan">
      <formula>0</formula>
    </cfRule>
  </conditionalFormatting>
  <conditionalFormatting sqref="M86">
    <cfRule type="cellIs" dxfId="2" priority="271" operator="greaterThan">
      <formula>0</formula>
    </cfRule>
  </conditionalFormatting>
  <conditionalFormatting sqref="M87">
    <cfRule type="cellIs" dxfId="2" priority="272" operator="greaterThan">
      <formula>0</formula>
    </cfRule>
  </conditionalFormatting>
  <conditionalFormatting sqref="M88">
    <cfRule type="cellIs" dxfId="2" priority="273" operator="greaterThan">
      <formula>0</formula>
    </cfRule>
  </conditionalFormatting>
  <conditionalFormatting sqref="M89">
    <cfRule type="cellIs" dxfId="2" priority="274" operator="greaterThan">
      <formula>0</formula>
    </cfRule>
  </conditionalFormatting>
  <conditionalFormatting sqref="M90">
    <cfRule type="cellIs" dxfId="2" priority="275" operator="greaterThan">
      <formula>0</formula>
    </cfRule>
  </conditionalFormatting>
  <conditionalFormatting sqref="M91">
    <cfRule type="cellIs" dxfId="2" priority="276" operator="greaterThan">
      <formula>0</formula>
    </cfRule>
  </conditionalFormatting>
  <conditionalFormatting sqref="M92">
    <cfRule type="cellIs" dxfId="2" priority="277" operator="greaterThan">
      <formula>0</formula>
    </cfRule>
  </conditionalFormatting>
  <conditionalFormatting sqref="M93">
    <cfRule type="cellIs" dxfId="2" priority="278" operator="greaterThan">
      <formula>0</formula>
    </cfRule>
  </conditionalFormatting>
  <conditionalFormatting sqref="M94">
    <cfRule type="cellIs" dxfId="2" priority="279" operator="greaterThan">
      <formula>0</formula>
    </cfRule>
  </conditionalFormatting>
  <conditionalFormatting sqref="M95">
    <cfRule type="cellIs" dxfId="2" priority="280" operator="greaterThan">
      <formula>0</formula>
    </cfRule>
  </conditionalFormatting>
  <conditionalFormatting sqref="M96">
    <cfRule type="cellIs" dxfId="2" priority="281" operator="greaterThan">
      <formula>0</formula>
    </cfRule>
  </conditionalFormatting>
  <conditionalFormatting sqref="M97">
    <cfRule type="cellIs" dxfId="2" priority="282" operator="greaterThan">
      <formula>0</formula>
    </cfRule>
  </conditionalFormatting>
  <conditionalFormatting sqref="M98">
    <cfRule type="cellIs" dxfId="2" priority="283" operator="greaterThan">
      <formula>0</formula>
    </cfRule>
  </conditionalFormatting>
  <conditionalFormatting sqref="M99">
    <cfRule type="cellIs" dxfId="2" priority="284" operator="greaterThan">
      <formula>0</formula>
    </cfRule>
  </conditionalFormatting>
  <conditionalFormatting sqref="M100">
    <cfRule type="cellIs" dxfId="2" priority="285" operator="greaterThan">
      <formula>0</formula>
    </cfRule>
  </conditionalFormatting>
  <conditionalFormatting sqref="M101">
    <cfRule type="cellIs" dxfId="2" priority="286" operator="greaterThan">
      <formula>0</formula>
    </cfRule>
  </conditionalFormatting>
  <conditionalFormatting sqref="M102">
    <cfRule type="cellIs" dxfId="2" priority="287" operator="greaterThan">
      <formula>0</formula>
    </cfRule>
  </conditionalFormatting>
  <conditionalFormatting sqref="M103">
    <cfRule type="cellIs" dxfId="2" priority="288" operator="greaterThan">
      <formula>0</formula>
    </cfRule>
  </conditionalFormatting>
  <conditionalFormatting sqref="M104">
    <cfRule type="cellIs" dxfId="2" priority="289" operator="greaterThan">
      <formula>0</formula>
    </cfRule>
  </conditionalFormatting>
  <conditionalFormatting sqref="P8">
    <cfRule type="cellIs" dxfId="2" priority="290" operator="greaterThan">
      <formula>0</formula>
    </cfRule>
  </conditionalFormatting>
  <conditionalFormatting sqref="P9">
    <cfRule type="cellIs" dxfId="2" priority="291" operator="greaterThan">
      <formula>0</formula>
    </cfRule>
  </conditionalFormatting>
  <conditionalFormatting sqref="P10">
    <cfRule type="cellIs" dxfId="2" priority="292" operator="greaterThan">
      <formula>0</formula>
    </cfRule>
  </conditionalFormatting>
  <conditionalFormatting sqref="P11">
    <cfRule type="cellIs" dxfId="2" priority="293" operator="greaterThan">
      <formula>0</formula>
    </cfRule>
  </conditionalFormatting>
  <conditionalFormatting sqref="P12">
    <cfRule type="cellIs" dxfId="2" priority="294" operator="greaterThan">
      <formula>0</formula>
    </cfRule>
  </conditionalFormatting>
  <conditionalFormatting sqref="P13">
    <cfRule type="cellIs" dxfId="2" priority="295" operator="greaterThan">
      <formula>0</formula>
    </cfRule>
  </conditionalFormatting>
  <conditionalFormatting sqref="P14">
    <cfRule type="cellIs" dxfId="2" priority="296" operator="greaterThan">
      <formula>0</formula>
    </cfRule>
  </conditionalFormatting>
  <conditionalFormatting sqref="P15">
    <cfRule type="cellIs" dxfId="2" priority="297" operator="greaterThan">
      <formula>0</formula>
    </cfRule>
  </conditionalFormatting>
  <conditionalFormatting sqref="P16">
    <cfRule type="cellIs" dxfId="2" priority="298" operator="greaterThan">
      <formula>0</formula>
    </cfRule>
  </conditionalFormatting>
  <conditionalFormatting sqref="P17">
    <cfRule type="cellIs" dxfId="2" priority="299" operator="greaterThan">
      <formula>0</formula>
    </cfRule>
  </conditionalFormatting>
  <conditionalFormatting sqref="P18">
    <cfRule type="cellIs" dxfId="2" priority="300" operator="greaterThan">
      <formula>0</formula>
    </cfRule>
  </conditionalFormatting>
  <conditionalFormatting sqref="P19">
    <cfRule type="cellIs" dxfId="2" priority="301" operator="greaterThan">
      <formula>0</formula>
    </cfRule>
  </conditionalFormatting>
  <conditionalFormatting sqref="P20">
    <cfRule type="cellIs" dxfId="2" priority="302" operator="greaterThan">
      <formula>0</formula>
    </cfRule>
  </conditionalFormatting>
  <conditionalFormatting sqref="P21">
    <cfRule type="cellIs" dxfId="2" priority="303" operator="greaterThan">
      <formula>0</formula>
    </cfRule>
  </conditionalFormatting>
  <conditionalFormatting sqref="P22">
    <cfRule type="cellIs" dxfId="2" priority="304" operator="greaterThan">
      <formula>0</formula>
    </cfRule>
  </conditionalFormatting>
  <conditionalFormatting sqref="P23">
    <cfRule type="cellIs" dxfId="2" priority="305" operator="greaterThan">
      <formula>0</formula>
    </cfRule>
  </conditionalFormatting>
  <conditionalFormatting sqref="P24">
    <cfRule type="cellIs" dxfId="2" priority="306" operator="greaterThan">
      <formula>0</formula>
    </cfRule>
  </conditionalFormatting>
  <conditionalFormatting sqref="P25">
    <cfRule type="cellIs" dxfId="2" priority="307" operator="greaterThan">
      <formula>0</formula>
    </cfRule>
  </conditionalFormatting>
  <conditionalFormatting sqref="P26">
    <cfRule type="cellIs" dxfId="2" priority="308" operator="greaterThan">
      <formula>0</formula>
    </cfRule>
  </conditionalFormatting>
  <conditionalFormatting sqref="P27">
    <cfRule type="cellIs" dxfId="2" priority="309" operator="greaterThan">
      <formula>0</formula>
    </cfRule>
  </conditionalFormatting>
  <conditionalFormatting sqref="P28">
    <cfRule type="cellIs" dxfId="2" priority="310" operator="greaterThan">
      <formula>0</formula>
    </cfRule>
  </conditionalFormatting>
  <conditionalFormatting sqref="P29">
    <cfRule type="cellIs" dxfId="2" priority="311" operator="greaterThan">
      <formula>0</formula>
    </cfRule>
  </conditionalFormatting>
  <conditionalFormatting sqref="P30">
    <cfRule type="cellIs" dxfId="2" priority="312" operator="greaterThan">
      <formula>0</formula>
    </cfRule>
  </conditionalFormatting>
  <conditionalFormatting sqref="P31">
    <cfRule type="cellIs" dxfId="2" priority="313" operator="greaterThan">
      <formula>0</formula>
    </cfRule>
  </conditionalFormatting>
  <conditionalFormatting sqref="P32">
    <cfRule type="cellIs" dxfId="2" priority="314" operator="greaterThan">
      <formula>0</formula>
    </cfRule>
  </conditionalFormatting>
  <conditionalFormatting sqref="P33">
    <cfRule type="cellIs" dxfId="2" priority="315" operator="greaterThan">
      <formula>0</formula>
    </cfRule>
  </conditionalFormatting>
  <conditionalFormatting sqref="P34">
    <cfRule type="cellIs" dxfId="2" priority="316" operator="greaterThan">
      <formula>0</formula>
    </cfRule>
  </conditionalFormatting>
  <conditionalFormatting sqref="P35">
    <cfRule type="cellIs" dxfId="2" priority="317" operator="greaterThan">
      <formula>0</formula>
    </cfRule>
  </conditionalFormatting>
  <conditionalFormatting sqref="P36">
    <cfRule type="cellIs" dxfId="2" priority="318" operator="greaterThan">
      <formula>0</formula>
    </cfRule>
  </conditionalFormatting>
  <conditionalFormatting sqref="P37">
    <cfRule type="cellIs" dxfId="2" priority="319" operator="greaterThan">
      <formula>0</formula>
    </cfRule>
  </conditionalFormatting>
  <conditionalFormatting sqref="P38">
    <cfRule type="cellIs" dxfId="2" priority="320" operator="greaterThan">
      <formula>0</formula>
    </cfRule>
  </conditionalFormatting>
  <conditionalFormatting sqref="P39">
    <cfRule type="cellIs" dxfId="2" priority="321" operator="greaterThan">
      <formula>0</formula>
    </cfRule>
  </conditionalFormatting>
  <conditionalFormatting sqref="P40">
    <cfRule type="cellIs" dxfId="2" priority="322" operator="greaterThan">
      <formula>0</formula>
    </cfRule>
  </conditionalFormatting>
  <conditionalFormatting sqref="P41">
    <cfRule type="cellIs" dxfId="2" priority="323" operator="greaterThan">
      <formula>0</formula>
    </cfRule>
  </conditionalFormatting>
  <conditionalFormatting sqref="P42">
    <cfRule type="cellIs" dxfId="2" priority="324" operator="greaterThan">
      <formula>0</formula>
    </cfRule>
  </conditionalFormatting>
  <conditionalFormatting sqref="P43">
    <cfRule type="cellIs" dxfId="2" priority="325" operator="greaterThan">
      <formula>0</formula>
    </cfRule>
  </conditionalFormatting>
  <conditionalFormatting sqref="P44">
    <cfRule type="cellIs" dxfId="2" priority="326" operator="greaterThan">
      <formula>0</formula>
    </cfRule>
  </conditionalFormatting>
  <conditionalFormatting sqref="P45">
    <cfRule type="cellIs" dxfId="2" priority="327" operator="greaterThan">
      <formula>0</formula>
    </cfRule>
  </conditionalFormatting>
  <conditionalFormatting sqref="P46">
    <cfRule type="cellIs" dxfId="2" priority="328" operator="greaterThan">
      <formula>0</formula>
    </cfRule>
  </conditionalFormatting>
  <conditionalFormatting sqref="P47">
    <cfRule type="cellIs" dxfId="2" priority="329" operator="greaterThan">
      <formula>0</formula>
    </cfRule>
  </conditionalFormatting>
  <conditionalFormatting sqref="P48">
    <cfRule type="cellIs" dxfId="2" priority="330" operator="greaterThan">
      <formula>0</formula>
    </cfRule>
  </conditionalFormatting>
  <conditionalFormatting sqref="P49">
    <cfRule type="cellIs" dxfId="2" priority="331" operator="greaterThan">
      <formula>0</formula>
    </cfRule>
  </conditionalFormatting>
  <conditionalFormatting sqref="P50">
    <cfRule type="cellIs" dxfId="2" priority="332" operator="greaterThan">
      <formula>0</formula>
    </cfRule>
  </conditionalFormatting>
  <conditionalFormatting sqref="P51">
    <cfRule type="cellIs" dxfId="2" priority="333" operator="greaterThan">
      <formula>0</formula>
    </cfRule>
  </conditionalFormatting>
  <conditionalFormatting sqref="P52">
    <cfRule type="cellIs" dxfId="2" priority="334" operator="greaterThan">
      <formula>0</formula>
    </cfRule>
  </conditionalFormatting>
  <conditionalFormatting sqref="P53">
    <cfRule type="cellIs" dxfId="2" priority="335" operator="greaterThan">
      <formula>0</formula>
    </cfRule>
  </conditionalFormatting>
  <conditionalFormatting sqref="P54">
    <cfRule type="cellIs" dxfId="2" priority="336" operator="greaterThan">
      <formula>0</formula>
    </cfRule>
  </conditionalFormatting>
  <conditionalFormatting sqref="P55">
    <cfRule type="cellIs" dxfId="2" priority="337" operator="greaterThan">
      <formula>0</formula>
    </cfRule>
  </conditionalFormatting>
  <conditionalFormatting sqref="P56">
    <cfRule type="cellIs" dxfId="2" priority="338" operator="greaterThan">
      <formula>0</formula>
    </cfRule>
  </conditionalFormatting>
  <conditionalFormatting sqref="P57">
    <cfRule type="cellIs" dxfId="2" priority="339" operator="greaterThan">
      <formula>0</formula>
    </cfRule>
  </conditionalFormatting>
  <conditionalFormatting sqref="P58">
    <cfRule type="cellIs" dxfId="2" priority="340" operator="greaterThan">
      <formula>0</formula>
    </cfRule>
  </conditionalFormatting>
  <conditionalFormatting sqref="P59">
    <cfRule type="cellIs" dxfId="2" priority="341" operator="greaterThan">
      <formula>0</formula>
    </cfRule>
  </conditionalFormatting>
  <conditionalFormatting sqref="P60">
    <cfRule type="cellIs" dxfId="2" priority="342" operator="greaterThan">
      <formula>0</formula>
    </cfRule>
  </conditionalFormatting>
  <conditionalFormatting sqref="P61">
    <cfRule type="cellIs" dxfId="2" priority="343" operator="greaterThan">
      <formula>0</formula>
    </cfRule>
  </conditionalFormatting>
  <conditionalFormatting sqref="P62">
    <cfRule type="cellIs" dxfId="2" priority="344" operator="greaterThan">
      <formula>0</formula>
    </cfRule>
  </conditionalFormatting>
  <conditionalFormatting sqref="P63">
    <cfRule type="cellIs" dxfId="2" priority="345" operator="greaterThan">
      <formula>0</formula>
    </cfRule>
  </conditionalFormatting>
  <conditionalFormatting sqref="P64">
    <cfRule type="cellIs" dxfId="2" priority="346" operator="greaterThan">
      <formula>0</formula>
    </cfRule>
  </conditionalFormatting>
  <conditionalFormatting sqref="P65">
    <cfRule type="cellIs" dxfId="2" priority="347" operator="greaterThan">
      <formula>0</formula>
    </cfRule>
  </conditionalFormatting>
  <conditionalFormatting sqref="P66">
    <cfRule type="cellIs" dxfId="2" priority="348" operator="greaterThan">
      <formula>0</formula>
    </cfRule>
  </conditionalFormatting>
  <conditionalFormatting sqref="P67">
    <cfRule type="cellIs" dxfId="2" priority="349" operator="greaterThan">
      <formula>0</formula>
    </cfRule>
  </conditionalFormatting>
  <conditionalFormatting sqref="P68">
    <cfRule type="cellIs" dxfId="2" priority="350" operator="greaterThan">
      <formula>0</formula>
    </cfRule>
  </conditionalFormatting>
  <conditionalFormatting sqref="P69">
    <cfRule type="cellIs" dxfId="2" priority="351" operator="greaterThan">
      <formula>0</formula>
    </cfRule>
  </conditionalFormatting>
  <conditionalFormatting sqref="P70">
    <cfRule type="cellIs" dxfId="2" priority="352" operator="greaterThan">
      <formula>0</formula>
    </cfRule>
  </conditionalFormatting>
  <conditionalFormatting sqref="P71">
    <cfRule type="cellIs" dxfId="2" priority="353" operator="greaterThan">
      <formula>0</formula>
    </cfRule>
  </conditionalFormatting>
  <conditionalFormatting sqref="P72">
    <cfRule type="cellIs" dxfId="2" priority="354" operator="greaterThan">
      <formula>0</formula>
    </cfRule>
  </conditionalFormatting>
  <conditionalFormatting sqref="P73">
    <cfRule type="cellIs" dxfId="2" priority="355" operator="greaterThan">
      <formula>0</formula>
    </cfRule>
  </conditionalFormatting>
  <conditionalFormatting sqref="P74">
    <cfRule type="cellIs" dxfId="2" priority="356" operator="greaterThan">
      <formula>0</formula>
    </cfRule>
  </conditionalFormatting>
  <conditionalFormatting sqref="P75">
    <cfRule type="cellIs" dxfId="2" priority="357" operator="greaterThan">
      <formula>0</formula>
    </cfRule>
  </conditionalFormatting>
  <conditionalFormatting sqref="P76">
    <cfRule type="cellIs" dxfId="2" priority="358" operator="greaterThan">
      <formula>0</formula>
    </cfRule>
  </conditionalFormatting>
  <conditionalFormatting sqref="P77">
    <cfRule type="cellIs" dxfId="2" priority="359" operator="greaterThan">
      <formula>0</formula>
    </cfRule>
  </conditionalFormatting>
  <conditionalFormatting sqref="P78">
    <cfRule type="cellIs" dxfId="2" priority="360" operator="greaterThan">
      <formula>0</formula>
    </cfRule>
  </conditionalFormatting>
  <conditionalFormatting sqref="P79">
    <cfRule type="cellIs" dxfId="2" priority="361" operator="greaterThan">
      <formula>0</formula>
    </cfRule>
  </conditionalFormatting>
  <conditionalFormatting sqref="P80">
    <cfRule type="cellIs" dxfId="2" priority="362" operator="greaterThan">
      <formula>0</formula>
    </cfRule>
  </conditionalFormatting>
  <conditionalFormatting sqref="P81">
    <cfRule type="cellIs" dxfId="2" priority="363" operator="greaterThan">
      <formula>0</formula>
    </cfRule>
  </conditionalFormatting>
  <conditionalFormatting sqref="P82">
    <cfRule type="cellIs" dxfId="2" priority="364" operator="greaterThan">
      <formula>0</formula>
    </cfRule>
  </conditionalFormatting>
  <conditionalFormatting sqref="P83">
    <cfRule type="cellIs" dxfId="2" priority="365" operator="greaterThan">
      <formula>0</formula>
    </cfRule>
  </conditionalFormatting>
  <conditionalFormatting sqref="P84">
    <cfRule type="cellIs" dxfId="2" priority="366" operator="greaterThan">
      <formula>0</formula>
    </cfRule>
  </conditionalFormatting>
  <conditionalFormatting sqref="P85">
    <cfRule type="cellIs" dxfId="2" priority="367" operator="greaterThan">
      <formula>0</formula>
    </cfRule>
  </conditionalFormatting>
  <conditionalFormatting sqref="P86">
    <cfRule type="cellIs" dxfId="2" priority="368" operator="greaterThan">
      <formula>0</formula>
    </cfRule>
  </conditionalFormatting>
  <conditionalFormatting sqref="P87">
    <cfRule type="cellIs" dxfId="2" priority="369" operator="greaterThan">
      <formula>0</formula>
    </cfRule>
  </conditionalFormatting>
  <conditionalFormatting sqref="P88">
    <cfRule type="cellIs" dxfId="2" priority="370" operator="greaterThan">
      <formula>0</formula>
    </cfRule>
  </conditionalFormatting>
  <conditionalFormatting sqref="P89">
    <cfRule type="cellIs" dxfId="2" priority="371" operator="greaterThan">
      <formula>0</formula>
    </cfRule>
  </conditionalFormatting>
  <conditionalFormatting sqref="P90">
    <cfRule type="cellIs" dxfId="2" priority="372" operator="greaterThan">
      <formula>0</formula>
    </cfRule>
  </conditionalFormatting>
  <conditionalFormatting sqref="P91">
    <cfRule type="cellIs" dxfId="2" priority="373" operator="greaterThan">
      <formula>0</formula>
    </cfRule>
  </conditionalFormatting>
  <conditionalFormatting sqref="P92">
    <cfRule type="cellIs" dxfId="2" priority="374" operator="greaterThan">
      <formula>0</formula>
    </cfRule>
  </conditionalFormatting>
  <conditionalFormatting sqref="P93">
    <cfRule type="cellIs" dxfId="2" priority="375" operator="greaterThan">
      <formula>0</formula>
    </cfRule>
  </conditionalFormatting>
  <conditionalFormatting sqref="P94">
    <cfRule type="cellIs" dxfId="2" priority="376" operator="greaterThan">
      <formula>0</formula>
    </cfRule>
  </conditionalFormatting>
  <conditionalFormatting sqref="P95">
    <cfRule type="cellIs" dxfId="2" priority="377" operator="greaterThan">
      <formula>0</formula>
    </cfRule>
  </conditionalFormatting>
  <conditionalFormatting sqref="P96">
    <cfRule type="cellIs" dxfId="2" priority="378" operator="greaterThan">
      <formula>0</formula>
    </cfRule>
  </conditionalFormatting>
  <conditionalFormatting sqref="P97">
    <cfRule type="cellIs" dxfId="2" priority="379" operator="greaterThan">
      <formula>0</formula>
    </cfRule>
  </conditionalFormatting>
  <conditionalFormatting sqref="P98">
    <cfRule type="cellIs" dxfId="2" priority="380" operator="greaterThan">
      <formula>0</formula>
    </cfRule>
  </conditionalFormatting>
  <conditionalFormatting sqref="P99">
    <cfRule type="cellIs" dxfId="2" priority="381" operator="greaterThan">
      <formula>0</formula>
    </cfRule>
  </conditionalFormatting>
  <conditionalFormatting sqref="P100">
    <cfRule type="cellIs" dxfId="2" priority="382" operator="greaterThan">
      <formula>0</formula>
    </cfRule>
  </conditionalFormatting>
  <conditionalFormatting sqref="P101">
    <cfRule type="cellIs" dxfId="2" priority="383" operator="greaterThan">
      <formula>0</formula>
    </cfRule>
  </conditionalFormatting>
  <conditionalFormatting sqref="P102">
    <cfRule type="cellIs" dxfId="2" priority="384" operator="greaterThan">
      <formula>0</formula>
    </cfRule>
  </conditionalFormatting>
  <conditionalFormatting sqref="P103">
    <cfRule type="cellIs" dxfId="2" priority="385" operator="greaterThan">
      <formula>0</formula>
    </cfRule>
  </conditionalFormatting>
  <conditionalFormatting sqref="P104">
    <cfRule type="cellIs" dxfId="2" priority="386" operator="greaterThan">
      <formula>0</formula>
    </cfRule>
  </conditionalFormatting>
  <conditionalFormatting sqref="Q8">
    <cfRule type="cellIs" dxfId="3" priority="387" operator="greaterThan">
      <formula>0</formula>
    </cfRule>
  </conditionalFormatting>
  <conditionalFormatting sqref="Q9">
    <cfRule type="cellIs" dxfId="3" priority="388" operator="greaterThan">
      <formula>0</formula>
    </cfRule>
  </conditionalFormatting>
  <conditionalFormatting sqref="Q10">
    <cfRule type="cellIs" dxfId="3" priority="389" operator="greaterThan">
      <formula>0</formula>
    </cfRule>
  </conditionalFormatting>
  <conditionalFormatting sqref="Q11">
    <cfRule type="cellIs" dxfId="3" priority="390" operator="greaterThan">
      <formula>0</formula>
    </cfRule>
  </conditionalFormatting>
  <conditionalFormatting sqref="Q12">
    <cfRule type="cellIs" dxfId="3" priority="391" operator="greaterThan">
      <formula>0</formula>
    </cfRule>
  </conditionalFormatting>
  <conditionalFormatting sqref="Q13">
    <cfRule type="cellIs" dxfId="3" priority="392" operator="greaterThan">
      <formula>0</formula>
    </cfRule>
  </conditionalFormatting>
  <conditionalFormatting sqref="Q14">
    <cfRule type="cellIs" dxfId="3" priority="393" operator="greaterThan">
      <formula>0</formula>
    </cfRule>
  </conditionalFormatting>
  <conditionalFormatting sqref="Q15">
    <cfRule type="cellIs" dxfId="3" priority="394" operator="greaterThan">
      <formula>0</formula>
    </cfRule>
  </conditionalFormatting>
  <conditionalFormatting sqref="Q16">
    <cfRule type="cellIs" dxfId="3" priority="395" operator="greaterThan">
      <formula>0</formula>
    </cfRule>
  </conditionalFormatting>
  <conditionalFormatting sqref="Q17">
    <cfRule type="cellIs" dxfId="3" priority="396" operator="greaterThan">
      <formula>0</formula>
    </cfRule>
  </conditionalFormatting>
  <conditionalFormatting sqref="Q18">
    <cfRule type="cellIs" dxfId="3" priority="397" operator="greaterThan">
      <formula>0</formula>
    </cfRule>
  </conditionalFormatting>
  <conditionalFormatting sqref="Q19">
    <cfRule type="cellIs" dxfId="3" priority="398" operator="greaterThan">
      <formula>0</formula>
    </cfRule>
  </conditionalFormatting>
  <conditionalFormatting sqref="Q20">
    <cfRule type="cellIs" dxfId="3" priority="399" operator="greaterThan">
      <formula>0</formula>
    </cfRule>
  </conditionalFormatting>
  <conditionalFormatting sqref="Q21">
    <cfRule type="cellIs" dxfId="3" priority="400" operator="greaterThan">
      <formula>0</formula>
    </cfRule>
  </conditionalFormatting>
  <conditionalFormatting sqref="Q22">
    <cfRule type="cellIs" dxfId="3" priority="401" operator="greaterThan">
      <formula>0</formula>
    </cfRule>
  </conditionalFormatting>
  <conditionalFormatting sqref="Q23">
    <cfRule type="cellIs" dxfId="3" priority="402" operator="greaterThan">
      <formula>0</formula>
    </cfRule>
  </conditionalFormatting>
  <conditionalFormatting sqref="Q24">
    <cfRule type="cellIs" dxfId="3" priority="403" operator="greaterThan">
      <formula>0</formula>
    </cfRule>
  </conditionalFormatting>
  <conditionalFormatting sqref="Q25">
    <cfRule type="cellIs" dxfId="3" priority="404" operator="greaterThan">
      <formula>0</formula>
    </cfRule>
  </conditionalFormatting>
  <conditionalFormatting sqref="Q26">
    <cfRule type="cellIs" dxfId="3" priority="405" operator="greaterThan">
      <formula>0</formula>
    </cfRule>
  </conditionalFormatting>
  <conditionalFormatting sqref="Q27">
    <cfRule type="cellIs" dxfId="3" priority="406" operator="greaterThan">
      <formula>0</formula>
    </cfRule>
  </conditionalFormatting>
  <conditionalFormatting sqref="Q28">
    <cfRule type="cellIs" dxfId="3" priority="407" operator="greaterThan">
      <formula>0</formula>
    </cfRule>
  </conditionalFormatting>
  <conditionalFormatting sqref="Q29">
    <cfRule type="cellIs" dxfId="3" priority="408" operator="greaterThan">
      <formula>0</formula>
    </cfRule>
  </conditionalFormatting>
  <conditionalFormatting sqref="Q30">
    <cfRule type="cellIs" dxfId="3" priority="409" operator="greaterThan">
      <formula>0</formula>
    </cfRule>
  </conditionalFormatting>
  <conditionalFormatting sqref="Q31">
    <cfRule type="cellIs" dxfId="3" priority="410" operator="greaterThan">
      <formula>0</formula>
    </cfRule>
  </conditionalFormatting>
  <conditionalFormatting sqref="Q32">
    <cfRule type="cellIs" dxfId="3" priority="411" operator="greaterThan">
      <formula>0</formula>
    </cfRule>
  </conditionalFormatting>
  <conditionalFormatting sqref="Q33">
    <cfRule type="cellIs" dxfId="3" priority="412" operator="greaterThan">
      <formula>0</formula>
    </cfRule>
  </conditionalFormatting>
  <conditionalFormatting sqref="Q34">
    <cfRule type="cellIs" dxfId="3" priority="413" operator="greaterThan">
      <formula>0</formula>
    </cfRule>
  </conditionalFormatting>
  <conditionalFormatting sqref="Q35">
    <cfRule type="cellIs" dxfId="3" priority="414" operator="greaterThan">
      <formula>0</formula>
    </cfRule>
  </conditionalFormatting>
  <conditionalFormatting sqref="Q36">
    <cfRule type="cellIs" dxfId="3" priority="415" operator="greaterThan">
      <formula>0</formula>
    </cfRule>
  </conditionalFormatting>
  <conditionalFormatting sqref="Q37">
    <cfRule type="cellIs" dxfId="3" priority="416" operator="greaterThan">
      <formula>0</formula>
    </cfRule>
  </conditionalFormatting>
  <conditionalFormatting sqref="Q38">
    <cfRule type="cellIs" dxfId="3" priority="417" operator="greaterThan">
      <formula>0</formula>
    </cfRule>
  </conditionalFormatting>
  <conditionalFormatting sqref="Q39">
    <cfRule type="cellIs" dxfId="3" priority="418" operator="greaterThan">
      <formula>0</formula>
    </cfRule>
  </conditionalFormatting>
  <conditionalFormatting sqref="Q40">
    <cfRule type="cellIs" dxfId="3" priority="419" operator="greaterThan">
      <formula>0</formula>
    </cfRule>
  </conditionalFormatting>
  <conditionalFormatting sqref="Q41">
    <cfRule type="cellIs" dxfId="3" priority="420" operator="greaterThan">
      <formula>0</formula>
    </cfRule>
  </conditionalFormatting>
  <conditionalFormatting sqref="Q42">
    <cfRule type="cellIs" dxfId="3" priority="421" operator="greaterThan">
      <formula>0</formula>
    </cfRule>
  </conditionalFormatting>
  <conditionalFormatting sqref="Q43">
    <cfRule type="cellIs" dxfId="3" priority="422" operator="greaterThan">
      <formula>0</formula>
    </cfRule>
  </conditionalFormatting>
  <conditionalFormatting sqref="Q44">
    <cfRule type="cellIs" dxfId="3" priority="423" operator="greaterThan">
      <formula>0</formula>
    </cfRule>
  </conditionalFormatting>
  <conditionalFormatting sqref="Q45">
    <cfRule type="cellIs" dxfId="3" priority="424" operator="greaterThan">
      <formula>0</formula>
    </cfRule>
  </conditionalFormatting>
  <conditionalFormatting sqref="Q46">
    <cfRule type="cellIs" dxfId="3" priority="425" operator="greaterThan">
      <formula>0</formula>
    </cfRule>
  </conditionalFormatting>
  <conditionalFormatting sqref="Q47">
    <cfRule type="cellIs" dxfId="3" priority="426" operator="greaterThan">
      <formula>0</formula>
    </cfRule>
  </conditionalFormatting>
  <conditionalFormatting sqref="Q48">
    <cfRule type="cellIs" dxfId="3" priority="427" operator="greaterThan">
      <formula>0</formula>
    </cfRule>
  </conditionalFormatting>
  <conditionalFormatting sqref="Q49">
    <cfRule type="cellIs" dxfId="3" priority="428" operator="greaterThan">
      <formula>0</formula>
    </cfRule>
  </conditionalFormatting>
  <conditionalFormatting sqref="Q50">
    <cfRule type="cellIs" dxfId="3" priority="429" operator="greaterThan">
      <formula>0</formula>
    </cfRule>
  </conditionalFormatting>
  <conditionalFormatting sqref="Q51">
    <cfRule type="cellIs" dxfId="3" priority="430" operator="greaterThan">
      <formula>0</formula>
    </cfRule>
  </conditionalFormatting>
  <conditionalFormatting sqref="Q52">
    <cfRule type="cellIs" dxfId="3" priority="431" operator="greaterThan">
      <formula>0</formula>
    </cfRule>
  </conditionalFormatting>
  <conditionalFormatting sqref="Q53">
    <cfRule type="cellIs" dxfId="3" priority="432" operator="greaterThan">
      <formula>0</formula>
    </cfRule>
  </conditionalFormatting>
  <conditionalFormatting sqref="Q54">
    <cfRule type="cellIs" dxfId="3" priority="433" operator="greaterThan">
      <formula>0</formula>
    </cfRule>
  </conditionalFormatting>
  <conditionalFormatting sqref="Q55">
    <cfRule type="cellIs" dxfId="3" priority="434" operator="greaterThan">
      <formula>0</formula>
    </cfRule>
  </conditionalFormatting>
  <conditionalFormatting sqref="Q56">
    <cfRule type="cellIs" dxfId="3" priority="435" operator="greaterThan">
      <formula>0</formula>
    </cfRule>
  </conditionalFormatting>
  <conditionalFormatting sqref="Q57">
    <cfRule type="cellIs" dxfId="3" priority="436" operator="greaterThan">
      <formula>0</formula>
    </cfRule>
  </conditionalFormatting>
  <conditionalFormatting sqref="Q58">
    <cfRule type="cellIs" dxfId="3" priority="437" operator="greaterThan">
      <formula>0</formula>
    </cfRule>
  </conditionalFormatting>
  <conditionalFormatting sqref="Q59">
    <cfRule type="cellIs" dxfId="3" priority="438" operator="greaterThan">
      <formula>0</formula>
    </cfRule>
  </conditionalFormatting>
  <conditionalFormatting sqref="Q60">
    <cfRule type="cellIs" dxfId="3" priority="439" operator="greaterThan">
      <formula>0</formula>
    </cfRule>
  </conditionalFormatting>
  <conditionalFormatting sqref="Q61">
    <cfRule type="cellIs" dxfId="3" priority="440" operator="greaterThan">
      <formula>0</formula>
    </cfRule>
  </conditionalFormatting>
  <conditionalFormatting sqref="Q62">
    <cfRule type="cellIs" dxfId="3" priority="441" operator="greaterThan">
      <formula>0</formula>
    </cfRule>
  </conditionalFormatting>
  <conditionalFormatting sqref="Q63">
    <cfRule type="cellIs" dxfId="3" priority="442" operator="greaterThan">
      <formula>0</formula>
    </cfRule>
  </conditionalFormatting>
  <conditionalFormatting sqref="Q64">
    <cfRule type="cellIs" dxfId="3" priority="443" operator="greaterThan">
      <formula>0</formula>
    </cfRule>
  </conditionalFormatting>
  <conditionalFormatting sqref="Q65">
    <cfRule type="cellIs" dxfId="3" priority="444" operator="greaterThan">
      <formula>0</formula>
    </cfRule>
  </conditionalFormatting>
  <conditionalFormatting sqref="Q66">
    <cfRule type="cellIs" dxfId="3" priority="445" operator="greaterThan">
      <formula>0</formula>
    </cfRule>
  </conditionalFormatting>
  <conditionalFormatting sqref="Q67">
    <cfRule type="cellIs" dxfId="3" priority="446" operator="greaterThan">
      <formula>0</formula>
    </cfRule>
  </conditionalFormatting>
  <conditionalFormatting sqref="Q68">
    <cfRule type="cellIs" dxfId="3" priority="447" operator="greaterThan">
      <formula>0</formula>
    </cfRule>
  </conditionalFormatting>
  <conditionalFormatting sqref="Q69">
    <cfRule type="cellIs" dxfId="3" priority="448" operator="greaterThan">
      <formula>0</formula>
    </cfRule>
  </conditionalFormatting>
  <conditionalFormatting sqref="Q70">
    <cfRule type="cellIs" dxfId="3" priority="449" operator="greaterThan">
      <formula>0</formula>
    </cfRule>
  </conditionalFormatting>
  <conditionalFormatting sqref="Q71">
    <cfRule type="cellIs" dxfId="3" priority="450" operator="greaterThan">
      <formula>0</formula>
    </cfRule>
  </conditionalFormatting>
  <conditionalFormatting sqref="Q72">
    <cfRule type="cellIs" dxfId="3" priority="451" operator="greaterThan">
      <formula>0</formula>
    </cfRule>
  </conditionalFormatting>
  <conditionalFormatting sqref="Q73">
    <cfRule type="cellIs" dxfId="3" priority="452" operator="greaterThan">
      <formula>0</formula>
    </cfRule>
  </conditionalFormatting>
  <conditionalFormatting sqref="Q74">
    <cfRule type="cellIs" dxfId="3" priority="453" operator="greaterThan">
      <formula>0</formula>
    </cfRule>
  </conditionalFormatting>
  <conditionalFormatting sqref="Q75">
    <cfRule type="cellIs" dxfId="3" priority="454" operator="greaterThan">
      <formula>0</formula>
    </cfRule>
  </conditionalFormatting>
  <conditionalFormatting sqref="Q76">
    <cfRule type="cellIs" dxfId="3" priority="455" operator="greaterThan">
      <formula>0</formula>
    </cfRule>
  </conditionalFormatting>
  <conditionalFormatting sqref="Q77">
    <cfRule type="cellIs" dxfId="3" priority="456" operator="greaterThan">
      <formula>0</formula>
    </cfRule>
  </conditionalFormatting>
  <conditionalFormatting sqref="Q78">
    <cfRule type="cellIs" dxfId="3" priority="457" operator="greaterThan">
      <formula>0</formula>
    </cfRule>
  </conditionalFormatting>
  <conditionalFormatting sqref="Q79">
    <cfRule type="cellIs" dxfId="3" priority="458" operator="greaterThan">
      <formula>0</formula>
    </cfRule>
  </conditionalFormatting>
  <conditionalFormatting sqref="Q80">
    <cfRule type="cellIs" dxfId="3" priority="459" operator="greaterThan">
      <formula>0</formula>
    </cfRule>
  </conditionalFormatting>
  <conditionalFormatting sqref="Q81">
    <cfRule type="cellIs" dxfId="3" priority="460" operator="greaterThan">
      <formula>0</formula>
    </cfRule>
  </conditionalFormatting>
  <conditionalFormatting sqref="Q82">
    <cfRule type="cellIs" dxfId="3" priority="461" operator="greaterThan">
      <formula>0</formula>
    </cfRule>
  </conditionalFormatting>
  <conditionalFormatting sqref="Q83">
    <cfRule type="cellIs" dxfId="3" priority="462" operator="greaterThan">
      <formula>0</formula>
    </cfRule>
  </conditionalFormatting>
  <conditionalFormatting sqref="Q84">
    <cfRule type="cellIs" dxfId="3" priority="463" operator="greaterThan">
      <formula>0</formula>
    </cfRule>
  </conditionalFormatting>
  <conditionalFormatting sqref="Q85">
    <cfRule type="cellIs" dxfId="3" priority="464" operator="greaterThan">
      <formula>0</formula>
    </cfRule>
  </conditionalFormatting>
  <conditionalFormatting sqref="Q86">
    <cfRule type="cellIs" dxfId="3" priority="465" operator="greaterThan">
      <formula>0</formula>
    </cfRule>
  </conditionalFormatting>
  <conditionalFormatting sqref="Q87">
    <cfRule type="cellIs" dxfId="3" priority="466" operator="greaterThan">
      <formula>0</formula>
    </cfRule>
  </conditionalFormatting>
  <conditionalFormatting sqref="Q88">
    <cfRule type="cellIs" dxfId="3" priority="467" operator="greaterThan">
      <formula>0</formula>
    </cfRule>
  </conditionalFormatting>
  <conditionalFormatting sqref="Q89">
    <cfRule type="cellIs" dxfId="3" priority="468" operator="greaterThan">
      <formula>0</formula>
    </cfRule>
  </conditionalFormatting>
  <conditionalFormatting sqref="Q90">
    <cfRule type="cellIs" dxfId="3" priority="469" operator="greaterThan">
      <formula>0</formula>
    </cfRule>
  </conditionalFormatting>
  <conditionalFormatting sqref="Q91">
    <cfRule type="cellIs" dxfId="3" priority="470" operator="greaterThan">
      <formula>0</formula>
    </cfRule>
  </conditionalFormatting>
  <conditionalFormatting sqref="Q92">
    <cfRule type="cellIs" dxfId="3" priority="471" operator="greaterThan">
      <formula>0</formula>
    </cfRule>
  </conditionalFormatting>
  <conditionalFormatting sqref="Q93">
    <cfRule type="cellIs" dxfId="3" priority="472" operator="greaterThan">
      <formula>0</formula>
    </cfRule>
  </conditionalFormatting>
  <conditionalFormatting sqref="Q94">
    <cfRule type="cellIs" dxfId="3" priority="473" operator="greaterThan">
      <formula>0</formula>
    </cfRule>
  </conditionalFormatting>
  <conditionalFormatting sqref="Q95">
    <cfRule type="cellIs" dxfId="3" priority="474" operator="greaterThan">
      <formula>0</formula>
    </cfRule>
  </conditionalFormatting>
  <conditionalFormatting sqref="Q96">
    <cfRule type="cellIs" dxfId="3" priority="475" operator="greaterThan">
      <formula>0</formula>
    </cfRule>
  </conditionalFormatting>
  <conditionalFormatting sqref="Q97">
    <cfRule type="cellIs" dxfId="3" priority="476" operator="greaterThan">
      <formula>0</formula>
    </cfRule>
  </conditionalFormatting>
  <conditionalFormatting sqref="Q98">
    <cfRule type="cellIs" dxfId="3" priority="477" operator="greaterThan">
      <formula>0</formula>
    </cfRule>
  </conditionalFormatting>
  <conditionalFormatting sqref="Q99">
    <cfRule type="cellIs" dxfId="3" priority="478" operator="greaterThan">
      <formula>0</formula>
    </cfRule>
  </conditionalFormatting>
  <conditionalFormatting sqref="Q100">
    <cfRule type="cellIs" dxfId="3" priority="479" operator="greaterThan">
      <formula>0</formula>
    </cfRule>
  </conditionalFormatting>
  <conditionalFormatting sqref="Q101">
    <cfRule type="cellIs" dxfId="3" priority="480" operator="greaterThan">
      <formula>0</formula>
    </cfRule>
  </conditionalFormatting>
  <conditionalFormatting sqref="Q102">
    <cfRule type="cellIs" dxfId="3" priority="481" operator="greaterThan">
      <formula>0</formula>
    </cfRule>
  </conditionalFormatting>
  <conditionalFormatting sqref="Q103">
    <cfRule type="cellIs" dxfId="3" priority="482" operator="greaterThan">
      <formula>0</formula>
    </cfRule>
  </conditionalFormatting>
  <conditionalFormatting sqref="R8">
    <cfRule type="cellIs" dxfId="3" priority="483" operator="greaterThan">
      <formula>0</formula>
    </cfRule>
  </conditionalFormatting>
  <conditionalFormatting sqref="R9">
    <cfRule type="cellIs" dxfId="3" priority="484" operator="greaterThan">
      <formula>0</formula>
    </cfRule>
  </conditionalFormatting>
  <conditionalFormatting sqref="R10">
    <cfRule type="cellIs" dxfId="3" priority="485" operator="greaterThan">
      <formula>0</formula>
    </cfRule>
  </conditionalFormatting>
  <conditionalFormatting sqref="R11">
    <cfRule type="cellIs" dxfId="3" priority="486" operator="greaterThan">
      <formula>0</formula>
    </cfRule>
  </conditionalFormatting>
  <conditionalFormatting sqref="R12">
    <cfRule type="cellIs" dxfId="3" priority="487" operator="greaterThan">
      <formula>0</formula>
    </cfRule>
  </conditionalFormatting>
  <conditionalFormatting sqref="R13">
    <cfRule type="cellIs" dxfId="3" priority="488" operator="greaterThan">
      <formula>0</formula>
    </cfRule>
  </conditionalFormatting>
  <conditionalFormatting sqref="R14">
    <cfRule type="cellIs" dxfId="3" priority="489" operator="greaterThan">
      <formula>0</formula>
    </cfRule>
  </conditionalFormatting>
  <conditionalFormatting sqref="R15">
    <cfRule type="cellIs" dxfId="3" priority="490" operator="greaterThan">
      <formula>0</formula>
    </cfRule>
  </conditionalFormatting>
  <conditionalFormatting sqref="R16">
    <cfRule type="cellIs" dxfId="3" priority="491" operator="greaterThan">
      <formula>0</formula>
    </cfRule>
  </conditionalFormatting>
  <conditionalFormatting sqref="R17">
    <cfRule type="cellIs" dxfId="3" priority="492" operator="greaterThan">
      <formula>0</formula>
    </cfRule>
  </conditionalFormatting>
  <conditionalFormatting sqref="R18">
    <cfRule type="cellIs" dxfId="3" priority="493" operator="greaterThan">
      <formula>0</formula>
    </cfRule>
  </conditionalFormatting>
  <conditionalFormatting sqref="R19">
    <cfRule type="cellIs" dxfId="3" priority="494" operator="greaterThan">
      <formula>0</formula>
    </cfRule>
  </conditionalFormatting>
  <conditionalFormatting sqref="R20">
    <cfRule type="cellIs" dxfId="3" priority="495" operator="greaterThan">
      <formula>0</formula>
    </cfRule>
  </conditionalFormatting>
  <conditionalFormatting sqref="R21">
    <cfRule type="cellIs" dxfId="3" priority="496" operator="greaterThan">
      <formula>0</formula>
    </cfRule>
  </conditionalFormatting>
  <conditionalFormatting sqref="R22">
    <cfRule type="cellIs" dxfId="3" priority="497" operator="greaterThan">
      <formula>0</formula>
    </cfRule>
  </conditionalFormatting>
  <conditionalFormatting sqref="R23">
    <cfRule type="cellIs" dxfId="3" priority="498" operator="greaterThan">
      <formula>0</formula>
    </cfRule>
  </conditionalFormatting>
  <conditionalFormatting sqref="R24">
    <cfRule type="cellIs" dxfId="3" priority="499" operator="greaterThan">
      <formula>0</formula>
    </cfRule>
  </conditionalFormatting>
  <conditionalFormatting sqref="R25">
    <cfRule type="cellIs" dxfId="3" priority="500" operator="greaterThan">
      <formula>0</formula>
    </cfRule>
  </conditionalFormatting>
  <conditionalFormatting sqref="R26">
    <cfRule type="cellIs" dxfId="3" priority="501" operator="greaterThan">
      <formula>0</formula>
    </cfRule>
  </conditionalFormatting>
  <conditionalFormatting sqref="R27">
    <cfRule type="cellIs" dxfId="3" priority="502" operator="greaterThan">
      <formula>0</formula>
    </cfRule>
  </conditionalFormatting>
  <conditionalFormatting sqref="R28">
    <cfRule type="cellIs" dxfId="3" priority="503" operator="greaterThan">
      <formula>0</formula>
    </cfRule>
  </conditionalFormatting>
  <conditionalFormatting sqref="R29">
    <cfRule type="cellIs" dxfId="3" priority="504" operator="greaterThan">
      <formula>0</formula>
    </cfRule>
  </conditionalFormatting>
  <conditionalFormatting sqref="R30">
    <cfRule type="cellIs" dxfId="3" priority="505" operator="greaterThan">
      <formula>0</formula>
    </cfRule>
  </conditionalFormatting>
  <conditionalFormatting sqref="R31">
    <cfRule type="cellIs" dxfId="3" priority="506" operator="greaterThan">
      <formula>0</formula>
    </cfRule>
  </conditionalFormatting>
  <conditionalFormatting sqref="R32">
    <cfRule type="cellIs" dxfId="3" priority="507" operator="greaterThan">
      <formula>0</formula>
    </cfRule>
  </conditionalFormatting>
  <conditionalFormatting sqref="R33">
    <cfRule type="cellIs" dxfId="3" priority="508" operator="greaterThan">
      <formula>0</formula>
    </cfRule>
  </conditionalFormatting>
  <conditionalFormatting sqref="R34">
    <cfRule type="cellIs" dxfId="3" priority="509" operator="greaterThan">
      <formula>0</formula>
    </cfRule>
  </conditionalFormatting>
  <conditionalFormatting sqref="R35">
    <cfRule type="cellIs" dxfId="3" priority="510" operator="greaterThan">
      <formula>0</formula>
    </cfRule>
  </conditionalFormatting>
  <conditionalFormatting sqref="R36">
    <cfRule type="cellIs" dxfId="3" priority="511" operator="greaterThan">
      <formula>0</formula>
    </cfRule>
  </conditionalFormatting>
  <conditionalFormatting sqref="R37">
    <cfRule type="cellIs" dxfId="3" priority="512" operator="greaterThan">
      <formula>0</formula>
    </cfRule>
  </conditionalFormatting>
  <conditionalFormatting sqref="R38">
    <cfRule type="cellIs" dxfId="3" priority="513" operator="greaterThan">
      <formula>0</formula>
    </cfRule>
  </conditionalFormatting>
  <conditionalFormatting sqref="R39">
    <cfRule type="cellIs" dxfId="3" priority="514" operator="greaterThan">
      <formula>0</formula>
    </cfRule>
  </conditionalFormatting>
  <conditionalFormatting sqref="R40">
    <cfRule type="cellIs" dxfId="3" priority="515" operator="greaterThan">
      <formula>0</formula>
    </cfRule>
  </conditionalFormatting>
  <conditionalFormatting sqref="R41">
    <cfRule type="cellIs" dxfId="3" priority="516" operator="greaterThan">
      <formula>0</formula>
    </cfRule>
  </conditionalFormatting>
  <conditionalFormatting sqref="R42">
    <cfRule type="cellIs" dxfId="3" priority="517" operator="greaterThan">
      <formula>0</formula>
    </cfRule>
  </conditionalFormatting>
  <conditionalFormatting sqref="R43">
    <cfRule type="cellIs" dxfId="3" priority="518" operator="greaterThan">
      <formula>0</formula>
    </cfRule>
  </conditionalFormatting>
  <conditionalFormatting sqref="R44">
    <cfRule type="cellIs" dxfId="3" priority="519" operator="greaterThan">
      <formula>0</formula>
    </cfRule>
  </conditionalFormatting>
  <conditionalFormatting sqref="R45">
    <cfRule type="cellIs" dxfId="3" priority="520" operator="greaterThan">
      <formula>0</formula>
    </cfRule>
  </conditionalFormatting>
  <conditionalFormatting sqref="R46">
    <cfRule type="cellIs" dxfId="3" priority="521" operator="greaterThan">
      <formula>0</formula>
    </cfRule>
  </conditionalFormatting>
  <conditionalFormatting sqref="R47">
    <cfRule type="cellIs" dxfId="3" priority="522" operator="greaterThan">
      <formula>0</formula>
    </cfRule>
  </conditionalFormatting>
  <conditionalFormatting sqref="R48">
    <cfRule type="cellIs" dxfId="3" priority="523" operator="greaterThan">
      <formula>0</formula>
    </cfRule>
  </conditionalFormatting>
  <conditionalFormatting sqref="R49">
    <cfRule type="cellIs" dxfId="3" priority="524" operator="greaterThan">
      <formula>0</formula>
    </cfRule>
  </conditionalFormatting>
  <conditionalFormatting sqref="R50">
    <cfRule type="cellIs" dxfId="3" priority="525" operator="greaterThan">
      <formula>0</formula>
    </cfRule>
  </conditionalFormatting>
  <conditionalFormatting sqref="R51">
    <cfRule type="cellIs" dxfId="3" priority="526" operator="greaterThan">
      <formula>0</formula>
    </cfRule>
  </conditionalFormatting>
  <conditionalFormatting sqref="R52">
    <cfRule type="cellIs" dxfId="3" priority="527" operator="greaterThan">
      <formula>0</formula>
    </cfRule>
  </conditionalFormatting>
  <conditionalFormatting sqref="R53">
    <cfRule type="cellIs" dxfId="3" priority="528" operator="greaterThan">
      <formula>0</formula>
    </cfRule>
  </conditionalFormatting>
  <conditionalFormatting sqref="R54">
    <cfRule type="cellIs" dxfId="3" priority="529" operator="greaterThan">
      <formula>0</formula>
    </cfRule>
  </conditionalFormatting>
  <conditionalFormatting sqref="R55">
    <cfRule type="cellIs" dxfId="3" priority="530" operator="greaterThan">
      <formula>0</formula>
    </cfRule>
  </conditionalFormatting>
  <conditionalFormatting sqref="R56">
    <cfRule type="cellIs" dxfId="3" priority="531" operator="greaterThan">
      <formula>0</formula>
    </cfRule>
  </conditionalFormatting>
  <conditionalFormatting sqref="R57">
    <cfRule type="cellIs" dxfId="3" priority="532" operator="greaterThan">
      <formula>0</formula>
    </cfRule>
  </conditionalFormatting>
  <conditionalFormatting sqref="R58">
    <cfRule type="cellIs" dxfId="3" priority="533" operator="greaterThan">
      <formula>0</formula>
    </cfRule>
  </conditionalFormatting>
  <conditionalFormatting sqref="R59">
    <cfRule type="cellIs" dxfId="3" priority="534" operator="greaterThan">
      <formula>0</formula>
    </cfRule>
  </conditionalFormatting>
  <conditionalFormatting sqref="R60">
    <cfRule type="cellIs" dxfId="3" priority="535" operator="greaterThan">
      <formula>0</formula>
    </cfRule>
  </conditionalFormatting>
  <conditionalFormatting sqref="R61">
    <cfRule type="cellIs" dxfId="3" priority="536" operator="greaterThan">
      <formula>0</formula>
    </cfRule>
  </conditionalFormatting>
  <conditionalFormatting sqref="R62">
    <cfRule type="cellIs" dxfId="3" priority="537" operator="greaterThan">
      <formula>0</formula>
    </cfRule>
  </conditionalFormatting>
  <conditionalFormatting sqref="R63">
    <cfRule type="cellIs" dxfId="3" priority="538" operator="greaterThan">
      <formula>0</formula>
    </cfRule>
  </conditionalFormatting>
  <conditionalFormatting sqref="R64">
    <cfRule type="cellIs" dxfId="3" priority="539" operator="greaterThan">
      <formula>0</formula>
    </cfRule>
  </conditionalFormatting>
  <conditionalFormatting sqref="R65">
    <cfRule type="cellIs" dxfId="3" priority="540" operator="greaterThan">
      <formula>0</formula>
    </cfRule>
  </conditionalFormatting>
  <conditionalFormatting sqref="R66">
    <cfRule type="cellIs" dxfId="3" priority="541" operator="greaterThan">
      <formula>0</formula>
    </cfRule>
  </conditionalFormatting>
  <conditionalFormatting sqref="R67">
    <cfRule type="cellIs" dxfId="3" priority="542" operator="greaterThan">
      <formula>0</formula>
    </cfRule>
  </conditionalFormatting>
  <conditionalFormatting sqref="R68">
    <cfRule type="cellIs" dxfId="3" priority="543" operator="greaterThan">
      <formula>0</formula>
    </cfRule>
  </conditionalFormatting>
  <conditionalFormatting sqref="R69">
    <cfRule type="cellIs" dxfId="3" priority="544" operator="greaterThan">
      <formula>0</formula>
    </cfRule>
  </conditionalFormatting>
  <conditionalFormatting sqref="R70">
    <cfRule type="cellIs" dxfId="3" priority="545" operator="greaterThan">
      <formula>0</formula>
    </cfRule>
  </conditionalFormatting>
  <conditionalFormatting sqref="R71">
    <cfRule type="cellIs" dxfId="3" priority="546" operator="greaterThan">
      <formula>0</formula>
    </cfRule>
  </conditionalFormatting>
  <conditionalFormatting sqref="R72">
    <cfRule type="cellIs" dxfId="3" priority="547" operator="greaterThan">
      <formula>0</formula>
    </cfRule>
  </conditionalFormatting>
  <conditionalFormatting sqref="R73">
    <cfRule type="cellIs" dxfId="3" priority="548" operator="greaterThan">
      <formula>0</formula>
    </cfRule>
  </conditionalFormatting>
  <conditionalFormatting sqref="R74">
    <cfRule type="cellIs" dxfId="3" priority="549" operator="greaterThan">
      <formula>0</formula>
    </cfRule>
  </conditionalFormatting>
  <conditionalFormatting sqref="R75">
    <cfRule type="cellIs" dxfId="3" priority="550" operator="greaterThan">
      <formula>0</formula>
    </cfRule>
  </conditionalFormatting>
  <conditionalFormatting sqref="R76">
    <cfRule type="cellIs" dxfId="3" priority="551" operator="greaterThan">
      <formula>0</formula>
    </cfRule>
  </conditionalFormatting>
  <conditionalFormatting sqref="R77">
    <cfRule type="cellIs" dxfId="3" priority="552" operator="greaterThan">
      <formula>0</formula>
    </cfRule>
  </conditionalFormatting>
  <conditionalFormatting sqref="R78">
    <cfRule type="cellIs" dxfId="3" priority="553" operator="greaterThan">
      <formula>0</formula>
    </cfRule>
  </conditionalFormatting>
  <conditionalFormatting sqref="R79">
    <cfRule type="cellIs" dxfId="3" priority="554" operator="greaterThan">
      <formula>0</formula>
    </cfRule>
  </conditionalFormatting>
  <conditionalFormatting sqref="R80">
    <cfRule type="cellIs" dxfId="3" priority="555" operator="greaterThan">
      <formula>0</formula>
    </cfRule>
  </conditionalFormatting>
  <conditionalFormatting sqref="R81">
    <cfRule type="cellIs" dxfId="3" priority="556" operator="greaterThan">
      <formula>0</formula>
    </cfRule>
  </conditionalFormatting>
  <conditionalFormatting sqref="R82">
    <cfRule type="cellIs" dxfId="3" priority="557" operator="greaterThan">
      <formula>0</formula>
    </cfRule>
  </conditionalFormatting>
  <conditionalFormatting sqref="R83">
    <cfRule type="cellIs" dxfId="3" priority="558" operator="greaterThan">
      <formula>0</formula>
    </cfRule>
  </conditionalFormatting>
  <conditionalFormatting sqref="R84">
    <cfRule type="cellIs" dxfId="3" priority="559" operator="greaterThan">
      <formula>0</formula>
    </cfRule>
  </conditionalFormatting>
  <conditionalFormatting sqref="R85">
    <cfRule type="cellIs" dxfId="3" priority="560" operator="greaterThan">
      <formula>0</formula>
    </cfRule>
  </conditionalFormatting>
  <conditionalFormatting sqref="R86">
    <cfRule type="cellIs" dxfId="3" priority="561" operator="greaterThan">
      <formula>0</formula>
    </cfRule>
  </conditionalFormatting>
  <conditionalFormatting sqref="R87">
    <cfRule type="cellIs" dxfId="3" priority="562" operator="greaterThan">
      <formula>0</formula>
    </cfRule>
  </conditionalFormatting>
  <conditionalFormatting sqref="R88">
    <cfRule type="cellIs" dxfId="3" priority="563" operator="greaterThan">
      <formula>0</formula>
    </cfRule>
  </conditionalFormatting>
  <conditionalFormatting sqref="R89">
    <cfRule type="cellIs" dxfId="3" priority="564" operator="greaterThan">
      <formula>0</formula>
    </cfRule>
  </conditionalFormatting>
  <conditionalFormatting sqref="R90">
    <cfRule type="cellIs" dxfId="3" priority="565" operator="greaterThan">
      <formula>0</formula>
    </cfRule>
  </conditionalFormatting>
  <conditionalFormatting sqref="R91">
    <cfRule type="cellIs" dxfId="3" priority="566" operator="greaterThan">
      <formula>0</formula>
    </cfRule>
  </conditionalFormatting>
  <conditionalFormatting sqref="R92">
    <cfRule type="cellIs" dxfId="3" priority="567" operator="greaterThan">
      <formula>0</formula>
    </cfRule>
  </conditionalFormatting>
  <conditionalFormatting sqref="R93">
    <cfRule type="cellIs" dxfId="3" priority="568" operator="greaterThan">
      <formula>0</formula>
    </cfRule>
  </conditionalFormatting>
  <conditionalFormatting sqref="R94">
    <cfRule type="cellIs" dxfId="3" priority="569" operator="greaterThan">
      <formula>0</formula>
    </cfRule>
  </conditionalFormatting>
  <conditionalFormatting sqref="R95">
    <cfRule type="cellIs" dxfId="3" priority="570" operator="greaterThan">
      <formula>0</formula>
    </cfRule>
  </conditionalFormatting>
  <conditionalFormatting sqref="R96">
    <cfRule type="cellIs" dxfId="3" priority="571" operator="greaterThan">
      <formula>0</formula>
    </cfRule>
  </conditionalFormatting>
  <conditionalFormatting sqref="R97">
    <cfRule type="cellIs" dxfId="3" priority="572" operator="greaterThan">
      <formula>0</formula>
    </cfRule>
  </conditionalFormatting>
  <conditionalFormatting sqref="R98">
    <cfRule type="cellIs" dxfId="3" priority="573" operator="greaterThan">
      <formula>0</formula>
    </cfRule>
  </conditionalFormatting>
  <conditionalFormatting sqref="R99">
    <cfRule type="cellIs" dxfId="3" priority="574" operator="greaterThan">
      <formula>0</formula>
    </cfRule>
  </conditionalFormatting>
  <conditionalFormatting sqref="R100">
    <cfRule type="cellIs" dxfId="3" priority="575" operator="greaterThan">
      <formula>0</formula>
    </cfRule>
  </conditionalFormatting>
  <conditionalFormatting sqref="R101">
    <cfRule type="cellIs" dxfId="3" priority="576" operator="greaterThan">
      <formula>0</formula>
    </cfRule>
  </conditionalFormatting>
  <conditionalFormatting sqref="R102">
    <cfRule type="cellIs" dxfId="3" priority="577" operator="greaterThan">
      <formula>0</formula>
    </cfRule>
  </conditionalFormatting>
  <conditionalFormatting sqref="R103">
    <cfRule type="cellIs" dxfId="3" priority="578" operator="greaterThan">
      <formula>0</formula>
    </cfRule>
  </conditionalFormatting>
  <conditionalFormatting sqref="H8">
    <cfRule type="cellIs" dxfId="4" priority="579" operator="greaterThan">
      <formula>250</formula>
    </cfRule>
  </conditionalFormatting>
  <conditionalFormatting sqref="H8">
    <cfRule type="cellIs" dxfId="5" priority="580" operator="greaterThan">
      <formula>200</formula>
    </cfRule>
  </conditionalFormatting>
  <conditionalFormatting sqref="H8">
    <cfRule type="cellIs" dxfId="6" priority="581" operator="greaterThan">
      <formula>150</formula>
    </cfRule>
  </conditionalFormatting>
  <conditionalFormatting sqref="H9">
    <cfRule type="cellIs" dxfId="4" priority="582" operator="greaterThan">
      <formula>250</formula>
    </cfRule>
  </conditionalFormatting>
  <conditionalFormatting sqref="H9">
    <cfRule type="cellIs" dxfId="5" priority="583" operator="greaterThan">
      <formula>200</formula>
    </cfRule>
  </conditionalFormatting>
  <conditionalFormatting sqref="H9">
    <cfRule type="cellIs" dxfId="6" priority="584" operator="greaterThan">
      <formula>150</formula>
    </cfRule>
  </conditionalFormatting>
  <conditionalFormatting sqref="H10">
    <cfRule type="cellIs" dxfId="4" priority="585" operator="greaterThan">
      <formula>250</formula>
    </cfRule>
  </conditionalFormatting>
  <conditionalFormatting sqref="H10">
    <cfRule type="cellIs" dxfId="5" priority="586" operator="greaterThan">
      <formula>200</formula>
    </cfRule>
  </conditionalFormatting>
  <conditionalFormatting sqref="H10">
    <cfRule type="cellIs" dxfId="6" priority="587" operator="greaterThan">
      <formula>150</formula>
    </cfRule>
  </conditionalFormatting>
  <conditionalFormatting sqref="H11">
    <cfRule type="cellIs" dxfId="4" priority="588" operator="greaterThan">
      <formula>250</formula>
    </cfRule>
  </conditionalFormatting>
  <conditionalFormatting sqref="H11">
    <cfRule type="cellIs" dxfId="5" priority="589" operator="greaterThan">
      <formula>200</formula>
    </cfRule>
  </conditionalFormatting>
  <conditionalFormatting sqref="H11">
    <cfRule type="cellIs" dxfId="6" priority="590" operator="greaterThan">
      <formula>150</formula>
    </cfRule>
  </conditionalFormatting>
  <conditionalFormatting sqref="H12">
    <cfRule type="cellIs" dxfId="4" priority="591" operator="greaterThan">
      <formula>250</formula>
    </cfRule>
  </conditionalFormatting>
  <conditionalFormatting sqref="H12">
    <cfRule type="cellIs" dxfId="5" priority="592" operator="greaterThan">
      <formula>200</formula>
    </cfRule>
  </conditionalFormatting>
  <conditionalFormatting sqref="H12">
    <cfRule type="cellIs" dxfId="6" priority="593" operator="greaterThan">
      <formula>150</formula>
    </cfRule>
  </conditionalFormatting>
  <conditionalFormatting sqref="H13">
    <cfRule type="cellIs" dxfId="4" priority="594" operator="greaterThan">
      <formula>250</formula>
    </cfRule>
  </conditionalFormatting>
  <conditionalFormatting sqref="H13">
    <cfRule type="cellIs" dxfId="5" priority="595" operator="greaterThan">
      <formula>200</formula>
    </cfRule>
  </conditionalFormatting>
  <conditionalFormatting sqref="H13">
    <cfRule type="cellIs" dxfId="6" priority="596" operator="greaterThan">
      <formula>150</formula>
    </cfRule>
  </conditionalFormatting>
  <conditionalFormatting sqref="H14">
    <cfRule type="cellIs" dxfId="4" priority="597" operator="greaterThan">
      <formula>250</formula>
    </cfRule>
  </conditionalFormatting>
  <conditionalFormatting sqref="H14">
    <cfRule type="cellIs" dxfId="5" priority="598" operator="greaterThan">
      <formula>200</formula>
    </cfRule>
  </conditionalFormatting>
  <conditionalFormatting sqref="H14">
    <cfRule type="cellIs" dxfId="6" priority="599" operator="greaterThan">
      <formula>150</formula>
    </cfRule>
  </conditionalFormatting>
  <conditionalFormatting sqref="H15">
    <cfRule type="cellIs" dxfId="4" priority="600" operator="greaterThan">
      <formula>250</formula>
    </cfRule>
  </conditionalFormatting>
  <conditionalFormatting sqref="H15">
    <cfRule type="cellIs" dxfId="5" priority="601" operator="greaterThan">
      <formula>200</formula>
    </cfRule>
  </conditionalFormatting>
  <conditionalFormatting sqref="H15">
    <cfRule type="cellIs" dxfId="6" priority="602" operator="greaterThan">
      <formula>150</formula>
    </cfRule>
  </conditionalFormatting>
  <conditionalFormatting sqref="H16">
    <cfRule type="cellIs" dxfId="4" priority="603" operator="greaterThan">
      <formula>250</formula>
    </cfRule>
  </conditionalFormatting>
  <conditionalFormatting sqref="H16">
    <cfRule type="cellIs" dxfId="5" priority="604" operator="greaterThan">
      <formula>200</formula>
    </cfRule>
  </conditionalFormatting>
  <conditionalFormatting sqref="H16">
    <cfRule type="cellIs" dxfId="6" priority="605" operator="greaterThan">
      <formula>150</formula>
    </cfRule>
  </conditionalFormatting>
  <conditionalFormatting sqref="H17">
    <cfRule type="cellIs" dxfId="4" priority="606" operator="greaterThan">
      <formula>250</formula>
    </cfRule>
  </conditionalFormatting>
  <conditionalFormatting sqref="H17">
    <cfRule type="cellIs" dxfId="5" priority="607" operator="greaterThan">
      <formula>200</formula>
    </cfRule>
  </conditionalFormatting>
  <conditionalFormatting sqref="H17">
    <cfRule type="cellIs" dxfId="6" priority="608" operator="greaterThan">
      <formula>150</formula>
    </cfRule>
  </conditionalFormatting>
  <conditionalFormatting sqref="H18">
    <cfRule type="cellIs" dxfId="4" priority="609" operator="greaterThan">
      <formula>250</formula>
    </cfRule>
  </conditionalFormatting>
  <conditionalFormatting sqref="H18">
    <cfRule type="cellIs" dxfId="5" priority="610" operator="greaterThan">
      <formula>200</formula>
    </cfRule>
  </conditionalFormatting>
  <conditionalFormatting sqref="H18">
    <cfRule type="cellIs" dxfId="6" priority="611" operator="greaterThan">
      <formula>150</formula>
    </cfRule>
  </conditionalFormatting>
  <conditionalFormatting sqref="H19">
    <cfRule type="cellIs" dxfId="4" priority="612" operator="greaterThan">
      <formula>250</formula>
    </cfRule>
  </conditionalFormatting>
  <conditionalFormatting sqref="H19">
    <cfRule type="cellIs" dxfId="5" priority="613" operator="greaterThan">
      <formula>200</formula>
    </cfRule>
  </conditionalFormatting>
  <conditionalFormatting sqref="H19">
    <cfRule type="cellIs" dxfId="6" priority="614" operator="greaterThan">
      <formula>150</formula>
    </cfRule>
  </conditionalFormatting>
  <conditionalFormatting sqref="H20">
    <cfRule type="cellIs" dxfId="4" priority="615" operator="greaterThan">
      <formula>250</formula>
    </cfRule>
  </conditionalFormatting>
  <conditionalFormatting sqref="H20">
    <cfRule type="cellIs" dxfId="5" priority="616" operator="greaterThan">
      <formula>200</formula>
    </cfRule>
  </conditionalFormatting>
  <conditionalFormatting sqref="H20">
    <cfRule type="cellIs" dxfId="6" priority="617" operator="greaterThan">
      <formula>150</formula>
    </cfRule>
  </conditionalFormatting>
  <conditionalFormatting sqref="H21">
    <cfRule type="cellIs" dxfId="4" priority="618" operator="greaterThan">
      <formula>250</formula>
    </cfRule>
  </conditionalFormatting>
  <conditionalFormatting sqref="H21">
    <cfRule type="cellIs" dxfId="5" priority="619" operator="greaterThan">
      <formula>200</formula>
    </cfRule>
  </conditionalFormatting>
  <conditionalFormatting sqref="H21">
    <cfRule type="cellIs" dxfId="6" priority="620" operator="greaterThan">
      <formula>150</formula>
    </cfRule>
  </conditionalFormatting>
  <conditionalFormatting sqref="H22">
    <cfRule type="cellIs" dxfId="4" priority="621" operator="greaterThan">
      <formula>250</formula>
    </cfRule>
  </conditionalFormatting>
  <conditionalFormatting sqref="H22">
    <cfRule type="cellIs" dxfId="5" priority="622" operator="greaterThan">
      <formula>200</formula>
    </cfRule>
  </conditionalFormatting>
  <conditionalFormatting sqref="H22">
    <cfRule type="cellIs" dxfId="6" priority="623" operator="greaterThan">
      <formula>150</formula>
    </cfRule>
  </conditionalFormatting>
  <conditionalFormatting sqref="H23">
    <cfRule type="cellIs" dxfId="4" priority="624" operator="greaterThan">
      <formula>250</formula>
    </cfRule>
  </conditionalFormatting>
  <conditionalFormatting sqref="H23">
    <cfRule type="cellIs" dxfId="5" priority="625" operator="greaterThan">
      <formula>200</formula>
    </cfRule>
  </conditionalFormatting>
  <conditionalFormatting sqref="H23">
    <cfRule type="cellIs" dxfId="6" priority="626" operator="greaterThan">
      <formula>150</formula>
    </cfRule>
  </conditionalFormatting>
  <conditionalFormatting sqref="H24">
    <cfRule type="cellIs" dxfId="4" priority="627" operator="greaterThan">
      <formula>250</formula>
    </cfRule>
  </conditionalFormatting>
  <conditionalFormatting sqref="H24">
    <cfRule type="cellIs" dxfId="5" priority="628" operator="greaterThan">
      <formula>200</formula>
    </cfRule>
  </conditionalFormatting>
  <conditionalFormatting sqref="H24">
    <cfRule type="cellIs" dxfId="6" priority="629" operator="greaterThan">
      <formula>150</formula>
    </cfRule>
  </conditionalFormatting>
  <conditionalFormatting sqref="H25">
    <cfRule type="cellIs" dxfId="4" priority="630" operator="greaterThan">
      <formula>250</formula>
    </cfRule>
  </conditionalFormatting>
  <conditionalFormatting sqref="H25">
    <cfRule type="cellIs" dxfId="5" priority="631" operator="greaterThan">
      <formula>200</formula>
    </cfRule>
  </conditionalFormatting>
  <conditionalFormatting sqref="H25">
    <cfRule type="cellIs" dxfId="6" priority="632" operator="greaterThan">
      <formula>150</formula>
    </cfRule>
  </conditionalFormatting>
  <conditionalFormatting sqref="H26">
    <cfRule type="cellIs" dxfId="4" priority="633" operator="greaterThan">
      <formula>250</formula>
    </cfRule>
  </conditionalFormatting>
  <conditionalFormatting sqref="H26">
    <cfRule type="cellIs" dxfId="5" priority="634" operator="greaterThan">
      <formula>200</formula>
    </cfRule>
  </conditionalFormatting>
  <conditionalFormatting sqref="H26">
    <cfRule type="cellIs" dxfId="6" priority="635" operator="greaterThan">
      <formula>150</formula>
    </cfRule>
  </conditionalFormatting>
  <conditionalFormatting sqref="H27">
    <cfRule type="cellIs" dxfId="4" priority="636" operator="greaterThan">
      <formula>250</formula>
    </cfRule>
  </conditionalFormatting>
  <conditionalFormatting sqref="H27">
    <cfRule type="cellIs" dxfId="5" priority="637" operator="greaterThan">
      <formula>200</formula>
    </cfRule>
  </conditionalFormatting>
  <conditionalFormatting sqref="H27">
    <cfRule type="cellIs" dxfId="6" priority="638" operator="greaterThan">
      <formula>150</formula>
    </cfRule>
  </conditionalFormatting>
  <conditionalFormatting sqref="H28">
    <cfRule type="cellIs" dxfId="4" priority="639" operator="greaterThan">
      <formula>250</formula>
    </cfRule>
  </conditionalFormatting>
  <conditionalFormatting sqref="H28">
    <cfRule type="cellIs" dxfId="5" priority="640" operator="greaterThan">
      <formula>200</formula>
    </cfRule>
  </conditionalFormatting>
  <conditionalFormatting sqref="H28">
    <cfRule type="cellIs" dxfId="6" priority="641" operator="greaterThan">
      <formula>150</formula>
    </cfRule>
  </conditionalFormatting>
  <conditionalFormatting sqref="H29">
    <cfRule type="cellIs" dxfId="4" priority="642" operator="greaterThan">
      <formula>250</formula>
    </cfRule>
  </conditionalFormatting>
  <conditionalFormatting sqref="H29">
    <cfRule type="cellIs" dxfId="5" priority="643" operator="greaterThan">
      <formula>200</formula>
    </cfRule>
  </conditionalFormatting>
  <conditionalFormatting sqref="H29">
    <cfRule type="cellIs" dxfId="6" priority="644" operator="greaterThan">
      <formula>150</formula>
    </cfRule>
  </conditionalFormatting>
  <conditionalFormatting sqref="H30">
    <cfRule type="cellIs" dxfId="4" priority="645" operator="greaterThan">
      <formula>250</formula>
    </cfRule>
  </conditionalFormatting>
  <conditionalFormatting sqref="H30">
    <cfRule type="cellIs" dxfId="5" priority="646" operator="greaterThan">
      <formula>200</formula>
    </cfRule>
  </conditionalFormatting>
  <conditionalFormatting sqref="H30">
    <cfRule type="cellIs" dxfId="6" priority="647" operator="greaterThan">
      <formula>150</formula>
    </cfRule>
  </conditionalFormatting>
  <conditionalFormatting sqref="H31">
    <cfRule type="cellIs" dxfId="4" priority="648" operator="greaterThan">
      <formula>250</formula>
    </cfRule>
  </conditionalFormatting>
  <conditionalFormatting sqref="H31">
    <cfRule type="cellIs" dxfId="5" priority="649" operator="greaterThan">
      <formula>200</formula>
    </cfRule>
  </conditionalFormatting>
  <conditionalFormatting sqref="H31">
    <cfRule type="cellIs" dxfId="6" priority="650" operator="greaterThan">
      <formula>150</formula>
    </cfRule>
  </conditionalFormatting>
  <conditionalFormatting sqref="H32">
    <cfRule type="cellIs" dxfId="4" priority="651" operator="greaterThan">
      <formula>250</formula>
    </cfRule>
  </conditionalFormatting>
  <conditionalFormatting sqref="H32">
    <cfRule type="cellIs" dxfId="5" priority="652" operator="greaterThan">
      <formula>200</formula>
    </cfRule>
  </conditionalFormatting>
  <conditionalFormatting sqref="H32">
    <cfRule type="cellIs" dxfId="6" priority="653" operator="greaterThan">
      <formula>150</formula>
    </cfRule>
  </conditionalFormatting>
  <conditionalFormatting sqref="H33">
    <cfRule type="cellIs" dxfId="4" priority="654" operator="greaterThan">
      <formula>250</formula>
    </cfRule>
  </conditionalFormatting>
  <conditionalFormatting sqref="H33">
    <cfRule type="cellIs" dxfId="5" priority="655" operator="greaterThan">
      <formula>200</formula>
    </cfRule>
  </conditionalFormatting>
  <conditionalFormatting sqref="H33">
    <cfRule type="cellIs" dxfId="6" priority="656" operator="greaterThan">
      <formula>150</formula>
    </cfRule>
  </conditionalFormatting>
  <conditionalFormatting sqref="H34">
    <cfRule type="cellIs" dxfId="4" priority="657" operator="greaterThan">
      <formula>250</formula>
    </cfRule>
  </conditionalFormatting>
  <conditionalFormatting sqref="H34">
    <cfRule type="cellIs" dxfId="5" priority="658" operator="greaterThan">
      <formula>200</formula>
    </cfRule>
  </conditionalFormatting>
  <conditionalFormatting sqref="H34">
    <cfRule type="cellIs" dxfId="6" priority="659" operator="greaterThan">
      <formula>150</formula>
    </cfRule>
  </conditionalFormatting>
  <conditionalFormatting sqref="H35">
    <cfRule type="cellIs" dxfId="4" priority="660" operator="greaterThan">
      <formula>250</formula>
    </cfRule>
  </conditionalFormatting>
  <conditionalFormatting sqref="H35">
    <cfRule type="cellIs" dxfId="5" priority="661" operator="greaterThan">
      <formula>200</formula>
    </cfRule>
  </conditionalFormatting>
  <conditionalFormatting sqref="H35">
    <cfRule type="cellIs" dxfId="6" priority="662" operator="greaterThan">
      <formula>150</formula>
    </cfRule>
  </conditionalFormatting>
  <conditionalFormatting sqref="H36">
    <cfRule type="cellIs" dxfId="4" priority="663" operator="greaterThan">
      <formula>250</formula>
    </cfRule>
  </conditionalFormatting>
  <conditionalFormatting sqref="H36">
    <cfRule type="cellIs" dxfId="5" priority="664" operator="greaterThan">
      <formula>200</formula>
    </cfRule>
  </conditionalFormatting>
  <conditionalFormatting sqref="H36">
    <cfRule type="cellIs" dxfId="6" priority="665" operator="greaterThan">
      <formula>150</formula>
    </cfRule>
  </conditionalFormatting>
  <conditionalFormatting sqref="H37">
    <cfRule type="cellIs" dxfId="4" priority="666" operator="greaterThan">
      <formula>250</formula>
    </cfRule>
  </conditionalFormatting>
  <conditionalFormatting sqref="H37">
    <cfRule type="cellIs" dxfId="5" priority="667" operator="greaterThan">
      <formula>200</formula>
    </cfRule>
  </conditionalFormatting>
  <conditionalFormatting sqref="H37">
    <cfRule type="cellIs" dxfId="6" priority="668" operator="greaterThan">
      <formula>150</formula>
    </cfRule>
  </conditionalFormatting>
  <conditionalFormatting sqref="H38">
    <cfRule type="cellIs" dxfId="4" priority="669" operator="greaterThan">
      <formula>250</formula>
    </cfRule>
  </conditionalFormatting>
  <conditionalFormatting sqref="H38">
    <cfRule type="cellIs" dxfId="5" priority="670" operator="greaterThan">
      <formula>200</formula>
    </cfRule>
  </conditionalFormatting>
  <conditionalFormatting sqref="H38">
    <cfRule type="cellIs" dxfId="6" priority="671" operator="greaterThan">
      <formula>150</formula>
    </cfRule>
  </conditionalFormatting>
  <conditionalFormatting sqref="H39">
    <cfRule type="cellIs" dxfId="4" priority="672" operator="greaterThan">
      <formula>250</formula>
    </cfRule>
  </conditionalFormatting>
  <conditionalFormatting sqref="H39">
    <cfRule type="cellIs" dxfId="5" priority="673" operator="greaterThan">
      <formula>200</formula>
    </cfRule>
  </conditionalFormatting>
  <conditionalFormatting sqref="H39">
    <cfRule type="cellIs" dxfId="6" priority="674" operator="greaterThan">
      <formula>150</formula>
    </cfRule>
  </conditionalFormatting>
  <conditionalFormatting sqref="H40">
    <cfRule type="cellIs" dxfId="4" priority="675" operator="greaterThan">
      <formula>250</formula>
    </cfRule>
  </conditionalFormatting>
  <conditionalFormatting sqref="H40">
    <cfRule type="cellIs" dxfId="5" priority="676" operator="greaterThan">
      <formula>200</formula>
    </cfRule>
  </conditionalFormatting>
  <conditionalFormatting sqref="H40">
    <cfRule type="cellIs" dxfId="6" priority="677" operator="greaterThan">
      <formula>150</formula>
    </cfRule>
  </conditionalFormatting>
  <conditionalFormatting sqref="H41">
    <cfRule type="cellIs" dxfId="4" priority="678" operator="greaterThan">
      <formula>250</formula>
    </cfRule>
  </conditionalFormatting>
  <conditionalFormatting sqref="H41">
    <cfRule type="cellIs" dxfId="5" priority="679" operator="greaterThan">
      <formula>200</formula>
    </cfRule>
  </conditionalFormatting>
  <conditionalFormatting sqref="H41">
    <cfRule type="cellIs" dxfId="6" priority="680" operator="greaterThan">
      <formula>150</formula>
    </cfRule>
  </conditionalFormatting>
  <conditionalFormatting sqref="H42">
    <cfRule type="cellIs" dxfId="4" priority="681" operator="greaterThan">
      <formula>250</formula>
    </cfRule>
  </conditionalFormatting>
  <conditionalFormatting sqref="H42">
    <cfRule type="cellIs" dxfId="5" priority="682" operator="greaterThan">
      <formula>200</formula>
    </cfRule>
  </conditionalFormatting>
  <conditionalFormatting sqref="H42">
    <cfRule type="cellIs" dxfId="6" priority="683" operator="greaterThan">
      <formula>150</formula>
    </cfRule>
  </conditionalFormatting>
  <conditionalFormatting sqref="H43">
    <cfRule type="cellIs" dxfId="4" priority="684" operator="greaterThan">
      <formula>250</formula>
    </cfRule>
  </conditionalFormatting>
  <conditionalFormatting sqref="H43">
    <cfRule type="cellIs" dxfId="5" priority="685" operator="greaterThan">
      <formula>200</formula>
    </cfRule>
  </conditionalFormatting>
  <conditionalFormatting sqref="H43">
    <cfRule type="cellIs" dxfId="6" priority="686" operator="greaterThan">
      <formula>150</formula>
    </cfRule>
  </conditionalFormatting>
  <conditionalFormatting sqref="H44">
    <cfRule type="cellIs" dxfId="4" priority="687" operator="greaterThan">
      <formula>250</formula>
    </cfRule>
  </conditionalFormatting>
  <conditionalFormatting sqref="H44">
    <cfRule type="cellIs" dxfId="5" priority="688" operator="greaterThan">
      <formula>200</formula>
    </cfRule>
  </conditionalFormatting>
  <conditionalFormatting sqref="H44">
    <cfRule type="cellIs" dxfId="6" priority="689" operator="greaterThan">
      <formula>150</formula>
    </cfRule>
  </conditionalFormatting>
  <conditionalFormatting sqref="H45">
    <cfRule type="cellIs" dxfId="4" priority="690" operator="greaterThan">
      <formula>250</formula>
    </cfRule>
  </conditionalFormatting>
  <conditionalFormatting sqref="H45">
    <cfRule type="cellIs" dxfId="5" priority="691" operator="greaterThan">
      <formula>200</formula>
    </cfRule>
  </conditionalFormatting>
  <conditionalFormatting sqref="H45">
    <cfRule type="cellIs" dxfId="6" priority="692" operator="greaterThan">
      <formula>150</formula>
    </cfRule>
  </conditionalFormatting>
  <conditionalFormatting sqref="H46">
    <cfRule type="cellIs" dxfId="4" priority="693" operator="greaterThan">
      <formula>250</formula>
    </cfRule>
  </conditionalFormatting>
  <conditionalFormatting sqref="H46">
    <cfRule type="cellIs" dxfId="5" priority="694" operator="greaterThan">
      <formula>200</formula>
    </cfRule>
  </conditionalFormatting>
  <conditionalFormatting sqref="H46">
    <cfRule type="cellIs" dxfId="6" priority="695" operator="greaterThan">
      <formula>150</formula>
    </cfRule>
  </conditionalFormatting>
  <conditionalFormatting sqref="H47">
    <cfRule type="cellIs" dxfId="4" priority="696" operator="greaterThan">
      <formula>250</formula>
    </cfRule>
  </conditionalFormatting>
  <conditionalFormatting sqref="H47">
    <cfRule type="cellIs" dxfId="5" priority="697" operator="greaterThan">
      <formula>200</formula>
    </cfRule>
  </conditionalFormatting>
  <conditionalFormatting sqref="H47">
    <cfRule type="cellIs" dxfId="6" priority="698" operator="greaterThan">
      <formula>150</formula>
    </cfRule>
  </conditionalFormatting>
  <conditionalFormatting sqref="H48">
    <cfRule type="cellIs" dxfId="4" priority="699" operator="greaterThan">
      <formula>250</formula>
    </cfRule>
  </conditionalFormatting>
  <conditionalFormatting sqref="H48">
    <cfRule type="cellIs" dxfId="5" priority="700" operator="greaterThan">
      <formula>200</formula>
    </cfRule>
  </conditionalFormatting>
  <conditionalFormatting sqref="H48">
    <cfRule type="cellIs" dxfId="6" priority="701" operator="greaterThan">
      <formula>150</formula>
    </cfRule>
  </conditionalFormatting>
  <conditionalFormatting sqref="H49">
    <cfRule type="cellIs" dxfId="4" priority="702" operator="greaterThan">
      <formula>250</formula>
    </cfRule>
  </conditionalFormatting>
  <conditionalFormatting sqref="H49">
    <cfRule type="cellIs" dxfId="5" priority="703" operator="greaterThan">
      <formula>200</formula>
    </cfRule>
  </conditionalFormatting>
  <conditionalFormatting sqref="H49">
    <cfRule type="cellIs" dxfId="6" priority="704" operator="greaterThan">
      <formula>150</formula>
    </cfRule>
  </conditionalFormatting>
  <conditionalFormatting sqref="H50">
    <cfRule type="cellIs" dxfId="4" priority="705" operator="greaterThan">
      <formula>250</formula>
    </cfRule>
  </conditionalFormatting>
  <conditionalFormatting sqref="H50">
    <cfRule type="cellIs" dxfId="5" priority="706" operator="greaterThan">
      <formula>200</formula>
    </cfRule>
  </conditionalFormatting>
  <conditionalFormatting sqref="H50">
    <cfRule type="cellIs" dxfId="6" priority="707" operator="greaterThan">
      <formula>150</formula>
    </cfRule>
  </conditionalFormatting>
  <conditionalFormatting sqref="H51">
    <cfRule type="cellIs" dxfId="4" priority="708" operator="greaterThan">
      <formula>250</formula>
    </cfRule>
  </conditionalFormatting>
  <conditionalFormatting sqref="H51">
    <cfRule type="cellIs" dxfId="5" priority="709" operator="greaterThan">
      <formula>200</formula>
    </cfRule>
  </conditionalFormatting>
  <conditionalFormatting sqref="H51">
    <cfRule type="cellIs" dxfId="6" priority="710" operator="greaterThan">
      <formula>150</formula>
    </cfRule>
  </conditionalFormatting>
  <conditionalFormatting sqref="H52">
    <cfRule type="cellIs" dxfId="4" priority="711" operator="greaterThan">
      <formula>250</formula>
    </cfRule>
  </conditionalFormatting>
  <conditionalFormatting sqref="H52">
    <cfRule type="cellIs" dxfId="5" priority="712" operator="greaterThan">
      <formula>200</formula>
    </cfRule>
  </conditionalFormatting>
  <conditionalFormatting sqref="H52">
    <cfRule type="cellIs" dxfId="6" priority="713" operator="greaterThan">
      <formula>150</formula>
    </cfRule>
  </conditionalFormatting>
  <conditionalFormatting sqref="H53">
    <cfRule type="cellIs" dxfId="4" priority="714" operator="greaterThan">
      <formula>250</formula>
    </cfRule>
  </conditionalFormatting>
  <conditionalFormatting sqref="H53">
    <cfRule type="cellIs" dxfId="5" priority="715" operator="greaterThan">
      <formula>200</formula>
    </cfRule>
  </conditionalFormatting>
  <conditionalFormatting sqref="H53">
    <cfRule type="cellIs" dxfId="6" priority="716" operator="greaterThan">
      <formula>150</formula>
    </cfRule>
  </conditionalFormatting>
  <conditionalFormatting sqref="H54">
    <cfRule type="cellIs" dxfId="4" priority="717" operator="greaterThan">
      <formula>250</formula>
    </cfRule>
  </conditionalFormatting>
  <conditionalFormatting sqref="H54">
    <cfRule type="cellIs" dxfId="5" priority="718" operator="greaterThan">
      <formula>200</formula>
    </cfRule>
  </conditionalFormatting>
  <conditionalFormatting sqref="H54">
    <cfRule type="cellIs" dxfId="6" priority="719" operator="greaterThan">
      <formula>150</formula>
    </cfRule>
  </conditionalFormatting>
  <conditionalFormatting sqref="H55">
    <cfRule type="cellIs" dxfId="4" priority="720" operator="greaterThan">
      <formula>250</formula>
    </cfRule>
  </conditionalFormatting>
  <conditionalFormatting sqref="H55">
    <cfRule type="cellIs" dxfId="5" priority="721" operator="greaterThan">
      <formula>200</formula>
    </cfRule>
  </conditionalFormatting>
  <conditionalFormatting sqref="H55">
    <cfRule type="cellIs" dxfId="6" priority="722" operator="greaterThan">
      <formula>150</formula>
    </cfRule>
  </conditionalFormatting>
  <conditionalFormatting sqref="H56">
    <cfRule type="cellIs" dxfId="4" priority="723" operator="greaterThan">
      <formula>250</formula>
    </cfRule>
  </conditionalFormatting>
  <conditionalFormatting sqref="H56">
    <cfRule type="cellIs" dxfId="5" priority="724" operator="greaterThan">
      <formula>200</formula>
    </cfRule>
  </conditionalFormatting>
  <conditionalFormatting sqref="H56">
    <cfRule type="cellIs" dxfId="6" priority="725" operator="greaterThan">
      <formula>150</formula>
    </cfRule>
  </conditionalFormatting>
  <conditionalFormatting sqref="H57">
    <cfRule type="cellIs" dxfId="4" priority="726" operator="greaterThan">
      <formula>250</formula>
    </cfRule>
  </conditionalFormatting>
  <conditionalFormatting sqref="H57">
    <cfRule type="cellIs" dxfId="5" priority="727" operator="greaterThan">
      <formula>200</formula>
    </cfRule>
  </conditionalFormatting>
  <conditionalFormatting sqref="H57">
    <cfRule type="cellIs" dxfId="6" priority="728" operator="greaterThan">
      <formula>150</formula>
    </cfRule>
  </conditionalFormatting>
  <conditionalFormatting sqref="H58">
    <cfRule type="cellIs" dxfId="4" priority="729" operator="greaterThan">
      <formula>250</formula>
    </cfRule>
  </conditionalFormatting>
  <conditionalFormatting sqref="H58">
    <cfRule type="cellIs" dxfId="5" priority="730" operator="greaterThan">
      <formula>200</formula>
    </cfRule>
  </conditionalFormatting>
  <conditionalFormatting sqref="H58">
    <cfRule type="cellIs" dxfId="6" priority="731" operator="greaterThan">
      <formula>150</formula>
    </cfRule>
  </conditionalFormatting>
  <conditionalFormatting sqref="H59">
    <cfRule type="cellIs" dxfId="4" priority="732" operator="greaterThan">
      <formula>250</formula>
    </cfRule>
  </conditionalFormatting>
  <conditionalFormatting sqref="H59">
    <cfRule type="cellIs" dxfId="5" priority="733" operator="greaterThan">
      <formula>200</formula>
    </cfRule>
  </conditionalFormatting>
  <conditionalFormatting sqref="H59">
    <cfRule type="cellIs" dxfId="6" priority="734" operator="greaterThan">
      <formula>150</formula>
    </cfRule>
  </conditionalFormatting>
  <conditionalFormatting sqref="H60">
    <cfRule type="cellIs" dxfId="4" priority="735" operator="greaterThan">
      <formula>250</formula>
    </cfRule>
  </conditionalFormatting>
  <conditionalFormatting sqref="H60">
    <cfRule type="cellIs" dxfId="5" priority="736" operator="greaterThan">
      <formula>200</formula>
    </cfRule>
  </conditionalFormatting>
  <conditionalFormatting sqref="H60">
    <cfRule type="cellIs" dxfId="6" priority="737" operator="greaterThan">
      <formula>150</formula>
    </cfRule>
  </conditionalFormatting>
  <conditionalFormatting sqref="H61">
    <cfRule type="cellIs" dxfId="4" priority="738" operator="greaterThan">
      <formula>250</formula>
    </cfRule>
  </conditionalFormatting>
  <conditionalFormatting sqref="H61">
    <cfRule type="cellIs" dxfId="5" priority="739" operator="greaterThan">
      <formula>200</formula>
    </cfRule>
  </conditionalFormatting>
  <conditionalFormatting sqref="H61">
    <cfRule type="cellIs" dxfId="6" priority="740" operator="greaterThan">
      <formula>150</formula>
    </cfRule>
  </conditionalFormatting>
  <conditionalFormatting sqref="H62">
    <cfRule type="cellIs" dxfId="4" priority="741" operator="greaterThan">
      <formula>250</formula>
    </cfRule>
  </conditionalFormatting>
  <conditionalFormatting sqref="H62">
    <cfRule type="cellIs" dxfId="5" priority="742" operator="greaterThan">
      <formula>200</formula>
    </cfRule>
  </conditionalFormatting>
  <conditionalFormatting sqref="H62">
    <cfRule type="cellIs" dxfId="6" priority="743" operator="greaterThan">
      <formula>150</formula>
    </cfRule>
  </conditionalFormatting>
  <conditionalFormatting sqref="H63">
    <cfRule type="cellIs" dxfId="4" priority="744" operator="greaterThan">
      <formula>250</formula>
    </cfRule>
  </conditionalFormatting>
  <conditionalFormatting sqref="H63">
    <cfRule type="cellIs" dxfId="5" priority="745" operator="greaterThan">
      <formula>200</formula>
    </cfRule>
  </conditionalFormatting>
  <conditionalFormatting sqref="H63">
    <cfRule type="cellIs" dxfId="6" priority="746" operator="greaterThan">
      <formula>150</formula>
    </cfRule>
  </conditionalFormatting>
  <conditionalFormatting sqref="H64">
    <cfRule type="cellIs" dxfId="4" priority="747" operator="greaterThan">
      <formula>250</formula>
    </cfRule>
  </conditionalFormatting>
  <conditionalFormatting sqref="H64">
    <cfRule type="cellIs" dxfId="5" priority="748" operator="greaterThan">
      <formula>200</formula>
    </cfRule>
  </conditionalFormatting>
  <conditionalFormatting sqref="H64">
    <cfRule type="cellIs" dxfId="6" priority="749" operator="greaterThan">
      <formula>150</formula>
    </cfRule>
  </conditionalFormatting>
  <conditionalFormatting sqref="H65">
    <cfRule type="cellIs" dxfId="4" priority="750" operator="greaterThan">
      <formula>250</formula>
    </cfRule>
  </conditionalFormatting>
  <conditionalFormatting sqref="H65">
    <cfRule type="cellIs" dxfId="5" priority="751" operator="greaterThan">
      <formula>200</formula>
    </cfRule>
  </conditionalFormatting>
  <conditionalFormatting sqref="H65">
    <cfRule type="cellIs" dxfId="6" priority="752" operator="greaterThan">
      <formula>150</formula>
    </cfRule>
  </conditionalFormatting>
  <conditionalFormatting sqref="H66">
    <cfRule type="cellIs" dxfId="4" priority="753" operator="greaterThan">
      <formula>250</formula>
    </cfRule>
  </conditionalFormatting>
  <conditionalFormatting sqref="H66">
    <cfRule type="cellIs" dxfId="5" priority="754" operator="greaterThan">
      <formula>200</formula>
    </cfRule>
  </conditionalFormatting>
  <conditionalFormatting sqref="H66">
    <cfRule type="cellIs" dxfId="6" priority="755" operator="greaterThan">
      <formula>150</formula>
    </cfRule>
  </conditionalFormatting>
  <conditionalFormatting sqref="H67">
    <cfRule type="cellIs" dxfId="4" priority="756" operator="greaterThan">
      <formula>250</formula>
    </cfRule>
  </conditionalFormatting>
  <conditionalFormatting sqref="H67">
    <cfRule type="cellIs" dxfId="5" priority="757" operator="greaterThan">
      <formula>200</formula>
    </cfRule>
  </conditionalFormatting>
  <conditionalFormatting sqref="H67">
    <cfRule type="cellIs" dxfId="6" priority="758" operator="greaterThan">
      <formula>150</formula>
    </cfRule>
  </conditionalFormatting>
  <conditionalFormatting sqref="H68">
    <cfRule type="cellIs" dxfId="4" priority="759" operator="greaterThan">
      <formula>250</formula>
    </cfRule>
  </conditionalFormatting>
  <conditionalFormatting sqref="H68">
    <cfRule type="cellIs" dxfId="5" priority="760" operator="greaterThan">
      <formula>200</formula>
    </cfRule>
  </conditionalFormatting>
  <conditionalFormatting sqref="H68">
    <cfRule type="cellIs" dxfId="6" priority="761" operator="greaterThan">
      <formula>150</formula>
    </cfRule>
  </conditionalFormatting>
  <conditionalFormatting sqref="H69">
    <cfRule type="cellIs" dxfId="4" priority="762" operator="greaterThan">
      <formula>250</formula>
    </cfRule>
  </conditionalFormatting>
  <conditionalFormatting sqref="H69">
    <cfRule type="cellIs" dxfId="5" priority="763" operator="greaterThan">
      <formula>200</formula>
    </cfRule>
  </conditionalFormatting>
  <conditionalFormatting sqref="H69">
    <cfRule type="cellIs" dxfId="6" priority="764" operator="greaterThan">
      <formula>150</formula>
    </cfRule>
  </conditionalFormatting>
  <conditionalFormatting sqref="H70">
    <cfRule type="cellIs" dxfId="4" priority="765" operator="greaterThan">
      <formula>250</formula>
    </cfRule>
  </conditionalFormatting>
  <conditionalFormatting sqref="H70">
    <cfRule type="cellIs" dxfId="5" priority="766" operator="greaterThan">
      <formula>200</formula>
    </cfRule>
  </conditionalFormatting>
  <conditionalFormatting sqref="H70">
    <cfRule type="cellIs" dxfId="6" priority="767" operator="greaterThan">
      <formula>150</formula>
    </cfRule>
  </conditionalFormatting>
  <conditionalFormatting sqref="H71">
    <cfRule type="cellIs" dxfId="4" priority="768" operator="greaterThan">
      <formula>250</formula>
    </cfRule>
  </conditionalFormatting>
  <conditionalFormatting sqref="H71">
    <cfRule type="cellIs" dxfId="5" priority="769" operator="greaterThan">
      <formula>200</formula>
    </cfRule>
  </conditionalFormatting>
  <conditionalFormatting sqref="H71">
    <cfRule type="cellIs" dxfId="6" priority="770" operator="greaterThan">
      <formula>150</formula>
    </cfRule>
  </conditionalFormatting>
  <conditionalFormatting sqref="H72">
    <cfRule type="cellIs" dxfId="4" priority="771" operator="greaterThan">
      <formula>250</formula>
    </cfRule>
  </conditionalFormatting>
  <conditionalFormatting sqref="H72">
    <cfRule type="cellIs" dxfId="5" priority="772" operator="greaterThan">
      <formula>200</formula>
    </cfRule>
  </conditionalFormatting>
  <conditionalFormatting sqref="H72">
    <cfRule type="cellIs" dxfId="6" priority="773" operator="greaterThan">
      <formula>150</formula>
    </cfRule>
  </conditionalFormatting>
  <conditionalFormatting sqref="H73">
    <cfRule type="cellIs" dxfId="4" priority="774" operator="greaterThan">
      <formula>250</formula>
    </cfRule>
  </conditionalFormatting>
  <conditionalFormatting sqref="H73">
    <cfRule type="cellIs" dxfId="5" priority="775" operator="greaterThan">
      <formula>200</formula>
    </cfRule>
  </conditionalFormatting>
  <conditionalFormatting sqref="H73">
    <cfRule type="cellIs" dxfId="6" priority="776" operator="greaterThan">
      <formula>150</formula>
    </cfRule>
  </conditionalFormatting>
  <conditionalFormatting sqref="H74">
    <cfRule type="cellIs" dxfId="4" priority="777" operator="greaterThan">
      <formula>250</formula>
    </cfRule>
  </conditionalFormatting>
  <conditionalFormatting sqref="H74">
    <cfRule type="cellIs" dxfId="5" priority="778" operator="greaterThan">
      <formula>200</formula>
    </cfRule>
  </conditionalFormatting>
  <conditionalFormatting sqref="H74">
    <cfRule type="cellIs" dxfId="6" priority="779" operator="greaterThan">
      <formula>150</formula>
    </cfRule>
  </conditionalFormatting>
  <conditionalFormatting sqref="H75">
    <cfRule type="cellIs" dxfId="4" priority="780" operator="greaterThan">
      <formula>250</formula>
    </cfRule>
  </conditionalFormatting>
  <conditionalFormatting sqref="H75">
    <cfRule type="cellIs" dxfId="5" priority="781" operator="greaterThan">
      <formula>200</formula>
    </cfRule>
  </conditionalFormatting>
  <conditionalFormatting sqref="H75">
    <cfRule type="cellIs" dxfId="6" priority="782" operator="greaterThan">
      <formula>150</formula>
    </cfRule>
  </conditionalFormatting>
  <conditionalFormatting sqref="H76">
    <cfRule type="cellIs" dxfId="4" priority="783" operator="greaterThan">
      <formula>250</formula>
    </cfRule>
  </conditionalFormatting>
  <conditionalFormatting sqref="H76">
    <cfRule type="cellIs" dxfId="5" priority="784" operator="greaterThan">
      <formula>200</formula>
    </cfRule>
  </conditionalFormatting>
  <conditionalFormatting sqref="H76">
    <cfRule type="cellIs" dxfId="6" priority="785" operator="greaterThan">
      <formula>150</formula>
    </cfRule>
  </conditionalFormatting>
  <conditionalFormatting sqref="H77">
    <cfRule type="cellIs" dxfId="4" priority="786" operator="greaterThan">
      <formula>250</formula>
    </cfRule>
  </conditionalFormatting>
  <conditionalFormatting sqref="H77">
    <cfRule type="cellIs" dxfId="5" priority="787" operator="greaterThan">
      <formula>200</formula>
    </cfRule>
  </conditionalFormatting>
  <conditionalFormatting sqref="H77">
    <cfRule type="cellIs" dxfId="6" priority="788" operator="greaterThan">
      <formula>150</formula>
    </cfRule>
  </conditionalFormatting>
  <conditionalFormatting sqref="H78">
    <cfRule type="cellIs" dxfId="4" priority="789" operator="greaterThan">
      <formula>250</formula>
    </cfRule>
  </conditionalFormatting>
  <conditionalFormatting sqref="H78">
    <cfRule type="cellIs" dxfId="5" priority="790" operator="greaterThan">
      <formula>200</formula>
    </cfRule>
  </conditionalFormatting>
  <conditionalFormatting sqref="H78">
    <cfRule type="cellIs" dxfId="6" priority="791" operator="greaterThan">
      <formula>150</formula>
    </cfRule>
  </conditionalFormatting>
  <conditionalFormatting sqref="H79">
    <cfRule type="cellIs" dxfId="4" priority="792" operator="greaterThan">
      <formula>250</formula>
    </cfRule>
  </conditionalFormatting>
  <conditionalFormatting sqref="H79">
    <cfRule type="cellIs" dxfId="5" priority="793" operator="greaterThan">
      <formula>200</formula>
    </cfRule>
  </conditionalFormatting>
  <conditionalFormatting sqref="H79">
    <cfRule type="cellIs" dxfId="6" priority="794" operator="greaterThan">
      <formula>150</formula>
    </cfRule>
  </conditionalFormatting>
  <conditionalFormatting sqref="H80">
    <cfRule type="cellIs" dxfId="4" priority="795" operator="greaterThan">
      <formula>250</formula>
    </cfRule>
  </conditionalFormatting>
  <conditionalFormatting sqref="H80">
    <cfRule type="cellIs" dxfId="5" priority="796" operator="greaterThan">
      <formula>200</formula>
    </cfRule>
  </conditionalFormatting>
  <conditionalFormatting sqref="H80">
    <cfRule type="cellIs" dxfId="6" priority="797" operator="greaterThan">
      <formula>150</formula>
    </cfRule>
  </conditionalFormatting>
  <conditionalFormatting sqref="H81">
    <cfRule type="cellIs" dxfId="4" priority="798" operator="greaterThan">
      <formula>250</formula>
    </cfRule>
  </conditionalFormatting>
  <conditionalFormatting sqref="H81">
    <cfRule type="cellIs" dxfId="5" priority="799" operator="greaterThan">
      <formula>200</formula>
    </cfRule>
  </conditionalFormatting>
  <conditionalFormatting sqref="H81">
    <cfRule type="cellIs" dxfId="6" priority="800" operator="greaterThan">
      <formula>150</formula>
    </cfRule>
  </conditionalFormatting>
  <conditionalFormatting sqref="H82">
    <cfRule type="cellIs" dxfId="4" priority="801" operator="greaterThan">
      <formula>250</formula>
    </cfRule>
  </conditionalFormatting>
  <conditionalFormatting sqref="H82">
    <cfRule type="cellIs" dxfId="5" priority="802" operator="greaterThan">
      <formula>200</formula>
    </cfRule>
  </conditionalFormatting>
  <conditionalFormatting sqref="H82">
    <cfRule type="cellIs" dxfId="6" priority="803" operator="greaterThan">
      <formula>150</formula>
    </cfRule>
  </conditionalFormatting>
  <conditionalFormatting sqref="H83">
    <cfRule type="cellIs" dxfId="4" priority="804" operator="greaterThan">
      <formula>250</formula>
    </cfRule>
  </conditionalFormatting>
  <conditionalFormatting sqref="H83">
    <cfRule type="cellIs" dxfId="5" priority="805" operator="greaterThan">
      <formula>200</formula>
    </cfRule>
  </conditionalFormatting>
  <conditionalFormatting sqref="H83">
    <cfRule type="cellIs" dxfId="6" priority="806" operator="greaterThan">
      <formula>150</formula>
    </cfRule>
  </conditionalFormatting>
  <conditionalFormatting sqref="H84">
    <cfRule type="cellIs" dxfId="4" priority="807" operator="greaterThan">
      <formula>250</formula>
    </cfRule>
  </conditionalFormatting>
  <conditionalFormatting sqref="H84">
    <cfRule type="cellIs" dxfId="5" priority="808" operator="greaterThan">
      <formula>200</formula>
    </cfRule>
  </conditionalFormatting>
  <conditionalFormatting sqref="H84">
    <cfRule type="cellIs" dxfId="6" priority="809" operator="greaterThan">
      <formula>150</formula>
    </cfRule>
  </conditionalFormatting>
  <conditionalFormatting sqref="H85">
    <cfRule type="cellIs" dxfId="4" priority="810" operator="greaterThan">
      <formula>250</formula>
    </cfRule>
  </conditionalFormatting>
  <conditionalFormatting sqref="H85">
    <cfRule type="cellIs" dxfId="5" priority="811" operator="greaterThan">
      <formula>200</formula>
    </cfRule>
  </conditionalFormatting>
  <conditionalFormatting sqref="H85">
    <cfRule type="cellIs" dxfId="6" priority="812" operator="greaterThan">
      <formula>150</formula>
    </cfRule>
  </conditionalFormatting>
  <conditionalFormatting sqref="H86">
    <cfRule type="cellIs" dxfId="4" priority="813" operator="greaterThan">
      <formula>250</formula>
    </cfRule>
  </conditionalFormatting>
  <conditionalFormatting sqref="H86">
    <cfRule type="cellIs" dxfId="5" priority="814" operator="greaterThan">
      <formula>200</formula>
    </cfRule>
  </conditionalFormatting>
  <conditionalFormatting sqref="H86">
    <cfRule type="cellIs" dxfId="6" priority="815" operator="greaterThan">
      <formula>150</formula>
    </cfRule>
  </conditionalFormatting>
  <conditionalFormatting sqref="H87">
    <cfRule type="cellIs" dxfId="4" priority="816" operator="greaterThan">
      <formula>250</formula>
    </cfRule>
  </conditionalFormatting>
  <conditionalFormatting sqref="H87">
    <cfRule type="cellIs" dxfId="5" priority="817" operator="greaterThan">
      <formula>200</formula>
    </cfRule>
  </conditionalFormatting>
  <conditionalFormatting sqref="H87">
    <cfRule type="cellIs" dxfId="6" priority="818" operator="greaterThan">
      <formula>150</formula>
    </cfRule>
  </conditionalFormatting>
  <conditionalFormatting sqref="H88">
    <cfRule type="cellIs" dxfId="4" priority="819" operator="greaterThan">
      <formula>250</formula>
    </cfRule>
  </conditionalFormatting>
  <conditionalFormatting sqref="H88">
    <cfRule type="cellIs" dxfId="5" priority="820" operator="greaterThan">
      <formula>200</formula>
    </cfRule>
  </conditionalFormatting>
  <conditionalFormatting sqref="H88">
    <cfRule type="cellIs" dxfId="6" priority="821" operator="greaterThan">
      <formula>150</formula>
    </cfRule>
  </conditionalFormatting>
  <conditionalFormatting sqref="H89">
    <cfRule type="cellIs" dxfId="4" priority="822" operator="greaterThan">
      <formula>250</formula>
    </cfRule>
  </conditionalFormatting>
  <conditionalFormatting sqref="H89">
    <cfRule type="cellIs" dxfId="5" priority="823" operator="greaterThan">
      <formula>200</formula>
    </cfRule>
  </conditionalFormatting>
  <conditionalFormatting sqref="H89">
    <cfRule type="cellIs" dxfId="6" priority="824" operator="greaterThan">
      <formula>150</formula>
    </cfRule>
  </conditionalFormatting>
  <conditionalFormatting sqref="H90">
    <cfRule type="cellIs" dxfId="4" priority="825" operator="greaterThan">
      <formula>250</formula>
    </cfRule>
  </conditionalFormatting>
  <conditionalFormatting sqref="H90">
    <cfRule type="cellIs" dxfId="5" priority="826" operator="greaterThan">
      <formula>200</formula>
    </cfRule>
  </conditionalFormatting>
  <conditionalFormatting sqref="H90">
    <cfRule type="cellIs" dxfId="6" priority="827" operator="greaterThan">
      <formula>150</formula>
    </cfRule>
  </conditionalFormatting>
  <conditionalFormatting sqref="H91">
    <cfRule type="cellIs" dxfId="4" priority="828" operator="greaterThan">
      <formula>250</formula>
    </cfRule>
  </conditionalFormatting>
  <conditionalFormatting sqref="H91">
    <cfRule type="cellIs" dxfId="5" priority="829" operator="greaterThan">
      <formula>200</formula>
    </cfRule>
  </conditionalFormatting>
  <conditionalFormatting sqref="H91">
    <cfRule type="cellIs" dxfId="6" priority="830" operator="greaterThan">
      <formula>150</formula>
    </cfRule>
  </conditionalFormatting>
  <conditionalFormatting sqref="H92">
    <cfRule type="cellIs" dxfId="4" priority="831" operator="greaterThan">
      <formula>250</formula>
    </cfRule>
  </conditionalFormatting>
  <conditionalFormatting sqref="H92">
    <cfRule type="cellIs" dxfId="5" priority="832" operator="greaterThan">
      <formula>200</formula>
    </cfRule>
  </conditionalFormatting>
  <conditionalFormatting sqref="H92">
    <cfRule type="cellIs" dxfId="6" priority="833" operator="greaterThan">
      <formula>150</formula>
    </cfRule>
  </conditionalFormatting>
  <conditionalFormatting sqref="H93">
    <cfRule type="cellIs" dxfId="4" priority="834" operator="greaterThan">
      <formula>250</formula>
    </cfRule>
  </conditionalFormatting>
  <conditionalFormatting sqref="H93">
    <cfRule type="cellIs" dxfId="5" priority="835" operator="greaterThan">
      <formula>200</formula>
    </cfRule>
  </conditionalFormatting>
  <conditionalFormatting sqref="H93">
    <cfRule type="cellIs" dxfId="6" priority="836" operator="greaterThan">
      <formula>150</formula>
    </cfRule>
  </conditionalFormatting>
  <conditionalFormatting sqref="H94">
    <cfRule type="cellIs" dxfId="4" priority="837" operator="greaterThan">
      <formula>250</formula>
    </cfRule>
  </conditionalFormatting>
  <conditionalFormatting sqref="H94">
    <cfRule type="cellIs" dxfId="5" priority="838" operator="greaterThan">
      <formula>200</formula>
    </cfRule>
  </conditionalFormatting>
  <conditionalFormatting sqref="H94">
    <cfRule type="cellIs" dxfId="6" priority="839" operator="greaterThan">
      <formula>150</formula>
    </cfRule>
  </conditionalFormatting>
  <conditionalFormatting sqref="H95">
    <cfRule type="cellIs" dxfId="4" priority="840" operator="greaterThan">
      <formula>250</formula>
    </cfRule>
  </conditionalFormatting>
  <conditionalFormatting sqref="H95">
    <cfRule type="cellIs" dxfId="5" priority="841" operator="greaterThan">
      <formula>200</formula>
    </cfRule>
  </conditionalFormatting>
  <conditionalFormatting sqref="H95">
    <cfRule type="cellIs" dxfId="6" priority="842" operator="greaterThan">
      <formula>150</formula>
    </cfRule>
  </conditionalFormatting>
  <conditionalFormatting sqref="H96">
    <cfRule type="cellIs" dxfId="4" priority="843" operator="greaterThan">
      <formula>250</formula>
    </cfRule>
  </conditionalFormatting>
  <conditionalFormatting sqref="H96">
    <cfRule type="cellIs" dxfId="5" priority="844" operator="greaterThan">
      <formula>200</formula>
    </cfRule>
  </conditionalFormatting>
  <conditionalFormatting sqref="H96">
    <cfRule type="cellIs" dxfId="6" priority="845" operator="greaterThan">
      <formula>150</formula>
    </cfRule>
  </conditionalFormatting>
  <conditionalFormatting sqref="H97">
    <cfRule type="cellIs" dxfId="4" priority="846" operator="greaterThan">
      <formula>250</formula>
    </cfRule>
  </conditionalFormatting>
  <conditionalFormatting sqref="H97">
    <cfRule type="cellIs" dxfId="5" priority="847" operator="greaterThan">
      <formula>200</formula>
    </cfRule>
  </conditionalFormatting>
  <conditionalFormatting sqref="H97">
    <cfRule type="cellIs" dxfId="6" priority="848" operator="greaterThan">
      <formula>150</formula>
    </cfRule>
  </conditionalFormatting>
  <conditionalFormatting sqref="H98">
    <cfRule type="cellIs" dxfId="4" priority="849" operator="greaterThan">
      <formula>250</formula>
    </cfRule>
  </conditionalFormatting>
  <conditionalFormatting sqref="H98">
    <cfRule type="cellIs" dxfId="5" priority="850" operator="greaterThan">
      <formula>200</formula>
    </cfRule>
  </conditionalFormatting>
  <conditionalFormatting sqref="H98">
    <cfRule type="cellIs" dxfId="6" priority="851" operator="greaterThan">
      <formula>150</formula>
    </cfRule>
  </conditionalFormatting>
  <conditionalFormatting sqref="H99">
    <cfRule type="cellIs" dxfId="4" priority="852" operator="greaterThan">
      <formula>250</formula>
    </cfRule>
  </conditionalFormatting>
  <conditionalFormatting sqref="H99">
    <cfRule type="cellIs" dxfId="5" priority="853" operator="greaterThan">
      <formula>200</formula>
    </cfRule>
  </conditionalFormatting>
  <conditionalFormatting sqref="H99">
    <cfRule type="cellIs" dxfId="6" priority="854" operator="greaterThan">
      <formula>150</formula>
    </cfRule>
  </conditionalFormatting>
  <conditionalFormatting sqref="H100">
    <cfRule type="cellIs" dxfId="4" priority="855" operator="greaterThan">
      <formula>250</formula>
    </cfRule>
  </conditionalFormatting>
  <conditionalFormatting sqref="H100">
    <cfRule type="cellIs" dxfId="5" priority="856" operator="greaterThan">
      <formula>200</formula>
    </cfRule>
  </conditionalFormatting>
  <conditionalFormatting sqref="H100">
    <cfRule type="cellIs" dxfId="6" priority="857" operator="greaterThan">
      <formula>150</formula>
    </cfRule>
  </conditionalFormatting>
  <conditionalFormatting sqref="H101">
    <cfRule type="cellIs" dxfId="4" priority="858" operator="greaterThan">
      <formula>250</formula>
    </cfRule>
  </conditionalFormatting>
  <conditionalFormatting sqref="H101">
    <cfRule type="cellIs" dxfId="5" priority="859" operator="greaterThan">
      <formula>200</formula>
    </cfRule>
  </conditionalFormatting>
  <conditionalFormatting sqref="H101">
    <cfRule type="cellIs" dxfId="6" priority="860" operator="greaterThan">
      <formula>150</formula>
    </cfRule>
  </conditionalFormatting>
  <conditionalFormatting sqref="H102">
    <cfRule type="cellIs" dxfId="4" priority="861" operator="greaterThan">
      <formula>250</formula>
    </cfRule>
  </conditionalFormatting>
  <conditionalFormatting sqref="H102">
    <cfRule type="cellIs" dxfId="5" priority="862" operator="greaterThan">
      <formula>200</formula>
    </cfRule>
  </conditionalFormatting>
  <conditionalFormatting sqref="H102">
    <cfRule type="cellIs" dxfId="6" priority="863" operator="greaterThan">
      <formula>150</formula>
    </cfRule>
  </conditionalFormatting>
  <conditionalFormatting sqref="H103">
    <cfRule type="cellIs" dxfId="4" priority="864" operator="greaterThan">
      <formula>250</formula>
    </cfRule>
  </conditionalFormatting>
  <conditionalFormatting sqref="H103">
    <cfRule type="cellIs" dxfId="5" priority="865" operator="greaterThan">
      <formula>200</formula>
    </cfRule>
  </conditionalFormatting>
  <conditionalFormatting sqref="H103">
    <cfRule type="cellIs" dxfId="6" priority="866" operator="greaterThan">
      <formula>150</formula>
    </cfRule>
  </conditionalFormatting>
  <conditionalFormatting sqref="I8">
    <cfRule type="cellIs" dxfId="4" priority="867" operator="greaterThan">
      <formula>250</formula>
    </cfRule>
  </conditionalFormatting>
  <conditionalFormatting sqref="I8">
    <cfRule type="cellIs" dxfId="5" priority="868" operator="greaterThan">
      <formula>200</formula>
    </cfRule>
  </conditionalFormatting>
  <conditionalFormatting sqref="I8">
    <cfRule type="cellIs" dxfId="6" priority="869" operator="greaterThan">
      <formula>150</formula>
    </cfRule>
  </conditionalFormatting>
  <conditionalFormatting sqref="I9">
    <cfRule type="cellIs" dxfId="4" priority="870" operator="greaterThan">
      <formula>250</formula>
    </cfRule>
  </conditionalFormatting>
  <conditionalFormatting sqref="I9">
    <cfRule type="cellIs" dxfId="5" priority="871" operator="greaterThan">
      <formula>200</formula>
    </cfRule>
  </conditionalFormatting>
  <conditionalFormatting sqref="I9">
    <cfRule type="cellIs" dxfId="6" priority="872" operator="greaterThan">
      <formula>150</formula>
    </cfRule>
  </conditionalFormatting>
  <conditionalFormatting sqref="I10">
    <cfRule type="cellIs" dxfId="4" priority="873" operator="greaterThan">
      <formula>250</formula>
    </cfRule>
  </conditionalFormatting>
  <conditionalFormatting sqref="I10">
    <cfRule type="cellIs" dxfId="5" priority="874" operator="greaterThan">
      <formula>200</formula>
    </cfRule>
  </conditionalFormatting>
  <conditionalFormatting sqref="I10">
    <cfRule type="cellIs" dxfId="6" priority="875" operator="greaterThan">
      <formula>150</formula>
    </cfRule>
  </conditionalFormatting>
  <conditionalFormatting sqref="I11">
    <cfRule type="cellIs" dxfId="4" priority="876" operator="greaterThan">
      <formula>250</formula>
    </cfRule>
  </conditionalFormatting>
  <conditionalFormatting sqref="I11">
    <cfRule type="cellIs" dxfId="5" priority="877" operator="greaterThan">
      <formula>200</formula>
    </cfRule>
  </conditionalFormatting>
  <conditionalFormatting sqref="I11">
    <cfRule type="cellIs" dxfId="6" priority="878" operator="greaterThan">
      <formula>150</formula>
    </cfRule>
  </conditionalFormatting>
  <conditionalFormatting sqref="I12">
    <cfRule type="cellIs" dxfId="4" priority="879" operator="greaterThan">
      <formula>250</formula>
    </cfRule>
  </conditionalFormatting>
  <conditionalFormatting sqref="I12">
    <cfRule type="cellIs" dxfId="5" priority="880" operator="greaterThan">
      <formula>200</formula>
    </cfRule>
  </conditionalFormatting>
  <conditionalFormatting sqref="I12">
    <cfRule type="cellIs" dxfId="6" priority="881" operator="greaterThan">
      <formula>150</formula>
    </cfRule>
  </conditionalFormatting>
  <conditionalFormatting sqref="I13">
    <cfRule type="cellIs" dxfId="4" priority="882" operator="greaterThan">
      <formula>250</formula>
    </cfRule>
  </conditionalFormatting>
  <conditionalFormatting sqref="I13">
    <cfRule type="cellIs" dxfId="5" priority="883" operator="greaterThan">
      <formula>200</formula>
    </cfRule>
  </conditionalFormatting>
  <conditionalFormatting sqref="I13">
    <cfRule type="cellIs" dxfId="6" priority="884" operator="greaterThan">
      <formula>150</formula>
    </cfRule>
  </conditionalFormatting>
  <conditionalFormatting sqref="I14">
    <cfRule type="cellIs" dxfId="4" priority="885" operator="greaterThan">
      <formula>250</formula>
    </cfRule>
  </conditionalFormatting>
  <conditionalFormatting sqref="I14">
    <cfRule type="cellIs" dxfId="5" priority="886" operator="greaterThan">
      <formula>200</formula>
    </cfRule>
  </conditionalFormatting>
  <conditionalFormatting sqref="I14">
    <cfRule type="cellIs" dxfId="6" priority="887" operator="greaterThan">
      <formula>150</formula>
    </cfRule>
  </conditionalFormatting>
  <conditionalFormatting sqref="I15">
    <cfRule type="cellIs" dxfId="4" priority="888" operator="greaterThan">
      <formula>250</formula>
    </cfRule>
  </conditionalFormatting>
  <conditionalFormatting sqref="I15">
    <cfRule type="cellIs" dxfId="5" priority="889" operator="greaterThan">
      <formula>200</formula>
    </cfRule>
  </conditionalFormatting>
  <conditionalFormatting sqref="I15">
    <cfRule type="cellIs" dxfId="6" priority="890" operator="greaterThan">
      <formula>150</formula>
    </cfRule>
  </conditionalFormatting>
  <conditionalFormatting sqref="I16">
    <cfRule type="cellIs" dxfId="4" priority="891" operator="greaterThan">
      <formula>250</formula>
    </cfRule>
  </conditionalFormatting>
  <conditionalFormatting sqref="I16">
    <cfRule type="cellIs" dxfId="5" priority="892" operator="greaterThan">
      <formula>200</formula>
    </cfRule>
  </conditionalFormatting>
  <conditionalFormatting sqref="I16">
    <cfRule type="cellIs" dxfId="6" priority="893" operator="greaterThan">
      <formula>150</formula>
    </cfRule>
  </conditionalFormatting>
  <conditionalFormatting sqref="I17">
    <cfRule type="cellIs" dxfId="4" priority="894" operator="greaterThan">
      <formula>250</formula>
    </cfRule>
  </conditionalFormatting>
  <conditionalFormatting sqref="I17">
    <cfRule type="cellIs" dxfId="5" priority="895" operator="greaterThan">
      <formula>200</formula>
    </cfRule>
  </conditionalFormatting>
  <conditionalFormatting sqref="I17">
    <cfRule type="cellIs" dxfId="6" priority="896" operator="greaterThan">
      <formula>150</formula>
    </cfRule>
  </conditionalFormatting>
  <conditionalFormatting sqref="I18">
    <cfRule type="cellIs" dxfId="4" priority="897" operator="greaterThan">
      <formula>250</formula>
    </cfRule>
  </conditionalFormatting>
  <conditionalFormatting sqref="I18">
    <cfRule type="cellIs" dxfId="5" priority="898" operator="greaterThan">
      <formula>200</formula>
    </cfRule>
  </conditionalFormatting>
  <conditionalFormatting sqref="I18">
    <cfRule type="cellIs" dxfId="6" priority="899" operator="greaterThan">
      <formula>150</formula>
    </cfRule>
  </conditionalFormatting>
  <conditionalFormatting sqref="I19">
    <cfRule type="cellIs" dxfId="4" priority="900" operator="greaterThan">
      <formula>250</formula>
    </cfRule>
  </conditionalFormatting>
  <conditionalFormatting sqref="I19">
    <cfRule type="cellIs" dxfId="5" priority="901" operator="greaterThan">
      <formula>200</formula>
    </cfRule>
  </conditionalFormatting>
  <conditionalFormatting sqref="I19">
    <cfRule type="cellIs" dxfId="6" priority="902" operator="greaterThan">
      <formula>150</formula>
    </cfRule>
  </conditionalFormatting>
  <conditionalFormatting sqref="I20">
    <cfRule type="cellIs" dxfId="4" priority="903" operator="greaterThan">
      <formula>250</formula>
    </cfRule>
  </conditionalFormatting>
  <conditionalFormatting sqref="I20">
    <cfRule type="cellIs" dxfId="5" priority="904" operator="greaterThan">
      <formula>200</formula>
    </cfRule>
  </conditionalFormatting>
  <conditionalFormatting sqref="I20">
    <cfRule type="cellIs" dxfId="6" priority="905" operator="greaterThan">
      <formula>150</formula>
    </cfRule>
  </conditionalFormatting>
  <conditionalFormatting sqref="I21">
    <cfRule type="cellIs" dxfId="4" priority="906" operator="greaterThan">
      <formula>250</formula>
    </cfRule>
  </conditionalFormatting>
  <conditionalFormatting sqref="I21">
    <cfRule type="cellIs" dxfId="5" priority="907" operator="greaterThan">
      <formula>200</formula>
    </cfRule>
  </conditionalFormatting>
  <conditionalFormatting sqref="I21">
    <cfRule type="cellIs" dxfId="6" priority="908" operator="greaterThan">
      <formula>150</formula>
    </cfRule>
  </conditionalFormatting>
  <conditionalFormatting sqref="I22">
    <cfRule type="cellIs" dxfId="4" priority="909" operator="greaterThan">
      <formula>250</formula>
    </cfRule>
  </conditionalFormatting>
  <conditionalFormatting sqref="I22">
    <cfRule type="cellIs" dxfId="5" priority="910" operator="greaterThan">
      <formula>200</formula>
    </cfRule>
  </conditionalFormatting>
  <conditionalFormatting sqref="I22">
    <cfRule type="cellIs" dxfId="6" priority="911" operator="greaterThan">
      <formula>150</formula>
    </cfRule>
  </conditionalFormatting>
  <conditionalFormatting sqref="I23">
    <cfRule type="cellIs" dxfId="4" priority="912" operator="greaterThan">
      <formula>250</formula>
    </cfRule>
  </conditionalFormatting>
  <conditionalFormatting sqref="I23">
    <cfRule type="cellIs" dxfId="5" priority="913" operator="greaterThan">
      <formula>200</formula>
    </cfRule>
  </conditionalFormatting>
  <conditionalFormatting sqref="I23">
    <cfRule type="cellIs" dxfId="6" priority="914" operator="greaterThan">
      <formula>150</formula>
    </cfRule>
  </conditionalFormatting>
  <conditionalFormatting sqref="I24">
    <cfRule type="cellIs" dxfId="4" priority="915" operator="greaterThan">
      <formula>250</formula>
    </cfRule>
  </conditionalFormatting>
  <conditionalFormatting sqref="I24">
    <cfRule type="cellIs" dxfId="5" priority="916" operator="greaterThan">
      <formula>200</formula>
    </cfRule>
  </conditionalFormatting>
  <conditionalFormatting sqref="I24">
    <cfRule type="cellIs" dxfId="6" priority="917" operator="greaterThan">
      <formula>150</formula>
    </cfRule>
  </conditionalFormatting>
  <conditionalFormatting sqref="I25">
    <cfRule type="cellIs" dxfId="4" priority="918" operator="greaterThan">
      <formula>250</formula>
    </cfRule>
  </conditionalFormatting>
  <conditionalFormatting sqref="I25">
    <cfRule type="cellIs" dxfId="5" priority="919" operator="greaterThan">
      <formula>200</formula>
    </cfRule>
  </conditionalFormatting>
  <conditionalFormatting sqref="I25">
    <cfRule type="cellIs" dxfId="6" priority="920" operator="greaterThan">
      <formula>150</formula>
    </cfRule>
  </conditionalFormatting>
  <conditionalFormatting sqref="I26">
    <cfRule type="cellIs" dxfId="4" priority="921" operator="greaterThan">
      <formula>250</formula>
    </cfRule>
  </conditionalFormatting>
  <conditionalFormatting sqref="I26">
    <cfRule type="cellIs" dxfId="5" priority="922" operator="greaterThan">
      <formula>200</formula>
    </cfRule>
  </conditionalFormatting>
  <conditionalFormatting sqref="I26">
    <cfRule type="cellIs" dxfId="6" priority="923" operator="greaterThan">
      <formula>150</formula>
    </cfRule>
  </conditionalFormatting>
  <conditionalFormatting sqref="I27">
    <cfRule type="cellIs" dxfId="4" priority="924" operator="greaterThan">
      <formula>250</formula>
    </cfRule>
  </conditionalFormatting>
  <conditionalFormatting sqref="I27">
    <cfRule type="cellIs" dxfId="5" priority="925" operator="greaterThan">
      <formula>200</formula>
    </cfRule>
  </conditionalFormatting>
  <conditionalFormatting sqref="I27">
    <cfRule type="cellIs" dxfId="6" priority="926" operator="greaterThan">
      <formula>150</formula>
    </cfRule>
  </conditionalFormatting>
  <conditionalFormatting sqref="I28">
    <cfRule type="cellIs" dxfId="4" priority="927" operator="greaterThan">
      <formula>250</formula>
    </cfRule>
  </conditionalFormatting>
  <conditionalFormatting sqref="I28">
    <cfRule type="cellIs" dxfId="5" priority="928" operator="greaterThan">
      <formula>200</formula>
    </cfRule>
  </conditionalFormatting>
  <conditionalFormatting sqref="I28">
    <cfRule type="cellIs" dxfId="6" priority="929" operator="greaterThan">
      <formula>150</formula>
    </cfRule>
  </conditionalFormatting>
  <conditionalFormatting sqref="I29">
    <cfRule type="cellIs" dxfId="4" priority="930" operator="greaterThan">
      <formula>250</formula>
    </cfRule>
  </conditionalFormatting>
  <conditionalFormatting sqref="I29">
    <cfRule type="cellIs" dxfId="5" priority="931" operator="greaterThan">
      <formula>200</formula>
    </cfRule>
  </conditionalFormatting>
  <conditionalFormatting sqref="I29">
    <cfRule type="cellIs" dxfId="6" priority="932" operator="greaterThan">
      <formula>150</formula>
    </cfRule>
  </conditionalFormatting>
  <conditionalFormatting sqref="I30">
    <cfRule type="cellIs" dxfId="4" priority="933" operator="greaterThan">
      <formula>250</formula>
    </cfRule>
  </conditionalFormatting>
  <conditionalFormatting sqref="I30">
    <cfRule type="cellIs" dxfId="5" priority="934" operator="greaterThan">
      <formula>200</formula>
    </cfRule>
  </conditionalFormatting>
  <conditionalFormatting sqref="I30">
    <cfRule type="cellIs" dxfId="6" priority="935" operator="greaterThan">
      <formula>150</formula>
    </cfRule>
  </conditionalFormatting>
  <conditionalFormatting sqref="I31">
    <cfRule type="cellIs" dxfId="4" priority="936" operator="greaterThan">
      <formula>250</formula>
    </cfRule>
  </conditionalFormatting>
  <conditionalFormatting sqref="I31">
    <cfRule type="cellIs" dxfId="5" priority="937" operator="greaterThan">
      <formula>200</formula>
    </cfRule>
  </conditionalFormatting>
  <conditionalFormatting sqref="I31">
    <cfRule type="cellIs" dxfId="6" priority="938" operator="greaterThan">
      <formula>150</formula>
    </cfRule>
  </conditionalFormatting>
  <conditionalFormatting sqref="I32">
    <cfRule type="cellIs" dxfId="4" priority="939" operator="greaterThan">
      <formula>250</formula>
    </cfRule>
  </conditionalFormatting>
  <conditionalFormatting sqref="I32">
    <cfRule type="cellIs" dxfId="5" priority="940" operator="greaterThan">
      <formula>200</formula>
    </cfRule>
  </conditionalFormatting>
  <conditionalFormatting sqref="I32">
    <cfRule type="cellIs" dxfId="6" priority="941" operator="greaterThan">
      <formula>150</formula>
    </cfRule>
  </conditionalFormatting>
  <conditionalFormatting sqref="I33">
    <cfRule type="cellIs" dxfId="4" priority="942" operator="greaterThan">
      <formula>250</formula>
    </cfRule>
  </conditionalFormatting>
  <conditionalFormatting sqref="I33">
    <cfRule type="cellIs" dxfId="5" priority="943" operator="greaterThan">
      <formula>200</formula>
    </cfRule>
  </conditionalFormatting>
  <conditionalFormatting sqref="I33">
    <cfRule type="cellIs" dxfId="6" priority="944" operator="greaterThan">
      <formula>150</formula>
    </cfRule>
  </conditionalFormatting>
  <conditionalFormatting sqref="I34">
    <cfRule type="cellIs" dxfId="4" priority="945" operator="greaterThan">
      <formula>250</formula>
    </cfRule>
  </conditionalFormatting>
  <conditionalFormatting sqref="I34">
    <cfRule type="cellIs" dxfId="5" priority="946" operator="greaterThan">
      <formula>200</formula>
    </cfRule>
  </conditionalFormatting>
  <conditionalFormatting sqref="I34">
    <cfRule type="cellIs" dxfId="6" priority="947" operator="greaterThan">
      <formula>150</formula>
    </cfRule>
  </conditionalFormatting>
  <conditionalFormatting sqref="I35">
    <cfRule type="cellIs" dxfId="4" priority="948" operator="greaterThan">
      <formula>250</formula>
    </cfRule>
  </conditionalFormatting>
  <conditionalFormatting sqref="I35">
    <cfRule type="cellIs" dxfId="5" priority="949" operator="greaterThan">
      <formula>200</formula>
    </cfRule>
  </conditionalFormatting>
  <conditionalFormatting sqref="I35">
    <cfRule type="cellIs" dxfId="6" priority="950" operator="greaterThan">
      <formula>150</formula>
    </cfRule>
  </conditionalFormatting>
  <conditionalFormatting sqref="I36">
    <cfRule type="cellIs" dxfId="4" priority="951" operator="greaterThan">
      <formula>250</formula>
    </cfRule>
  </conditionalFormatting>
  <conditionalFormatting sqref="I36">
    <cfRule type="cellIs" dxfId="5" priority="952" operator="greaterThan">
      <formula>200</formula>
    </cfRule>
  </conditionalFormatting>
  <conditionalFormatting sqref="I36">
    <cfRule type="cellIs" dxfId="6" priority="953" operator="greaterThan">
      <formula>150</formula>
    </cfRule>
  </conditionalFormatting>
  <conditionalFormatting sqref="I37">
    <cfRule type="cellIs" dxfId="4" priority="954" operator="greaterThan">
      <formula>250</formula>
    </cfRule>
  </conditionalFormatting>
  <conditionalFormatting sqref="I37">
    <cfRule type="cellIs" dxfId="5" priority="955" operator="greaterThan">
      <formula>200</formula>
    </cfRule>
  </conditionalFormatting>
  <conditionalFormatting sqref="I37">
    <cfRule type="cellIs" dxfId="6" priority="956" operator="greaterThan">
      <formula>150</formula>
    </cfRule>
  </conditionalFormatting>
  <conditionalFormatting sqref="I38">
    <cfRule type="cellIs" dxfId="4" priority="957" operator="greaterThan">
      <formula>250</formula>
    </cfRule>
  </conditionalFormatting>
  <conditionalFormatting sqref="I38">
    <cfRule type="cellIs" dxfId="5" priority="958" operator="greaterThan">
      <formula>200</formula>
    </cfRule>
  </conditionalFormatting>
  <conditionalFormatting sqref="I38">
    <cfRule type="cellIs" dxfId="6" priority="959" operator="greaterThan">
      <formula>150</formula>
    </cfRule>
  </conditionalFormatting>
  <conditionalFormatting sqref="I39">
    <cfRule type="cellIs" dxfId="4" priority="960" operator="greaterThan">
      <formula>250</formula>
    </cfRule>
  </conditionalFormatting>
  <conditionalFormatting sqref="I39">
    <cfRule type="cellIs" dxfId="5" priority="961" operator="greaterThan">
      <formula>200</formula>
    </cfRule>
  </conditionalFormatting>
  <conditionalFormatting sqref="I39">
    <cfRule type="cellIs" dxfId="6" priority="962" operator="greaterThan">
      <formula>150</formula>
    </cfRule>
  </conditionalFormatting>
  <conditionalFormatting sqref="I40">
    <cfRule type="cellIs" dxfId="4" priority="963" operator="greaterThan">
      <formula>250</formula>
    </cfRule>
  </conditionalFormatting>
  <conditionalFormatting sqref="I40">
    <cfRule type="cellIs" dxfId="5" priority="964" operator="greaterThan">
      <formula>200</formula>
    </cfRule>
  </conditionalFormatting>
  <conditionalFormatting sqref="I40">
    <cfRule type="cellIs" dxfId="6" priority="965" operator="greaterThan">
      <formula>150</formula>
    </cfRule>
  </conditionalFormatting>
  <conditionalFormatting sqref="I41">
    <cfRule type="cellIs" dxfId="4" priority="966" operator="greaterThan">
      <formula>250</formula>
    </cfRule>
  </conditionalFormatting>
  <conditionalFormatting sqref="I41">
    <cfRule type="cellIs" dxfId="5" priority="967" operator="greaterThan">
      <formula>200</formula>
    </cfRule>
  </conditionalFormatting>
  <conditionalFormatting sqref="I41">
    <cfRule type="cellIs" dxfId="6" priority="968" operator="greaterThan">
      <formula>150</formula>
    </cfRule>
  </conditionalFormatting>
  <conditionalFormatting sqref="I42">
    <cfRule type="cellIs" dxfId="4" priority="969" operator="greaterThan">
      <formula>250</formula>
    </cfRule>
  </conditionalFormatting>
  <conditionalFormatting sqref="I42">
    <cfRule type="cellIs" dxfId="5" priority="970" operator="greaterThan">
      <formula>200</formula>
    </cfRule>
  </conditionalFormatting>
  <conditionalFormatting sqref="I42">
    <cfRule type="cellIs" dxfId="6" priority="971" operator="greaterThan">
      <formula>150</formula>
    </cfRule>
  </conditionalFormatting>
  <conditionalFormatting sqref="I43">
    <cfRule type="cellIs" dxfId="4" priority="972" operator="greaterThan">
      <formula>250</formula>
    </cfRule>
  </conditionalFormatting>
  <conditionalFormatting sqref="I43">
    <cfRule type="cellIs" dxfId="5" priority="973" operator="greaterThan">
      <formula>200</formula>
    </cfRule>
  </conditionalFormatting>
  <conditionalFormatting sqref="I43">
    <cfRule type="cellIs" dxfId="6" priority="974" operator="greaterThan">
      <formula>150</formula>
    </cfRule>
  </conditionalFormatting>
  <conditionalFormatting sqref="I44">
    <cfRule type="cellIs" dxfId="4" priority="975" operator="greaterThan">
      <formula>250</formula>
    </cfRule>
  </conditionalFormatting>
  <conditionalFormatting sqref="I44">
    <cfRule type="cellIs" dxfId="5" priority="976" operator="greaterThan">
      <formula>200</formula>
    </cfRule>
  </conditionalFormatting>
  <conditionalFormatting sqref="I44">
    <cfRule type="cellIs" dxfId="6" priority="977" operator="greaterThan">
      <formula>150</formula>
    </cfRule>
  </conditionalFormatting>
  <conditionalFormatting sqref="I45">
    <cfRule type="cellIs" dxfId="4" priority="978" operator="greaterThan">
      <formula>250</formula>
    </cfRule>
  </conditionalFormatting>
  <conditionalFormatting sqref="I45">
    <cfRule type="cellIs" dxfId="5" priority="979" operator="greaterThan">
      <formula>200</formula>
    </cfRule>
  </conditionalFormatting>
  <conditionalFormatting sqref="I45">
    <cfRule type="cellIs" dxfId="6" priority="980" operator="greaterThan">
      <formula>150</formula>
    </cfRule>
  </conditionalFormatting>
  <conditionalFormatting sqref="I46">
    <cfRule type="cellIs" dxfId="4" priority="981" operator="greaterThan">
      <formula>250</formula>
    </cfRule>
  </conditionalFormatting>
  <conditionalFormatting sqref="I46">
    <cfRule type="cellIs" dxfId="5" priority="982" operator="greaterThan">
      <formula>200</formula>
    </cfRule>
  </conditionalFormatting>
  <conditionalFormatting sqref="I46">
    <cfRule type="cellIs" dxfId="6" priority="983" operator="greaterThan">
      <formula>150</formula>
    </cfRule>
  </conditionalFormatting>
  <conditionalFormatting sqref="I47">
    <cfRule type="cellIs" dxfId="4" priority="984" operator="greaterThan">
      <formula>250</formula>
    </cfRule>
  </conditionalFormatting>
  <conditionalFormatting sqref="I47">
    <cfRule type="cellIs" dxfId="5" priority="985" operator="greaterThan">
      <formula>200</formula>
    </cfRule>
  </conditionalFormatting>
  <conditionalFormatting sqref="I47">
    <cfRule type="cellIs" dxfId="6" priority="986" operator="greaterThan">
      <formula>150</formula>
    </cfRule>
  </conditionalFormatting>
  <conditionalFormatting sqref="I48">
    <cfRule type="cellIs" dxfId="4" priority="987" operator="greaterThan">
      <formula>250</formula>
    </cfRule>
  </conditionalFormatting>
  <conditionalFormatting sqref="I48">
    <cfRule type="cellIs" dxfId="5" priority="988" operator="greaterThan">
      <formula>200</formula>
    </cfRule>
  </conditionalFormatting>
  <conditionalFormatting sqref="I48">
    <cfRule type="cellIs" dxfId="6" priority="989" operator="greaterThan">
      <formula>150</formula>
    </cfRule>
  </conditionalFormatting>
  <conditionalFormatting sqref="I49">
    <cfRule type="cellIs" dxfId="4" priority="990" operator="greaterThan">
      <formula>250</formula>
    </cfRule>
  </conditionalFormatting>
  <conditionalFormatting sqref="I49">
    <cfRule type="cellIs" dxfId="5" priority="991" operator="greaterThan">
      <formula>200</formula>
    </cfRule>
  </conditionalFormatting>
  <conditionalFormatting sqref="I49">
    <cfRule type="cellIs" dxfId="6" priority="992" operator="greaterThan">
      <formula>150</formula>
    </cfRule>
  </conditionalFormatting>
  <conditionalFormatting sqref="I50">
    <cfRule type="cellIs" dxfId="4" priority="993" operator="greaterThan">
      <formula>250</formula>
    </cfRule>
  </conditionalFormatting>
  <conditionalFormatting sqref="I50">
    <cfRule type="cellIs" dxfId="5" priority="994" operator="greaterThan">
      <formula>200</formula>
    </cfRule>
  </conditionalFormatting>
  <conditionalFormatting sqref="I50">
    <cfRule type="cellIs" dxfId="6" priority="995" operator="greaterThan">
      <formula>150</formula>
    </cfRule>
  </conditionalFormatting>
  <conditionalFormatting sqref="I51">
    <cfRule type="cellIs" dxfId="4" priority="996" operator="greaterThan">
      <formula>250</formula>
    </cfRule>
  </conditionalFormatting>
  <conditionalFormatting sqref="I51">
    <cfRule type="cellIs" dxfId="5" priority="997" operator="greaterThan">
      <formula>200</formula>
    </cfRule>
  </conditionalFormatting>
  <conditionalFormatting sqref="I51">
    <cfRule type="cellIs" dxfId="6" priority="998" operator="greaterThan">
      <formula>150</formula>
    </cfRule>
  </conditionalFormatting>
  <conditionalFormatting sqref="I52">
    <cfRule type="cellIs" dxfId="4" priority="999" operator="greaterThan">
      <formula>250</formula>
    </cfRule>
  </conditionalFormatting>
  <conditionalFormatting sqref="I52">
    <cfRule type="cellIs" dxfId="5" priority="1000" operator="greaterThan">
      <formula>200</formula>
    </cfRule>
  </conditionalFormatting>
  <conditionalFormatting sqref="I52">
    <cfRule type="cellIs" dxfId="6" priority="1001" operator="greaterThan">
      <formula>150</formula>
    </cfRule>
  </conditionalFormatting>
  <conditionalFormatting sqref="I53">
    <cfRule type="cellIs" dxfId="4" priority="1002" operator="greaterThan">
      <formula>250</formula>
    </cfRule>
  </conditionalFormatting>
  <conditionalFormatting sqref="I53">
    <cfRule type="cellIs" dxfId="5" priority="1003" operator="greaterThan">
      <formula>200</formula>
    </cfRule>
  </conditionalFormatting>
  <conditionalFormatting sqref="I53">
    <cfRule type="cellIs" dxfId="6" priority="1004" operator="greaterThan">
      <formula>150</formula>
    </cfRule>
  </conditionalFormatting>
  <conditionalFormatting sqref="I54">
    <cfRule type="cellIs" dxfId="4" priority="1005" operator="greaterThan">
      <formula>250</formula>
    </cfRule>
  </conditionalFormatting>
  <conditionalFormatting sqref="I54">
    <cfRule type="cellIs" dxfId="5" priority="1006" operator="greaterThan">
      <formula>200</formula>
    </cfRule>
  </conditionalFormatting>
  <conditionalFormatting sqref="I54">
    <cfRule type="cellIs" dxfId="6" priority="1007" operator="greaterThan">
      <formula>150</formula>
    </cfRule>
  </conditionalFormatting>
  <conditionalFormatting sqref="I55">
    <cfRule type="cellIs" dxfId="4" priority="1008" operator="greaterThan">
      <formula>250</formula>
    </cfRule>
  </conditionalFormatting>
  <conditionalFormatting sqref="I55">
    <cfRule type="cellIs" dxfId="5" priority="1009" operator="greaterThan">
      <formula>200</formula>
    </cfRule>
  </conditionalFormatting>
  <conditionalFormatting sqref="I55">
    <cfRule type="cellIs" dxfId="6" priority="1010" operator="greaterThan">
      <formula>150</formula>
    </cfRule>
  </conditionalFormatting>
  <conditionalFormatting sqref="I56">
    <cfRule type="cellIs" dxfId="4" priority="1011" operator="greaterThan">
      <formula>250</formula>
    </cfRule>
  </conditionalFormatting>
  <conditionalFormatting sqref="I56">
    <cfRule type="cellIs" dxfId="5" priority="1012" operator="greaterThan">
      <formula>200</formula>
    </cfRule>
  </conditionalFormatting>
  <conditionalFormatting sqref="I56">
    <cfRule type="cellIs" dxfId="6" priority="1013" operator="greaterThan">
      <formula>150</formula>
    </cfRule>
  </conditionalFormatting>
  <conditionalFormatting sqref="I57">
    <cfRule type="cellIs" dxfId="4" priority="1014" operator="greaterThan">
      <formula>250</formula>
    </cfRule>
  </conditionalFormatting>
  <conditionalFormatting sqref="I57">
    <cfRule type="cellIs" dxfId="5" priority="1015" operator="greaterThan">
      <formula>200</formula>
    </cfRule>
  </conditionalFormatting>
  <conditionalFormatting sqref="I57">
    <cfRule type="cellIs" dxfId="6" priority="1016" operator="greaterThan">
      <formula>150</formula>
    </cfRule>
  </conditionalFormatting>
  <conditionalFormatting sqref="I58">
    <cfRule type="cellIs" dxfId="4" priority="1017" operator="greaterThan">
      <formula>250</formula>
    </cfRule>
  </conditionalFormatting>
  <conditionalFormatting sqref="I58">
    <cfRule type="cellIs" dxfId="5" priority="1018" operator="greaterThan">
      <formula>200</formula>
    </cfRule>
  </conditionalFormatting>
  <conditionalFormatting sqref="I58">
    <cfRule type="cellIs" dxfId="6" priority="1019" operator="greaterThan">
      <formula>150</formula>
    </cfRule>
  </conditionalFormatting>
  <conditionalFormatting sqref="I59">
    <cfRule type="cellIs" dxfId="4" priority="1020" operator="greaterThan">
      <formula>250</formula>
    </cfRule>
  </conditionalFormatting>
  <conditionalFormatting sqref="I59">
    <cfRule type="cellIs" dxfId="5" priority="1021" operator="greaterThan">
      <formula>200</formula>
    </cfRule>
  </conditionalFormatting>
  <conditionalFormatting sqref="I59">
    <cfRule type="cellIs" dxfId="6" priority="1022" operator="greaterThan">
      <formula>150</formula>
    </cfRule>
  </conditionalFormatting>
  <conditionalFormatting sqref="I60">
    <cfRule type="cellIs" dxfId="4" priority="1023" operator="greaterThan">
      <formula>250</formula>
    </cfRule>
  </conditionalFormatting>
  <conditionalFormatting sqref="I60">
    <cfRule type="cellIs" dxfId="5" priority="1024" operator="greaterThan">
      <formula>200</formula>
    </cfRule>
  </conditionalFormatting>
  <conditionalFormatting sqref="I60">
    <cfRule type="cellIs" dxfId="6" priority="1025" operator="greaterThan">
      <formula>150</formula>
    </cfRule>
  </conditionalFormatting>
  <conditionalFormatting sqref="I61">
    <cfRule type="cellIs" dxfId="4" priority="1026" operator="greaterThan">
      <formula>250</formula>
    </cfRule>
  </conditionalFormatting>
  <conditionalFormatting sqref="I61">
    <cfRule type="cellIs" dxfId="5" priority="1027" operator="greaterThan">
      <formula>200</formula>
    </cfRule>
  </conditionalFormatting>
  <conditionalFormatting sqref="I61">
    <cfRule type="cellIs" dxfId="6" priority="1028" operator="greaterThan">
      <formula>150</formula>
    </cfRule>
  </conditionalFormatting>
  <conditionalFormatting sqref="I62">
    <cfRule type="cellIs" dxfId="4" priority="1029" operator="greaterThan">
      <formula>250</formula>
    </cfRule>
  </conditionalFormatting>
  <conditionalFormatting sqref="I62">
    <cfRule type="cellIs" dxfId="5" priority="1030" operator="greaterThan">
      <formula>200</formula>
    </cfRule>
  </conditionalFormatting>
  <conditionalFormatting sqref="I62">
    <cfRule type="cellIs" dxfId="6" priority="1031" operator="greaterThan">
      <formula>150</formula>
    </cfRule>
  </conditionalFormatting>
  <conditionalFormatting sqref="I63">
    <cfRule type="cellIs" dxfId="4" priority="1032" operator="greaterThan">
      <formula>250</formula>
    </cfRule>
  </conditionalFormatting>
  <conditionalFormatting sqref="I63">
    <cfRule type="cellIs" dxfId="5" priority="1033" operator="greaterThan">
      <formula>200</formula>
    </cfRule>
  </conditionalFormatting>
  <conditionalFormatting sqref="I63">
    <cfRule type="cellIs" dxfId="6" priority="1034" operator="greaterThan">
      <formula>150</formula>
    </cfRule>
  </conditionalFormatting>
  <conditionalFormatting sqref="I64">
    <cfRule type="cellIs" dxfId="4" priority="1035" operator="greaterThan">
      <formula>250</formula>
    </cfRule>
  </conditionalFormatting>
  <conditionalFormatting sqref="I64">
    <cfRule type="cellIs" dxfId="5" priority="1036" operator="greaterThan">
      <formula>200</formula>
    </cfRule>
  </conditionalFormatting>
  <conditionalFormatting sqref="I64">
    <cfRule type="cellIs" dxfId="6" priority="1037" operator="greaterThan">
      <formula>150</formula>
    </cfRule>
  </conditionalFormatting>
  <conditionalFormatting sqref="I65">
    <cfRule type="cellIs" dxfId="4" priority="1038" operator="greaterThan">
      <formula>250</formula>
    </cfRule>
  </conditionalFormatting>
  <conditionalFormatting sqref="I65">
    <cfRule type="cellIs" dxfId="5" priority="1039" operator="greaterThan">
      <formula>200</formula>
    </cfRule>
  </conditionalFormatting>
  <conditionalFormatting sqref="I65">
    <cfRule type="cellIs" dxfId="6" priority="1040" operator="greaterThan">
      <formula>150</formula>
    </cfRule>
  </conditionalFormatting>
  <conditionalFormatting sqref="I66">
    <cfRule type="cellIs" dxfId="4" priority="1041" operator="greaterThan">
      <formula>250</formula>
    </cfRule>
  </conditionalFormatting>
  <conditionalFormatting sqref="I66">
    <cfRule type="cellIs" dxfId="5" priority="1042" operator="greaterThan">
      <formula>200</formula>
    </cfRule>
  </conditionalFormatting>
  <conditionalFormatting sqref="I66">
    <cfRule type="cellIs" dxfId="6" priority="1043" operator="greaterThan">
      <formula>150</formula>
    </cfRule>
  </conditionalFormatting>
  <conditionalFormatting sqref="I67">
    <cfRule type="cellIs" dxfId="4" priority="1044" operator="greaterThan">
      <formula>250</formula>
    </cfRule>
  </conditionalFormatting>
  <conditionalFormatting sqref="I67">
    <cfRule type="cellIs" dxfId="5" priority="1045" operator="greaterThan">
      <formula>200</formula>
    </cfRule>
  </conditionalFormatting>
  <conditionalFormatting sqref="I67">
    <cfRule type="cellIs" dxfId="6" priority="1046" operator="greaterThan">
      <formula>150</formula>
    </cfRule>
  </conditionalFormatting>
  <conditionalFormatting sqref="I68">
    <cfRule type="cellIs" dxfId="4" priority="1047" operator="greaterThan">
      <formula>250</formula>
    </cfRule>
  </conditionalFormatting>
  <conditionalFormatting sqref="I68">
    <cfRule type="cellIs" dxfId="5" priority="1048" operator="greaterThan">
      <formula>200</formula>
    </cfRule>
  </conditionalFormatting>
  <conditionalFormatting sqref="I68">
    <cfRule type="cellIs" dxfId="6" priority="1049" operator="greaterThan">
      <formula>150</formula>
    </cfRule>
  </conditionalFormatting>
  <conditionalFormatting sqref="I69">
    <cfRule type="cellIs" dxfId="4" priority="1050" operator="greaterThan">
      <formula>250</formula>
    </cfRule>
  </conditionalFormatting>
  <conditionalFormatting sqref="I69">
    <cfRule type="cellIs" dxfId="5" priority="1051" operator="greaterThan">
      <formula>200</formula>
    </cfRule>
  </conditionalFormatting>
  <conditionalFormatting sqref="I69">
    <cfRule type="cellIs" dxfId="6" priority="1052" operator="greaterThan">
      <formula>150</formula>
    </cfRule>
  </conditionalFormatting>
  <conditionalFormatting sqref="I70">
    <cfRule type="cellIs" dxfId="4" priority="1053" operator="greaterThan">
      <formula>250</formula>
    </cfRule>
  </conditionalFormatting>
  <conditionalFormatting sqref="I70">
    <cfRule type="cellIs" dxfId="5" priority="1054" operator="greaterThan">
      <formula>200</formula>
    </cfRule>
  </conditionalFormatting>
  <conditionalFormatting sqref="I70">
    <cfRule type="cellIs" dxfId="6" priority="1055" operator="greaterThan">
      <formula>150</formula>
    </cfRule>
  </conditionalFormatting>
  <conditionalFormatting sqref="I71">
    <cfRule type="cellIs" dxfId="4" priority="1056" operator="greaterThan">
      <formula>250</formula>
    </cfRule>
  </conditionalFormatting>
  <conditionalFormatting sqref="I71">
    <cfRule type="cellIs" dxfId="5" priority="1057" operator="greaterThan">
      <formula>200</formula>
    </cfRule>
  </conditionalFormatting>
  <conditionalFormatting sqref="I71">
    <cfRule type="cellIs" dxfId="6" priority="1058" operator="greaterThan">
      <formula>150</formula>
    </cfRule>
  </conditionalFormatting>
  <conditionalFormatting sqref="I72">
    <cfRule type="cellIs" dxfId="4" priority="1059" operator="greaterThan">
      <formula>250</formula>
    </cfRule>
  </conditionalFormatting>
  <conditionalFormatting sqref="I72">
    <cfRule type="cellIs" dxfId="5" priority="1060" operator="greaterThan">
      <formula>200</formula>
    </cfRule>
  </conditionalFormatting>
  <conditionalFormatting sqref="I72">
    <cfRule type="cellIs" dxfId="6" priority="1061" operator="greaterThan">
      <formula>150</formula>
    </cfRule>
  </conditionalFormatting>
  <conditionalFormatting sqref="I73">
    <cfRule type="cellIs" dxfId="4" priority="1062" operator="greaterThan">
      <formula>250</formula>
    </cfRule>
  </conditionalFormatting>
  <conditionalFormatting sqref="I73">
    <cfRule type="cellIs" dxfId="5" priority="1063" operator="greaterThan">
      <formula>200</formula>
    </cfRule>
  </conditionalFormatting>
  <conditionalFormatting sqref="I73">
    <cfRule type="cellIs" dxfId="6" priority="1064" operator="greaterThan">
      <formula>150</formula>
    </cfRule>
  </conditionalFormatting>
  <conditionalFormatting sqref="I74">
    <cfRule type="cellIs" dxfId="4" priority="1065" operator="greaterThan">
      <formula>250</formula>
    </cfRule>
  </conditionalFormatting>
  <conditionalFormatting sqref="I74">
    <cfRule type="cellIs" dxfId="5" priority="1066" operator="greaterThan">
      <formula>200</formula>
    </cfRule>
  </conditionalFormatting>
  <conditionalFormatting sqref="I74">
    <cfRule type="cellIs" dxfId="6" priority="1067" operator="greaterThan">
      <formula>150</formula>
    </cfRule>
  </conditionalFormatting>
  <conditionalFormatting sqref="I75">
    <cfRule type="cellIs" dxfId="4" priority="1068" operator="greaterThan">
      <formula>250</formula>
    </cfRule>
  </conditionalFormatting>
  <conditionalFormatting sqref="I75">
    <cfRule type="cellIs" dxfId="5" priority="1069" operator="greaterThan">
      <formula>200</formula>
    </cfRule>
  </conditionalFormatting>
  <conditionalFormatting sqref="I75">
    <cfRule type="cellIs" dxfId="6" priority="1070" operator="greaterThan">
      <formula>150</formula>
    </cfRule>
  </conditionalFormatting>
  <conditionalFormatting sqref="I76">
    <cfRule type="cellIs" dxfId="4" priority="1071" operator="greaterThan">
      <formula>250</formula>
    </cfRule>
  </conditionalFormatting>
  <conditionalFormatting sqref="I76">
    <cfRule type="cellIs" dxfId="5" priority="1072" operator="greaterThan">
      <formula>200</formula>
    </cfRule>
  </conditionalFormatting>
  <conditionalFormatting sqref="I76">
    <cfRule type="cellIs" dxfId="6" priority="1073" operator="greaterThan">
      <formula>150</formula>
    </cfRule>
  </conditionalFormatting>
  <conditionalFormatting sqref="I77">
    <cfRule type="cellIs" dxfId="4" priority="1074" operator="greaterThan">
      <formula>250</formula>
    </cfRule>
  </conditionalFormatting>
  <conditionalFormatting sqref="I77">
    <cfRule type="cellIs" dxfId="5" priority="1075" operator="greaterThan">
      <formula>200</formula>
    </cfRule>
  </conditionalFormatting>
  <conditionalFormatting sqref="I77">
    <cfRule type="cellIs" dxfId="6" priority="1076" operator="greaterThan">
      <formula>150</formula>
    </cfRule>
  </conditionalFormatting>
  <conditionalFormatting sqref="I78">
    <cfRule type="cellIs" dxfId="4" priority="1077" operator="greaterThan">
      <formula>250</formula>
    </cfRule>
  </conditionalFormatting>
  <conditionalFormatting sqref="I78">
    <cfRule type="cellIs" dxfId="5" priority="1078" operator="greaterThan">
      <formula>200</formula>
    </cfRule>
  </conditionalFormatting>
  <conditionalFormatting sqref="I78">
    <cfRule type="cellIs" dxfId="6" priority="1079" operator="greaterThan">
      <formula>150</formula>
    </cfRule>
  </conditionalFormatting>
  <conditionalFormatting sqref="I79">
    <cfRule type="cellIs" dxfId="4" priority="1080" operator="greaterThan">
      <formula>250</formula>
    </cfRule>
  </conditionalFormatting>
  <conditionalFormatting sqref="I79">
    <cfRule type="cellIs" dxfId="5" priority="1081" operator="greaterThan">
      <formula>200</formula>
    </cfRule>
  </conditionalFormatting>
  <conditionalFormatting sqref="I79">
    <cfRule type="cellIs" dxfId="6" priority="1082" operator="greaterThan">
      <formula>150</formula>
    </cfRule>
  </conditionalFormatting>
  <conditionalFormatting sqref="I80">
    <cfRule type="cellIs" dxfId="4" priority="1083" operator="greaterThan">
      <formula>250</formula>
    </cfRule>
  </conditionalFormatting>
  <conditionalFormatting sqref="I80">
    <cfRule type="cellIs" dxfId="5" priority="1084" operator="greaterThan">
      <formula>200</formula>
    </cfRule>
  </conditionalFormatting>
  <conditionalFormatting sqref="I80">
    <cfRule type="cellIs" dxfId="6" priority="1085" operator="greaterThan">
      <formula>150</formula>
    </cfRule>
  </conditionalFormatting>
  <conditionalFormatting sqref="I81">
    <cfRule type="cellIs" dxfId="4" priority="1086" operator="greaterThan">
      <formula>250</formula>
    </cfRule>
  </conditionalFormatting>
  <conditionalFormatting sqref="I81">
    <cfRule type="cellIs" dxfId="5" priority="1087" operator="greaterThan">
      <formula>200</formula>
    </cfRule>
  </conditionalFormatting>
  <conditionalFormatting sqref="I81">
    <cfRule type="cellIs" dxfId="6" priority="1088" operator="greaterThan">
      <formula>150</formula>
    </cfRule>
  </conditionalFormatting>
  <conditionalFormatting sqref="I82">
    <cfRule type="cellIs" dxfId="4" priority="1089" operator="greaterThan">
      <formula>250</formula>
    </cfRule>
  </conditionalFormatting>
  <conditionalFormatting sqref="I82">
    <cfRule type="cellIs" dxfId="5" priority="1090" operator="greaterThan">
      <formula>200</formula>
    </cfRule>
  </conditionalFormatting>
  <conditionalFormatting sqref="I82">
    <cfRule type="cellIs" dxfId="6" priority="1091" operator="greaterThan">
      <formula>150</formula>
    </cfRule>
  </conditionalFormatting>
  <conditionalFormatting sqref="I83">
    <cfRule type="cellIs" dxfId="4" priority="1092" operator="greaterThan">
      <formula>250</formula>
    </cfRule>
  </conditionalFormatting>
  <conditionalFormatting sqref="I83">
    <cfRule type="cellIs" dxfId="5" priority="1093" operator="greaterThan">
      <formula>200</formula>
    </cfRule>
  </conditionalFormatting>
  <conditionalFormatting sqref="I83">
    <cfRule type="cellIs" dxfId="6" priority="1094" operator="greaterThan">
      <formula>150</formula>
    </cfRule>
  </conditionalFormatting>
  <conditionalFormatting sqref="I84">
    <cfRule type="cellIs" dxfId="4" priority="1095" operator="greaterThan">
      <formula>250</formula>
    </cfRule>
  </conditionalFormatting>
  <conditionalFormatting sqref="I84">
    <cfRule type="cellIs" dxfId="5" priority="1096" operator="greaterThan">
      <formula>200</formula>
    </cfRule>
  </conditionalFormatting>
  <conditionalFormatting sqref="I84">
    <cfRule type="cellIs" dxfId="6" priority="1097" operator="greaterThan">
      <formula>150</formula>
    </cfRule>
  </conditionalFormatting>
  <conditionalFormatting sqref="I85">
    <cfRule type="cellIs" dxfId="4" priority="1098" operator="greaterThan">
      <formula>250</formula>
    </cfRule>
  </conditionalFormatting>
  <conditionalFormatting sqref="I85">
    <cfRule type="cellIs" dxfId="5" priority="1099" operator="greaterThan">
      <formula>200</formula>
    </cfRule>
  </conditionalFormatting>
  <conditionalFormatting sqref="I85">
    <cfRule type="cellIs" dxfId="6" priority="1100" operator="greaterThan">
      <formula>150</formula>
    </cfRule>
  </conditionalFormatting>
  <conditionalFormatting sqref="I86">
    <cfRule type="cellIs" dxfId="4" priority="1101" operator="greaterThan">
      <formula>250</formula>
    </cfRule>
  </conditionalFormatting>
  <conditionalFormatting sqref="I86">
    <cfRule type="cellIs" dxfId="5" priority="1102" operator="greaterThan">
      <formula>200</formula>
    </cfRule>
  </conditionalFormatting>
  <conditionalFormatting sqref="I86">
    <cfRule type="cellIs" dxfId="6" priority="1103" operator="greaterThan">
      <formula>150</formula>
    </cfRule>
  </conditionalFormatting>
  <conditionalFormatting sqref="I87">
    <cfRule type="cellIs" dxfId="4" priority="1104" operator="greaterThan">
      <formula>250</formula>
    </cfRule>
  </conditionalFormatting>
  <conditionalFormatting sqref="I87">
    <cfRule type="cellIs" dxfId="5" priority="1105" operator="greaterThan">
      <formula>200</formula>
    </cfRule>
  </conditionalFormatting>
  <conditionalFormatting sqref="I87">
    <cfRule type="cellIs" dxfId="6" priority="1106" operator="greaterThan">
      <formula>150</formula>
    </cfRule>
  </conditionalFormatting>
  <conditionalFormatting sqref="I88">
    <cfRule type="cellIs" dxfId="4" priority="1107" operator="greaterThan">
      <formula>250</formula>
    </cfRule>
  </conditionalFormatting>
  <conditionalFormatting sqref="I88">
    <cfRule type="cellIs" dxfId="5" priority="1108" operator="greaterThan">
      <formula>200</formula>
    </cfRule>
  </conditionalFormatting>
  <conditionalFormatting sqref="I88">
    <cfRule type="cellIs" dxfId="6" priority="1109" operator="greaterThan">
      <formula>150</formula>
    </cfRule>
  </conditionalFormatting>
  <conditionalFormatting sqref="I89">
    <cfRule type="cellIs" dxfId="4" priority="1110" operator="greaterThan">
      <formula>250</formula>
    </cfRule>
  </conditionalFormatting>
  <conditionalFormatting sqref="I89">
    <cfRule type="cellIs" dxfId="5" priority="1111" operator="greaterThan">
      <formula>200</formula>
    </cfRule>
  </conditionalFormatting>
  <conditionalFormatting sqref="I89">
    <cfRule type="cellIs" dxfId="6" priority="1112" operator="greaterThan">
      <formula>150</formula>
    </cfRule>
  </conditionalFormatting>
  <conditionalFormatting sqref="I90">
    <cfRule type="cellIs" dxfId="4" priority="1113" operator="greaterThan">
      <formula>250</formula>
    </cfRule>
  </conditionalFormatting>
  <conditionalFormatting sqref="I90">
    <cfRule type="cellIs" dxfId="5" priority="1114" operator="greaterThan">
      <formula>200</formula>
    </cfRule>
  </conditionalFormatting>
  <conditionalFormatting sqref="I90">
    <cfRule type="cellIs" dxfId="6" priority="1115" operator="greaterThan">
      <formula>150</formula>
    </cfRule>
  </conditionalFormatting>
  <conditionalFormatting sqref="I91">
    <cfRule type="cellIs" dxfId="4" priority="1116" operator="greaterThan">
      <formula>250</formula>
    </cfRule>
  </conditionalFormatting>
  <conditionalFormatting sqref="I91">
    <cfRule type="cellIs" dxfId="5" priority="1117" operator="greaterThan">
      <formula>200</formula>
    </cfRule>
  </conditionalFormatting>
  <conditionalFormatting sqref="I91">
    <cfRule type="cellIs" dxfId="6" priority="1118" operator="greaterThan">
      <formula>150</formula>
    </cfRule>
  </conditionalFormatting>
  <conditionalFormatting sqref="I92">
    <cfRule type="cellIs" dxfId="4" priority="1119" operator="greaterThan">
      <formula>250</formula>
    </cfRule>
  </conditionalFormatting>
  <conditionalFormatting sqref="I92">
    <cfRule type="cellIs" dxfId="5" priority="1120" operator="greaterThan">
      <formula>200</formula>
    </cfRule>
  </conditionalFormatting>
  <conditionalFormatting sqref="I92">
    <cfRule type="cellIs" dxfId="6" priority="1121" operator="greaterThan">
      <formula>150</formula>
    </cfRule>
  </conditionalFormatting>
  <conditionalFormatting sqref="I93">
    <cfRule type="cellIs" dxfId="4" priority="1122" operator="greaterThan">
      <formula>250</formula>
    </cfRule>
  </conditionalFormatting>
  <conditionalFormatting sqref="I93">
    <cfRule type="cellIs" dxfId="5" priority="1123" operator="greaterThan">
      <formula>200</formula>
    </cfRule>
  </conditionalFormatting>
  <conditionalFormatting sqref="I93">
    <cfRule type="cellIs" dxfId="6" priority="1124" operator="greaterThan">
      <formula>150</formula>
    </cfRule>
  </conditionalFormatting>
  <conditionalFormatting sqref="I94">
    <cfRule type="cellIs" dxfId="4" priority="1125" operator="greaterThan">
      <formula>250</formula>
    </cfRule>
  </conditionalFormatting>
  <conditionalFormatting sqref="I94">
    <cfRule type="cellIs" dxfId="5" priority="1126" operator="greaterThan">
      <formula>200</formula>
    </cfRule>
  </conditionalFormatting>
  <conditionalFormatting sqref="I94">
    <cfRule type="cellIs" dxfId="6" priority="1127" operator="greaterThan">
      <formula>150</formula>
    </cfRule>
  </conditionalFormatting>
  <conditionalFormatting sqref="I95">
    <cfRule type="cellIs" dxfId="4" priority="1128" operator="greaterThan">
      <formula>250</formula>
    </cfRule>
  </conditionalFormatting>
  <conditionalFormatting sqref="I95">
    <cfRule type="cellIs" dxfId="5" priority="1129" operator="greaterThan">
      <formula>200</formula>
    </cfRule>
  </conditionalFormatting>
  <conditionalFormatting sqref="I95">
    <cfRule type="cellIs" dxfId="6" priority="1130" operator="greaterThan">
      <formula>150</formula>
    </cfRule>
  </conditionalFormatting>
  <conditionalFormatting sqref="I96">
    <cfRule type="cellIs" dxfId="4" priority="1131" operator="greaterThan">
      <formula>250</formula>
    </cfRule>
  </conditionalFormatting>
  <conditionalFormatting sqref="I96">
    <cfRule type="cellIs" dxfId="5" priority="1132" operator="greaterThan">
      <formula>200</formula>
    </cfRule>
  </conditionalFormatting>
  <conditionalFormatting sqref="I96">
    <cfRule type="cellIs" dxfId="6" priority="1133" operator="greaterThan">
      <formula>150</formula>
    </cfRule>
  </conditionalFormatting>
  <conditionalFormatting sqref="I97">
    <cfRule type="cellIs" dxfId="4" priority="1134" operator="greaterThan">
      <formula>250</formula>
    </cfRule>
  </conditionalFormatting>
  <conditionalFormatting sqref="I97">
    <cfRule type="cellIs" dxfId="5" priority="1135" operator="greaterThan">
      <formula>200</formula>
    </cfRule>
  </conditionalFormatting>
  <conditionalFormatting sqref="I97">
    <cfRule type="cellIs" dxfId="6" priority="1136" operator="greaterThan">
      <formula>150</formula>
    </cfRule>
  </conditionalFormatting>
  <conditionalFormatting sqref="I98">
    <cfRule type="cellIs" dxfId="4" priority="1137" operator="greaterThan">
      <formula>250</formula>
    </cfRule>
  </conditionalFormatting>
  <conditionalFormatting sqref="I98">
    <cfRule type="cellIs" dxfId="5" priority="1138" operator="greaterThan">
      <formula>200</formula>
    </cfRule>
  </conditionalFormatting>
  <conditionalFormatting sqref="I98">
    <cfRule type="cellIs" dxfId="6" priority="1139" operator="greaterThan">
      <formula>150</formula>
    </cfRule>
  </conditionalFormatting>
  <conditionalFormatting sqref="I99">
    <cfRule type="cellIs" dxfId="4" priority="1140" operator="greaterThan">
      <formula>250</formula>
    </cfRule>
  </conditionalFormatting>
  <conditionalFormatting sqref="I99">
    <cfRule type="cellIs" dxfId="5" priority="1141" operator="greaterThan">
      <formula>200</formula>
    </cfRule>
  </conditionalFormatting>
  <conditionalFormatting sqref="I99">
    <cfRule type="cellIs" dxfId="6" priority="1142" operator="greaterThan">
      <formula>150</formula>
    </cfRule>
  </conditionalFormatting>
  <conditionalFormatting sqref="I100">
    <cfRule type="cellIs" dxfId="4" priority="1143" operator="greaterThan">
      <formula>250</formula>
    </cfRule>
  </conditionalFormatting>
  <conditionalFormatting sqref="I100">
    <cfRule type="cellIs" dxfId="5" priority="1144" operator="greaterThan">
      <formula>200</formula>
    </cfRule>
  </conditionalFormatting>
  <conditionalFormatting sqref="I100">
    <cfRule type="cellIs" dxfId="6" priority="1145" operator="greaterThan">
      <formula>150</formula>
    </cfRule>
  </conditionalFormatting>
  <conditionalFormatting sqref="I101">
    <cfRule type="cellIs" dxfId="4" priority="1146" operator="greaterThan">
      <formula>250</formula>
    </cfRule>
  </conditionalFormatting>
  <conditionalFormatting sqref="I101">
    <cfRule type="cellIs" dxfId="5" priority="1147" operator="greaterThan">
      <formula>200</formula>
    </cfRule>
  </conditionalFormatting>
  <conditionalFormatting sqref="I101">
    <cfRule type="cellIs" dxfId="6" priority="1148" operator="greaterThan">
      <formula>150</formula>
    </cfRule>
  </conditionalFormatting>
  <conditionalFormatting sqref="I102">
    <cfRule type="cellIs" dxfId="4" priority="1149" operator="greaterThan">
      <formula>250</formula>
    </cfRule>
  </conditionalFormatting>
  <conditionalFormatting sqref="I102">
    <cfRule type="cellIs" dxfId="5" priority="1150" operator="greaterThan">
      <formula>200</formula>
    </cfRule>
  </conditionalFormatting>
  <conditionalFormatting sqref="I102">
    <cfRule type="cellIs" dxfId="6" priority="1151" operator="greaterThan">
      <formula>150</formula>
    </cfRule>
  </conditionalFormatting>
  <conditionalFormatting sqref="I103">
    <cfRule type="cellIs" dxfId="4" priority="1152" operator="greaterThan">
      <formula>250</formula>
    </cfRule>
  </conditionalFormatting>
  <conditionalFormatting sqref="I103">
    <cfRule type="cellIs" dxfId="5" priority="1153" operator="greaterThan">
      <formula>200</formula>
    </cfRule>
  </conditionalFormatting>
  <conditionalFormatting sqref="I103">
    <cfRule type="cellIs" dxfId="6" priority="1154" operator="greaterThan">
      <formula>150</formula>
    </cfRule>
  </conditionalFormatting>
  <conditionalFormatting sqref="J8">
    <cfRule type="cellIs" dxfId="4" priority="1155" operator="greaterThan">
      <formula>250</formula>
    </cfRule>
  </conditionalFormatting>
  <conditionalFormatting sqref="J8">
    <cfRule type="cellIs" dxfId="5" priority="1156" operator="greaterThan">
      <formula>200</formula>
    </cfRule>
  </conditionalFormatting>
  <conditionalFormatting sqref="J8">
    <cfRule type="cellIs" dxfId="6" priority="1157" operator="greaterThan">
      <formula>150</formula>
    </cfRule>
  </conditionalFormatting>
  <conditionalFormatting sqref="J9">
    <cfRule type="cellIs" dxfId="4" priority="1158" operator="greaterThan">
      <formula>250</formula>
    </cfRule>
  </conditionalFormatting>
  <conditionalFormatting sqref="J9">
    <cfRule type="cellIs" dxfId="5" priority="1159" operator="greaterThan">
      <formula>200</formula>
    </cfRule>
  </conditionalFormatting>
  <conditionalFormatting sqref="J9">
    <cfRule type="cellIs" dxfId="6" priority="1160" operator="greaterThan">
      <formula>150</formula>
    </cfRule>
  </conditionalFormatting>
  <conditionalFormatting sqref="J10">
    <cfRule type="cellIs" dxfId="4" priority="1161" operator="greaterThan">
      <formula>250</formula>
    </cfRule>
  </conditionalFormatting>
  <conditionalFormatting sqref="J10">
    <cfRule type="cellIs" dxfId="5" priority="1162" operator="greaterThan">
      <formula>200</formula>
    </cfRule>
  </conditionalFormatting>
  <conditionalFormatting sqref="J10">
    <cfRule type="cellIs" dxfId="6" priority="1163" operator="greaterThan">
      <formula>150</formula>
    </cfRule>
  </conditionalFormatting>
  <conditionalFormatting sqref="J11">
    <cfRule type="cellIs" dxfId="4" priority="1164" operator="greaterThan">
      <formula>250</formula>
    </cfRule>
  </conditionalFormatting>
  <conditionalFormatting sqref="J11">
    <cfRule type="cellIs" dxfId="5" priority="1165" operator="greaterThan">
      <formula>200</formula>
    </cfRule>
  </conditionalFormatting>
  <conditionalFormatting sqref="J11">
    <cfRule type="cellIs" dxfId="6" priority="1166" operator="greaterThan">
      <formula>150</formula>
    </cfRule>
  </conditionalFormatting>
  <conditionalFormatting sqref="J12">
    <cfRule type="cellIs" dxfId="4" priority="1167" operator="greaterThan">
      <formula>250</formula>
    </cfRule>
  </conditionalFormatting>
  <conditionalFormatting sqref="J12">
    <cfRule type="cellIs" dxfId="5" priority="1168" operator="greaterThan">
      <formula>200</formula>
    </cfRule>
  </conditionalFormatting>
  <conditionalFormatting sqref="J12">
    <cfRule type="cellIs" dxfId="6" priority="1169" operator="greaterThan">
      <formula>150</formula>
    </cfRule>
  </conditionalFormatting>
  <conditionalFormatting sqref="J13">
    <cfRule type="cellIs" dxfId="4" priority="1170" operator="greaterThan">
      <formula>250</formula>
    </cfRule>
  </conditionalFormatting>
  <conditionalFormatting sqref="J13">
    <cfRule type="cellIs" dxfId="5" priority="1171" operator="greaterThan">
      <formula>200</formula>
    </cfRule>
  </conditionalFormatting>
  <conditionalFormatting sqref="J13">
    <cfRule type="cellIs" dxfId="6" priority="1172" operator="greaterThan">
      <formula>150</formula>
    </cfRule>
  </conditionalFormatting>
  <conditionalFormatting sqref="J14">
    <cfRule type="cellIs" dxfId="4" priority="1173" operator="greaterThan">
      <formula>250</formula>
    </cfRule>
  </conditionalFormatting>
  <conditionalFormatting sqref="J14">
    <cfRule type="cellIs" dxfId="5" priority="1174" operator="greaterThan">
      <formula>200</formula>
    </cfRule>
  </conditionalFormatting>
  <conditionalFormatting sqref="J14">
    <cfRule type="cellIs" dxfId="6" priority="1175" operator="greaterThan">
      <formula>150</formula>
    </cfRule>
  </conditionalFormatting>
  <conditionalFormatting sqref="J15">
    <cfRule type="cellIs" dxfId="4" priority="1176" operator="greaterThan">
      <formula>250</formula>
    </cfRule>
  </conditionalFormatting>
  <conditionalFormatting sqref="J15">
    <cfRule type="cellIs" dxfId="5" priority="1177" operator="greaterThan">
      <formula>200</formula>
    </cfRule>
  </conditionalFormatting>
  <conditionalFormatting sqref="J15">
    <cfRule type="cellIs" dxfId="6" priority="1178" operator="greaterThan">
      <formula>150</formula>
    </cfRule>
  </conditionalFormatting>
  <conditionalFormatting sqref="J16">
    <cfRule type="cellIs" dxfId="4" priority="1179" operator="greaterThan">
      <formula>250</formula>
    </cfRule>
  </conditionalFormatting>
  <conditionalFormatting sqref="J16">
    <cfRule type="cellIs" dxfId="5" priority="1180" operator="greaterThan">
      <formula>200</formula>
    </cfRule>
  </conditionalFormatting>
  <conditionalFormatting sqref="J16">
    <cfRule type="cellIs" dxfId="6" priority="1181" operator="greaterThan">
      <formula>150</formula>
    </cfRule>
  </conditionalFormatting>
  <conditionalFormatting sqref="J17">
    <cfRule type="cellIs" dxfId="4" priority="1182" operator="greaterThan">
      <formula>250</formula>
    </cfRule>
  </conditionalFormatting>
  <conditionalFormatting sqref="J17">
    <cfRule type="cellIs" dxfId="5" priority="1183" operator="greaterThan">
      <formula>200</formula>
    </cfRule>
  </conditionalFormatting>
  <conditionalFormatting sqref="J17">
    <cfRule type="cellIs" dxfId="6" priority="1184" operator="greaterThan">
      <formula>150</formula>
    </cfRule>
  </conditionalFormatting>
  <conditionalFormatting sqref="J18">
    <cfRule type="cellIs" dxfId="4" priority="1185" operator="greaterThan">
      <formula>250</formula>
    </cfRule>
  </conditionalFormatting>
  <conditionalFormatting sqref="J18">
    <cfRule type="cellIs" dxfId="5" priority="1186" operator="greaterThan">
      <formula>200</formula>
    </cfRule>
  </conditionalFormatting>
  <conditionalFormatting sqref="J18">
    <cfRule type="cellIs" dxfId="6" priority="1187" operator="greaterThan">
      <formula>150</formula>
    </cfRule>
  </conditionalFormatting>
  <conditionalFormatting sqref="J19">
    <cfRule type="cellIs" dxfId="4" priority="1188" operator="greaterThan">
      <formula>250</formula>
    </cfRule>
  </conditionalFormatting>
  <conditionalFormatting sqref="J19">
    <cfRule type="cellIs" dxfId="5" priority="1189" operator="greaterThan">
      <formula>200</formula>
    </cfRule>
  </conditionalFormatting>
  <conditionalFormatting sqref="J19">
    <cfRule type="cellIs" dxfId="6" priority="1190" operator="greaterThan">
      <formula>150</formula>
    </cfRule>
  </conditionalFormatting>
  <conditionalFormatting sqref="J20">
    <cfRule type="cellIs" dxfId="4" priority="1191" operator="greaterThan">
      <formula>250</formula>
    </cfRule>
  </conditionalFormatting>
  <conditionalFormatting sqref="J20">
    <cfRule type="cellIs" dxfId="5" priority="1192" operator="greaterThan">
      <formula>200</formula>
    </cfRule>
  </conditionalFormatting>
  <conditionalFormatting sqref="J20">
    <cfRule type="cellIs" dxfId="6" priority="1193" operator="greaterThan">
      <formula>150</formula>
    </cfRule>
  </conditionalFormatting>
  <conditionalFormatting sqref="J21">
    <cfRule type="cellIs" dxfId="4" priority="1194" operator="greaterThan">
      <formula>250</formula>
    </cfRule>
  </conditionalFormatting>
  <conditionalFormatting sqref="J21">
    <cfRule type="cellIs" dxfId="5" priority="1195" operator="greaterThan">
      <formula>200</formula>
    </cfRule>
  </conditionalFormatting>
  <conditionalFormatting sqref="J21">
    <cfRule type="cellIs" dxfId="6" priority="1196" operator="greaterThan">
      <formula>150</formula>
    </cfRule>
  </conditionalFormatting>
  <conditionalFormatting sqref="J22">
    <cfRule type="cellIs" dxfId="4" priority="1197" operator="greaterThan">
      <formula>250</formula>
    </cfRule>
  </conditionalFormatting>
  <conditionalFormatting sqref="J22">
    <cfRule type="cellIs" dxfId="5" priority="1198" operator="greaterThan">
      <formula>200</formula>
    </cfRule>
  </conditionalFormatting>
  <conditionalFormatting sqref="J22">
    <cfRule type="cellIs" dxfId="6" priority="1199" operator="greaterThan">
      <formula>150</formula>
    </cfRule>
  </conditionalFormatting>
  <conditionalFormatting sqref="J23">
    <cfRule type="cellIs" dxfId="4" priority="1200" operator="greaterThan">
      <formula>250</formula>
    </cfRule>
  </conditionalFormatting>
  <conditionalFormatting sqref="J23">
    <cfRule type="cellIs" dxfId="5" priority="1201" operator="greaterThan">
      <formula>200</formula>
    </cfRule>
  </conditionalFormatting>
  <conditionalFormatting sqref="J23">
    <cfRule type="cellIs" dxfId="6" priority="1202" operator="greaterThan">
      <formula>150</formula>
    </cfRule>
  </conditionalFormatting>
  <conditionalFormatting sqref="J24">
    <cfRule type="cellIs" dxfId="4" priority="1203" operator="greaterThan">
      <formula>250</formula>
    </cfRule>
  </conditionalFormatting>
  <conditionalFormatting sqref="J24">
    <cfRule type="cellIs" dxfId="5" priority="1204" operator="greaterThan">
      <formula>200</formula>
    </cfRule>
  </conditionalFormatting>
  <conditionalFormatting sqref="J24">
    <cfRule type="cellIs" dxfId="6" priority="1205" operator="greaterThan">
      <formula>150</formula>
    </cfRule>
  </conditionalFormatting>
  <conditionalFormatting sqref="J25">
    <cfRule type="cellIs" dxfId="4" priority="1206" operator="greaterThan">
      <formula>250</formula>
    </cfRule>
  </conditionalFormatting>
  <conditionalFormatting sqref="J25">
    <cfRule type="cellIs" dxfId="5" priority="1207" operator="greaterThan">
      <formula>200</formula>
    </cfRule>
  </conditionalFormatting>
  <conditionalFormatting sqref="J25">
    <cfRule type="cellIs" dxfId="6" priority="1208" operator="greaterThan">
      <formula>150</formula>
    </cfRule>
  </conditionalFormatting>
  <conditionalFormatting sqref="J26">
    <cfRule type="cellIs" dxfId="4" priority="1209" operator="greaterThan">
      <formula>250</formula>
    </cfRule>
  </conditionalFormatting>
  <conditionalFormatting sqref="J26">
    <cfRule type="cellIs" dxfId="5" priority="1210" operator="greaterThan">
      <formula>200</formula>
    </cfRule>
  </conditionalFormatting>
  <conditionalFormatting sqref="J26">
    <cfRule type="cellIs" dxfId="6" priority="1211" operator="greaterThan">
      <formula>150</formula>
    </cfRule>
  </conditionalFormatting>
  <conditionalFormatting sqref="J27">
    <cfRule type="cellIs" dxfId="4" priority="1212" operator="greaterThan">
      <formula>250</formula>
    </cfRule>
  </conditionalFormatting>
  <conditionalFormatting sqref="J27">
    <cfRule type="cellIs" dxfId="5" priority="1213" operator="greaterThan">
      <formula>200</formula>
    </cfRule>
  </conditionalFormatting>
  <conditionalFormatting sqref="J27">
    <cfRule type="cellIs" dxfId="6" priority="1214" operator="greaterThan">
      <formula>150</formula>
    </cfRule>
  </conditionalFormatting>
  <conditionalFormatting sqref="J28">
    <cfRule type="cellIs" dxfId="4" priority="1215" operator="greaterThan">
      <formula>250</formula>
    </cfRule>
  </conditionalFormatting>
  <conditionalFormatting sqref="J28">
    <cfRule type="cellIs" dxfId="5" priority="1216" operator="greaterThan">
      <formula>200</formula>
    </cfRule>
  </conditionalFormatting>
  <conditionalFormatting sqref="J28">
    <cfRule type="cellIs" dxfId="6" priority="1217" operator="greaterThan">
      <formula>150</formula>
    </cfRule>
  </conditionalFormatting>
  <conditionalFormatting sqref="J29">
    <cfRule type="cellIs" dxfId="4" priority="1218" operator="greaterThan">
      <formula>250</formula>
    </cfRule>
  </conditionalFormatting>
  <conditionalFormatting sqref="J29">
    <cfRule type="cellIs" dxfId="5" priority="1219" operator="greaterThan">
      <formula>200</formula>
    </cfRule>
  </conditionalFormatting>
  <conditionalFormatting sqref="J29">
    <cfRule type="cellIs" dxfId="6" priority="1220" operator="greaterThan">
      <formula>150</formula>
    </cfRule>
  </conditionalFormatting>
  <conditionalFormatting sqref="J30">
    <cfRule type="cellIs" dxfId="4" priority="1221" operator="greaterThan">
      <formula>250</formula>
    </cfRule>
  </conditionalFormatting>
  <conditionalFormatting sqref="J30">
    <cfRule type="cellIs" dxfId="5" priority="1222" operator="greaterThan">
      <formula>200</formula>
    </cfRule>
  </conditionalFormatting>
  <conditionalFormatting sqref="J30">
    <cfRule type="cellIs" dxfId="6" priority="1223" operator="greaterThan">
      <formula>150</formula>
    </cfRule>
  </conditionalFormatting>
  <conditionalFormatting sqref="J31">
    <cfRule type="cellIs" dxfId="4" priority="1224" operator="greaterThan">
      <formula>250</formula>
    </cfRule>
  </conditionalFormatting>
  <conditionalFormatting sqref="J31">
    <cfRule type="cellIs" dxfId="5" priority="1225" operator="greaterThan">
      <formula>200</formula>
    </cfRule>
  </conditionalFormatting>
  <conditionalFormatting sqref="J31">
    <cfRule type="cellIs" dxfId="6" priority="1226" operator="greaterThan">
      <formula>150</formula>
    </cfRule>
  </conditionalFormatting>
  <conditionalFormatting sqref="J32">
    <cfRule type="cellIs" dxfId="4" priority="1227" operator="greaterThan">
      <formula>250</formula>
    </cfRule>
  </conditionalFormatting>
  <conditionalFormatting sqref="J32">
    <cfRule type="cellIs" dxfId="5" priority="1228" operator="greaterThan">
      <formula>200</formula>
    </cfRule>
  </conditionalFormatting>
  <conditionalFormatting sqref="J32">
    <cfRule type="cellIs" dxfId="6" priority="1229" operator="greaterThan">
      <formula>150</formula>
    </cfRule>
  </conditionalFormatting>
  <conditionalFormatting sqref="J33">
    <cfRule type="cellIs" dxfId="4" priority="1230" operator="greaterThan">
      <formula>250</formula>
    </cfRule>
  </conditionalFormatting>
  <conditionalFormatting sqref="J33">
    <cfRule type="cellIs" dxfId="5" priority="1231" operator="greaterThan">
      <formula>200</formula>
    </cfRule>
  </conditionalFormatting>
  <conditionalFormatting sqref="J33">
    <cfRule type="cellIs" dxfId="6" priority="1232" operator="greaterThan">
      <formula>150</formula>
    </cfRule>
  </conditionalFormatting>
  <conditionalFormatting sqref="J34">
    <cfRule type="cellIs" dxfId="4" priority="1233" operator="greaterThan">
      <formula>250</formula>
    </cfRule>
  </conditionalFormatting>
  <conditionalFormatting sqref="J34">
    <cfRule type="cellIs" dxfId="5" priority="1234" operator="greaterThan">
      <formula>200</formula>
    </cfRule>
  </conditionalFormatting>
  <conditionalFormatting sqref="J34">
    <cfRule type="cellIs" dxfId="6" priority="1235" operator="greaterThan">
      <formula>150</formula>
    </cfRule>
  </conditionalFormatting>
  <conditionalFormatting sqref="J35">
    <cfRule type="cellIs" dxfId="4" priority="1236" operator="greaterThan">
      <formula>250</formula>
    </cfRule>
  </conditionalFormatting>
  <conditionalFormatting sqref="J35">
    <cfRule type="cellIs" dxfId="5" priority="1237" operator="greaterThan">
      <formula>200</formula>
    </cfRule>
  </conditionalFormatting>
  <conditionalFormatting sqref="J35">
    <cfRule type="cellIs" dxfId="6" priority="1238" operator="greaterThan">
      <formula>150</formula>
    </cfRule>
  </conditionalFormatting>
  <conditionalFormatting sqref="J36">
    <cfRule type="cellIs" dxfId="4" priority="1239" operator="greaterThan">
      <formula>250</formula>
    </cfRule>
  </conditionalFormatting>
  <conditionalFormatting sqref="J36">
    <cfRule type="cellIs" dxfId="5" priority="1240" operator="greaterThan">
      <formula>200</formula>
    </cfRule>
  </conditionalFormatting>
  <conditionalFormatting sqref="J36">
    <cfRule type="cellIs" dxfId="6" priority="1241" operator="greaterThan">
      <formula>150</formula>
    </cfRule>
  </conditionalFormatting>
  <conditionalFormatting sqref="J37">
    <cfRule type="cellIs" dxfId="4" priority="1242" operator="greaterThan">
      <formula>250</formula>
    </cfRule>
  </conditionalFormatting>
  <conditionalFormatting sqref="J37">
    <cfRule type="cellIs" dxfId="5" priority="1243" operator="greaterThan">
      <formula>200</formula>
    </cfRule>
  </conditionalFormatting>
  <conditionalFormatting sqref="J37">
    <cfRule type="cellIs" dxfId="6" priority="1244" operator="greaterThan">
      <formula>150</formula>
    </cfRule>
  </conditionalFormatting>
  <conditionalFormatting sqref="J38">
    <cfRule type="cellIs" dxfId="4" priority="1245" operator="greaterThan">
      <formula>250</formula>
    </cfRule>
  </conditionalFormatting>
  <conditionalFormatting sqref="J38">
    <cfRule type="cellIs" dxfId="5" priority="1246" operator="greaterThan">
      <formula>200</formula>
    </cfRule>
  </conditionalFormatting>
  <conditionalFormatting sqref="J38">
    <cfRule type="cellIs" dxfId="6" priority="1247" operator="greaterThan">
      <formula>150</formula>
    </cfRule>
  </conditionalFormatting>
  <conditionalFormatting sqref="J39">
    <cfRule type="cellIs" dxfId="4" priority="1248" operator="greaterThan">
      <formula>250</formula>
    </cfRule>
  </conditionalFormatting>
  <conditionalFormatting sqref="J39">
    <cfRule type="cellIs" dxfId="5" priority="1249" operator="greaterThan">
      <formula>200</formula>
    </cfRule>
  </conditionalFormatting>
  <conditionalFormatting sqref="J39">
    <cfRule type="cellIs" dxfId="6" priority="1250" operator="greaterThan">
      <formula>150</formula>
    </cfRule>
  </conditionalFormatting>
  <conditionalFormatting sqref="J40">
    <cfRule type="cellIs" dxfId="4" priority="1251" operator="greaterThan">
      <formula>250</formula>
    </cfRule>
  </conditionalFormatting>
  <conditionalFormatting sqref="J40">
    <cfRule type="cellIs" dxfId="5" priority="1252" operator="greaterThan">
      <formula>200</formula>
    </cfRule>
  </conditionalFormatting>
  <conditionalFormatting sqref="J40">
    <cfRule type="cellIs" dxfId="6" priority="1253" operator="greaterThan">
      <formula>150</formula>
    </cfRule>
  </conditionalFormatting>
  <conditionalFormatting sqref="J41">
    <cfRule type="cellIs" dxfId="4" priority="1254" operator="greaterThan">
      <formula>250</formula>
    </cfRule>
  </conditionalFormatting>
  <conditionalFormatting sqref="J41">
    <cfRule type="cellIs" dxfId="5" priority="1255" operator="greaterThan">
      <formula>200</formula>
    </cfRule>
  </conditionalFormatting>
  <conditionalFormatting sqref="J41">
    <cfRule type="cellIs" dxfId="6" priority="1256" operator="greaterThan">
      <formula>150</formula>
    </cfRule>
  </conditionalFormatting>
  <conditionalFormatting sqref="J42">
    <cfRule type="cellIs" dxfId="4" priority="1257" operator="greaterThan">
      <formula>250</formula>
    </cfRule>
  </conditionalFormatting>
  <conditionalFormatting sqref="J42">
    <cfRule type="cellIs" dxfId="5" priority="1258" operator="greaterThan">
      <formula>200</formula>
    </cfRule>
  </conditionalFormatting>
  <conditionalFormatting sqref="J42">
    <cfRule type="cellIs" dxfId="6" priority="1259" operator="greaterThan">
      <formula>150</formula>
    </cfRule>
  </conditionalFormatting>
  <conditionalFormatting sqref="J43">
    <cfRule type="cellIs" dxfId="4" priority="1260" operator="greaterThan">
      <formula>250</formula>
    </cfRule>
  </conditionalFormatting>
  <conditionalFormatting sqref="J43">
    <cfRule type="cellIs" dxfId="5" priority="1261" operator="greaterThan">
      <formula>200</formula>
    </cfRule>
  </conditionalFormatting>
  <conditionalFormatting sqref="J43">
    <cfRule type="cellIs" dxfId="6" priority="1262" operator="greaterThan">
      <formula>150</formula>
    </cfRule>
  </conditionalFormatting>
  <conditionalFormatting sqref="J44">
    <cfRule type="cellIs" dxfId="4" priority="1263" operator="greaterThan">
      <formula>250</formula>
    </cfRule>
  </conditionalFormatting>
  <conditionalFormatting sqref="J44">
    <cfRule type="cellIs" dxfId="5" priority="1264" operator="greaterThan">
      <formula>200</formula>
    </cfRule>
  </conditionalFormatting>
  <conditionalFormatting sqref="J44">
    <cfRule type="cellIs" dxfId="6" priority="1265" operator="greaterThan">
      <formula>150</formula>
    </cfRule>
  </conditionalFormatting>
  <conditionalFormatting sqref="J45">
    <cfRule type="cellIs" dxfId="4" priority="1266" operator="greaterThan">
      <formula>250</formula>
    </cfRule>
  </conditionalFormatting>
  <conditionalFormatting sqref="J45">
    <cfRule type="cellIs" dxfId="5" priority="1267" operator="greaterThan">
      <formula>200</formula>
    </cfRule>
  </conditionalFormatting>
  <conditionalFormatting sqref="J45">
    <cfRule type="cellIs" dxfId="6" priority="1268" operator="greaterThan">
      <formula>150</formula>
    </cfRule>
  </conditionalFormatting>
  <conditionalFormatting sqref="J46">
    <cfRule type="cellIs" dxfId="4" priority="1269" operator="greaterThan">
      <formula>250</formula>
    </cfRule>
  </conditionalFormatting>
  <conditionalFormatting sqref="J46">
    <cfRule type="cellIs" dxfId="5" priority="1270" operator="greaterThan">
      <formula>200</formula>
    </cfRule>
  </conditionalFormatting>
  <conditionalFormatting sqref="J46">
    <cfRule type="cellIs" dxfId="6" priority="1271" operator="greaterThan">
      <formula>150</formula>
    </cfRule>
  </conditionalFormatting>
  <conditionalFormatting sqref="J47">
    <cfRule type="cellIs" dxfId="4" priority="1272" operator="greaterThan">
      <formula>250</formula>
    </cfRule>
  </conditionalFormatting>
  <conditionalFormatting sqref="J47">
    <cfRule type="cellIs" dxfId="5" priority="1273" operator="greaterThan">
      <formula>200</formula>
    </cfRule>
  </conditionalFormatting>
  <conditionalFormatting sqref="J47">
    <cfRule type="cellIs" dxfId="6" priority="1274" operator="greaterThan">
      <formula>150</formula>
    </cfRule>
  </conditionalFormatting>
  <conditionalFormatting sqref="J48">
    <cfRule type="cellIs" dxfId="4" priority="1275" operator="greaterThan">
      <formula>250</formula>
    </cfRule>
  </conditionalFormatting>
  <conditionalFormatting sqref="J48">
    <cfRule type="cellIs" dxfId="5" priority="1276" operator="greaterThan">
      <formula>200</formula>
    </cfRule>
  </conditionalFormatting>
  <conditionalFormatting sqref="J48">
    <cfRule type="cellIs" dxfId="6" priority="1277" operator="greaterThan">
      <formula>150</formula>
    </cfRule>
  </conditionalFormatting>
  <conditionalFormatting sqref="J49">
    <cfRule type="cellIs" dxfId="4" priority="1278" operator="greaterThan">
      <formula>250</formula>
    </cfRule>
  </conditionalFormatting>
  <conditionalFormatting sqref="J49">
    <cfRule type="cellIs" dxfId="5" priority="1279" operator="greaterThan">
      <formula>200</formula>
    </cfRule>
  </conditionalFormatting>
  <conditionalFormatting sqref="J49">
    <cfRule type="cellIs" dxfId="6" priority="1280" operator="greaterThan">
      <formula>150</formula>
    </cfRule>
  </conditionalFormatting>
  <conditionalFormatting sqref="J50">
    <cfRule type="cellIs" dxfId="4" priority="1281" operator="greaterThan">
      <formula>250</formula>
    </cfRule>
  </conditionalFormatting>
  <conditionalFormatting sqref="J50">
    <cfRule type="cellIs" dxfId="5" priority="1282" operator="greaterThan">
      <formula>200</formula>
    </cfRule>
  </conditionalFormatting>
  <conditionalFormatting sqref="J50">
    <cfRule type="cellIs" dxfId="6" priority="1283" operator="greaterThan">
      <formula>150</formula>
    </cfRule>
  </conditionalFormatting>
  <conditionalFormatting sqref="J51">
    <cfRule type="cellIs" dxfId="4" priority="1284" operator="greaterThan">
      <formula>250</formula>
    </cfRule>
  </conditionalFormatting>
  <conditionalFormatting sqref="J51">
    <cfRule type="cellIs" dxfId="5" priority="1285" operator="greaterThan">
      <formula>200</formula>
    </cfRule>
  </conditionalFormatting>
  <conditionalFormatting sqref="J51">
    <cfRule type="cellIs" dxfId="6" priority="1286" operator="greaterThan">
      <formula>150</formula>
    </cfRule>
  </conditionalFormatting>
  <conditionalFormatting sqref="J52">
    <cfRule type="cellIs" dxfId="4" priority="1287" operator="greaterThan">
      <formula>250</formula>
    </cfRule>
  </conditionalFormatting>
  <conditionalFormatting sqref="J52">
    <cfRule type="cellIs" dxfId="5" priority="1288" operator="greaterThan">
      <formula>200</formula>
    </cfRule>
  </conditionalFormatting>
  <conditionalFormatting sqref="J52">
    <cfRule type="cellIs" dxfId="6" priority="1289" operator="greaterThan">
      <formula>150</formula>
    </cfRule>
  </conditionalFormatting>
  <conditionalFormatting sqref="J53">
    <cfRule type="cellIs" dxfId="4" priority="1290" operator="greaterThan">
      <formula>250</formula>
    </cfRule>
  </conditionalFormatting>
  <conditionalFormatting sqref="J53">
    <cfRule type="cellIs" dxfId="5" priority="1291" operator="greaterThan">
      <formula>200</formula>
    </cfRule>
  </conditionalFormatting>
  <conditionalFormatting sqref="J53">
    <cfRule type="cellIs" dxfId="6" priority="1292" operator="greaterThan">
      <formula>150</formula>
    </cfRule>
  </conditionalFormatting>
  <conditionalFormatting sqref="J54">
    <cfRule type="cellIs" dxfId="4" priority="1293" operator="greaterThan">
      <formula>250</formula>
    </cfRule>
  </conditionalFormatting>
  <conditionalFormatting sqref="J54">
    <cfRule type="cellIs" dxfId="5" priority="1294" operator="greaterThan">
      <formula>200</formula>
    </cfRule>
  </conditionalFormatting>
  <conditionalFormatting sqref="J54">
    <cfRule type="cellIs" dxfId="6" priority="1295" operator="greaterThan">
      <formula>150</formula>
    </cfRule>
  </conditionalFormatting>
  <conditionalFormatting sqref="J55">
    <cfRule type="cellIs" dxfId="4" priority="1296" operator="greaterThan">
      <formula>250</formula>
    </cfRule>
  </conditionalFormatting>
  <conditionalFormatting sqref="J55">
    <cfRule type="cellIs" dxfId="5" priority="1297" operator="greaterThan">
      <formula>200</formula>
    </cfRule>
  </conditionalFormatting>
  <conditionalFormatting sqref="J55">
    <cfRule type="cellIs" dxfId="6" priority="1298" operator="greaterThan">
      <formula>150</formula>
    </cfRule>
  </conditionalFormatting>
  <conditionalFormatting sqref="J56">
    <cfRule type="cellIs" dxfId="4" priority="1299" operator="greaterThan">
      <formula>250</formula>
    </cfRule>
  </conditionalFormatting>
  <conditionalFormatting sqref="J56">
    <cfRule type="cellIs" dxfId="5" priority="1300" operator="greaterThan">
      <formula>200</formula>
    </cfRule>
  </conditionalFormatting>
  <conditionalFormatting sqref="J56">
    <cfRule type="cellIs" dxfId="6" priority="1301" operator="greaterThan">
      <formula>150</formula>
    </cfRule>
  </conditionalFormatting>
  <conditionalFormatting sqref="J57">
    <cfRule type="cellIs" dxfId="4" priority="1302" operator="greaterThan">
      <formula>250</formula>
    </cfRule>
  </conditionalFormatting>
  <conditionalFormatting sqref="J57">
    <cfRule type="cellIs" dxfId="5" priority="1303" operator="greaterThan">
      <formula>200</formula>
    </cfRule>
  </conditionalFormatting>
  <conditionalFormatting sqref="J57">
    <cfRule type="cellIs" dxfId="6" priority="1304" operator="greaterThan">
      <formula>150</formula>
    </cfRule>
  </conditionalFormatting>
  <conditionalFormatting sqref="J58">
    <cfRule type="cellIs" dxfId="4" priority="1305" operator="greaterThan">
      <formula>250</formula>
    </cfRule>
  </conditionalFormatting>
  <conditionalFormatting sqref="J58">
    <cfRule type="cellIs" dxfId="5" priority="1306" operator="greaterThan">
      <formula>200</formula>
    </cfRule>
  </conditionalFormatting>
  <conditionalFormatting sqref="J58">
    <cfRule type="cellIs" dxfId="6" priority="1307" operator="greaterThan">
      <formula>150</formula>
    </cfRule>
  </conditionalFormatting>
  <conditionalFormatting sqref="J59">
    <cfRule type="cellIs" dxfId="4" priority="1308" operator="greaterThan">
      <formula>250</formula>
    </cfRule>
  </conditionalFormatting>
  <conditionalFormatting sqref="J59">
    <cfRule type="cellIs" dxfId="5" priority="1309" operator="greaterThan">
      <formula>200</formula>
    </cfRule>
  </conditionalFormatting>
  <conditionalFormatting sqref="J59">
    <cfRule type="cellIs" dxfId="6" priority="1310" operator="greaterThan">
      <formula>150</formula>
    </cfRule>
  </conditionalFormatting>
  <conditionalFormatting sqref="J60">
    <cfRule type="cellIs" dxfId="4" priority="1311" operator="greaterThan">
      <formula>250</formula>
    </cfRule>
  </conditionalFormatting>
  <conditionalFormatting sqref="J60">
    <cfRule type="cellIs" dxfId="5" priority="1312" operator="greaterThan">
      <formula>200</formula>
    </cfRule>
  </conditionalFormatting>
  <conditionalFormatting sqref="J60">
    <cfRule type="cellIs" dxfId="6" priority="1313" operator="greaterThan">
      <formula>150</formula>
    </cfRule>
  </conditionalFormatting>
  <conditionalFormatting sqref="J61">
    <cfRule type="cellIs" dxfId="4" priority="1314" operator="greaterThan">
      <formula>250</formula>
    </cfRule>
  </conditionalFormatting>
  <conditionalFormatting sqref="J61">
    <cfRule type="cellIs" dxfId="5" priority="1315" operator="greaterThan">
      <formula>200</formula>
    </cfRule>
  </conditionalFormatting>
  <conditionalFormatting sqref="J61">
    <cfRule type="cellIs" dxfId="6" priority="1316" operator="greaterThan">
      <formula>150</formula>
    </cfRule>
  </conditionalFormatting>
  <conditionalFormatting sqref="J62">
    <cfRule type="cellIs" dxfId="4" priority="1317" operator="greaterThan">
      <formula>250</formula>
    </cfRule>
  </conditionalFormatting>
  <conditionalFormatting sqref="J62">
    <cfRule type="cellIs" dxfId="5" priority="1318" operator="greaterThan">
      <formula>200</formula>
    </cfRule>
  </conditionalFormatting>
  <conditionalFormatting sqref="J62">
    <cfRule type="cellIs" dxfId="6" priority="1319" operator="greaterThan">
      <formula>150</formula>
    </cfRule>
  </conditionalFormatting>
  <conditionalFormatting sqref="J63">
    <cfRule type="cellIs" dxfId="4" priority="1320" operator="greaterThan">
      <formula>250</formula>
    </cfRule>
  </conditionalFormatting>
  <conditionalFormatting sqref="J63">
    <cfRule type="cellIs" dxfId="5" priority="1321" operator="greaterThan">
      <formula>200</formula>
    </cfRule>
  </conditionalFormatting>
  <conditionalFormatting sqref="J63">
    <cfRule type="cellIs" dxfId="6" priority="1322" operator="greaterThan">
      <formula>150</formula>
    </cfRule>
  </conditionalFormatting>
  <conditionalFormatting sqref="J64">
    <cfRule type="cellIs" dxfId="4" priority="1323" operator="greaterThan">
      <formula>250</formula>
    </cfRule>
  </conditionalFormatting>
  <conditionalFormatting sqref="J64">
    <cfRule type="cellIs" dxfId="5" priority="1324" operator="greaterThan">
      <formula>200</formula>
    </cfRule>
  </conditionalFormatting>
  <conditionalFormatting sqref="J64">
    <cfRule type="cellIs" dxfId="6" priority="1325" operator="greaterThan">
      <formula>150</formula>
    </cfRule>
  </conditionalFormatting>
  <conditionalFormatting sqref="J65">
    <cfRule type="cellIs" dxfId="4" priority="1326" operator="greaterThan">
      <formula>250</formula>
    </cfRule>
  </conditionalFormatting>
  <conditionalFormatting sqref="J65">
    <cfRule type="cellIs" dxfId="5" priority="1327" operator="greaterThan">
      <formula>200</formula>
    </cfRule>
  </conditionalFormatting>
  <conditionalFormatting sqref="J65">
    <cfRule type="cellIs" dxfId="6" priority="1328" operator="greaterThan">
      <formula>150</formula>
    </cfRule>
  </conditionalFormatting>
  <conditionalFormatting sqref="J66">
    <cfRule type="cellIs" dxfId="4" priority="1329" operator="greaterThan">
      <formula>250</formula>
    </cfRule>
  </conditionalFormatting>
  <conditionalFormatting sqref="J66">
    <cfRule type="cellIs" dxfId="5" priority="1330" operator="greaterThan">
      <formula>200</formula>
    </cfRule>
  </conditionalFormatting>
  <conditionalFormatting sqref="J66">
    <cfRule type="cellIs" dxfId="6" priority="1331" operator="greaterThan">
      <formula>150</formula>
    </cfRule>
  </conditionalFormatting>
  <conditionalFormatting sqref="J67">
    <cfRule type="cellIs" dxfId="4" priority="1332" operator="greaterThan">
      <formula>250</formula>
    </cfRule>
  </conditionalFormatting>
  <conditionalFormatting sqref="J67">
    <cfRule type="cellIs" dxfId="5" priority="1333" operator="greaterThan">
      <formula>200</formula>
    </cfRule>
  </conditionalFormatting>
  <conditionalFormatting sqref="J67">
    <cfRule type="cellIs" dxfId="6" priority="1334" operator="greaterThan">
      <formula>150</formula>
    </cfRule>
  </conditionalFormatting>
  <conditionalFormatting sqref="J68">
    <cfRule type="cellIs" dxfId="4" priority="1335" operator="greaterThan">
      <formula>250</formula>
    </cfRule>
  </conditionalFormatting>
  <conditionalFormatting sqref="J68">
    <cfRule type="cellIs" dxfId="5" priority="1336" operator="greaterThan">
      <formula>200</formula>
    </cfRule>
  </conditionalFormatting>
  <conditionalFormatting sqref="J68">
    <cfRule type="cellIs" dxfId="6" priority="1337" operator="greaterThan">
      <formula>150</formula>
    </cfRule>
  </conditionalFormatting>
  <conditionalFormatting sqref="J69">
    <cfRule type="cellIs" dxfId="4" priority="1338" operator="greaterThan">
      <formula>250</formula>
    </cfRule>
  </conditionalFormatting>
  <conditionalFormatting sqref="J69">
    <cfRule type="cellIs" dxfId="5" priority="1339" operator="greaterThan">
      <formula>200</formula>
    </cfRule>
  </conditionalFormatting>
  <conditionalFormatting sqref="J69">
    <cfRule type="cellIs" dxfId="6" priority="1340" operator="greaterThan">
      <formula>150</formula>
    </cfRule>
  </conditionalFormatting>
  <conditionalFormatting sqref="J70">
    <cfRule type="cellIs" dxfId="4" priority="1341" operator="greaterThan">
      <formula>250</formula>
    </cfRule>
  </conditionalFormatting>
  <conditionalFormatting sqref="J70">
    <cfRule type="cellIs" dxfId="5" priority="1342" operator="greaterThan">
      <formula>200</formula>
    </cfRule>
  </conditionalFormatting>
  <conditionalFormatting sqref="J70">
    <cfRule type="cellIs" dxfId="6" priority="1343" operator="greaterThan">
      <formula>150</formula>
    </cfRule>
  </conditionalFormatting>
  <conditionalFormatting sqref="J71">
    <cfRule type="cellIs" dxfId="4" priority="1344" operator="greaterThan">
      <formula>250</formula>
    </cfRule>
  </conditionalFormatting>
  <conditionalFormatting sqref="J71">
    <cfRule type="cellIs" dxfId="5" priority="1345" operator="greaterThan">
      <formula>200</formula>
    </cfRule>
  </conditionalFormatting>
  <conditionalFormatting sqref="J71">
    <cfRule type="cellIs" dxfId="6" priority="1346" operator="greaterThan">
      <formula>150</formula>
    </cfRule>
  </conditionalFormatting>
  <conditionalFormatting sqref="J72">
    <cfRule type="cellIs" dxfId="4" priority="1347" operator="greaterThan">
      <formula>250</formula>
    </cfRule>
  </conditionalFormatting>
  <conditionalFormatting sqref="J72">
    <cfRule type="cellIs" dxfId="5" priority="1348" operator="greaterThan">
      <formula>200</formula>
    </cfRule>
  </conditionalFormatting>
  <conditionalFormatting sqref="J72">
    <cfRule type="cellIs" dxfId="6" priority="1349" operator="greaterThan">
      <formula>150</formula>
    </cfRule>
  </conditionalFormatting>
  <conditionalFormatting sqref="J73">
    <cfRule type="cellIs" dxfId="4" priority="1350" operator="greaterThan">
      <formula>250</formula>
    </cfRule>
  </conditionalFormatting>
  <conditionalFormatting sqref="J73">
    <cfRule type="cellIs" dxfId="5" priority="1351" operator="greaterThan">
      <formula>200</formula>
    </cfRule>
  </conditionalFormatting>
  <conditionalFormatting sqref="J73">
    <cfRule type="cellIs" dxfId="6" priority="1352" operator="greaterThan">
      <formula>150</formula>
    </cfRule>
  </conditionalFormatting>
  <conditionalFormatting sqref="J74">
    <cfRule type="cellIs" dxfId="4" priority="1353" operator="greaterThan">
      <formula>250</formula>
    </cfRule>
  </conditionalFormatting>
  <conditionalFormatting sqref="J74">
    <cfRule type="cellIs" dxfId="5" priority="1354" operator="greaterThan">
      <formula>200</formula>
    </cfRule>
  </conditionalFormatting>
  <conditionalFormatting sqref="J74">
    <cfRule type="cellIs" dxfId="6" priority="1355" operator="greaterThan">
      <formula>150</formula>
    </cfRule>
  </conditionalFormatting>
  <conditionalFormatting sqref="J75">
    <cfRule type="cellIs" dxfId="4" priority="1356" operator="greaterThan">
      <formula>250</formula>
    </cfRule>
  </conditionalFormatting>
  <conditionalFormatting sqref="J75">
    <cfRule type="cellIs" dxfId="5" priority="1357" operator="greaterThan">
      <formula>200</formula>
    </cfRule>
  </conditionalFormatting>
  <conditionalFormatting sqref="J75">
    <cfRule type="cellIs" dxfId="6" priority="1358" operator="greaterThan">
      <formula>150</formula>
    </cfRule>
  </conditionalFormatting>
  <conditionalFormatting sqref="J76">
    <cfRule type="cellIs" dxfId="4" priority="1359" operator="greaterThan">
      <formula>250</formula>
    </cfRule>
  </conditionalFormatting>
  <conditionalFormatting sqref="J76">
    <cfRule type="cellIs" dxfId="5" priority="1360" operator="greaterThan">
      <formula>200</formula>
    </cfRule>
  </conditionalFormatting>
  <conditionalFormatting sqref="J76">
    <cfRule type="cellIs" dxfId="6" priority="1361" operator="greaterThan">
      <formula>150</formula>
    </cfRule>
  </conditionalFormatting>
  <conditionalFormatting sqref="J77">
    <cfRule type="cellIs" dxfId="4" priority="1362" operator="greaterThan">
      <formula>250</formula>
    </cfRule>
  </conditionalFormatting>
  <conditionalFormatting sqref="J77">
    <cfRule type="cellIs" dxfId="5" priority="1363" operator="greaterThan">
      <formula>200</formula>
    </cfRule>
  </conditionalFormatting>
  <conditionalFormatting sqref="J77">
    <cfRule type="cellIs" dxfId="6" priority="1364" operator="greaterThan">
      <formula>150</formula>
    </cfRule>
  </conditionalFormatting>
  <conditionalFormatting sqref="J78">
    <cfRule type="cellIs" dxfId="4" priority="1365" operator="greaterThan">
      <formula>250</formula>
    </cfRule>
  </conditionalFormatting>
  <conditionalFormatting sqref="J78">
    <cfRule type="cellIs" dxfId="5" priority="1366" operator="greaterThan">
      <formula>200</formula>
    </cfRule>
  </conditionalFormatting>
  <conditionalFormatting sqref="J78">
    <cfRule type="cellIs" dxfId="6" priority="1367" operator="greaterThan">
      <formula>150</formula>
    </cfRule>
  </conditionalFormatting>
  <conditionalFormatting sqref="J79">
    <cfRule type="cellIs" dxfId="4" priority="1368" operator="greaterThan">
      <formula>250</formula>
    </cfRule>
  </conditionalFormatting>
  <conditionalFormatting sqref="J79">
    <cfRule type="cellIs" dxfId="5" priority="1369" operator="greaterThan">
      <formula>200</formula>
    </cfRule>
  </conditionalFormatting>
  <conditionalFormatting sqref="J79">
    <cfRule type="cellIs" dxfId="6" priority="1370" operator="greaterThan">
      <formula>150</formula>
    </cfRule>
  </conditionalFormatting>
  <conditionalFormatting sqref="J80">
    <cfRule type="cellIs" dxfId="4" priority="1371" operator="greaterThan">
      <formula>250</formula>
    </cfRule>
  </conditionalFormatting>
  <conditionalFormatting sqref="J80">
    <cfRule type="cellIs" dxfId="5" priority="1372" operator="greaterThan">
      <formula>200</formula>
    </cfRule>
  </conditionalFormatting>
  <conditionalFormatting sqref="J80">
    <cfRule type="cellIs" dxfId="6" priority="1373" operator="greaterThan">
      <formula>150</formula>
    </cfRule>
  </conditionalFormatting>
  <conditionalFormatting sqref="J81">
    <cfRule type="cellIs" dxfId="4" priority="1374" operator="greaterThan">
      <formula>250</formula>
    </cfRule>
  </conditionalFormatting>
  <conditionalFormatting sqref="J81">
    <cfRule type="cellIs" dxfId="5" priority="1375" operator="greaterThan">
      <formula>200</formula>
    </cfRule>
  </conditionalFormatting>
  <conditionalFormatting sqref="J81">
    <cfRule type="cellIs" dxfId="6" priority="1376" operator="greaterThan">
      <formula>150</formula>
    </cfRule>
  </conditionalFormatting>
  <conditionalFormatting sqref="J82">
    <cfRule type="cellIs" dxfId="4" priority="1377" operator="greaterThan">
      <formula>250</formula>
    </cfRule>
  </conditionalFormatting>
  <conditionalFormatting sqref="J82">
    <cfRule type="cellIs" dxfId="5" priority="1378" operator="greaterThan">
      <formula>200</formula>
    </cfRule>
  </conditionalFormatting>
  <conditionalFormatting sqref="J82">
    <cfRule type="cellIs" dxfId="6" priority="1379" operator="greaterThan">
      <formula>150</formula>
    </cfRule>
  </conditionalFormatting>
  <conditionalFormatting sqref="J83">
    <cfRule type="cellIs" dxfId="4" priority="1380" operator="greaterThan">
      <formula>250</formula>
    </cfRule>
  </conditionalFormatting>
  <conditionalFormatting sqref="J83">
    <cfRule type="cellIs" dxfId="5" priority="1381" operator="greaterThan">
      <formula>200</formula>
    </cfRule>
  </conditionalFormatting>
  <conditionalFormatting sqref="J83">
    <cfRule type="cellIs" dxfId="6" priority="1382" operator="greaterThan">
      <formula>150</formula>
    </cfRule>
  </conditionalFormatting>
  <conditionalFormatting sqref="J84">
    <cfRule type="cellIs" dxfId="4" priority="1383" operator="greaterThan">
      <formula>250</formula>
    </cfRule>
  </conditionalFormatting>
  <conditionalFormatting sqref="J84">
    <cfRule type="cellIs" dxfId="5" priority="1384" operator="greaterThan">
      <formula>200</formula>
    </cfRule>
  </conditionalFormatting>
  <conditionalFormatting sqref="J84">
    <cfRule type="cellIs" dxfId="6" priority="1385" operator="greaterThan">
      <formula>150</formula>
    </cfRule>
  </conditionalFormatting>
  <conditionalFormatting sqref="J85">
    <cfRule type="cellIs" dxfId="4" priority="1386" operator="greaterThan">
      <formula>250</formula>
    </cfRule>
  </conditionalFormatting>
  <conditionalFormatting sqref="J85">
    <cfRule type="cellIs" dxfId="5" priority="1387" operator="greaterThan">
      <formula>200</formula>
    </cfRule>
  </conditionalFormatting>
  <conditionalFormatting sqref="J85">
    <cfRule type="cellIs" dxfId="6" priority="1388" operator="greaterThan">
      <formula>150</formula>
    </cfRule>
  </conditionalFormatting>
  <conditionalFormatting sqref="J86">
    <cfRule type="cellIs" dxfId="4" priority="1389" operator="greaterThan">
      <formula>250</formula>
    </cfRule>
  </conditionalFormatting>
  <conditionalFormatting sqref="J86">
    <cfRule type="cellIs" dxfId="5" priority="1390" operator="greaterThan">
      <formula>200</formula>
    </cfRule>
  </conditionalFormatting>
  <conditionalFormatting sqref="J86">
    <cfRule type="cellIs" dxfId="6" priority="1391" operator="greaterThan">
      <formula>150</formula>
    </cfRule>
  </conditionalFormatting>
  <conditionalFormatting sqref="J87">
    <cfRule type="cellIs" dxfId="4" priority="1392" operator="greaterThan">
      <formula>250</formula>
    </cfRule>
  </conditionalFormatting>
  <conditionalFormatting sqref="J87">
    <cfRule type="cellIs" dxfId="5" priority="1393" operator="greaterThan">
      <formula>200</formula>
    </cfRule>
  </conditionalFormatting>
  <conditionalFormatting sqref="J87">
    <cfRule type="cellIs" dxfId="6" priority="1394" operator="greaterThan">
      <formula>150</formula>
    </cfRule>
  </conditionalFormatting>
  <conditionalFormatting sqref="J88">
    <cfRule type="cellIs" dxfId="4" priority="1395" operator="greaterThan">
      <formula>250</formula>
    </cfRule>
  </conditionalFormatting>
  <conditionalFormatting sqref="J88">
    <cfRule type="cellIs" dxfId="5" priority="1396" operator="greaterThan">
      <formula>200</formula>
    </cfRule>
  </conditionalFormatting>
  <conditionalFormatting sqref="J88">
    <cfRule type="cellIs" dxfId="6" priority="1397" operator="greaterThan">
      <formula>150</formula>
    </cfRule>
  </conditionalFormatting>
  <conditionalFormatting sqref="J89">
    <cfRule type="cellIs" dxfId="4" priority="1398" operator="greaterThan">
      <formula>250</formula>
    </cfRule>
  </conditionalFormatting>
  <conditionalFormatting sqref="J89">
    <cfRule type="cellIs" dxfId="5" priority="1399" operator="greaterThan">
      <formula>200</formula>
    </cfRule>
  </conditionalFormatting>
  <conditionalFormatting sqref="J89">
    <cfRule type="cellIs" dxfId="6" priority="1400" operator="greaterThan">
      <formula>150</formula>
    </cfRule>
  </conditionalFormatting>
  <conditionalFormatting sqref="J90">
    <cfRule type="cellIs" dxfId="4" priority="1401" operator="greaterThan">
      <formula>250</formula>
    </cfRule>
  </conditionalFormatting>
  <conditionalFormatting sqref="J90">
    <cfRule type="cellIs" dxfId="5" priority="1402" operator="greaterThan">
      <formula>200</formula>
    </cfRule>
  </conditionalFormatting>
  <conditionalFormatting sqref="J90">
    <cfRule type="cellIs" dxfId="6" priority="1403" operator="greaterThan">
      <formula>150</formula>
    </cfRule>
  </conditionalFormatting>
  <conditionalFormatting sqref="J91">
    <cfRule type="cellIs" dxfId="4" priority="1404" operator="greaterThan">
      <formula>250</formula>
    </cfRule>
  </conditionalFormatting>
  <conditionalFormatting sqref="J91">
    <cfRule type="cellIs" dxfId="5" priority="1405" operator="greaterThan">
      <formula>200</formula>
    </cfRule>
  </conditionalFormatting>
  <conditionalFormatting sqref="J91">
    <cfRule type="cellIs" dxfId="6" priority="1406" operator="greaterThan">
      <formula>150</formula>
    </cfRule>
  </conditionalFormatting>
  <conditionalFormatting sqref="J92">
    <cfRule type="cellIs" dxfId="4" priority="1407" operator="greaterThan">
      <formula>250</formula>
    </cfRule>
  </conditionalFormatting>
  <conditionalFormatting sqref="J92">
    <cfRule type="cellIs" dxfId="5" priority="1408" operator="greaterThan">
      <formula>200</formula>
    </cfRule>
  </conditionalFormatting>
  <conditionalFormatting sqref="J92">
    <cfRule type="cellIs" dxfId="6" priority="1409" operator="greaterThan">
      <formula>150</formula>
    </cfRule>
  </conditionalFormatting>
  <conditionalFormatting sqref="J93">
    <cfRule type="cellIs" dxfId="4" priority="1410" operator="greaterThan">
      <formula>250</formula>
    </cfRule>
  </conditionalFormatting>
  <conditionalFormatting sqref="J93">
    <cfRule type="cellIs" dxfId="5" priority="1411" operator="greaterThan">
      <formula>200</formula>
    </cfRule>
  </conditionalFormatting>
  <conditionalFormatting sqref="J93">
    <cfRule type="cellIs" dxfId="6" priority="1412" operator="greaterThan">
      <formula>150</formula>
    </cfRule>
  </conditionalFormatting>
  <conditionalFormatting sqref="J94">
    <cfRule type="cellIs" dxfId="4" priority="1413" operator="greaterThan">
      <formula>250</formula>
    </cfRule>
  </conditionalFormatting>
  <conditionalFormatting sqref="J94">
    <cfRule type="cellIs" dxfId="5" priority="1414" operator="greaterThan">
      <formula>200</formula>
    </cfRule>
  </conditionalFormatting>
  <conditionalFormatting sqref="J94">
    <cfRule type="cellIs" dxfId="6" priority="1415" operator="greaterThan">
      <formula>150</formula>
    </cfRule>
  </conditionalFormatting>
  <conditionalFormatting sqref="J95">
    <cfRule type="cellIs" dxfId="4" priority="1416" operator="greaterThan">
      <formula>250</formula>
    </cfRule>
  </conditionalFormatting>
  <conditionalFormatting sqref="J95">
    <cfRule type="cellIs" dxfId="5" priority="1417" operator="greaterThan">
      <formula>200</formula>
    </cfRule>
  </conditionalFormatting>
  <conditionalFormatting sqref="J95">
    <cfRule type="cellIs" dxfId="6" priority="1418" operator="greaterThan">
      <formula>150</formula>
    </cfRule>
  </conditionalFormatting>
  <conditionalFormatting sqref="J96">
    <cfRule type="cellIs" dxfId="4" priority="1419" operator="greaterThan">
      <formula>250</formula>
    </cfRule>
  </conditionalFormatting>
  <conditionalFormatting sqref="J96">
    <cfRule type="cellIs" dxfId="5" priority="1420" operator="greaterThan">
      <formula>200</formula>
    </cfRule>
  </conditionalFormatting>
  <conditionalFormatting sqref="J96">
    <cfRule type="cellIs" dxfId="6" priority="1421" operator="greaterThan">
      <formula>150</formula>
    </cfRule>
  </conditionalFormatting>
  <conditionalFormatting sqref="J97">
    <cfRule type="cellIs" dxfId="4" priority="1422" operator="greaterThan">
      <formula>250</formula>
    </cfRule>
  </conditionalFormatting>
  <conditionalFormatting sqref="J97">
    <cfRule type="cellIs" dxfId="5" priority="1423" operator="greaterThan">
      <formula>200</formula>
    </cfRule>
  </conditionalFormatting>
  <conditionalFormatting sqref="J97">
    <cfRule type="cellIs" dxfId="6" priority="1424" operator="greaterThan">
      <formula>150</formula>
    </cfRule>
  </conditionalFormatting>
  <conditionalFormatting sqref="J98">
    <cfRule type="cellIs" dxfId="4" priority="1425" operator="greaterThan">
      <formula>250</formula>
    </cfRule>
  </conditionalFormatting>
  <conditionalFormatting sqref="J98">
    <cfRule type="cellIs" dxfId="5" priority="1426" operator="greaterThan">
      <formula>200</formula>
    </cfRule>
  </conditionalFormatting>
  <conditionalFormatting sqref="J98">
    <cfRule type="cellIs" dxfId="6" priority="1427" operator="greaterThan">
      <formula>150</formula>
    </cfRule>
  </conditionalFormatting>
  <conditionalFormatting sqref="J99">
    <cfRule type="cellIs" dxfId="4" priority="1428" operator="greaterThan">
      <formula>250</formula>
    </cfRule>
  </conditionalFormatting>
  <conditionalFormatting sqref="J99">
    <cfRule type="cellIs" dxfId="5" priority="1429" operator="greaterThan">
      <formula>200</formula>
    </cfRule>
  </conditionalFormatting>
  <conditionalFormatting sqref="J99">
    <cfRule type="cellIs" dxfId="6" priority="1430" operator="greaterThan">
      <formula>150</formula>
    </cfRule>
  </conditionalFormatting>
  <conditionalFormatting sqref="J100">
    <cfRule type="cellIs" dxfId="4" priority="1431" operator="greaterThan">
      <formula>250</formula>
    </cfRule>
  </conditionalFormatting>
  <conditionalFormatting sqref="J100">
    <cfRule type="cellIs" dxfId="5" priority="1432" operator="greaterThan">
      <formula>200</formula>
    </cfRule>
  </conditionalFormatting>
  <conditionalFormatting sqref="J100">
    <cfRule type="cellIs" dxfId="6" priority="1433" operator="greaterThan">
      <formula>150</formula>
    </cfRule>
  </conditionalFormatting>
  <conditionalFormatting sqref="J101">
    <cfRule type="cellIs" dxfId="4" priority="1434" operator="greaterThan">
      <formula>250</formula>
    </cfRule>
  </conditionalFormatting>
  <conditionalFormatting sqref="J101">
    <cfRule type="cellIs" dxfId="5" priority="1435" operator="greaterThan">
      <formula>200</formula>
    </cfRule>
  </conditionalFormatting>
  <conditionalFormatting sqref="J101">
    <cfRule type="cellIs" dxfId="6" priority="1436" operator="greaterThan">
      <formula>150</formula>
    </cfRule>
  </conditionalFormatting>
  <conditionalFormatting sqref="J102">
    <cfRule type="cellIs" dxfId="4" priority="1437" operator="greaterThan">
      <formula>250</formula>
    </cfRule>
  </conditionalFormatting>
  <conditionalFormatting sqref="J102">
    <cfRule type="cellIs" dxfId="5" priority="1438" operator="greaterThan">
      <formula>200</formula>
    </cfRule>
  </conditionalFormatting>
  <conditionalFormatting sqref="J102">
    <cfRule type="cellIs" dxfId="6" priority="1439" operator="greaterThan">
      <formula>150</formula>
    </cfRule>
  </conditionalFormatting>
  <conditionalFormatting sqref="J103">
    <cfRule type="cellIs" dxfId="4" priority="1440" operator="greaterThan">
      <formula>250</formula>
    </cfRule>
  </conditionalFormatting>
  <conditionalFormatting sqref="J103">
    <cfRule type="cellIs" dxfId="5" priority="1441" operator="greaterThan">
      <formula>200</formula>
    </cfRule>
  </conditionalFormatting>
  <conditionalFormatting sqref="J103">
    <cfRule type="cellIs" dxfId="6" priority="1442" operator="greaterThan">
      <formula>150</formula>
    </cfRule>
  </conditionalFormatting>
  <conditionalFormatting sqref="AA8">
    <cfRule type="cellIs" dxfId="2" priority="1443" operator="greaterThan">
      <formula>0</formula>
    </cfRule>
  </conditionalFormatting>
  <conditionalFormatting sqref="AA9">
    <cfRule type="cellIs" dxfId="2" priority="1444" operator="greaterThan">
      <formula>0</formula>
    </cfRule>
  </conditionalFormatting>
  <conditionalFormatting sqref="AA10">
    <cfRule type="cellIs" dxfId="2" priority="1445" operator="greaterThan">
      <formula>0</formula>
    </cfRule>
  </conditionalFormatting>
  <conditionalFormatting sqref="AA11">
    <cfRule type="cellIs" dxfId="2" priority="1446" operator="greaterThan">
      <formula>0</formula>
    </cfRule>
  </conditionalFormatting>
  <conditionalFormatting sqref="AA12">
    <cfRule type="cellIs" dxfId="2" priority="1447" operator="greaterThan">
      <formula>0</formula>
    </cfRule>
  </conditionalFormatting>
  <conditionalFormatting sqref="AA13">
    <cfRule type="cellIs" dxfId="2" priority="1448" operator="greaterThan">
      <formula>0</formula>
    </cfRule>
  </conditionalFormatting>
  <conditionalFormatting sqref="AA14">
    <cfRule type="cellIs" dxfId="2" priority="1449" operator="greaterThan">
      <formula>0</formula>
    </cfRule>
  </conditionalFormatting>
  <conditionalFormatting sqref="AA15">
    <cfRule type="cellIs" dxfId="2" priority="1450" operator="greaterThan">
      <formula>0</formula>
    </cfRule>
  </conditionalFormatting>
  <conditionalFormatting sqref="AA16">
    <cfRule type="cellIs" dxfId="2" priority="1451" operator="greaterThan">
      <formula>0</formula>
    </cfRule>
  </conditionalFormatting>
  <conditionalFormatting sqref="AA17">
    <cfRule type="cellIs" dxfId="2" priority="1452" operator="greaterThan">
      <formula>0</formula>
    </cfRule>
  </conditionalFormatting>
  <conditionalFormatting sqref="AA18">
    <cfRule type="cellIs" dxfId="2" priority="1453" operator="greaterThan">
      <formula>0</formula>
    </cfRule>
  </conditionalFormatting>
  <conditionalFormatting sqref="AA19">
    <cfRule type="cellIs" dxfId="2" priority="1454" operator="greaterThan">
      <formula>0</formula>
    </cfRule>
  </conditionalFormatting>
  <conditionalFormatting sqref="AA20">
    <cfRule type="cellIs" dxfId="2" priority="1455" operator="greaterThan">
      <formula>0</formula>
    </cfRule>
  </conditionalFormatting>
  <conditionalFormatting sqref="AA21">
    <cfRule type="cellIs" dxfId="2" priority="1456" operator="greaterThan">
      <formula>0</formula>
    </cfRule>
  </conditionalFormatting>
  <conditionalFormatting sqref="AA22">
    <cfRule type="cellIs" dxfId="2" priority="1457" operator="greaterThan">
      <formula>0</formula>
    </cfRule>
  </conditionalFormatting>
  <conditionalFormatting sqref="AA23">
    <cfRule type="cellIs" dxfId="2" priority="1458" operator="greaterThan">
      <formula>0</formula>
    </cfRule>
  </conditionalFormatting>
  <conditionalFormatting sqref="AA24">
    <cfRule type="cellIs" dxfId="2" priority="1459" operator="greaterThan">
      <formula>0</formula>
    </cfRule>
  </conditionalFormatting>
  <conditionalFormatting sqref="AA25">
    <cfRule type="cellIs" dxfId="2" priority="1460" operator="greaterThan">
      <formula>0</formula>
    </cfRule>
  </conditionalFormatting>
  <conditionalFormatting sqref="AA26">
    <cfRule type="cellIs" dxfId="2" priority="1461" operator="greaterThan">
      <formula>0</formula>
    </cfRule>
  </conditionalFormatting>
  <conditionalFormatting sqref="AA27">
    <cfRule type="cellIs" dxfId="2" priority="1462" operator="greaterThan">
      <formula>0</formula>
    </cfRule>
  </conditionalFormatting>
  <conditionalFormatting sqref="AA28">
    <cfRule type="cellIs" dxfId="2" priority="1463" operator="greaterThan">
      <formula>0</formula>
    </cfRule>
  </conditionalFormatting>
  <conditionalFormatting sqref="AA29">
    <cfRule type="cellIs" dxfId="2" priority="1464" operator="greaterThan">
      <formula>0</formula>
    </cfRule>
  </conditionalFormatting>
  <conditionalFormatting sqref="AA30">
    <cfRule type="cellIs" dxfId="2" priority="1465" operator="greaterThan">
      <formula>0</formula>
    </cfRule>
  </conditionalFormatting>
  <conditionalFormatting sqref="AA31">
    <cfRule type="cellIs" dxfId="2" priority="1466" operator="greaterThan">
      <formula>0</formula>
    </cfRule>
  </conditionalFormatting>
  <conditionalFormatting sqref="AA32">
    <cfRule type="cellIs" dxfId="2" priority="1467" operator="greaterThan">
      <formula>0</formula>
    </cfRule>
  </conditionalFormatting>
  <conditionalFormatting sqref="AA33">
    <cfRule type="cellIs" dxfId="2" priority="1468" operator="greaterThan">
      <formula>0</formula>
    </cfRule>
  </conditionalFormatting>
  <conditionalFormatting sqref="AA34">
    <cfRule type="cellIs" dxfId="2" priority="1469" operator="greaterThan">
      <formula>0</formula>
    </cfRule>
  </conditionalFormatting>
  <conditionalFormatting sqref="AA35">
    <cfRule type="cellIs" dxfId="2" priority="1470" operator="greaterThan">
      <formula>0</formula>
    </cfRule>
  </conditionalFormatting>
  <conditionalFormatting sqref="AA36">
    <cfRule type="cellIs" dxfId="2" priority="1471" operator="greaterThan">
      <formula>0</formula>
    </cfRule>
  </conditionalFormatting>
  <conditionalFormatting sqref="AA37">
    <cfRule type="cellIs" dxfId="2" priority="1472" operator="greaterThan">
      <formula>0</formula>
    </cfRule>
  </conditionalFormatting>
  <conditionalFormatting sqref="AA38">
    <cfRule type="cellIs" dxfId="2" priority="1473" operator="greaterThan">
      <formula>0</formula>
    </cfRule>
  </conditionalFormatting>
  <conditionalFormatting sqref="AA39">
    <cfRule type="cellIs" dxfId="2" priority="1474" operator="greaterThan">
      <formula>0</formula>
    </cfRule>
  </conditionalFormatting>
  <conditionalFormatting sqref="AA40">
    <cfRule type="cellIs" dxfId="2" priority="1475" operator="greaterThan">
      <formula>0</formula>
    </cfRule>
  </conditionalFormatting>
  <conditionalFormatting sqref="AA41">
    <cfRule type="cellIs" dxfId="2" priority="1476" operator="greaterThan">
      <formula>0</formula>
    </cfRule>
  </conditionalFormatting>
  <conditionalFormatting sqref="AA42">
    <cfRule type="cellIs" dxfId="2" priority="1477" operator="greaterThan">
      <formula>0</formula>
    </cfRule>
  </conditionalFormatting>
  <conditionalFormatting sqref="AA43">
    <cfRule type="cellIs" dxfId="2" priority="1478" operator="greaterThan">
      <formula>0</formula>
    </cfRule>
  </conditionalFormatting>
  <conditionalFormatting sqref="AA44">
    <cfRule type="cellIs" dxfId="2" priority="1479" operator="greaterThan">
      <formula>0</formula>
    </cfRule>
  </conditionalFormatting>
  <conditionalFormatting sqref="AA45">
    <cfRule type="cellIs" dxfId="2" priority="1480" operator="greaterThan">
      <formula>0</formula>
    </cfRule>
  </conditionalFormatting>
  <conditionalFormatting sqref="AA46">
    <cfRule type="cellIs" dxfId="2" priority="1481" operator="greaterThan">
      <formula>0</formula>
    </cfRule>
  </conditionalFormatting>
  <conditionalFormatting sqref="AA47">
    <cfRule type="cellIs" dxfId="2" priority="1482" operator="greaterThan">
      <formula>0</formula>
    </cfRule>
  </conditionalFormatting>
  <conditionalFormatting sqref="AA48">
    <cfRule type="cellIs" dxfId="2" priority="1483" operator="greaterThan">
      <formula>0</formula>
    </cfRule>
  </conditionalFormatting>
  <conditionalFormatting sqref="AA49">
    <cfRule type="cellIs" dxfId="2" priority="1484" operator="greaterThan">
      <formula>0</formula>
    </cfRule>
  </conditionalFormatting>
  <conditionalFormatting sqref="AA50">
    <cfRule type="cellIs" dxfId="2" priority="1485" operator="greaterThan">
      <formula>0</formula>
    </cfRule>
  </conditionalFormatting>
  <conditionalFormatting sqref="AA51">
    <cfRule type="cellIs" dxfId="2" priority="1486" operator="greaterThan">
      <formula>0</formula>
    </cfRule>
  </conditionalFormatting>
  <conditionalFormatting sqref="AA52">
    <cfRule type="cellIs" dxfId="2" priority="1487" operator="greaterThan">
      <formula>0</formula>
    </cfRule>
  </conditionalFormatting>
  <conditionalFormatting sqref="AA53">
    <cfRule type="cellIs" dxfId="2" priority="1488" operator="greaterThan">
      <formula>0</formula>
    </cfRule>
  </conditionalFormatting>
  <conditionalFormatting sqref="AA54">
    <cfRule type="cellIs" dxfId="2" priority="1489" operator="greaterThan">
      <formula>0</formula>
    </cfRule>
  </conditionalFormatting>
  <conditionalFormatting sqref="AA55">
    <cfRule type="cellIs" dxfId="2" priority="1490" operator="greaterThan">
      <formula>0</formula>
    </cfRule>
  </conditionalFormatting>
  <conditionalFormatting sqref="AA56">
    <cfRule type="cellIs" dxfId="2" priority="1491" operator="greaterThan">
      <formula>0</formula>
    </cfRule>
  </conditionalFormatting>
  <conditionalFormatting sqref="AA57">
    <cfRule type="cellIs" dxfId="2" priority="1492" operator="greaterThan">
      <formula>0</formula>
    </cfRule>
  </conditionalFormatting>
  <conditionalFormatting sqref="AA58">
    <cfRule type="cellIs" dxfId="2" priority="1493" operator="greaterThan">
      <formula>0</formula>
    </cfRule>
  </conditionalFormatting>
  <conditionalFormatting sqref="AA59">
    <cfRule type="cellIs" dxfId="2" priority="1494" operator="greaterThan">
      <formula>0</formula>
    </cfRule>
  </conditionalFormatting>
  <conditionalFormatting sqref="AA60">
    <cfRule type="cellIs" dxfId="2" priority="1495" operator="greaterThan">
      <formula>0</formula>
    </cfRule>
  </conditionalFormatting>
  <conditionalFormatting sqref="AA61">
    <cfRule type="cellIs" dxfId="2" priority="1496" operator="greaterThan">
      <formula>0</formula>
    </cfRule>
  </conditionalFormatting>
  <conditionalFormatting sqref="AA62">
    <cfRule type="cellIs" dxfId="2" priority="1497" operator="greaterThan">
      <formula>0</formula>
    </cfRule>
  </conditionalFormatting>
  <conditionalFormatting sqref="AA63">
    <cfRule type="cellIs" dxfId="2" priority="1498" operator="greaterThan">
      <formula>0</formula>
    </cfRule>
  </conditionalFormatting>
  <conditionalFormatting sqref="AA64">
    <cfRule type="cellIs" dxfId="2" priority="1499" operator="greaterThan">
      <formula>0</formula>
    </cfRule>
  </conditionalFormatting>
  <conditionalFormatting sqref="AA65">
    <cfRule type="cellIs" dxfId="2" priority="1500" operator="greaterThan">
      <formula>0</formula>
    </cfRule>
  </conditionalFormatting>
  <conditionalFormatting sqref="AA66">
    <cfRule type="cellIs" dxfId="2" priority="1501" operator="greaterThan">
      <formula>0</formula>
    </cfRule>
  </conditionalFormatting>
  <conditionalFormatting sqref="AA67">
    <cfRule type="cellIs" dxfId="2" priority="1502" operator="greaterThan">
      <formula>0</formula>
    </cfRule>
  </conditionalFormatting>
  <conditionalFormatting sqref="AA68">
    <cfRule type="cellIs" dxfId="2" priority="1503" operator="greaterThan">
      <formula>0</formula>
    </cfRule>
  </conditionalFormatting>
  <conditionalFormatting sqref="AA69">
    <cfRule type="cellIs" dxfId="2" priority="1504" operator="greaterThan">
      <formula>0</formula>
    </cfRule>
  </conditionalFormatting>
  <conditionalFormatting sqref="AA70">
    <cfRule type="cellIs" dxfId="2" priority="1505" operator="greaterThan">
      <formula>0</formula>
    </cfRule>
  </conditionalFormatting>
  <conditionalFormatting sqref="AA71">
    <cfRule type="cellIs" dxfId="2" priority="1506" operator="greaterThan">
      <formula>0</formula>
    </cfRule>
  </conditionalFormatting>
  <conditionalFormatting sqref="AA72">
    <cfRule type="cellIs" dxfId="2" priority="1507" operator="greaterThan">
      <formula>0</formula>
    </cfRule>
  </conditionalFormatting>
  <conditionalFormatting sqref="AA73">
    <cfRule type="cellIs" dxfId="2" priority="1508" operator="greaterThan">
      <formula>0</formula>
    </cfRule>
  </conditionalFormatting>
  <conditionalFormatting sqref="AA74">
    <cfRule type="cellIs" dxfId="2" priority="1509" operator="greaterThan">
      <formula>0</formula>
    </cfRule>
  </conditionalFormatting>
  <conditionalFormatting sqref="AA75">
    <cfRule type="cellIs" dxfId="2" priority="1510" operator="greaterThan">
      <formula>0</formula>
    </cfRule>
  </conditionalFormatting>
  <conditionalFormatting sqref="AA76">
    <cfRule type="cellIs" dxfId="2" priority="1511" operator="greaterThan">
      <formula>0</formula>
    </cfRule>
  </conditionalFormatting>
  <conditionalFormatting sqref="AA77">
    <cfRule type="cellIs" dxfId="2" priority="1512" operator="greaterThan">
      <formula>0</formula>
    </cfRule>
  </conditionalFormatting>
  <conditionalFormatting sqref="AA78">
    <cfRule type="cellIs" dxfId="2" priority="1513" operator="greaterThan">
      <formula>0</formula>
    </cfRule>
  </conditionalFormatting>
  <conditionalFormatting sqref="AA79">
    <cfRule type="cellIs" dxfId="2" priority="1514" operator="greaterThan">
      <formula>0</formula>
    </cfRule>
  </conditionalFormatting>
  <conditionalFormatting sqref="AA80">
    <cfRule type="cellIs" dxfId="2" priority="1515" operator="greaterThan">
      <formula>0</formula>
    </cfRule>
  </conditionalFormatting>
  <conditionalFormatting sqref="AA81">
    <cfRule type="cellIs" dxfId="2" priority="1516" operator="greaterThan">
      <formula>0</formula>
    </cfRule>
  </conditionalFormatting>
  <conditionalFormatting sqref="AA82">
    <cfRule type="cellIs" dxfId="2" priority="1517" operator="greaterThan">
      <formula>0</formula>
    </cfRule>
  </conditionalFormatting>
  <conditionalFormatting sqref="AA83">
    <cfRule type="cellIs" dxfId="2" priority="1518" operator="greaterThan">
      <formula>0</formula>
    </cfRule>
  </conditionalFormatting>
  <conditionalFormatting sqref="AA84">
    <cfRule type="cellIs" dxfId="2" priority="1519" operator="greaterThan">
      <formula>0</formula>
    </cfRule>
  </conditionalFormatting>
  <conditionalFormatting sqref="AA85">
    <cfRule type="cellIs" dxfId="2" priority="1520" operator="greaterThan">
      <formula>0</formula>
    </cfRule>
  </conditionalFormatting>
  <conditionalFormatting sqref="AA86">
    <cfRule type="cellIs" dxfId="2" priority="1521" operator="greaterThan">
      <formula>0</formula>
    </cfRule>
  </conditionalFormatting>
  <conditionalFormatting sqref="AA87">
    <cfRule type="cellIs" dxfId="2" priority="1522" operator="greaterThan">
      <formula>0</formula>
    </cfRule>
  </conditionalFormatting>
  <conditionalFormatting sqref="AA88">
    <cfRule type="cellIs" dxfId="2" priority="1523" operator="greaterThan">
      <formula>0</formula>
    </cfRule>
  </conditionalFormatting>
  <conditionalFormatting sqref="AA89">
    <cfRule type="cellIs" dxfId="2" priority="1524" operator="greaterThan">
      <formula>0</formula>
    </cfRule>
  </conditionalFormatting>
  <conditionalFormatting sqref="AA90">
    <cfRule type="cellIs" dxfId="2" priority="1525" operator="greaterThan">
      <formula>0</formula>
    </cfRule>
  </conditionalFormatting>
  <conditionalFormatting sqref="AA91">
    <cfRule type="cellIs" dxfId="2" priority="1526" operator="greaterThan">
      <formula>0</formula>
    </cfRule>
  </conditionalFormatting>
  <conditionalFormatting sqref="AA92">
    <cfRule type="cellIs" dxfId="2" priority="1527" operator="greaterThan">
      <formula>0</formula>
    </cfRule>
  </conditionalFormatting>
  <conditionalFormatting sqref="AA93">
    <cfRule type="cellIs" dxfId="2" priority="1528" operator="greaterThan">
      <formula>0</formula>
    </cfRule>
  </conditionalFormatting>
  <conditionalFormatting sqref="AA94">
    <cfRule type="cellIs" dxfId="2" priority="1529" operator="greaterThan">
      <formula>0</formula>
    </cfRule>
  </conditionalFormatting>
  <conditionalFormatting sqref="AA95">
    <cfRule type="cellIs" dxfId="2" priority="1530" operator="greaterThan">
      <formula>0</formula>
    </cfRule>
  </conditionalFormatting>
  <conditionalFormatting sqref="AA96">
    <cfRule type="cellIs" dxfId="2" priority="1531" operator="greaterThan">
      <formula>0</formula>
    </cfRule>
  </conditionalFormatting>
  <conditionalFormatting sqref="AA97">
    <cfRule type="cellIs" dxfId="2" priority="1532" operator="greaterThan">
      <formula>0</formula>
    </cfRule>
  </conditionalFormatting>
  <conditionalFormatting sqref="AA98">
    <cfRule type="cellIs" dxfId="2" priority="1533" operator="greaterThan">
      <formula>0</formula>
    </cfRule>
  </conditionalFormatting>
  <conditionalFormatting sqref="AA99">
    <cfRule type="cellIs" dxfId="2" priority="1534" operator="greaterThan">
      <formula>0</formula>
    </cfRule>
  </conditionalFormatting>
  <conditionalFormatting sqref="AA100">
    <cfRule type="cellIs" dxfId="2" priority="1535" operator="greaterThan">
      <formula>0</formula>
    </cfRule>
  </conditionalFormatting>
  <conditionalFormatting sqref="AA101">
    <cfRule type="cellIs" dxfId="2" priority="1536" operator="greaterThan">
      <formula>0</formula>
    </cfRule>
  </conditionalFormatting>
  <conditionalFormatting sqref="AA102">
    <cfRule type="cellIs" dxfId="2" priority="1537" operator="greaterThan">
      <formula>0</formula>
    </cfRule>
  </conditionalFormatting>
  <conditionalFormatting sqref="AA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L356"/>
  <sheetViews>
    <sheetView tabSelected="1" workbookViewId="0" zoomScale="80" zoomScaleNormal="80" showGridLines="true" showRowColHeaders="1">
      <selection activeCell="P103" sqref="P103"/>
    </sheetView>
  </sheetViews>
  <sheetFormatPr defaultRowHeight="14.4" defaultColWidth="8.85546875" outlineLevelRow="0" outlineLevelCol="0"/>
  <cols>
    <col min="6" max="6" width="14.140625" customWidth="true" style="0"/>
    <col min="19" max="19" width="19" customWidth="true" style="0"/>
    <col min="26" max="26" width="19.42578125" customWidth="true" style="0"/>
    <col min="27" max="27" width="17" customWidth="true" style="0"/>
  </cols>
  <sheetData>
    <row r="1" spans="1:38" customHeight="1" ht="21">
      <c r="A1" s="1" t="s">
        <v>0</v>
      </c>
      <c r="B1" s="2"/>
      <c r="C1" s="3" t="s">
        <v>1</v>
      </c>
      <c r="D1" s="2"/>
      <c r="E1" s="140"/>
      <c r="F1" s="140"/>
      <c r="G1" s="140"/>
      <c r="H1" s="140"/>
      <c r="I1" s="4"/>
      <c r="J1" s="4"/>
      <c r="K1" s="5"/>
      <c r="L1" s="5"/>
      <c r="M1" s="5"/>
      <c r="N1" s="5"/>
      <c r="O1" s="5"/>
      <c r="P1" s="5"/>
      <c r="Q1" s="6"/>
      <c r="R1" s="6"/>
      <c r="S1" s="7"/>
      <c r="T1" s="8"/>
      <c r="U1" s="8"/>
      <c r="V1" s="8"/>
      <c r="W1" s="8"/>
      <c r="X1" s="8"/>
      <c r="Y1" s="8"/>
      <c r="Z1" s="2"/>
      <c r="AA1" s="2"/>
      <c r="AB1" s="9" t="s">
        <v>2</v>
      </c>
      <c r="AC1" s="10">
        <f>$AB$107</f>
        <v>-3.689754295910873</v>
      </c>
      <c r="AD1" s="11" t="s">
        <v>3</v>
      </c>
      <c r="AE1" s="12"/>
      <c r="AF1" s="13"/>
      <c r="AG1" s="14"/>
      <c r="AH1" s="15"/>
      <c r="AI1" s="16"/>
    </row>
    <row r="2" spans="1:38" customHeight="1" ht="21">
      <c r="A2" s="17">
        <v>263.652</v>
      </c>
      <c r="B2" s="18"/>
      <c r="C2" s="19">
        <v>800</v>
      </c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41" t="s">
        <v>4</v>
      </c>
      <c r="AB2" s="141"/>
      <c r="AC2" s="141"/>
      <c r="AD2" s="141"/>
      <c r="AE2" s="22"/>
      <c r="AF2" s="23"/>
      <c r="AG2" s="24"/>
      <c r="AH2" s="25"/>
      <c r="AI2" s="16"/>
    </row>
    <row r="3" spans="1:38" customHeight="1" ht="23.25">
      <c r="A3" s="26"/>
      <c r="B3" s="18"/>
      <c r="C3" s="18"/>
      <c r="D3" s="18"/>
      <c r="E3" s="18"/>
      <c r="F3" s="18"/>
      <c r="G3" s="1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42" t="s">
        <v>5</v>
      </c>
      <c r="AB3" s="142"/>
      <c r="AC3" s="142"/>
      <c r="AD3" s="142"/>
      <c r="AE3" s="28"/>
      <c r="AF3" s="23"/>
      <c r="AG3" s="24"/>
      <c r="AH3" s="25"/>
      <c r="AI3" s="16"/>
    </row>
    <row r="4" spans="1:38" customHeight="1" ht="22.5">
      <c r="A4" s="29" t="s">
        <v>6</v>
      </c>
      <c r="B4" s="143" t="s">
        <v>63</v>
      </c>
      <c r="C4" s="143"/>
      <c r="D4" s="143"/>
      <c r="E4" s="30"/>
      <c r="F4" s="30"/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44" t="s">
        <v>8</v>
      </c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32"/>
      <c r="AE4" s="33"/>
      <c r="AF4" s="34"/>
      <c r="AG4" s="35"/>
      <c r="AH4" s="36"/>
      <c r="AI4" s="16"/>
    </row>
    <row r="5" spans="1:38" customHeight="1" ht="15.75">
      <c r="A5" s="37"/>
      <c r="B5" s="38"/>
      <c r="C5" s="38"/>
      <c r="D5" s="38" t="s">
        <v>9</v>
      </c>
      <c r="E5" s="38"/>
      <c r="F5" s="38"/>
      <c r="G5" s="38"/>
      <c r="H5" s="39"/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 t="s">
        <v>9</v>
      </c>
      <c r="Q5" s="39"/>
      <c r="R5" s="39"/>
      <c r="S5" s="39"/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 t="s">
        <v>9</v>
      </c>
      <c r="Z5" s="39"/>
      <c r="AA5" s="39"/>
      <c r="AB5" s="39"/>
      <c r="AC5" s="39"/>
      <c r="AD5" s="40"/>
      <c r="AF5" s="16"/>
      <c r="AG5" s="41" t="s">
        <v>10</v>
      </c>
      <c r="AH5" s="42" t="s">
        <v>11</v>
      </c>
      <c r="AI5" s="43" t="s">
        <v>12</v>
      </c>
    </row>
    <row r="6" spans="1:38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17</v>
      </c>
      <c r="H6" s="45" t="s">
        <v>18</v>
      </c>
      <c r="I6" s="45" t="s">
        <v>19</v>
      </c>
      <c r="J6" s="45" t="s">
        <v>20</v>
      </c>
      <c r="K6" s="45" t="s">
        <v>21</v>
      </c>
      <c r="L6" s="45" t="s">
        <v>22</v>
      </c>
      <c r="M6" s="45" t="s">
        <v>23</v>
      </c>
      <c r="N6" s="45" t="s">
        <v>21</v>
      </c>
      <c r="O6" s="45" t="s">
        <v>22</v>
      </c>
      <c r="P6" s="45" t="s">
        <v>23</v>
      </c>
      <c r="Q6" s="45" t="s">
        <v>24</v>
      </c>
      <c r="R6" s="45" t="s">
        <v>25</v>
      </c>
      <c r="S6" s="45" t="s">
        <v>26</v>
      </c>
      <c r="T6" s="45">
        <v>12</v>
      </c>
      <c r="U6" s="45">
        <v>15</v>
      </c>
      <c r="V6" s="45">
        <v>20</v>
      </c>
      <c r="W6" s="45" t="s">
        <v>27</v>
      </c>
      <c r="X6" s="45" t="s">
        <v>27</v>
      </c>
      <c r="Y6" s="45" t="s">
        <v>27</v>
      </c>
      <c r="Z6" s="45" t="s">
        <v>27</v>
      </c>
      <c r="AA6" s="46" t="s">
        <v>28</v>
      </c>
      <c r="AB6" s="45" t="s">
        <v>29</v>
      </c>
      <c r="AC6" s="45" t="s">
        <v>30</v>
      </c>
      <c r="AD6" s="47" t="s">
        <v>31</v>
      </c>
      <c r="AE6" s="48"/>
      <c r="AF6" s="16"/>
      <c r="AG6" s="49">
        <v>51.5</v>
      </c>
      <c r="AH6" s="50">
        <v>0</v>
      </c>
      <c r="AI6" s="51">
        <v>0</v>
      </c>
    </row>
    <row r="7" spans="1:38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41</v>
      </c>
      <c r="L7" s="53" t="s">
        <v>41</v>
      </c>
      <c r="M7" s="53" t="s">
        <v>42</v>
      </c>
      <c r="N7" s="53" t="s">
        <v>43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48</v>
      </c>
      <c r="U7" s="53" t="s">
        <v>48</v>
      </c>
      <c r="V7" s="53" t="s">
        <v>48</v>
      </c>
      <c r="W7" s="53" t="s">
        <v>49</v>
      </c>
      <c r="X7" s="53" t="s">
        <v>50</v>
      </c>
      <c r="Y7" s="53" t="s">
        <v>51</v>
      </c>
      <c r="Z7" s="53" t="s">
        <v>47</v>
      </c>
      <c r="AA7" s="53" t="s">
        <v>52</v>
      </c>
      <c r="AB7" s="53" t="s">
        <v>47</v>
      </c>
      <c r="AC7" s="53" t="s">
        <v>47</v>
      </c>
      <c r="AD7" s="54" t="s">
        <v>47</v>
      </c>
      <c r="AE7" s="55"/>
      <c r="AF7" s="16"/>
      <c r="AG7" s="49">
        <f>ROUND((AG6-0.01),2)</f>
        <v>51.49</v>
      </c>
      <c r="AH7" s="50">
        <v>0</v>
      </c>
      <c r="AI7" s="51">
        <v>0</v>
      </c>
    </row>
    <row r="8" spans="1:38" customHeight="1" ht="15.75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158.19</v>
      </c>
      <c r="F8" s="60">
        <v>653.69112</v>
      </c>
      <c r="G8" s="61">
        <f>ABS(F8)</f>
        <v>653.69112</v>
      </c>
      <c r="H8" s="62">
        <v>-120.62192</v>
      </c>
      <c r="I8" s="63">
        <f>MAX(H8,-0.12*G8)</f>
        <v>-78.4429344</v>
      </c>
      <c r="J8" s="63">
        <f>IF(ABS(G8)&lt;=10,0.5,IF(ABS(G8)&lt;=25,1,IF(ABS(G8)&lt;=100,2,10)))</f>
        <v>10</v>
      </c>
      <c r="K8" s="64">
        <f>IF(H8&lt;-J8,1,0)</f>
        <v>1</v>
      </c>
      <c r="L8" s="64"/>
      <c r="M8" s="65">
        <f>IF(OR(L8=12,L8=24,L8=36,L8=48,L8=60,L8=72,L8=84,L8=96),1,0)</f>
        <v>0</v>
      </c>
      <c r="N8" s="65">
        <f>IF(H8&gt;J8,1,0)</f>
        <v>0</v>
      </c>
      <c r="O8" s="65"/>
      <c r="P8" s="65">
        <f>IF(OR(O8=12,O8=24,O8=36,O8=48,O8=60,O8=72,O8=84,O8=96),1,0)</f>
        <v>0</v>
      </c>
      <c r="Q8" s="66">
        <f>M8+P8</f>
        <v>0</v>
      </c>
      <c r="R8" s="66">
        <f>Q8*ABS(S8)*0.1</f>
        <v>0</v>
      </c>
      <c r="S8" s="67">
        <f>I8*E8/40000</f>
        <v>-0.3102221948184</v>
      </c>
      <c r="T8" s="60">
        <f>MIN($T$6/100*G8,150)</f>
        <v>78.4429344</v>
      </c>
      <c r="U8" s="60">
        <f>MIN($U$6/100*G8,200)</f>
        <v>98.05366799999999</v>
      </c>
      <c r="V8" s="60">
        <f>MIN($V$6/100*G8,250)</f>
        <v>130.738224</v>
      </c>
      <c r="W8" s="60">
        <v>0.2</v>
      </c>
      <c r="X8" s="60">
        <v>0.2</v>
      </c>
      <c r="Y8" s="60">
        <v>0.6</v>
      </c>
      <c r="Z8" s="67">
        <f>IF(AND(D8&lt;49.85,H8&gt;0),$C$2*ABS(H8)/40000,(SUMPRODUCT(--(H8&gt;$T8:$V8),(H8-$T8:$V8),($W8:$Y8)))*E8/40000)</f>
        <v>0</v>
      </c>
      <c r="AA8" s="67">
        <f>IF(AND(C8&gt;=50.1,H8&lt;0),($A$2)*ABS(H8)/40000,0)</f>
        <v>0</v>
      </c>
      <c r="AB8" s="67">
        <f>S8+Z8+AA8</f>
        <v>-0.3102221948184</v>
      </c>
      <c r="AC8" s="67" t="str">
        <f>IF(AB8&gt;=0,AB8,"")</f>
        <v/>
      </c>
      <c r="AD8" s="68">
        <f>IF(AB8&lt;0,AB8,"")</f>
        <v>-0.3102221948184</v>
      </c>
      <c r="AE8" s="69"/>
      <c r="AF8" s="16"/>
      <c r="AG8" s="49">
        <f>ROUND((AG7-0.01),2)</f>
        <v>51.48</v>
      </c>
      <c r="AH8" s="50">
        <v>0</v>
      </c>
      <c r="AI8" s="51">
        <v>0</v>
      </c>
    </row>
    <row r="9" spans="1:38" customHeight="1" ht="15.75">
      <c r="A9" s="70">
        <v>0.0104166666666667</v>
      </c>
      <c r="B9" s="71">
        <v>0.0208333333333333</v>
      </c>
      <c r="C9" s="72">
        <v>49.99</v>
      </c>
      <c r="D9" s="73">
        <f>ROUND(C9,2)</f>
        <v>49.99</v>
      </c>
      <c r="E9" s="60">
        <v>297.17</v>
      </c>
      <c r="F9" s="60">
        <v>550.23032</v>
      </c>
      <c r="G9" s="61">
        <f>ABS(F9)</f>
        <v>550.23032</v>
      </c>
      <c r="H9" s="74">
        <v>-24.80648</v>
      </c>
      <c r="I9" s="63">
        <f>MAX(H9,-0.12*G9)</f>
        <v>-24.80648</v>
      </c>
      <c r="J9" s="63">
        <f>IF(ABS(G9)&lt;=10,0.5,IF(ABS(G9)&lt;=25,1,IF(ABS(G9)&lt;=100,2,10)))</f>
        <v>10</v>
      </c>
      <c r="K9" s="64">
        <f>IF(H9&lt;-J9,1,0)</f>
        <v>1</v>
      </c>
      <c r="L9" s="64">
        <f>IF(K9=K8,K9+L8,0)</f>
        <v>1</v>
      </c>
      <c r="M9" s="65">
        <f>IF(OR(L9=12,L9=24,L9=36,L9=48,L9=60,L9=72,L9=84,L9=96),1,0)</f>
        <v>0</v>
      </c>
      <c r="N9" s="65">
        <f>IF(H9&gt;J9,1,0)</f>
        <v>0</v>
      </c>
      <c r="O9" s="65">
        <f>IF(N9=N8,N9+O8,0)</f>
        <v>0</v>
      </c>
      <c r="P9" s="65">
        <f>IF(OR(O9=12,O9=24,O9=36,O9=48,O9=60,O9=72,O9=84,O9=96),1,0)</f>
        <v>0</v>
      </c>
      <c r="Q9" s="66">
        <f>M9+P9</f>
        <v>0</v>
      </c>
      <c r="R9" s="66">
        <f>Q9*ABS(S9)*0.1</f>
        <v>0</v>
      </c>
      <c r="S9" s="67">
        <f>I9*E9/40000</f>
        <v>-0.18429354154</v>
      </c>
      <c r="T9" s="60">
        <f>MIN($T$6/100*G9,150)</f>
        <v>66.0276384</v>
      </c>
      <c r="U9" s="60">
        <f>MIN($U$6/100*G9,200)</f>
        <v>82.534548</v>
      </c>
      <c r="V9" s="60">
        <f>MIN($V$6/100*G9,250)</f>
        <v>110.046064</v>
      </c>
      <c r="W9" s="60">
        <v>0.2</v>
      </c>
      <c r="X9" s="60">
        <v>0.2</v>
      </c>
      <c r="Y9" s="60">
        <v>0.6</v>
      </c>
      <c r="Z9" s="67">
        <f>IF(AND(D9&lt;49.85,H9&gt;0),$C$2*ABS(H9)/40000,(SUMPRODUCT(--(H9&gt;$T9:$V9),(H9-$T9:$V9),($W9:$Y9)))*E9/40000)</f>
        <v>0</v>
      </c>
      <c r="AA9" s="67">
        <f>IF(AND(C9&gt;=50.1,H9&lt;0),($A$2)*ABS(H9)/40000,0)</f>
        <v>0</v>
      </c>
      <c r="AB9" s="67">
        <f>S9+Z9+AA9</f>
        <v>-0.18429354154</v>
      </c>
      <c r="AC9" s="75" t="str">
        <f>IF(AB9&gt;=0,AB9,"")</f>
        <v/>
      </c>
      <c r="AD9" s="76">
        <f>IF(AB9&lt;0,AB9,"")</f>
        <v>-0.18429354154</v>
      </c>
      <c r="AE9" s="77"/>
      <c r="AF9" s="16"/>
      <c r="AG9" s="49">
        <f>ROUND((AG8-0.01),2)</f>
        <v>51.47</v>
      </c>
      <c r="AH9" s="50">
        <v>0</v>
      </c>
      <c r="AI9" s="51">
        <v>0</v>
      </c>
    </row>
    <row r="10" spans="1:38" customHeight="1" ht="15.75">
      <c r="A10" s="70">
        <v>0.0208333333333333</v>
      </c>
      <c r="B10" s="71">
        <v>0.03125</v>
      </c>
      <c r="C10" s="72">
        <v>50.01</v>
      </c>
      <c r="D10" s="73">
        <f>ROUND(C10,2)</f>
        <v>50.01</v>
      </c>
      <c r="E10" s="60">
        <v>210.92</v>
      </c>
      <c r="F10" s="60">
        <v>592.20032</v>
      </c>
      <c r="G10" s="61">
        <f>ABS(F10)</f>
        <v>592.20032</v>
      </c>
      <c r="H10" s="74">
        <v>-72.14493</v>
      </c>
      <c r="I10" s="63">
        <f>MAX(H10,-0.12*G10)</f>
        <v>-71.0640384</v>
      </c>
      <c r="J10" s="63">
        <f>IF(ABS(G10)&lt;=10,0.5,IF(ABS(G10)&lt;=25,1,IF(ABS(G10)&lt;=100,2,10)))</f>
        <v>10</v>
      </c>
      <c r="K10" s="64">
        <f>IF(H10&lt;-J10,1,0)</f>
        <v>1</v>
      </c>
      <c r="L10" s="64">
        <f>IF(K10=K9,L9+K10,0)</f>
        <v>2</v>
      </c>
      <c r="M10" s="65">
        <f>IF(OR(L10=12,L10=24,L10=36,L10=48,L10=60,L10=72,L10=84,L10=96),1,0)</f>
        <v>0</v>
      </c>
      <c r="N10" s="65">
        <f>IF(H10&gt;J10,1,0)</f>
        <v>0</v>
      </c>
      <c r="O10" s="65">
        <f>IF(N10=N9,O9+N10,0)</f>
        <v>0</v>
      </c>
      <c r="P10" s="65">
        <f>IF(OR(O10=12,O10=24,O10=36,O10=48,O10=60,O10=72,O10=84,O10=96),1,0)</f>
        <v>0</v>
      </c>
      <c r="Q10" s="66">
        <f>M10+P10</f>
        <v>0</v>
      </c>
      <c r="R10" s="66">
        <f>Q10*ABS(S10)*0.1</f>
        <v>0</v>
      </c>
      <c r="S10" s="67">
        <f>I10*E10/40000</f>
        <v>-0.3747206744832</v>
      </c>
      <c r="T10" s="60">
        <f>MIN($T$6/100*G10,150)</f>
        <v>71.0640384</v>
      </c>
      <c r="U10" s="60">
        <f>MIN($U$6/100*G10,200)</f>
        <v>88.83004800000001</v>
      </c>
      <c r="V10" s="60">
        <f>MIN($V$6/100*G10,250)</f>
        <v>118.440064</v>
      </c>
      <c r="W10" s="60">
        <v>0.2</v>
      </c>
      <c r="X10" s="60">
        <v>0.2</v>
      </c>
      <c r="Y10" s="60">
        <v>0.6</v>
      </c>
      <c r="Z10" s="67">
        <f>IF(AND(D10&lt;49.85,H10&gt;0),$C$2*ABS(H10)/40000,(SUMPRODUCT(--(H10&gt;$T10:$V10),(H10-$T10:$V10),($W10:$Y10)))*E10/40000)</f>
        <v>0</v>
      </c>
      <c r="AA10" s="67">
        <f>IF(AND(C10&gt;=50.1,H10&lt;0),($A$2)*ABS(H10)/40000,0)</f>
        <v>0</v>
      </c>
      <c r="AB10" s="67">
        <f>S10+Z10+AA10</f>
        <v>-0.3747206744832</v>
      </c>
      <c r="AC10" s="75" t="str">
        <f>IF(AB10&gt;=0,AB10,"")</f>
        <v/>
      </c>
      <c r="AD10" s="76">
        <f>IF(AB10&lt;0,AB10,"")</f>
        <v>-0.3747206744832</v>
      </c>
      <c r="AE10" s="77"/>
      <c r="AF10" s="16"/>
      <c r="AG10" s="49">
        <f>ROUND((AG9-0.01),2)</f>
        <v>51.46</v>
      </c>
      <c r="AH10" s="50">
        <v>0</v>
      </c>
      <c r="AI10" s="51">
        <v>0</v>
      </c>
    </row>
    <row r="11" spans="1:38" customHeight="1" ht="15.75">
      <c r="A11" s="70">
        <v>0.03125</v>
      </c>
      <c r="B11" s="71">
        <v>0.0416666666666667</v>
      </c>
      <c r="C11" s="72">
        <v>50.01</v>
      </c>
      <c r="D11" s="73">
        <f>ROUND(C11,2)</f>
        <v>50.01</v>
      </c>
      <c r="E11" s="60">
        <v>210.92</v>
      </c>
      <c r="F11" s="60">
        <v>587.50352</v>
      </c>
      <c r="G11" s="61">
        <f>ABS(F11)</f>
        <v>587.50352</v>
      </c>
      <c r="H11" s="74">
        <v>-71.36581</v>
      </c>
      <c r="I11" s="63">
        <f>MAX(H11,-0.12*G11)</f>
        <v>-70.50042239999999</v>
      </c>
      <c r="J11" s="63">
        <f>IF(ABS(G11)&lt;=10,0.5,IF(ABS(G11)&lt;=25,1,IF(ABS(G11)&lt;=100,2,10)))</f>
        <v>10</v>
      </c>
      <c r="K11" s="64">
        <f>IF(H11&lt;-J11,1,0)</f>
        <v>1</v>
      </c>
      <c r="L11" s="64">
        <f>IF(K11=K10,L10+K11,0)</f>
        <v>3</v>
      </c>
      <c r="M11" s="65">
        <f>IF(OR(L11=12,L11=24,L11=36,L11=48,L11=60,L11=72,L11=84,L11=96),1,0)</f>
        <v>0</v>
      </c>
      <c r="N11" s="65">
        <f>IF(H11&gt;J11,1,0)</f>
        <v>0</v>
      </c>
      <c r="O11" s="65">
        <f>IF(N11=N10,O10+N11,0)</f>
        <v>0</v>
      </c>
      <c r="P11" s="65">
        <f>IF(OR(O11=12,O11=24,O11=36,O11=48,O11=60,O11=72,O11=84,O11=96),1,0)</f>
        <v>0</v>
      </c>
      <c r="Q11" s="66">
        <f>M11+P11</f>
        <v>0</v>
      </c>
      <c r="R11" s="66">
        <f>Q11*ABS(S11)*0.1</f>
        <v>0</v>
      </c>
      <c r="S11" s="67">
        <f>I11*E11/40000</f>
        <v>-0.3717487273151999</v>
      </c>
      <c r="T11" s="60">
        <f>MIN($T$6/100*G11,150)</f>
        <v>70.50042239999999</v>
      </c>
      <c r="U11" s="60">
        <f>MIN($U$6/100*G11,200)</f>
        <v>88.12552799999999</v>
      </c>
      <c r="V11" s="60">
        <f>MIN($V$6/100*G11,250)</f>
        <v>117.500704</v>
      </c>
      <c r="W11" s="60">
        <v>0.2</v>
      </c>
      <c r="X11" s="60">
        <v>0.2</v>
      </c>
      <c r="Y11" s="60">
        <v>0.6</v>
      </c>
      <c r="Z11" s="67">
        <f>IF(AND(D11&lt;49.85,H11&gt;0),$C$2*ABS(H11)/40000,(SUMPRODUCT(--(H11&gt;$T11:$V11),(H11-$T11:$V11),($W11:$Y11)))*E11/40000)</f>
        <v>0</v>
      </c>
      <c r="AA11" s="67">
        <f>IF(AND(C11&gt;=50.1,H11&lt;0),($A$2)*ABS(H11)/40000,0)</f>
        <v>0</v>
      </c>
      <c r="AB11" s="67">
        <f>S11+Z11+AA11</f>
        <v>-0.3717487273151999</v>
      </c>
      <c r="AC11" s="75" t="str">
        <f>IF(AB11&gt;=0,AB11,"")</f>
        <v/>
      </c>
      <c r="AD11" s="76">
        <f>IF(AB11&lt;0,AB11,"")</f>
        <v>-0.3717487273151999</v>
      </c>
      <c r="AE11" s="77"/>
      <c r="AF11" s="16"/>
      <c r="AG11" s="49">
        <f>ROUND((AG10-0.01),2)</f>
        <v>51.45</v>
      </c>
      <c r="AH11" s="50">
        <v>0</v>
      </c>
      <c r="AI11" s="51">
        <v>0</v>
      </c>
      <c r="AK11" s="78">
        <v>-21</v>
      </c>
      <c r="AL11" s="79">
        <f>IF(OR(AK11&lt;-20,AK11&gt;20),1,0)</f>
        <v>1</v>
      </c>
    </row>
    <row r="12" spans="1:38" customHeight="1" ht="15.75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210.92</v>
      </c>
      <c r="F12" s="60">
        <v>584.24112</v>
      </c>
      <c r="G12" s="61">
        <f>ABS(F12)</f>
        <v>584.24112</v>
      </c>
      <c r="H12" s="74">
        <v>-66.90561</v>
      </c>
      <c r="I12" s="63">
        <f>MAX(H12,-0.12*G12)</f>
        <v>-66.90561</v>
      </c>
      <c r="J12" s="63">
        <f>IF(ABS(G12)&lt;=10,0.5,IF(ABS(G12)&lt;=25,1,IF(ABS(G12)&lt;=100,2,10)))</f>
        <v>10</v>
      </c>
      <c r="K12" s="64">
        <f>IF(H12&lt;-J12,1,0)</f>
        <v>1</v>
      </c>
      <c r="L12" s="64">
        <f>IF(K12=K11,L11+K12,0)</f>
        <v>4</v>
      </c>
      <c r="M12" s="65">
        <f>IF(OR(L12=12,L12=24,L12=36,L12=48,L12=60,L12=72,L12=84,L12=96),1,0)</f>
        <v>0</v>
      </c>
      <c r="N12" s="65">
        <f>IF(H12&gt;J12,1,0)</f>
        <v>0</v>
      </c>
      <c r="O12" s="65">
        <f>IF(N12=N11,O11+N12,0)</f>
        <v>0</v>
      </c>
      <c r="P12" s="65">
        <f>IF(OR(O12=12,O12=24,O12=36,O12=48,O12=60,O12=72,O12=84,O12=96),1,0)</f>
        <v>0</v>
      </c>
      <c r="Q12" s="66">
        <f>M12+P12</f>
        <v>0</v>
      </c>
      <c r="R12" s="66">
        <f>Q12*ABS(S12)*0.1</f>
        <v>0</v>
      </c>
      <c r="S12" s="67">
        <f>I12*E12/40000</f>
        <v>-0.3527932815299999</v>
      </c>
      <c r="T12" s="60">
        <f>MIN($T$6/100*G12,150)</f>
        <v>70.1089344</v>
      </c>
      <c r="U12" s="60">
        <f>MIN($U$6/100*G12,200)</f>
        <v>87.636168</v>
      </c>
      <c r="V12" s="60">
        <f>MIN($V$6/100*G12,250)</f>
        <v>116.848224</v>
      </c>
      <c r="W12" s="60">
        <v>0.2</v>
      </c>
      <c r="X12" s="60">
        <v>0.2</v>
      </c>
      <c r="Y12" s="60">
        <v>0.6</v>
      </c>
      <c r="Z12" s="67">
        <f>IF(AND(D12&lt;49.85,H12&gt;0),$C$2*ABS(H12)/40000,(SUMPRODUCT(--(H12&gt;$T12:$V12),(H12-$T12:$V12),($W12:$Y12)))*E12/40000)</f>
        <v>0</v>
      </c>
      <c r="AA12" s="67">
        <f>IF(AND(C12&gt;=50.1,H12&lt;0),($A$2)*ABS(H12)/40000,0)</f>
        <v>0</v>
      </c>
      <c r="AB12" s="67">
        <f>S12+Z12+AA12</f>
        <v>-0.3527932815299999</v>
      </c>
      <c r="AC12" s="75" t="str">
        <f>IF(AB12&gt;=0,AB12,"")</f>
        <v/>
      </c>
      <c r="AD12" s="76">
        <f>IF(AB12&lt;0,AB12,"")</f>
        <v>-0.3527932815299999</v>
      </c>
      <c r="AE12" s="77"/>
      <c r="AF12" s="16"/>
      <c r="AG12" s="49">
        <f>ROUND((AG11-0.01),2)</f>
        <v>51.44</v>
      </c>
      <c r="AH12" s="50">
        <v>0</v>
      </c>
      <c r="AI12" s="51">
        <v>0</v>
      </c>
      <c r="AK12" s="80" t="s">
        <v>53</v>
      </c>
      <c r="AL12" s="81"/>
    </row>
    <row r="13" spans="1:38" customHeight="1" ht="15.75">
      <c r="A13" s="70">
        <v>0.0520833333333333</v>
      </c>
      <c r="B13" s="71">
        <v>0.0625</v>
      </c>
      <c r="C13" s="72">
        <v>49.98</v>
      </c>
      <c r="D13" s="73">
        <f>ROUND(C13,2)</f>
        <v>49.98</v>
      </c>
      <c r="E13" s="60">
        <v>330.7</v>
      </c>
      <c r="F13" s="60">
        <v>572.61447</v>
      </c>
      <c r="G13" s="61">
        <f>ABS(F13)</f>
        <v>572.61447</v>
      </c>
      <c r="H13" s="74">
        <v>-53.81093</v>
      </c>
      <c r="I13" s="63">
        <f>MAX(H13,-0.12*G13)</f>
        <v>-53.81093</v>
      </c>
      <c r="J13" s="63">
        <f>IF(ABS(G13)&lt;=10,0.5,IF(ABS(G13)&lt;=25,1,IF(ABS(G13)&lt;=100,2,10)))</f>
        <v>10</v>
      </c>
      <c r="K13" s="64">
        <f>IF(H13&lt;-J13,1,0)</f>
        <v>1</v>
      </c>
      <c r="L13" s="64">
        <f>IF(K13=K12,L12+K13,0)</f>
        <v>5</v>
      </c>
      <c r="M13" s="65">
        <f>IF(OR(L13=12,L13=24,L13=36,L13=48,L13=60,L13=72,L13=84,L13=96),1,0)</f>
        <v>0</v>
      </c>
      <c r="N13" s="65">
        <f>IF(H13&gt;J13,1,0)</f>
        <v>0</v>
      </c>
      <c r="O13" s="65">
        <f>IF(N13=N12,O12+N13,0)</f>
        <v>0</v>
      </c>
      <c r="P13" s="65">
        <f>IF(OR(O13=12,O13=24,O13=36,O13=48,O13=60,O13=72,O13=84,O13=96),1,0)</f>
        <v>0</v>
      </c>
      <c r="Q13" s="66">
        <f>M13+P13</f>
        <v>0</v>
      </c>
      <c r="R13" s="66">
        <f>Q13*ABS(S13)*0.1</f>
        <v>0</v>
      </c>
      <c r="S13" s="67">
        <f>I13*E13/40000</f>
        <v>-0.4448818637749999</v>
      </c>
      <c r="T13" s="60">
        <f>MIN($T$6/100*G13,150)</f>
        <v>68.7137364</v>
      </c>
      <c r="U13" s="60">
        <f>MIN($U$6/100*G13,200)</f>
        <v>85.89217049999999</v>
      </c>
      <c r="V13" s="60">
        <f>MIN($V$6/100*G13,250)</f>
        <v>114.522894</v>
      </c>
      <c r="W13" s="60">
        <v>0.2</v>
      </c>
      <c r="X13" s="60">
        <v>0.2</v>
      </c>
      <c r="Y13" s="60">
        <v>0.6</v>
      </c>
      <c r="Z13" s="67">
        <f>IF(AND(D13&lt;49.85,H13&gt;0),$C$2*ABS(H13)/40000,(SUMPRODUCT(--(H13&gt;$T13:$V13),(H13-$T13:$V13),($W13:$Y13)))*E13/40000)</f>
        <v>0</v>
      </c>
      <c r="AA13" s="67">
        <f>IF(AND(C13&gt;=50.1,H13&lt;0),($A$2)*ABS(H13)/40000,0)</f>
        <v>0</v>
      </c>
      <c r="AB13" s="67">
        <f>S13+Z13+AA13</f>
        <v>-0.4448818637749999</v>
      </c>
      <c r="AC13" s="75" t="str">
        <f>IF(AB13&gt;=0,AB13,"")</f>
        <v/>
      </c>
      <c r="AD13" s="76">
        <f>IF(AB13&lt;0,AB13,"")</f>
        <v>-0.4448818637749999</v>
      </c>
      <c r="AE13" s="77"/>
      <c r="AF13" s="16"/>
      <c r="AG13" s="49">
        <f>ROUND((AG12-0.01),2)</f>
        <v>51.43</v>
      </c>
      <c r="AH13" s="50">
        <v>0</v>
      </c>
      <c r="AI13" s="51">
        <v>0</v>
      </c>
      <c r="AK13" s="80"/>
      <c r="AL13" s="81"/>
    </row>
    <row r="14" spans="1:38" customHeight="1" ht="15.75">
      <c r="A14" s="70">
        <v>0.0625</v>
      </c>
      <c r="B14" s="71">
        <v>0.0729166666666667</v>
      </c>
      <c r="C14" s="72">
        <v>50</v>
      </c>
      <c r="D14" s="73">
        <f>ROUND(C14,2)</f>
        <v>50</v>
      </c>
      <c r="E14" s="60">
        <v>263.65</v>
      </c>
      <c r="F14" s="60">
        <v>572.71807</v>
      </c>
      <c r="G14" s="61">
        <f>ABS(F14)</f>
        <v>572.71807</v>
      </c>
      <c r="H14" s="74">
        <v>-60.06621</v>
      </c>
      <c r="I14" s="63">
        <f>MAX(H14,-0.12*G14)</f>
        <v>-60.06621</v>
      </c>
      <c r="J14" s="63">
        <f>IF(ABS(G14)&lt;=10,0.5,IF(ABS(G14)&lt;=25,1,IF(ABS(G14)&lt;=100,2,10)))</f>
        <v>10</v>
      </c>
      <c r="K14" s="64">
        <f>IF(H14&lt;-J14,1,0)</f>
        <v>1</v>
      </c>
      <c r="L14" s="64">
        <f>IF(K14=K13,L13+K14,0)</f>
        <v>6</v>
      </c>
      <c r="M14" s="65">
        <f>IF(OR(L14=12,L14=24,L14=36,L14=48,L14=60,L14=72,L14=84,L14=96),1,0)</f>
        <v>0</v>
      </c>
      <c r="N14" s="65">
        <f>IF(H14&gt;J14,1,0)</f>
        <v>0</v>
      </c>
      <c r="O14" s="65">
        <f>IF(N14=N13,O13+N14,0)</f>
        <v>0</v>
      </c>
      <c r="P14" s="65">
        <f>IF(OR(O14=12,O14=24,O14=36,O14=48,O14=60,O14=72,O14=84,O14=96),1,0)</f>
        <v>0</v>
      </c>
      <c r="Q14" s="66">
        <f>M14+P14</f>
        <v>0</v>
      </c>
      <c r="R14" s="66">
        <f>Q14*ABS(S14)*0.1</f>
        <v>0</v>
      </c>
      <c r="S14" s="67">
        <f>I14*E14/40000</f>
        <v>-0.3959114066625</v>
      </c>
      <c r="T14" s="60">
        <f>MIN($T$6/100*G14,150)</f>
        <v>68.72616840000001</v>
      </c>
      <c r="U14" s="60">
        <f>MIN($U$6/100*G14,200)</f>
        <v>85.90771049999999</v>
      </c>
      <c r="V14" s="60">
        <f>MIN($V$6/100*G14,250)</f>
        <v>114.543614</v>
      </c>
      <c r="W14" s="60">
        <v>0.2</v>
      </c>
      <c r="X14" s="60">
        <v>0.2</v>
      </c>
      <c r="Y14" s="60">
        <v>0.6</v>
      </c>
      <c r="Z14" s="67">
        <f>IF(AND(D14&lt;49.85,H14&gt;0),$C$2*ABS(H14)/40000,(SUMPRODUCT(--(H14&gt;$T14:$V14),(H14-$T14:$V14),($W14:$Y14)))*E14/40000)</f>
        <v>0</v>
      </c>
      <c r="AA14" s="67">
        <f>IF(AND(C14&gt;=50.1,H14&lt;0),($A$2)*ABS(H14)/40000,0)</f>
        <v>0</v>
      </c>
      <c r="AB14" s="67">
        <f>S14+Z14+AA14</f>
        <v>-0.3959114066625</v>
      </c>
      <c r="AC14" s="75" t="str">
        <f>IF(AB14&gt;=0,AB14,"")</f>
        <v/>
      </c>
      <c r="AD14" s="76">
        <f>IF(AB14&lt;0,AB14,"")</f>
        <v>-0.3959114066625</v>
      </c>
      <c r="AE14" s="77"/>
      <c r="AF14" s="82"/>
      <c r="AG14" s="49">
        <f>ROUND((AG13-0.01),2)</f>
        <v>51.42</v>
      </c>
      <c r="AH14" s="50">
        <v>0</v>
      </c>
      <c r="AI14" s="51">
        <v>0</v>
      </c>
      <c r="AK14" s="80"/>
      <c r="AL14" s="81"/>
    </row>
    <row r="15" spans="1:38" customHeight="1" ht="15.75">
      <c r="A15" s="70">
        <v>0.0729166666666667</v>
      </c>
      <c r="B15" s="71">
        <v>0.0833333333333334</v>
      </c>
      <c r="C15" s="72">
        <v>50.04</v>
      </c>
      <c r="D15" s="73">
        <f>ROUND(C15,2)</f>
        <v>50.04</v>
      </c>
      <c r="E15" s="60">
        <v>52.73</v>
      </c>
      <c r="F15" s="60">
        <v>574.22087</v>
      </c>
      <c r="G15" s="61">
        <f>ABS(F15)</f>
        <v>574.22087</v>
      </c>
      <c r="H15" s="74">
        <v>-57.7954</v>
      </c>
      <c r="I15" s="63">
        <f>MAX(H15,-0.12*G15)</f>
        <v>-57.7954</v>
      </c>
      <c r="J15" s="63">
        <f>IF(ABS(G15)&lt;=10,0.5,IF(ABS(G15)&lt;=25,1,IF(ABS(G15)&lt;=100,2,10)))</f>
        <v>10</v>
      </c>
      <c r="K15" s="64">
        <f>IF(H15&lt;-J15,1,0)</f>
        <v>1</v>
      </c>
      <c r="L15" s="64">
        <f>IF(K15=K14,L14+K15,0)</f>
        <v>7</v>
      </c>
      <c r="M15" s="65">
        <f>IF(OR(L15=12,L15=24,L15=36,L15=48,L15=60,L15=72,L15=84,L15=96),1,0)</f>
        <v>0</v>
      </c>
      <c r="N15" s="65">
        <f>IF(H15&gt;J15,1,0)</f>
        <v>0</v>
      </c>
      <c r="O15" s="65">
        <f>IF(N15=N14,O14+N15,0)</f>
        <v>0</v>
      </c>
      <c r="P15" s="65">
        <f>IF(OR(O15=12,O15=24,O15=36,O15=48,O15=60,O15=72,O15=84,O15=96),1,0)</f>
        <v>0</v>
      </c>
      <c r="Q15" s="66">
        <f>M15+P15</f>
        <v>0</v>
      </c>
      <c r="R15" s="66">
        <f>Q15*ABS(S15)*0.1</f>
        <v>0</v>
      </c>
      <c r="S15" s="67">
        <f>I15*E15/40000</f>
        <v>-0.07618878605</v>
      </c>
      <c r="T15" s="60">
        <f>MIN($T$6/100*G15,150)</f>
        <v>68.9065044</v>
      </c>
      <c r="U15" s="60">
        <f>MIN($U$6/100*G15,200)</f>
        <v>86.13313049999999</v>
      </c>
      <c r="V15" s="60">
        <f>MIN($V$6/100*G15,250)</f>
        <v>114.844174</v>
      </c>
      <c r="W15" s="60">
        <v>0.2</v>
      </c>
      <c r="X15" s="60">
        <v>0.2</v>
      </c>
      <c r="Y15" s="60">
        <v>0.6</v>
      </c>
      <c r="Z15" s="67">
        <f>IF(AND(D15&lt;49.85,H15&gt;0),$C$2*ABS(H15)/40000,(SUMPRODUCT(--(H15&gt;$T15:$V15),(H15-$T15:$V15),($W15:$Y15)))*E15/40000)</f>
        <v>0</v>
      </c>
      <c r="AA15" s="67">
        <f>IF(AND(C15&gt;=50.1,H15&lt;0),($A$2)*ABS(H15)/40000,0)</f>
        <v>0</v>
      </c>
      <c r="AB15" s="67">
        <f>S15+Z15+AA15</f>
        <v>-0.07618878605</v>
      </c>
      <c r="AC15" s="75" t="str">
        <f>IF(AB15&gt;=0,AB15,"")</f>
        <v/>
      </c>
      <c r="AD15" s="76">
        <f>IF(AB15&lt;0,AB15,"")</f>
        <v>-0.07618878605</v>
      </c>
      <c r="AE15" s="77"/>
      <c r="AF15" s="16"/>
      <c r="AG15" s="49">
        <f>ROUND((AG14-0.01),2)</f>
        <v>51.41</v>
      </c>
      <c r="AH15" s="50">
        <v>0</v>
      </c>
      <c r="AI15" s="51">
        <v>0</v>
      </c>
      <c r="AK15" s="78">
        <v>0</v>
      </c>
      <c r="AL15" s="79">
        <f>IF(AK15=0,1,IF(MOD(AK15,12)&gt;0,1,0))</f>
        <v>1</v>
      </c>
    </row>
    <row r="16" spans="1:38" customHeight="1" ht="15.75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364.22</v>
      </c>
      <c r="F16" s="60">
        <v>576.54207</v>
      </c>
      <c r="G16" s="61">
        <f>ABS(F16)</f>
        <v>576.54207</v>
      </c>
      <c r="H16" s="74">
        <v>-71.24556</v>
      </c>
      <c r="I16" s="63">
        <f>MAX(H16,-0.12*G16)</f>
        <v>-69.1850484</v>
      </c>
      <c r="J16" s="63">
        <f>IF(ABS(G16)&lt;=10,0.5,IF(ABS(G16)&lt;=25,1,IF(ABS(G16)&lt;=100,2,10)))</f>
        <v>10</v>
      </c>
      <c r="K16" s="64">
        <f>IF(H16&lt;-J16,1,0)</f>
        <v>1</v>
      </c>
      <c r="L16" s="64">
        <f>IF(K16=K15,L15+K16,0)</f>
        <v>8</v>
      </c>
      <c r="M16" s="65">
        <f>IF(OR(L16=12,L16=24,L16=36,L16=48,L16=60,L16=72,L16=84,L16=96),1,0)</f>
        <v>0</v>
      </c>
      <c r="N16" s="65">
        <f>IF(H16&gt;J16,1,0)</f>
        <v>0</v>
      </c>
      <c r="O16" s="65">
        <f>IF(N16=N15,O15+N16,0)</f>
        <v>0</v>
      </c>
      <c r="P16" s="65">
        <f>IF(OR(O16=12,O16=24,O16=36,O16=48,O16=60,O16=72,O16=84,O16=96),1,0)</f>
        <v>0</v>
      </c>
      <c r="Q16" s="66">
        <f>M16+P16</f>
        <v>0</v>
      </c>
      <c r="R16" s="66">
        <f>Q16*ABS(S16)*0.1</f>
        <v>0</v>
      </c>
      <c r="S16" s="67">
        <f>I16*E16/40000</f>
        <v>-0.6299644582062001</v>
      </c>
      <c r="T16" s="60">
        <f>MIN($T$6/100*G16,150)</f>
        <v>69.1850484</v>
      </c>
      <c r="U16" s="60">
        <f>MIN($U$6/100*G16,200)</f>
        <v>86.48131049999999</v>
      </c>
      <c r="V16" s="60">
        <f>MIN($V$6/100*G16,250)</f>
        <v>115.308414</v>
      </c>
      <c r="W16" s="60">
        <v>0.2</v>
      </c>
      <c r="X16" s="60">
        <v>0.2</v>
      </c>
      <c r="Y16" s="60">
        <v>0.6</v>
      </c>
      <c r="Z16" s="67">
        <f>IF(AND(D16&lt;49.85,H16&gt;0),$C$2*ABS(H16)/40000,(SUMPRODUCT(--(H16&gt;$T16:$V16),(H16-$T16:$V16),($W16:$Y16)))*E16/40000)</f>
        <v>0</v>
      </c>
      <c r="AA16" s="67">
        <f>IF(AND(C16&gt;=50.1,H16&lt;0),($A$2)*ABS(H16)/40000,0)</f>
        <v>0</v>
      </c>
      <c r="AB16" s="67">
        <f>S16+Z16+AA16</f>
        <v>-0.6299644582062001</v>
      </c>
      <c r="AC16" s="75" t="str">
        <f>IF(AB16&gt;=0,AB16,"")</f>
        <v/>
      </c>
      <c r="AD16" s="76">
        <f>IF(AB16&lt;0,AB16,"")</f>
        <v>-0.6299644582062001</v>
      </c>
      <c r="AE16" s="77"/>
      <c r="AF16" s="16"/>
      <c r="AG16" s="49">
        <f>ROUND((AG15-0.01),2)</f>
        <v>51.4</v>
      </c>
      <c r="AH16" s="50">
        <v>0</v>
      </c>
      <c r="AI16" s="51">
        <v>0</v>
      </c>
    </row>
    <row r="17" spans="1:38" customHeight="1" ht="15.75">
      <c r="A17" s="70">
        <v>0.09375</v>
      </c>
      <c r="B17" s="71">
        <v>0.104166666666667</v>
      </c>
      <c r="C17" s="72">
        <v>50.04</v>
      </c>
      <c r="D17" s="73">
        <f>ROUND(C17,2)</f>
        <v>50.04</v>
      </c>
      <c r="E17" s="60">
        <v>52.73</v>
      </c>
      <c r="F17" s="60">
        <v>575.13487</v>
      </c>
      <c r="G17" s="61">
        <f>ABS(F17)</f>
        <v>575.13487</v>
      </c>
      <c r="H17" s="74">
        <v>-47.73212</v>
      </c>
      <c r="I17" s="63">
        <f>MAX(H17,-0.12*G17)</f>
        <v>-47.73212</v>
      </c>
      <c r="J17" s="63">
        <f>IF(ABS(G17)&lt;=10,0.5,IF(ABS(G17)&lt;=25,1,IF(ABS(G17)&lt;=100,2,10)))</f>
        <v>10</v>
      </c>
      <c r="K17" s="64">
        <f>IF(H17&lt;-J17,1,0)</f>
        <v>1</v>
      </c>
      <c r="L17" s="64">
        <f>IF(K17=K16,L16+K17,0)</f>
        <v>9</v>
      </c>
      <c r="M17" s="65">
        <f>IF(OR(L17=12,L17=24,L17=36,L17=48,L17=60,L17=72,L17=84,L17=96),1,0)</f>
        <v>0</v>
      </c>
      <c r="N17" s="65">
        <f>IF(H17&gt;J17,1,0)</f>
        <v>0</v>
      </c>
      <c r="O17" s="65">
        <f>IF(N17=N16,O16+N17,0)</f>
        <v>0</v>
      </c>
      <c r="P17" s="65">
        <f>IF(OR(O17=12,O17=24,O17=36,O17=48,O17=60,O17=72,O17=84,O17=96),1,0)</f>
        <v>0</v>
      </c>
      <c r="Q17" s="66">
        <f>M17+P17</f>
        <v>0</v>
      </c>
      <c r="R17" s="66">
        <f>Q17*ABS(S17)*0.1</f>
        <v>0</v>
      </c>
      <c r="S17" s="67">
        <f>I17*E17/40000</f>
        <v>-0.06292286719</v>
      </c>
      <c r="T17" s="60">
        <f>MIN($T$6/100*G17,150)</f>
        <v>69.0161844</v>
      </c>
      <c r="U17" s="60">
        <f>MIN($U$6/100*G17,200)</f>
        <v>86.2702305</v>
      </c>
      <c r="V17" s="60">
        <f>MIN($V$6/100*G17,250)</f>
        <v>115.026974</v>
      </c>
      <c r="W17" s="60">
        <v>0.2</v>
      </c>
      <c r="X17" s="60">
        <v>0.2</v>
      </c>
      <c r="Y17" s="60">
        <v>0.6</v>
      </c>
      <c r="Z17" s="67">
        <f>IF(AND(D17&lt;49.85,H17&gt;0),$C$2*ABS(H17)/40000,(SUMPRODUCT(--(H17&gt;$T17:$V17),(H17-$T17:$V17),($W17:$Y17)))*E17/40000)</f>
        <v>0</v>
      </c>
      <c r="AA17" s="67">
        <f>IF(AND(C17&gt;=50.1,H17&lt;0),($A$2)*ABS(H17)/40000,0)</f>
        <v>0</v>
      </c>
      <c r="AB17" s="67">
        <f>S17+Z17+AA17</f>
        <v>-0.06292286719</v>
      </c>
      <c r="AC17" s="75" t="str">
        <f>IF(AB17&gt;=0,AB17,"")</f>
        <v/>
      </c>
      <c r="AD17" s="76">
        <f>IF(AB17&lt;0,AB17,"")</f>
        <v>-0.06292286719</v>
      </c>
      <c r="AE17" s="77"/>
      <c r="AF17" s="83"/>
      <c r="AG17" s="49">
        <f>ROUND((AG16-0.01),2)</f>
        <v>51.39</v>
      </c>
      <c r="AH17" s="50">
        <v>0</v>
      </c>
      <c r="AI17" s="51">
        <v>0</v>
      </c>
    </row>
    <row r="18" spans="1:38" customHeight="1" ht="15.75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210.92</v>
      </c>
      <c r="F18" s="60">
        <v>573.20607</v>
      </c>
      <c r="G18" s="61">
        <f>ABS(F18)</f>
        <v>573.20607</v>
      </c>
      <c r="H18" s="74">
        <v>-33.25976</v>
      </c>
      <c r="I18" s="63">
        <f>MAX(H18,-0.12*G18)</f>
        <v>-33.25976</v>
      </c>
      <c r="J18" s="63">
        <f>IF(ABS(G18)&lt;=10,0.5,IF(ABS(G18)&lt;=25,1,IF(ABS(G18)&lt;=100,2,10)))</f>
        <v>10</v>
      </c>
      <c r="K18" s="64">
        <f>IF(H18&lt;-J18,1,0)</f>
        <v>1</v>
      </c>
      <c r="L18" s="64">
        <f>IF(K18=K17,L17+K18,0)</f>
        <v>10</v>
      </c>
      <c r="M18" s="65">
        <f>IF(OR(L18=12,L18=24,L18=36,L18=48,L18=60,L18=72,L18=84,L18=96),1,0)</f>
        <v>0</v>
      </c>
      <c r="N18" s="65">
        <f>IF(H18&gt;J18,1,0)</f>
        <v>0</v>
      </c>
      <c r="O18" s="65">
        <f>IF(N18=N17,O17+N18,0)</f>
        <v>0</v>
      </c>
      <c r="P18" s="65">
        <f>IF(OR(O18=12,O18=24,O18=36,O18=48,O18=60,O18=72,O18=84,O18=96),1,0)</f>
        <v>0</v>
      </c>
      <c r="Q18" s="66">
        <f>M18+P18</f>
        <v>0</v>
      </c>
      <c r="R18" s="66">
        <f>Q18*ABS(S18)*0.1</f>
        <v>0</v>
      </c>
      <c r="S18" s="67">
        <f>I18*E18/40000</f>
        <v>-0.17537871448</v>
      </c>
      <c r="T18" s="60">
        <f>MIN($T$6/100*G18,150)</f>
        <v>68.78472839999999</v>
      </c>
      <c r="U18" s="60">
        <f>MIN($U$6/100*G18,200)</f>
        <v>85.98091049999999</v>
      </c>
      <c r="V18" s="60">
        <f>MIN($V$6/100*G18,250)</f>
        <v>114.641214</v>
      </c>
      <c r="W18" s="60">
        <v>0.2</v>
      </c>
      <c r="X18" s="60">
        <v>0.2</v>
      </c>
      <c r="Y18" s="60">
        <v>0.6</v>
      </c>
      <c r="Z18" s="67">
        <f>IF(AND(D18&lt;49.85,H18&gt;0),$C$2*ABS(H18)/40000,(SUMPRODUCT(--(H18&gt;$T18:$V18),(H18-$T18:$V18),($W18:$Y18)))*E18/40000)</f>
        <v>0</v>
      </c>
      <c r="AA18" s="67">
        <f>IF(AND(C18&gt;=50.1,H18&lt;0),($A$2)*ABS(H18)/40000,0)</f>
        <v>0</v>
      </c>
      <c r="AB18" s="67">
        <f>S18+Z18+AA18</f>
        <v>-0.17537871448</v>
      </c>
      <c r="AC18" s="75" t="str">
        <f>IF(AB18&gt;=0,AB18,"")</f>
        <v/>
      </c>
      <c r="AD18" s="76">
        <f>IF(AB18&lt;0,AB18,"")</f>
        <v>-0.17537871448</v>
      </c>
      <c r="AE18" s="77"/>
      <c r="AF18" s="84"/>
      <c r="AG18" s="49">
        <f>ROUND((AG17-0.01),2)</f>
        <v>51.38</v>
      </c>
      <c r="AH18" s="50">
        <v>0</v>
      </c>
      <c r="AI18" s="51">
        <v>0</v>
      </c>
    </row>
    <row r="19" spans="1:38" customHeight="1" ht="15.75">
      <c r="A19" s="70">
        <v>0.114583333333333</v>
      </c>
      <c r="B19" s="71">
        <v>0.125</v>
      </c>
      <c r="C19" s="72">
        <v>50</v>
      </c>
      <c r="D19" s="73">
        <f>ROUND(C19,2)</f>
        <v>50</v>
      </c>
      <c r="E19" s="60">
        <v>263.65</v>
      </c>
      <c r="F19" s="60">
        <v>574.22367</v>
      </c>
      <c r="G19" s="61">
        <f>ABS(F19)</f>
        <v>574.22367</v>
      </c>
      <c r="H19" s="74">
        <v>-33.61419</v>
      </c>
      <c r="I19" s="63">
        <f>MAX(H19,-0.12*G19)</f>
        <v>-33.61419</v>
      </c>
      <c r="J19" s="63">
        <f>IF(ABS(G19)&lt;=10,0.5,IF(ABS(G19)&lt;=25,1,IF(ABS(G19)&lt;=100,2,10)))</f>
        <v>10</v>
      </c>
      <c r="K19" s="64">
        <f>IF(H19&lt;-J19,1,0)</f>
        <v>1</v>
      </c>
      <c r="L19" s="64">
        <f>IF(K19=K18,L18+K19,0)</f>
        <v>11</v>
      </c>
      <c r="M19" s="65">
        <f>IF(OR(L19=12,L19=24,L19=36,L19=48,L19=60,L19=72,L19=84,L19=96),1,0)</f>
        <v>0</v>
      </c>
      <c r="N19" s="65">
        <f>IF(H19&gt;J19,1,0)</f>
        <v>0</v>
      </c>
      <c r="O19" s="65">
        <f>IF(N19=N18,O18+N19,0)</f>
        <v>0</v>
      </c>
      <c r="P19" s="65">
        <f>IF(OR(O19=12,O19=24,O19=36,O19=48,O19=60,O19=72,O19=84,O19=96),1,0)</f>
        <v>0</v>
      </c>
      <c r="Q19" s="66">
        <f>M19+P19</f>
        <v>0</v>
      </c>
      <c r="R19" s="66">
        <f>Q19*ABS(S19)*0.1</f>
        <v>0</v>
      </c>
      <c r="S19" s="67">
        <f>I19*E19/40000</f>
        <v>-0.2215595298375</v>
      </c>
      <c r="T19" s="60">
        <f>MIN($T$6/100*G19,150)</f>
        <v>68.90684039999999</v>
      </c>
      <c r="U19" s="60">
        <f>MIN($U$6/100*G19,200)</f>
        <v>86.1335505</v>
      </c>
      <c r="V19" s="60">
        <f>MIN($V$6/100*G19,250)</f>
        <v>114.844734</v>
      </c>
      <c r="W19" s="60">
        <v>0.2</v>
      </c>
      <c r="X19" s="60">
        <v>0.2</v>
      </c>
      <c r="Y19" s="60">
        <v>0.6</v>
      </c>
      <c r="Z19" s="67">
        <f>IF(AND(D19&lt;49.85,H19&gt;0),$C$2*ABS(H19)/40000,(SUMPRODUCT(--(H19&gt;$T19:$V19),(H19-$T19:$V19),($W19:$Y19)))*E19/40000)</f>
        <v>0</v>
      </c>
      <c r="AA19" s="67">
        <f>IF(AND(C19&gt;=50.1,H19&lt;0),($A$2)*ABS(H19)/40000,0)</f>
        <v>0</v>
      </c>
      <c r="AB19" s="67">
        <f>S19+Z19+AA19</f>
        <v>-0.2215595298375</v>
      </c>
      <c r="AC19" s="75" t="str">
        <f>IF(AB19&gt;=0,AB19,"")</f>
        <v/>
      </c>
      <c r="AD19" s="76">
        <f>IF(AB19&lt;0,AB19,"")</f>
        <v>-0.2215595298375</v>
      </c>
      <c r="AE19" s="77"/>
      <c r="AF19" s="84"/>
      <c r="AG19" s="49">
        <f>ROUND((AG18-0.01),2)</f>
        <v>51.37</v>
      </c>
      <c r="AH19" s="50">
        <v>0</v>
      </c>
      <c r="AI19" s="51">
        <v>0</v>
      </c>
    </row>
    <row r="20" spans="1:38" customHeight="1" ht="15.75">
      <c r="A20" s="70">
        <v>0.125</v>
      </c>
      <c r="B20" s="71">
        <v>0.135416666666667</v>
      </c>
      <c r="C20" s="72">
        <v>50.02</v>
      </c>
      <c r="D20" s="73">
        <f>ROUND(C20,2)</f>
        <v>50.02</v>
      </c>
      <c r="E20" s="60">
        <v>158.19</v>
      </c>
      <c r="F20" s="60">
        <v>577.87607</v>
      </c>
      <c r="G20" s="61">
        <f>ABS(F20)</f>
        <v>577.87607</v>
      </c>
      <c r="H20" s="74">
        <v>-43.842</v>
      </c>
      <c r="I20" s="63">
        <f>MAX(H20,-0.12*G20)</f>
        <v>-43.842</v>
      </c>
      <c r="J20" s="63">
        <f>IF(ABS(G20)&lt;=10,0.5,IF(ABS(G20)&lt;=25,1,IF(ABS(G20)&lt;=100,2,10)))</f>
        <v>10</v>
      </c>
      <c r="K20" s="64">
        <f>IF(H20&lt;-J20,1,0)</f>
        <v>1</v>
      </c>
      <c r="L20" s="64">
        <f>IF(K20=K19,L19+K20,0)</f>
        <v>12</v>
      </c>
      <c r="M20" s="65">
        <f>IF(OR(L20=12,L20=24,L20=36,L20=48,L20=60,L20=72,L20=84,L20=96),1,0)</f>
        <v>1</v>
      </c>
      <c r="N20" s="65">
        <f>IF(H20&gt;J20,1,0)</f>
        <v>0</v>
      </c>
      <c r="O20" s="65">
        <f>IF(N20=N19,O19+N20,0)</f>
        <v>0</v>
      </c>
      <c r="P20" s="65">
        <f>IF(OR(O20=12,O20=24,O20=36,O20=48,O20=60,O20=72,O20=84,O20=96),1,0)</f>
        <v>0</v>
      </c>
      <c r="Q20" s="66">
        <f>M20+P20</f>
        <v>1</v>
      </c>
      <c r="R20" s="66">
        <f>Q20*ABS(S20)*0.1</f>
        <v>0.01733841495</v>
      </c>
      <c r="S20" s="67">
        <f>I20*E20/40000</f>
        <v>-0.1733841495</v>
      </c>
      <c r="T20" s="60">
        <f>MIN($T$6/100*G20,150)</f>
        <v>69.34512840000001</v>
      </c>
      <c r="U20" s="60">
        <f>MIN($U$6/100*G20,200)</f>
        <v>86.6814105</v>
      </c>
      <c r="V20" s="60">
        <f>MIN($V$6/100*G20,250)</f>
        <v>115.575214</v>
      </c>
      <c r="W20" s="60">
        <v>0.2</v>
      </c>
      <c r="X20" s="60">
        <v>0.2</v>
      </c>
      <c r="Y20" s="60">
        <v>0.6</v>
      </c>
      <c r="Z20" s="67">
        <f>IF(AND(D20&lt;49.85,H20&gt;0),$C$2*ABS(H20)/40000,(SUMPRODUCT(--(H20&gt;$T20:$V20),(H20-$T20:$V20),($W20:$Y20)))*E20/40000)</f>
        <v>0</v>
      </c>
      <c r="AA20" s="67">
        <f>IF(AND(C20&gt;=50.1,H20&lt;0),($A$2)*ABS(H20)/40000,0)</f>
        <v>0</v>
      </c>
      <c r="AB20" s="67">
        <f>S20+Z20+AA20</f>
        <v>-0.1733841495</v>
      </c>
      <c r="AC20" s="75" t="str">
        <f>IF(AB20&gt;=0,AB20,"")</f>
        <v/>
      </c>
      <c r="AD20" s="76">
        <f>IF(AB20&lt;0,AB20,"")</f>
        <v>-0.1733841495</v>
      </c>
      <c r="AE20" s="77"/>
      <c r="AF20" s="84"/>
      <c r="AG20" s="49">
        <f>ROUND((AG19-0.01),2)</f>
        <v>51.36</v>
      </c>
      <c r="AH20" s="50">
        <v>0</v>
      </c>
      <c r="AI20" s="51">
        <v>0</v>
      </c>
    </row>
    <row r="21" spans="1:38" customHeight="1" ht="15.75">
      <c r="A21" s="70">
        <v>0.135416666666667</v>
      </c>
      <c r="B21" s="71">
        <v>0.145833333333334</v>
      </c>
      <c r="C21" s="72">
        <v>50.06</v>
      </c>
      <c r="D21" s="73">
        <f>ROUND(C21,2)</f>
        <v>50.06</v>
      </c>
      <c r="E21" s="60">
        <v>0</v>
      </c>
      <c r="F21" s="60">
        <v>573.74767</v>
      </c>
      <c r="G21" s="61">
        <f>ABS(F21)</f>
        <v>573.74767</v>
      </c>
      <c r="H21" s="74">
        <v>-38.7697</v>
      </c>
      <c r="I21" s="63">
        <f>MAX(H21,-0.12*G21)</f>
        <v>-38.7697</v>
      </c>
      <c r="J21" s="63">
        <f>IF(ABS(G21)&lt;=10,0.5,IF(ABS(G21)&lt;=25,1,IF(ABS(G21)&lt;=100,2,10)))</f>
        <v>10</v>
      </c>
      <c r="K21" s="64">
        <f>IF(H21&lt;-J21,1,0)</f>
        <v>1</v>
      </c>
      <c r="L21" s="64">
        <f>IF(K21=K20,L20+K21,0)</f>
        <v>13</v>
      </c>
      <c r="M21" s="65">
        <f>IF(OR(L21=12,L21=24,L21=36,L21=48,L21=60,L21=72,L21=84,L21=96),1,0)</f>
        <v>0</v>
      </c>
      <c r="N21" s="65">
        <f>IF(H21&gt;J21,1,0)</f>
        <v>0</v>
      </c>
      <c r="O21" s="65">
        <f>IF(N21=N20,O20+N21,0)</f>
        <v>0</v>
      </c>
      <c r="P21" s="65">
        <f>IF(OR(O21=12,O21=24,O21=36,O21=48,O21=60,O21=72,O21=84,O21=96),1,0)</f>
        <v>0</v>
      </c>
      <c r="Q21" s="66">
        <f>M21+P21</f>
        <v>0</v>
      </c>
      <c r="R21" s="66">
        <f>Q21*ABS(S21)*0.1</f>
        <v>0</v>
      </c>
      <c r="S21" s="67">
        <f>I21*E21/40000</f>
        <v>-0</v>
      </c>
      <c r="T21" s="60">
        <f>MIN($T$6/100*G21,150)</f>
        <v>68.8497204</v>
      </c>
      <c r="U21" s="60">
        <f>MIN($U$6/100*G21,200)</f>
        <v>86.06215049999999</v>
      </c>
      <c r="V21" s="60">
        <f>MIN($V$6/100*G21,250)</f>
        <v>114.749534</v>
      </c>
      <c r="W21" s="60">
        <v>0.2</v>
      </c>
      <c r="X21" s="60">
        <v>0.2</v>
      </c>
      <c r="Y21" s="60">
        <v>0.6</v>
      </c>
      <c r="Z21" s="67">
        <f>IF(AND(D21&lt;49.85,H21&gt;0),$C$2*ABS(H21)/40000,(SUMPRODUCT(--(H21&gt;$T21:$V21),(H21-$T21:$V21),($W21:$Y21)))*E21/40000)</f>
        <v>0</v>
      </c>
      <c r="AA21" s="67">
        <f>IF(AND(C21&gt;=50.1,H21&lt;0),($A$2)*ABS(H21)/40000,0)</f>
        <v>0</v>
      </c>
      <c r="AB21" s="67">
        <f>S21+Z21+AA21</f>
        <v>0</v>
      </c>
      <c r="AC21" s="75">
        <f>IF(AB21&gt;=0,AB21,"")</f>
        <v>0</v>
      </c>
      <c r="AD21" s="76" t="str">
        <f>IF(AB21&lt;0,AB21,"")</f>
        <v/>
      </c>
      <c r="AE21" s="77"/>
      <c r="AF21" s="84"/>
      <c r="AG21" s="49">
        <f>ROUND((AG20-0.01),2)</f>
        <v>51.35</v>
      </c>
      <c r="AH21" s="50">
        <v>0</v>
      </c>
      <c r="AI21" s="51">
        <v>0</v>
      </c>
    </row>
    <row r="22" spans="1:38" customHeight="1" ht="15.75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263.65</v>
      </c>
      <c r="F22" s="60">
        <v>482.8198</v>
      </c>
      <c r="G22" s="61">
        <f>ABS(F22)</f>
        <v>482.8198</v>
      </c>
      <c r="H22" s="74">
        <v>52.90794</v>
      </c>
      <c r="I22" s="63">
        <f>MAX(H22,-0.12*G22)</f>
        <v>52.90794</v>
      </c>
      <c r="J22" s="63">
        <f>IF(ABS(G22)&lt;=10,0.5,IF(ABS(G22)&lt;=25,1,IF(ABS(G22)&lt;=100,2,10)))</f>
        <v>10</v>
      </c>
      <c r="K22" s="64">
        <f>IF(H22&lt;-J22,1,0)</f>
        <v>0</v>
      </c>
      <c r="L22" s="64">
        <f>IF(K22=K21,L21+K22,0)</f>
        <v>0</v>
      </c>
      <c r="M22" s="65">
        <f>IF(OR(L22=12,L22=24,L22=36,L22=48,L22=60,L22=72,L22=84,L22=96),1,0)</f>
        <v>0</v>
      </c>
      <c r="N22" s="65">
        <f>IF(H22&gt;J22,1,0)</f>
        <v>1</v>
      </c>
      <c r="O22" s="65">
        <f>IF(N22=N21,O21+N22,0)</f>
        <v>0</v>
      </c>
      <c r="P22" s="65">
        <f>IF(OR(O22=12,O22=24,O22=36,O22=48,O22=60,O22=72,O22=84,O22=96),1,0)</f>
        <v>0</v>
      </c>
      <c r="Q22" s="66">
        <f>M22+P22</f>
        <v>0</v>
      </c>
      <c r="R22" s="66">
        <f>Q22*ABS(S22)*0.1</f>
        <v>0</v>
      </c>
      <c r="S22" s="67">
        <f>I22*E22/40000</f>
        <v>0.348729459525</v>
      </c>
      <c r="T22" s="60">
        <f>MIN($T$6/100*G22,150)</f>
        <v>57.938376</v>
      </c>
      <c r="U22" s="60">
        <f>MIN($U$6/100*G22,200)</f>
        <v>72.42296999999999</v>
      </c>
      <c r="V22" s="60">
        <f>MIN($V$6/100*G22,250)</f>
        <v>96.56396000000001</v>
      </c>
      <c r="W22" s="60">
        <v>0.2</v>
      </c>
      <c r="X22" s="60">
        <v>0.2</v>
      </c>
      <c r="Y22" s="60">
        <v>0.6</v>
      </c>
      <c r="Z22" s="67">
        <f>IF(AND(D22&lt;49.85,H22&gt;0),$C$2*ABS(H22)/40000,(SUMPRODUCT(--(H22&gt;$T22:$V22),(H22-$T22:$V22),($W22:$Y22)))*E22/40000)</f>
        <v>0</v>
      </c>
      <c r="AA22" s="67">
        <f>IF(AND(C22&gt;=50.1,H22&lt;0),($A$2)*ABS(H22)/40000,0)</f>
        <v>0</v>
      </c>
      <c r="AB22" s="67">
        <f>S22+Z22+AA22</f>
        <v>0.348729459525</v>
      </c>
      <c r="AC22" s="75">
        <f>IF(AB22&gt;=0,AB22,"")</f>
        <v>0.348729459525</v>
      </c>
      <c r="AD22" s="76" t="str">
        <f>IF(AB22&lt;0,AB22,"")</f>
        <v/>
      </c>
      <c r="AE22" s="77"/>
      <c r="AF22" s="84"/>
      <c r="AG22" s="49">
        <f>ROUND((AG21-0.01),2)</f>
        <v>51.34</v>
      </c>
      <c r="AH22" s="50">
        <v>0</v>
      </c>
      <c r="AI22" s="51">
        <v>0</v>
      </c>
    </row>
    <row r="23" spans="1:38" customHeight="1" ht="15.75">
      <c r="A23" s="70">
        <v>0.15625</v>
      </c>
      <c r="B23" s="71">
        <v>0.166666666666667</v>
      </c>
      <c r="C23" s="72">
        <v>50.04</v>
      </c>
      <c r="D23" s="73">
        <f>ROUND(C23,2)</f>
        <v>50.04</v>
      </c>
      <c r="E23" s="60">
        <v>52.73</v>
      </c>
      <c r="F23" s="60">
        <v>574.165</v>
      </c>
      <c r="G23" s="61">
        <f>ABS(F23)</f>
        <v>574.165</v>
      </c>
      <c r="H23" s="74">
        <v>-37.87717</v>
      </c>
      <c r="I23" s="63">
        <f>MAX(H23,-0.12*G23)</f>
        <v>-37.87717</v>
      </c>
      <c r="J23" s="63">
        <f>IF(ABS(G23)&lt;=10,0.5,IF(ABS(G23)&lt;=25,1,IF(ABS(G23)&lt;=100,2,10)))</f>
        <v>10</v>
      </c>
      <c r="K23" s="64">
        <f>IF(H23&lt;-J23,1,0)</f>
        <v>1</v>
      </c>
      <c r="L23" s="64">
        <f>IF(K23=K22,L22+K23,0)</f>
        <v>0</v>
      </c>
      <c r="M23" s="65">
        <f>IF(OR(L23=12,L23=24,L23=36,L23=48,L23=60,L23=72,L23=84,L23=96),1,0)</f>
        <v>0</v>
      </c>
      <c r="N23" s="65">
        <f>IF(H23&gt;J23,1,0)</f>
        <v>0</v>
      </c>
      <c r="O23" s="65">
        <f>IF(N23=N22,O22+N23,0)</f>
        <v>0</v>
      </c>
      <c r="P23" s="65">
        <f>IF(OR(O23=12,O23=24,O23=36,O23=48,O23=60,O23=72,O23=84,O23=96),1,0)</f>
        <v>0</v>
      </c>
      <c r="Q23" s="66">
        <f>M23+P23</f>
        <v>0</v>
      </c>
      <c r="R23" s="66">
        <f>Q23*ABS(S23)*0.1</f>
        <v>0</v>
      </c>
      <c r="S23" s="67">
        <f>I23*E23/40000</f>
        <v>-0.04993157935249999</v>
      </c>
      <c r="T23" s="60">
        <f>MIN($T$6/100*G23,150)</f>
        <v>68.8998</v>
      </c>
      <c r="U23" s="60">
        <f>MIN($U$6/100*G23,200)</f>
        <v>86.12474999999999</v>
      </c>
      <c r="V23" s="60">
        <f>MIN($V$6/100*G23,250)</f>
        <v>114.833</v>
      </c>
      <c r="W23" s="60">
        <v>0.2</v>
      </c>
      <c r="X23" s="60">
        <v>0.2</v>
      </c>
      <c r="Y23" s="60">
        <v>0.6</v>
      </c>
      <c r="Z23" s="67">
        <f>IF(AND(D23&lt;49.85,H23&gt;0),$C$2*ABS(H23)/40000,(SUMPRODUCT(--(H23&gt;$T23:$V23),(H23-$T23:$V23),($W23:$Y23)))*E23/40000)</f>
        <v>0</v>
      </c>
      <c r="AA23" s="67">
        <f>IF(AND(C23&gt;=50.1,H23&lt;0),($A$2)*ABS(H23)/40000,0)</f>
        <v>0</v>
      </c>
      <c r="AB23" s="67">
        <f>S23+Z23+AA23</f>
        <v>-0.04993157935249999</v>
      </c>
      <c r="AC23" s="75" t="str">
        <f>IF(AB23&gt;=0,AB23,"")</f>
        <v/>
      </c>
      <c r="AD23" s="76">
        <f>IF(AB23&lt;0,AB23,"")</f>
        <v>-0.04993157935249999</v>
      </c>
      <c r="AE23" s="77"/>
      <c r="AF23" s="84"/>
      <c r="AG23" s="49">
        <f>ROUND((AG22-0.01),2)</f>
        <v>51.33</v>
      </c>
      <c r="AH23" s="50">
        <v>0</v>
      </c>
      <c r="AI23" s="51">
        <v>0</v>
      </c>
    </row>
    <row r="24" spans="1:38" customHeight="1" ht="15.75">
      <c r="A24" s="70">
        <v>0.166666666666667</v>
      </c>
      <c r="B24" s="71">
        <v>0.177083333333334</v>
      </c>
      <c r="C24" s="72">
        <v>50.03</v>
      </c>
      <c r="D24" s="73">
        <f>ROUND(C24,2)</f>
        <v>50.03</v>
      </c>
      <c r="E24" s="60">
        <v>105.46</v>
      </c>
      <c r="F24" s="60">
        <v>575.8782</v>
      </c>
      <c r="G24" s="61">
        <f>ABS(F24)</f>
        <v>575.8782</v>
      </c>
      <c r="H24" s="74">
        <v>-12.48454</v>
      </c>
      <c r="I24" s="63">
        <f>MAX(H24,-0.12*G24)</f>
        <v>-12.48454</v>
      </c>
      <c r="J24" s="63">
        <f>IF(ABS(G24)&lt;=10,0.5,IF(ABS(G24)&lt;=25,1,IF(ABS(G24)&lt;=100,2,10)))</f>
        <v>10</v>
      </c>
      <c r="K24" s="64">
        <f>IF(H24&lt;-J24,1,0)</f>
        <v>1</v>
      </c>
      <c r="L24" s="64">
        <f>IF(K24=K23,L23+K24,0)</f>
        <v>1</v>
      </c>
      <c r="M24" s="65">
        <f>IF(OR(L24=12,L24=24,L24=36,L24=48,L24=60,L24=72,L24=84,L24=96),1,0)</f>
        <v>0</v>
      </c>
      <c r="N24" s="65">
        <f>IF(H24&gt;J24,1,0)</f>
        <v>0</v>
      </c>
      <c r="O24" s="65">
        <f>IF(N24=N23,O23+N24,0)</f>
        <v>0</v>
      </c>
      <c r="P24" s="65">
        <f>IF(OR(O24=12,O24=24,O24=36,O24=48,O24=60,O24=72,O24=84,O24=96),1,0)</f>
        <v>0</v>
      </c>
      <c r="Q24" s="66">
        <f>M24+P24</f>
        <v>0</v>
      </c>
      <c r="R24" s="66">
        <f>Q24*ABS(S24)*0.1</f>
        <v>0</v>
      </c>
      <c r="S24" s="67">
        <f>I24*E24/40000</f>
        <v>-0.03291548971</v>
      </c>
      <c r="T24" s="60">
        <f>MIN($T$6/100*G24,150)</f>
        <v>69.105384</v>
      </c>
      <c r="U24" s="60">
        <f>MIN($U$6/100*G24,200)</f>
        <v>86.38172999999999</v>
      </c>
      <c r="V24" s="60">
        <f>MIN($V$6/100*G24,250)</f>
        <v>115.17564</v>
      </c>
      <c r="W24" s="60">
        <v>0.2</v>
      </c>
      <c r="X24" s="60">
        <v>0.2</v>
      </c>
      <c r="Y24" s="60">
        <v>0.6</v>
      </c>
      <c r="Z24" s="67">
        <f>IF(AND(D24&lt;49.85,H24&gt;0),$C$2*ABS(H24)/40000,(SUMPRODUCT(--(H24&gt;$T24:$V24),(H24-$T24:$V24),($W24:$Y24)))*E24/40000)</f>
        <v>0</v>
      </c>
      <c r="AA24" s="67">
        <f>IF(AND(C24&gt;=50.1,H24&lt;0),($A$2)*ABS(H24)/40000,0)</f>
        <v>0</v>
      </c>
      <c r="AB24" s="67">
        <f>S24+Z24+AA24</f>
        <v>-0.03291548971</v>
      </c>
      <c r="AC24" s="75" t="str">
        <f>IF(AB24&gt;=0,AB24,"")</f>
        <v/>
      </c>
      <c r="AD24" s="76">
        <f>IF(AB24&lt;0,AB24,"")</f>
        <v>-0.03291548971</v>
      </c>
      <c r="AE24" s="77"/>
      <c r="AF24" s="84"/>
      <c r="AG24" s="49">
        <f>ROUND((AG23-0.01),2)</f>
        <v>51.32</v>
      </c>
      <c r="AH24" s="50">
        <v>0</v>
      </c>
      <c r="AI24" s="51">
        <v>0</v>
      </c>
    </row>
    <row r="25" spans="1:38" customHeight="1" ht="15.75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52.73</v>
      </c>
      <c r="F25" s="60">
        <v>571.4146</v>
      </c>
      <c r="G25" s="61">
        <f>ABS(F25)</f>
        <v>571.4146</v>
      </c>
      <c r="H25" s="74">
        <v>-2.06722</v>
      </c>
      <c r="I25" s="63">
        <f>MAX(H25,-0.12*G25)</f>
        <v>-2.06722</v>
      </c>
      <c r="J25" s="63">
        <f>IF(ABS(G25)&lt;=10,0.5,IF(ABS(G25)&lt;=25,1,IF(ABS(G25)&lt;=100,2,10)))</f>
        <v>10</v>
      </c>
      <c r="K25" s="64">
        <f>IF(H25&lt;-J25,1,0)</f>
        <v>0</v>
      </c>
      <c r="L25" s="64">
        <f>IF(K25=K24,L24+K25,0)</f>
        <v>0</v>
      </c>
      <c r="M25" s="65">
        <f>IF(OR(L25=12,L25=24,L25=36,L25=48,L25=60,L25=72,L25=84,L25=96),1,0)</f>
        <v>0</v>
      </c>
      <c r="N25" s="65">
        <f>IF(H25&gt;J25,1,0)</f>
        <v>0</v>
      </c>
      <c r="O25" s="65">
        <f>IF(N25=N24,O24+N25,0)</f>
        <v>0</v>
      </c>
      <c r="P25" s="65">
        <f>IF(OR(O25=12,O25=24,O25=36,O25=48,O25=60,O25=72,O25=84,O25=96),1,0)</f>
        <v>0</v>
      </c>
      <c r="Q25" s="66">
        <f>M25+P25</f>
        <v>0</v>
      </c>
      <c r="R25" s="66">
        <f>Q25*ABS(S25)*0.1</f>
        <v>0</v>
      </c>
      <c r="S25" s="67">
        <f>I25*E25/40000</f>
        <v>-0.002725112765</v>
      </c>
      <c r="T25" s="60">
        <f>MIN($T$6/100*G25,150)</f>
        <v>68.56975199999999</v>
      </c>
      <c r="U25" s="60">
        <f>MIN($U$6/100*G25,200)</f>
        <v>85.71218999999999</v>
      </c>
      <c r="V25" s="60">
        <f>MIN($V$6/100*G25,250)</f>
        <v>114.28292</v>
      </c>
      <c r="W25" s="60">
        <v>0.2</v>
      </c>
      <c r="X25" s="60">
        <v>0.2</v>
      </c>
      <c r="Y25" s="60">
        <v>0.6</v>
      </c>
      <c r="Z25" s="67">
        <f>IF(AND(D25&lt;49.85,H25&gt;0),$C$2*ABS(H25)/40000,(SUMPRODUCT(--(H25&gt;$T25:$V25),(H25-$T25:$V25),($W25:$Y25)))*E25/40000)</f>
        <v>0</v>
      </c>
      <c r="AA25" s="67">
        <f>IF(AND(C25&gt;=50.1,H25&lt;0),($A$2)*ABS(H25)/40000,0)</f>
        <v>0</v>
      </c>
      <c r="AB25" s="67">
        <f>S25+Z25+AA25</f>
        <v>-0.002725112765</v>
      </c>
      <c r="AC25" s="75" t="str">
        <f>IF(AB25&gt;=0,AB25,"")</f>
        <v/>
      </c>
      <c r="AD25" s="76">
        <f>IF(AB25&lt;0,AB25,"")</f>
        <v>-0.002725112765</v>
      </c>
      <c r="AE25" s="77"/>
      <c r="AF25" s="84"/>
      <c r="AG25" s="49">
        <f>ROUND((AG24-0.01),2)</f>
        <v>51.31</v>
      </c>
      <c r="AH25" s="50">
        <v>0</v>
      </c>
      <c r="AI25" s="51">
        <v>0</v>
      </c>
    </row>
    <row r="26" spans="1:38" customHeight="1" ht="15.75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158.19</v>
      </c>
      <c r="F26" s="60">
        <v>596.11884</v>
      </c>
      <c r="G26" s="61">
        <f>ABS(F26)</f>
        <v>596.11884</v>
      </c>
      <c r="H26" s="74">
        <v>-17.08807</v>
      </c>
      <c r="I26" s="63">
        <f>MAX(H26,-0.12*G26)</f>
        <v>-17.08807</v>
      </c>
      <c r="J26" s="63">
        <f>IF(ABS(G26)&lt;=10,0.5,IF(ABS(G26)&lt;=25,1,IF(ABS(G26)&lt;=100,2,10)))</f>
        <v>10</v>
      </c>
      <c r="K26" s="64">
        <f>IF(H26&lt;-J26,1,0)</f>
        <v>1</v>
      </c>
      <c r="L26" s="64">
        <f>IF(K26=K25,L25+K26,0)</f>
        <v>0</v>
      </c>
      <c r="M26" s="65">
        <f>IF(OR(L26=12,L26=24,L26=36,L26=48,L26=60,L26=72,L26=84,L26=96),1,0)</f>
        <v>0</v>
      </c>
      <c r="N26" s="65">
        <f>IF(H26&gt;J26,1,0)</f>
        <v>0</v>
      </c>
      <c r="O26" s="65">
        <f>IF(N26=N25,O25+N26,0)</f>
        <v>0</v>
      </c>
      <c r="P26" s="65">
        <f>IF(OR(O26=12,O26=24,O26=36,O26=48,O26=60,O26=72,O26=84,O26=96),1,0)</f>
        <v>0</v>
      </c>
      <c r="Q26" s="66">
        <f>M26+P26</f>
        <v>0</v>
      </c>
      <c r="R26" s="66">
        <f>Q26*ABS(S26)*0.1</f>
        <v>0</v>
      </c>
      <c r="S26" s="67">
        <f>I26*E26/40000</f>
        <v>-0.06757904483249999</v>
      </c>
      <c r="T26" s="60">
        <f>MIN($T$6/100*G26,150)</f>
        <v>71.5342608</v>
      </c>
      <c r="U26" s="60">
        <f>MIN($U$6/100*G26,200)</f>
        <v>89.41782599999999</v>
      </c>
      <c r="V26" s="60">
        <f>MIN($V$6/100*G26,250)</f>
        <v>119.223768</v>
      </c>
      <c r="W26" s="60">
        <v>0.2</v>
      </c>
      <c r="X26" s="60">
        <v>0.2</v>
      </c>
      <c r="Y26" s="60">
        <v>0.6</v>
      </c>
      <c r="Z26" s="67">
        <f>IF(AND(D26&lt;49.85,H26&gt;0),$C$2*ABS(H26)/40000,(SUMPRODUCT(--(H26&gt;$T26:$V26),(H26-$T26:$V26),($W26:$Y26)))*E26/40000)</f>
        <v>0</v>
      </c>
      <c r="AA26" s="67">
        <f>IF(AND(C26&gt;=50.1,H26&lt;0),($A$2)*ABS(H26)/40000,0)</f>
        <v>0</v>
      </c>
      <c r="AB26" s="67">
        <f>S26+Z26+AA26</f>
        <v>-0.06757904483249999</v>
      </c>
      <c r="AC26" s="75" t="str">
        <f>IF(AB26&gt;=0,AB26,"")</f>
        <v/>
      </c>
      <c r="AD26" s="76">
        <f>IF(AB26&lt;0,AB26,"")</f>
        <v>-0.06757904483249999</v>
      </c>
      <c r="AE26" s="77"/>
      <c r="AF26" s="84"/>
      <c r="AG26" s="49">
        <f>ROUND((AG25-0.01),2)</f>
        <v>51.3</v>
      </c>
      <c r="AH26" s="50">
        <v>0</v>
      </c>
      <c r="AI26" s="51">
        <v>0</v>
      </c>
    </row>
    <row r="27" spans="1:38" customHeight="1" ht="15.75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52.73</v>
      </c>
      <c r="F27" s="60">
        <v>660.7473</v>
      </c>
      <c r="G27" s="61">
        <f>ABS(F27)</f>
        <v>660.7473</v>
      </c>
      <c r="H27" s="74">
        <v>-72.77988999999999</v>
      </c>
      <c r="I27" s="63">
        <f>MAX(H27,-0.12*G27)</f>
        <v>-72.77988999999999</v>
      </c>
      <c r="J27" s="63">
        <f>IF(ABS(G27)&lt;=10,0.5,IF(ABS(G27)&lt;=25,1,IF(ABS(G27)&lt;=100,2,10)))</f>
        <v>10</v>
      </c>
      <c r="K27" s="64">
        <f>IF(H27&lt;-J27,1,0)</f>
        <v>1</v>
      </c>
      <c r="L27" s="64">
        <f>IF(K27=K26,L26+K27,0)</f>
        <v>1</v>
      </c>
      <c r="M27" s="65">
        <f>IF(OR(L27=12,L27=24,L27=36,L27=48,L27=60,L27=72,L27=84,L27=96),1,0)</f>
        <v>0</v>
      </c>
      <c r="N27" s="65">
        <f>IF(H27&gt;J27,1,0)</f>
        <v>0</v>
      </c>
      <c r="O27" s="65">
        <f>IF(N27=N26,O26+N27,0)</f>
        <v>0</v>
      </c>
      <c r="P27" s="65">
        <f>IF(OR(O27=12,O27=24,O27=36,O27=48,O27=60,O27=72,O27=84,O27=96),1,0)</f>
        <v>0</v>
      </c>
      <c r="Q27" s="66">
        <f>M27+P27</f>
        <v>0</v>
      </c>
      <c r="R27" s="66">
        <f>Q27*ABS(S27)*0.1</f>
        <v>0</v>
      </c>
      <c r="S27" s="67">
        <f>I27*E27/40000</f>
        <v>-0.09594208999249998</v>
      </c>
      <c r="T27" s="60">
        <f>MIN($T$6/100*G27,150)</f>
        <v>79.289676</v>
      </c>
      <c r="U27" s="60">
        <f>MIN($U$6/100*G27,200)</f>
        <v>99.112095</v>
      </c>
      <c r="V27" s="60">
        <f>MIN($V$6/100*G27,250)</f>
        <v>132.14946</v>
      </c>
      <c r="W27" s="60">
        <v>0.2</v>
      </c>
      <c r="X27" s="60">
        <v>0.2</v>
      </c>
      <c r="Y27" s="60">
        <v>0.6</v>
      </c>
      <c r="Z27" s="67">
        <f>IF(AND(D27&lt;49.85,H27&gt;0),$C$2*ABS(H27)/40000,(SUMPRODUCT(--(H27&gt;$T27:$V27),(H27-$T27:$V27),($W27:$Y27)))*E27/40000)</f>
        <v>0</v>
      </c>
      <c r="AA27" s="67">
        <f>IF(AND(C27&gt;=50.1,H27&lt;0),($A$2)*ABS(H27)/40000,0)</f>
        <v>0</v>
      </c>
      <c r="AB27" s="67">
        <f>S27+Z27+AA27</f>
        <v>-0.09594208999249998</v>
      </c>
      <c r="AC27" s="75" t="str">
        <f>IF(AB27&gt;=0,AB27,"")</f>
        <v/>
      </c>
      <c r="AD27" s="76">
        <f>IF(AB27&lt;0,AB27,"")</f>
        <v>-0.09594208999249998</v>
      </c>
      <c r="AE27" s="77"/>
      <c r="AF27" s="84"/>
      <c r="AG27" s="49">
        <f>ROUND((AG26-0.01),2)</f>
        <v>51.29</v>
      </c>
      <c r="AH27" s="50">
        <v>0</v>
      </c>
      <c r="AI27" s="51">
        <v>0</v>
      </c>
    </row>
    <row r="28" spans="1:38" customHeight="1" ht="15.75">
      <c r="A28" s="70">
        <v>0.208333333333333</v>
      </c>
      <c r="B28" s="71">
        <v>0.21875</v>
      </c>
      <c r="C28" s="72">
        <v>50.01</v>
      </c>
      <c r="D28" s="73">
        <f>ROUND(C28,2)</f>
        <v>50.01</v>
      </c>
      <c r="E28" s="60">
        <v>210.92</v>
      </c>
      <c r="F28" s="60">
        <v>650.80404</v>
      </c>
      <c r="G28" s="61">
        <f>ABS(F28)</f>
        <v>650.80404</v>
      </c>
      <c r="H28" s="74">
        <v>-51.44439</v>
      </c>
      <c r="I28" s="63">
        <f>MAX(H28,-0.12*G28)</f>
        <v>-51.44439</v>
      </c>
      <c r="J28" s="63">
        <f>IF(ABS(G28)&lt;=10,0.5,IF(ABS(G28)&lt;=25,1,IF(ABS(G28)&lt;=100,2,10)))</f>
        <v>10</v>
      </c>
      <c r="K28" s="64">
        <f>IF(H28&lt;-J28,1,0)</f>
        <v>1</v>
      </c>
      <c r="L28" s="64">
        <f>IF(K28=K27,L27+K28,0)</f>
        <v>2</v>
      </c>
      <c r="M28" s="65">
        <f>IF(OR(L28=12,L28=24,L28=36,L28=48,L28=60,L28=72,L28=84,L28=96),1,0)</f>
        <v>0</v>
      </c>
      <c r="N28" s="65">
        <f>IF(H28&gt;J28,1,0)</f>
        <v>0</v>
      </c>
      <c r="O28" s="65">
        <f>IF(N28=N27,O27+N28,0)</f>
        <v>0</v>
      </c>
      <c r="P28" s="65">
        <f>IF(OR(O28=12,O28=24,O28=36,O28=48,O28=60,O28=72,O28=84,O28=96),1,0)</f>
        <v>0</v>
      </c>
      <c r="Q28" s="66">
        <f>M28+P28</f>
        <v>0</v>
      </c>
      <c r="R28" s="66">
        <f>Q28*ABS(S28)*0.1</f>
        <v>0</v>
      </c>
      <c r="S28" s="67">
        <f>I28*E28/40000</f>
        <v>-0.27126626847</v>
      </c>
      <c r="T28" s="60">
        <f>MIN($T$6/100*G28,150)</f>
        <v>78.0964848</v>
      </c>
      <c r="U28" s="60">
        <f>MIN($U$6/100*G28,200)</f>
        <v>97.620606</v>
      </c>
      <c r="V28" s="60">
        <f>MIN($V$6/100*G28,250)</f>
        <v>130.160808</v>
      </c>
      <c r="W28" s="60">
        <v>0.2</v>
      </c>
      <c r="X28" s="60">
        <v>0.2</v>
      </c>
      <c r="Y28" s="60">
        <v>0.6</v>
      </c>
      <c r="Z28" s="67">
        <f>IF(AND(D28&lt;49.85,H28&gt;0),$C$2*ABS(H28)/40000,(SUMPRODUCT(--(H28&gt;$T28:$V28),(H28-$T28:$V28),($W28:$Y28)))*E28/40000)</f>
        <v>0</v>
      </c>
      <c r="AA28" s="67">
        <f>IF(AND(C28&gt;=50.1,H28&lt;0),($A$2)*ABS(H28)/40000,0)</f>
        <v>0</v>
      </c>
      <c r="AB28" s="67">
        <f>S28+Z28+AA28</f>
        <v>-0.27126626847</v>
      </c>
      <c r="AC28" s="75" t="str">
        <f>IF(AB28&gt;=0,AB28,"")</f>
        <v/>
      </c>
      <c r="AD28" s="76">
        <f>IF(AB28&lt;0,AB28,"")</f>
        <v>-0.27126626847</v>
      </c>
      <c r="AE28" s="77"/>
      <c r="AF28" s="84"/>
      <c r="AG28" s="85">
        <f>ROUND((AG27-0.01),2)</f>
        <v>51.28</v>
      </c>
      <c r="AH28" s="50">
        <v>0</v>
      </c>
      <c r="AI28" s="86">
        <v>0</v>
      </c>
    </row>
    <row r="29" spans="1:38" customHeight="1" ht="15.75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263.65</v>
      </c>
      <c r="F29" s="60">
        <v>675.9152800000001</v>
      </c>
      <c r="G29" s="61">
        <f>ABS(F29)</f>
        <v>675.9152800000001</v>
      </c>
      <c r="H29" s="74">
        <v>-86.28179</v>
      </c>
      <c r="I29" s="63">
        <f>MAX(H29,-0.12*G29)</f>
        <v>-81.1098336</v>
      </c>
      <c r="J29" s="63">
        <f>IF(ABS(G29)&lt;=10,0.5,IF(ABS(G29)&lt;=25,1,IF(ABS(G29)&lt;=100,2,10)))</f>
        <v>10</v>
      </c>
      <c r="K29" s="64">
        <f>IF(H29&lt;-J29,1,0)</f>
        <v>1</v>
      </c>
      <c r="L29" s="64">
        <f>IF(K29=K28,L28+K29,0)</f>
        <v>3</v>
      </c>
      <c r="M29" s="65">
        <f>IF(OR(L29=12,L29=24,L29=36,L29=48,L29=60,L29=72,L29=84,L29=96),1,0)</f>
        <v>0</v>
      </c>
      <c r="N29" s="65">
        <f>IF(H29&gt;J29,1,0)</f>
        <v>0</v>
      </c>
      <c r="O29" s="65">
        <f>IF(N29=N28,O28+N29,0)</f>
        <v>0</v>
      </c>
      <c r="P29" s="65">
        <f>IF(OR(O29=12,O29=24,O29=36,O29=48,O29=60,O29=72,O29=84,O29=96),1,0)</f>
        <v>0</v>
      </c>
      <c r="Q29" s="66">
        <f>M29+P29</f>
        <v>0</v>
      </c>
      <c r="R29" s="66">
        <f>Q29*ABS(S29)*0.1</f>
        <v>0</v>
      </c>
      <c r="S29" s="67">
        <f>I29*E29/40000</f>
        <v>-0.5346151907159999</v>
      </c>
      <c r="T29" s="60">
        <f>MIN($T$6/100*G29,150)</f>
        <v>81.1098336</v>
      </c>
      <c r="U29" s="60">
        <f>MIN($U$6/100*G29,200)</f>
        <v>101.387292</v>
      </c>
      <c r="V29" s="60">
        <f>MIN($V$6/100*G29,250)</f>
        <v>135.183056</v>
      </c>
      <c r="W29" s="60">
        <v>0.2</v>
      </c>
      <c r="X29" s="60">
        <v>0.2</v>
      </c>
      <c r="Y29" s="60">
        <v>0.6</v>
      </c>
      <c r="Z29" s="67">
        <f>IF(AND(D29&lt;49.85,H29&gt;0),$C$2*ABS(H29)/40000,(SUMPRODUCT(--(H29&gt;$T29:$V29),(H29-$T29:$V29),($W29:$Y29)))*E29/40000)</f>
        <v>0</v>
      </c>
      <c r="AA29" s="67">
        <f>IF(AND(C29&gt;=50.1,H29&lt;0),($A$2)*ABS(H29)/40000,0)</f>
        <v>0</v>
      </c>
      <c r="AB29" s="67">
        <f>S29+Z29+AA29</f>
        <v>-0.5346151907159999</v>
      </c>
      <c r="AC29" s="75" t="str">
        <f>IF(AB29&gt;=0,AB29,"")</f>
        <v/>
      </c>
      <c r="AD29" s="76">
        <f>IF(AB29&lt;0,AB29,"")</f>
        <v>-0.5346151907159999</v>
      </c>
      <c r="AE29" s="77"/>
      <c r="AF29" s="84"/>
      <c r="AG29" s="85">
        <f>ROUND((AG28-0.01),2)</f>
        <v>51.27</v>
      </c>
      <c r="AH29" s="87">
        <v>0</v>
      </c>
      <c r="AI29" s="86">
        <v>0</v>
      </c>
    </row>
    <row r="30" spans="1:38" customHeight="1" ht="15.75">
      <c r="A30" s="70">
        <v>0.229166666666667</v>
      </c>
      <c r="B30" s="71">
        <v>0.239583333333334</v>
      </c>
      <c r="C30" s="72">
        <v>50.06</v>
      </c>
      <c r="D30" s="73">
        <f>ROUND(C30,2)</f>
        <v>50.06</v>
      </c>
      <c r="E30" s="60">
        <v>0</v>
      </c>
      <c r="F30" s="60">
        <v>734.39253</v>
      </c>
      <c r="G30" s="61">
        <f>ABS(F30)</f>
        <v>734.39253</v>
      </c>
      <c r="H30" s="74">
        <v>-100.18269</v>
      </c>
      <c r="I30" s="63">
        <f>MAX(H30,-0.12*G30)</f>
        <v>-88.1271036</v>
      </c>
      <c r="J30" s="63">
        <f>IF(ABS(G30)&lt;=10,0.5,IF(ABS(G30)&lt;=25,1,IF(ABS(G30)&lt;=100,2,10)))</f>
        <v>10</v>
      </c>
      <c r="K30" s="64">
        <f>IF(H30&lt;-J30,1,0)</f>
        <v>1</v>
      </c>
      <c r="L30" s="64">
        <f>IF(K30=K29,L29+K30,0)</f>
        <v>4</v>
      </c>
      <c r="M30" s="65">
        <f>IF(OR(L30=12,L30=24,L30=36,L30=48,L30=60,L30=72,L30=84,L30=96),1,0)</f>
        <v>0</v>
      </c>
      <c r="N30" s="65">
        <f>IF(H30&gt;J30,1,0)</f>
        <v>0</v>
      </c>
      <c r="O30" s="65">
        <f>IF(N30=N29,O29+N30,0)</f>
        <v>0</v>
      </c>
      <c r="P30" s="65">
        <f>IF(OR(O30=12,O30=24,O30=36,O30=48,O30=60,O30=72,O30=84,O30=96),1,0)</f>
        <v>0</v>
      </c>
      <c r="Q30" s="66">
        <f>M30+P30</f>
        <v>0</v>
      </c>
      <c r="R30" s="66">
        <f>Q30*ABS(S30)*0.1</f>
        <v>0</v>
      </c>
      <c r="S30" s="67">
        <f>I30*E30/40000</f>
        <v>-0</v>
      </c>
      <c r="T30" s="60">
        <f>MIN($T$6/100*G30,150)</f>
        <v>88.1271036</v>
      </c>
      <c r="U30" s="60">
        <f>MIN($U$6/100*G30,200)</f>
        <v>110.1588795</v>
      </c>
      <c r="V30" s="60">
        <f>MIN($V$6/100*G30,250)</f>
        <v>146.878506</v>
      </c>
      <c r="W30" s="60">
        <v>0.2</v>
      </c>
      <c r="X30" s="60">
        <v>0.2</v>
      </c>
      <c r="Y30" s="60">
        <v>0.6</v>
      </c>
      <c r="Z30" s="67">
        <f>IF(AND(D30&lt;49.85,H30&gt;0),$C$2*ABS(H30)/40000,(SUMPRODUCT(--(H30&gt;$T30:$V30),(H30-$T30:$V30),($W30:$Y30)))*E30/40000)</f>
        <v>0</v>
      </c>
      <c r="AA30" s="67">
        <f>IF(AND(C30&gt;=50.1,H30&lt;0),($A$2)*ABS(H30)/40000,0)</f>
        <v>0</v>
      </c>
      <c r="AB30" s="67">
        <f>S30+Z30+AA30</f>
        <v>0</v>
      </c>
      <c r="AC30" s="75">
        <f>IF(AB30&gt;=0,AB30,"")</f>
        <v>0</v>
      </c>
      <c r="AD30" s="76" t="str">
        <f>IF(AB30&lt;0,AB30,"")</f>
        <v/>
      </c>
      <c r="AE30" s="77"/>
      <c r="AF30" s="84"/>
      <c r="AG30" s="85">
        <f>ROUND((AG29-0.01),2)</f>
        <v>51.26</v>
      </c>
      <c r="AH30" s="87">
        <v>0</v>
      </c>
      <c r="AI30" s="86">
        <v>0</v>
      </c>
    </row>
    <row r="31" spans="1:38" customHeight="1" ht="15.75">
      <c r="A31" s="70">
        <v>0.239583333333333</v>
      </c>
      <c r="B31" s="71">
        <v>0.25</v>
      </c>
      <c r="C31" s="72">
        <v>50.1</v>
      </c>
      <c r="D31" s="73">
        <f>ROUND(C31,2)</f>
        <v>50.1</v>
      </c>
      <c r="E31" s="60">
        <v>0</v>
      </c>
      <c r="F31" s="60">
        <v>791.92089</v>
      </c>
      <c r="G31" s="61">
        <f>ABS(F31)</f>
        <v>791.92089</v>
      </c>
      <c r="H31" s="74">
        <v>-131.68896</v>
      </c>
      <c r="I31" s="63">
        <f>MAX(H31,-0.12*G31)</f>
        <v>-95.0305068</v>
      </c>
      <c r="J31" s="63">
        <f>IF(ABS(G31)&lt;=10,0.5,IF(ABS(G31)&lt;=25,1,IF(ABS(G31)&lt;=100,2,10)))</f>
        <v>10</v>
      </c>
      <c r="K31" s="64">
        <f>IF(H31&lt;-J31,1,0)</f>
        <v>1</v>
      </c>
      <c r="L31" s="64">
        <f>IF(K31=K30,L30+K31,0)</f>
        <v>5</v>
      </c>
      <c r="M31" s="65">
        <f>IF(OR(L31=12,L31=24,L31=36,L31=48,L31=60,L31=72,L31=84,L31=96),1,0)</f>
        <v>0</v>
      </c>
      <c r="N31" s="65">
        <f>IF(H31&gt;J31,1,0)</f>
        <v>0</v>
      </c>
      <c r="O31" s="65">
        <f>IF(N31=N30,O30+N31,0)</f>
        <v>0</v>
      </c>
      <c r="P31" s="65">
        <f>IF(OR(O31=12,O31=24,O31=36,O31=48,O31=60,O31=72,O31=84,O31=96),1,0)</f>
        <v>0</v>
      </c>
      <c r="Q31" s="66">
        <f>M31+P31</f>
        <v>0</v>
      </c>
      <c r="R31" s="66">
        <f>Q31*ABS(S31)*0.1</f>
        <v>0</v>
      </c>
      <c r="S31" s="67">
        <f>I31*E31/40000</f>
        <v>-0</v>
      </c>
      <c r="T31" s="60">
        <f>MIN($T$6/100*G31,150)</f>
        <v>95.0305068</v>
      </c>
      <c r="U31" s="60">
        <f>MIN($U$6/100*G31,200)</f>
        <v>118.7881335</v>
      </c>
      <c r="V31" s="60">
        <f>MIN($V$6/100*G31,250)</f>
        <v>158.384178</v>
      </c>
      <c r="W31" s="60">
        <v>0.2</v>
      </c>
      <c r="X31" s="60">
        <v>0.2</v>
      </c>
      <c r="Y31" s="60">
        <v>0.6</v>
      </c>
      <c r="Z31" s="67">
        <f>IF(AND(D31&lt;49.85,H31&gt;0),$C$2*ABS(H31)/40000,(SUMPRODUCT(--(H31&gt;$T31:$V31),(H31-$T31:$V31),($W31:$Y31)))*E31/40000)</f>
        <v>0</v>
      </c>
      <c r="AA31" s="67">
        <f>IF(AND(C31&gt;=50.1,H31&lt;0),($A$2)*ABS(H31)/40000,0)</f>
        <v>0.868001442048</v>
      </c>
      <c r="AB31" s="67">
        <f>S31+Z31+AA31</f>
        <v>0.868001442048</v>
      </c>
      <c r="AC31" s="75">
        <f>IF(AB31&gt;=0,AB31,"")</f>
        <v>0.868001442048</v>
      </c>
      <c r="AD31" s="76" t="str">
        <f>IF(AB31&lt;0,AB31,"")</f>
        <v/>
      </c>
      <c r="AE31" s="77"/>
      <c r="AF31" s="84"/>
      <c r="AG31" s="85">
        <f>ROUND((AG30-0.01),2)</f>
        <v>51.25</v>
      </c>
      <c r="AH31" s="87">
        <v>0</v>
      </c>
      <c r="AI31" s="86">
        <v>0</v>
      </c>
    </row>
    <row r="32" spans="1:38" customHeight="1" ht="15.75">
      <c r="A32" s="70">
        <v>0.25</v>
      </c>
      <c r="B32" s="71">
        <v>0.260416666666667</v>
      </c>
      <c r="C32" s="72">
        <v>50.05</v>
      </c>
      <c r="D32" s="73">
        <f>ROUND(C32,2)</f>
        <v>50.05</v>
      </c>
      <c r="E32" s="60">
        <v>0</v>
      </c>
      <c r="F32" s="60">
        <v>744.90165</v>
      </c>
      <c r="G32" s="61">
        <f>ABS(F32)</f>
        <v>744.90165</v>
      </c>
      <c r="H32" s="74">
        <v>-48.9316</v>
      </c>
      <c r="I32" s="63">
        <f>MAX(H32,-0.12*G32)</f>
        <v>-48.9316</v>
      </c>
      <c r="J32" s="63">
        <f>IF(ABS(G32)&lt;=10,0.5,IF(ABS(G32)&lt;=25,1,IF(ABS(G32)&lt;=100,2,10)))</f>
        <v>10</v>
      </c>
      <c r="K32" s="64">
        <f>IF(H32&lt;-J32,1,0)</f>
        <v>1</v>
      </c>
      <c r="L32" s="64">
        <f>IF(K32=K31,L31+K32,0)</f>
        <v>6</v>
      </c>
      <c r="M32" s="65">
        <f>IF(OR(L32=12,L32=24,L32=36,L32=48,L32=60,L32=72,L32=84,L32=96),1,0)</f>
        <v>0</v>
      </c>
      <c r="N32" s="65">
        <f>IF(H32&gt;J32,1,0)</f>
        <v>0</v>
      </c>
      <c r="O32" s="65">
        <f>IF(N32=N31,O31+N32,0)</f>
        <v>0</v>
      </c>
      <c r="P32" s="65">
        <f>IF(OR(O32=12,O32=24,O32=36,O32=48,O32=60,O32=72,O32=84,O32=96),1,0)</f>
        <v>0</v>
      </c>
      <c r="Q32" s="66">
        <f>M32+P32</f>
        <v>0</v>
      </c>
      <c r="R32" s="66">
        <f>Q32*ABS(S32)*0.1</f>
        <v>0</v>
      </c>
      <c r="S32" s="67">
        <f>I32*E32/40000</f>
        <v>-0</v>
      </c>
      <c r="T32" s="60">
        <f>MIN($T$6/100*G32,150)</f>
        <v>89.388198</v>
      </c>
      <c r="U32" s="60">
        <f>MIN($U$6/100*G32,200)</f>
        <v>111.7352475</v>
      </c>
      <c r="V32" s="60">
        <f>MIN($V$6/100*G32,250)</f>
        <v>148.98033</v>
      </c>
      <c r="W32" s="60">
        <v>0.2</v>
      </c>
      <c r="X32" s="60">
        <v>0.2</v>
      </c>
      <c r="Y32" s="60">
        <v>0.6</v>
      </c>
      <c r="Z32" s="67">
        <f>IF(AND(D32&lt;49.85,H32&gt;0),$C$2*ABS(H32)/40000,(SUMPRODUCT(--(H32&gt;$T32:$V32),(H32-$T32:$V32),($W32:$Y32)))*E32/40000)</f>
        <v>0</v>
      </c>
      <c r="AA32" s="67">
        <f>IF(AND(C32&gt;=50.1,H32&lt;0),($A$2)*ABS(H32)/40000,0)</f>
        <v>0</v>
      </c>
      <c r="AB32" s="67">
        <f>S32+Z32+AA32</f>
        <v>0</v>
      </c>
      <c r="AC32" s="75">
        <f>IF(AB32&gt;=0,AB32,"")</f>
        <v>0</v>
      </c>
      <c r="AD32" s="76" t="str">
        <f>IF(AB32&lt;0,AB32,"")</f>
        <v/>
      </c>
      <c r="AE32" s="77"/>
      <c r="AF32" s="84"/>
      <c r="AG32" s="85">
        <f>ROUND((AG31-0.01),2)</f>
        <v>51.24</v>
      </c>
      <c r="AH32" s="87">
        <v>0</v>
      </c>
      <c r="AI32" s="86">
        <v>0</v>
      </c>
    </row>
    <row r="33" spans="1:38" customHeight="1" ht="15.75">
      <c r="A33" s="70">
        <v>0.260416666666667</v>
      </c>
      <c r="B33" s="71">
        <v>0.270833333333334</v>
      </c>
      <c r="C33" s="72">
        <v>50</v>
      </c>
      <c r="D33" s="73">
        <f>ROUND(C33,2)</f>
        <v>50</v>
      </c>
      <c r="E33" s="60">
        <v>263.65</v>
      </c>
      <c r="F33" s="60">
        <v>800.3919100000001</v>
      </c>
      <c r="G33" s="61">
        <f>ABS(F33)</f>
        <v>800.3919100000001</v>
      </c>
      <c r="H33" s="74">
        <v>-29.89998</v>
      </c>
      <c r="I33" s="63">
        <f>MAX(H33,-0.12*G33)</f>
        <v>-29.89998</v>
      </c>
      <c r="J33" s="63">
        <f>IF(ABS(G33)&lt;=10,0.5,IF(ABS(G33)&lt;=25,1,IF(ABS(G33)&lt;=100,2,10)))</f>
        <v>10</v>
      </c>
      <c r="K33" s="64">
        <f>IF(H33&lt;-J33,1,0)</f>
        <v>1</v>
      </c>
      <c r="L33" s="64">
        <f>IF(K33=K32,L32+K33,0)</f>
        <v>7</v>
      </c>
      <c r="M33" s="65">
        <f>IF(OR(L33=12,L33=24,L33=36,L33=48,L33=60,L33=72,L33=84,L33=96),1,0)</f>
        <v>0</v>
      </c>
      <c r="N33" s="65">
        <f>IF(H33&gt;J33,1,0)</f>
        <v>0</v>
      </c>
      <c r="O33" s="65">
        <f>IF(N33=N32,O32+N33,0)</f>
        <v>0</v>
      </c>
      <c r="P33" s="65">
        <f>IF(OR(O33=12,O33=24,O33=36,O33=48,O33=60,O33=72,O33=84,O33=96),1,0)</f>
        <v>0</v>
      </c>
      <c r="Q33" s="66">
        <f>M33+P33</f>
        <v>0</v>
      </c>
      <c r="R33" s="66">
        <f>Q33*ABS(S33)*0.1</f>
        <v>0</v>
      </c>
      <c r="S33" s="67">
        <f>I33*E33/40000</f>
        <v>-0.197078243175</v>
      </c>
      <c r="T33" s="60">
        <f>MIN($T$6/100*G33,150)</f>
        <v>96.0470292</v>
      </c>
      <c r="U33" s="60">
        <f>MIN($U$6/100*G33,200)</f>
        <v>120.0587865</v>
      </c>
      <c r="V33" s="60">
        <f>MIN($V$6/100*G33,250)</f>
        <v>160.078382</v>
      </c>
      <c r="W33" s="60">
        <v>0.2</v>
      </c>
      <c r="X33" s="60">
        <v>0.2</v>
      </c>
      <c r="Y33" s="60">
        <v>0.6</v>
      </c>
      <c r="Z33" s="67">
        <f>IF(AND(D33&lt;49.85,H33&gt;0),$C$2*ABS(H33)/40000,(SUMPRODUCT(--(H33&gt;$T33:$V33),(H33-$T33:$V33),($W33:$Y33)))*E33/40000)</f>
        <v>0</v>
      </c>
      <c r="AA33" s="67">
        <f>IF(AND(C33&gt;=50.1,H33&lt;0),($A$2)*ABS(H33)/40000,0)</f>
        <v>0</v>
      </c>
      <c r="AB33" s="67">
        <f>S33+Z33+AA33</f>
        <v>-0.197078243175</v>
      </c>
      <c r="AC33" s="75" t="str">
        <f>IF(AB33&gt;=0,AB33,"")</f>
        <v/>
      </c>
      <c r="AD33" s="76">
        <f>IF(AB33&lt;0,AB33,"")</f>
        <v>-0.197078243175</v>
      </c>
      <c r="AE33" s="77"/>
      <c r="AF33" s="84"/>
      <c r="AG33" s="85">
        <f>ROUND((AG32-0.01),2)</f>
        <v>51.23</v>
      </c>
      <c r="AH33" s="87">
        <v>0</v>
      </c>
      <c r="AI33" s="86">
        <v>0</v>
      </c>
    </row>
    <row r="34" spans="1:38" customHeight="1" ht="15.75">
      <c r="A34" s="70">
        <v>0.270833333333333</v>
      </c>
      <c r="B34" s="71">
        <v>0.28125</v>
      </c>
      <c r="C34" s="72">
        <v>49.97</v>
      </c>
      <c r="D34" s="73">
        <f>ROUND(C34,2)</f>
        <v>49.97</v>
      </c>
      <c r="E34" s="60">
        <v>364.22</v>
      </c>
      <c r="F34" s="60">
        <v>903.03687</v>
      </c>
      <c r="G34" s="61">
        <f>ABS(F34)</f>
        <v>903.03687</v>
      </c>
      <c r="H34" s="74">
        <v>-60.35046</v>
      </c>
      <c r="I34" s="63">
        <f>MAX(H34,-0.12*G34)</f>
        <v>-60.35046</v>
      </c>
      <c r="J34" s="63">
        <f>IF(ABS(G34)&lt;=10,0.5,IF(ABS(G34)&lt;=25,1,IF(ABS(G34)&lt;=100,2,10)))</f>
        <v>10</v>
      </c>
      <c r="K34" s="64">
        <f>IF(H34&lt;-J34,1,0)</f>
        <v>1</v>
      </c>
      <c r="L34" s="64">
        <f>IF(K34=K33,L33+K34,0)</f>
        <v>8</v>
      </c>
      <c r="M34" s="65">
        <f>IF(OR(L34=12,L34=24,L34=36,L34=48,L34=60,L34=72,L34=84,L34=96),1,0)</f>
        <v>0</v>
      </c>
      <c r="N34" s="65">
        <f>IF(H34&gt;J34,1,0)</f>
        <v>0</v>
      </c>
      <c r="O34" s="65">
        <f>IF(N34=N33,O33+N34,0)</f>
        <v>0</v>
      </c>
      <c r="P34" s="65">
        <f>IF(OR(O34=12,O34=24,O34=36,O34=48,O34=60,O34=72,O34=84,O34=96),1,0)</f>
        <v>0</v>
      </c>
      <c r="Q34" s="66">
        <f>M34+P34</f>
        <v>0</v>
      </c>
      <c r="R34" s="66">
        <f>Q34*ABS(S34)*0.1</f>
        <v>0</v>
      </c>
      <c r="S34" s="67">
        <f>I34*E34/40000</f>
        <v>-0.54952111353</v>
      </c>
      <c r="T34" s="60">
        <f>MIN($T$6/100*G34,150)</f>
        <v>108.3644244</v>
      </c>
      <c r="U34" s="60">
        <f>MIN($U$6/100*G34,200)</f>
        <v>135.4555305</v>
      </c>
      <c r="V34" s="60">
        <f>MIN($V$6/100*G34,250)</f>
        <v>180.607374</v>
      </c>
      <c r="W34" s="60">
        <v>0.2</v>
      </c>
      <c r="X34" s="60">
        <v>0.2</v>
      </c>
      <c r="Y34" s="60">
        <v>0.6</v>
      </c>
      <c r="Z34" s="67">
        <f>IF(AND(D34&lt;49.85,H34&gt;0),$C$2*ABS(H34)/40000,(SUMPRODUCT(--(H34&gt;$T34:$V34),(H34-$T34:$V34),($W34:$Y34)))*E34/40000)</f>
        <v>0</v>
      </c>
      <c r="AA34" s="67">
        <f>IF(AND(C34&gt;=50.1,H34&lt;0),($A$2)*ABS(H34)/40000,0)</f>
        <v>0</v>
      </c>
      <c r="AB34" s="67">
        <f>S34+Z34+AA34</f>
        <v>-0.54952111353</v>
      </c>
      <c r="AC34" s="75" t="str">
        <f>IF(AB34&gt;=0,AB34,"")</f>
        <v/>
      </c>
      <c r="AD34" s="76">
        <f>IF(AB34&lt;0,AB34,"")</f>
        <v>-0.54952111353</v>
      </c>
      <c r="AE34" s="77"/>
      <c r="AF34" s="84"/>
      <c r="AG34" s="85">
        <f>ROUND((AG33-0.01),2)</f>
        <v>51.22</v>
      </c>
      <c r="AH34" s="87">
        <v>0</v>
      </c>
      <c r="AI34" s="86">
        <v>0</v>
      </c>
    </row>
    <row r="35" spans="1:38" customHeight="1" ht="15.75">
      <c r="A35" s="70">
        <v>0.28125</v>
      </c>
      <c r="B35" s="71">
        <v>0.291666666666667</v>
      </c>
      <c r="C35" s="72">
        <v>49.94</v>
      </c>
      <c r="D35" s="73">
        <f>ROUND(C35,2)</f>
        <v>49.94</v>
      </c>
      <c r="E35" s="60">
        <v>464.78</v>
      </c>
      <c r="F35" s="60">
        <v>506.82822</v>
      </c>
      <c r="G35" s="61">
        <f>ABS(F35)</f>
        <v>506.82822</v>
      </c>
      <c r="H35" s="74">
        <v>422.12406</v>
      </c>
      <c r="I35" s="63">
        <f>MAX(H35,-0.12*G35)</f>
        <v>422.12406</v>
      </c>
      <c r="J35" s="63">
        <f>IF(ABS(G35)&lt;=10,0.5,IF(ABS(G35)&lt;=25,1,IF(ABS(G35)&lt;=100,2,10)))</f>
        <v>10</v>
      </c>
      <c r="K35" s="64">
        <f>IF(H35&lt;-J35,1,0)</f>
        <v>0</v>
      </c>
      <c r="L35" s="64">
        <f>IF(K35=K34,L34+K35,0)</f>
        <v>0</v>
      </c>
      <c r="M35" s="65">
        <f>IF(OR(L35=12,L35=24,L35=36,L35=48,L35=60,L35=72,L35=84,L35=96),1,0)</f>
        <v>0</v>
      </c>
      <c r="N35" s="65">
        <f>IF(H35&gt;J35,1,0)</f>
        <v>1</v>
      </c>
      <c r="O35" s="65">
        <f>IF(N35=N34,O34+N35,0)</f>
        <v>0</v>
      </c>
      <c r="P35" s="65">
        <f>IF(OR(O35=12,O35=24,O35=36,O35=48,O35=60,O35=72,O35=84,O35=96),1,0)</f>
        <v>0</v>
      </c>
      <c r="Q35" s="66">
        <f>M35+P35</f>
        <v>0</v>
      </c>
      <c r="R35" s="66">
        <f>Q35*ABS(S35)*0.1</f>
        <v>0</v>
      </c>
      <c r="S35" s="67">
        <f>I35*E35/40000</f>
        <v>4.904870515169999</v>
      </c>
      <c r="T35" s="60">
        <f>MIN($T$6/100*G35,150)</f>
        <v>60.8193864</v>
      </c>
      <c r="U35" s="60">
        <f>MIN($U$6/100*G35,200)</f>
        <v>76.024233</v>
      </c>
      <c r="V35" s="60">
        <f>MIN($V$6/100*G35,250)</f>
        <v>101.365644</v>
      </c>
      <c r="W35" s="60">
        <v>0.2</v>
      </c>
      <c r="X35" s="60">
        <v>0.2</v>
      </c>
      <c r="Y35" s="60">
        <v>0.6</v>
      </c>
      <c r="Z35" s="67">
        <f>IF(AND(D35&lt;49.85,H35&gt;0),$C$2*ABS(H35)/40000,(SUMPRODUCT(--(H35&gt;$T35:$V35),(H35-$T35:$V35),($W35:$Y35)))*E35/40000)</f>
        <v>3.88016876777154</v>
      </c>
      <c r="AA35" s="67">
        <f>IF(AND(C35&gt;=50.1,H35&lt;0),($A$2)*ABS(H35)/40000,0)</f>
        <v>0</v>
      </c>
      <c r="AB35" s="67">
        <f>S35+Z35+AA35</f>
        <v>8.785039282941538</v>
      </c>
      <c r="AC35" s="75">
        <f>IF(AB35&gt;=0,AB35,"")</f>
        <v>8.785039282941538</v>
      </c>
      <c r="AD35" s="76" t="str">
        <f>IF(AB35&lt;0,AB35,"")</f>
        <v/>
      </c>
      <c r="AE35" s="77"/>
      <c r="AF35" s="84"/>
      <c r="AG35" s="85">
        <f>ROUND((AG34-0.01),2)</f>
        <v>51.21</v>
      </c>
      <c r="AH35" s="87">
        <v>0</v>
      </c>
      <c r="AI35" s="86">
        <v>0</v>
      </c>
    </row>
    <row r="36" spans="1:38" customHeight="1" ht="15.75">
      <c r="A36" s="70">
        <v>0.291666666666667</v>
      </c>
      <c r="B36" s="71">
        <v>0.302083333333334</v>
      </c>
      <c r="C36" s="72">
        <v>49.93</v>
      </c>
      <c r="D36" s="73">
        <f>ROUND(C36,2)</f>
        <v>49.93</v>
      </c>
      <c r="E36" s="60">
        <v>498.3</v>
      </c>
      <c r="F36" s="60">
        <v>674.37582</v>
      </c>
      <c r="G36" s="61">
        <f>ABS(F36)</f>
        <v>674.37582</v>
      </c>
      <c r="H36" s="74">
        <v>286.67883</v>
      </c>
      <c r="I36" s="63">
        <f>MAX(H36,-0.12*G36)</f>
        <v>286.67883</v>
      </c>
      <c r="J36" s="63">
        <f>IF(ABS(G36)&lt;=10,0.5,IF(ABS(G36)&lt;=25,1,IF(ABS(G36)&lt;=100,2,10)))</f>
        <v>10</v>
      </c>
      <c r="K36" s="64">
        <f>IF(H36&lt;-J36,1,0)</f>
        <v>0</v>
      </c>
      <c r="L36" s="64">
        <f>IF(K36=K35,L35+K36,0)</f>
        <v>0</v>
      </c>
      <c r="M36" s="65">
        <f>IF(OR(L36=12,L36=24,L36=36,L36=48,L36=60,L36=72,L36=84,L36=96),1,0)</f>
        <v>0</v>
      </c>
      <c r="N36" s="65">
        <f>IF(H36&gt;J36,1,0)</f>
        <v>1</v>
      </c>
      <c r="O36" s="65">
        <f>IF(N36=N35,O35+N36,0)</f>
        <v>1</v>
      </c>
      <c r="P36" s="65">
        <f>IF(OR(O36=12,O36=24,O36=36,O36=48,O36=60,O36=72,O36=84,O36=96),1,0)</f>
        <v>0</v>
      </c>
      <c r="Q36" s="66">
        <f>M36+P36</f>
        <v>0</v>
      </c>
      <c r="R36" s="66">
        <f>Q36*ABS(S36)*0.1</f>
        <v>0</v>
      </c>
      <c r="S36" s="67">
        <f>I36*E36/40000</f>
        <v>3.571301524725</v>
      </c>
      <c r="T36" s="60">
        <f>MIN($T$6/100*G36,150)</f>
        <v>80.9250984</v>
      </c>
      <c r="U36" s="60">
        <f>MIN($U$6/100*G36,200)</f>
        <v>101.156373</v>
      </c>
      <c r="V36" s="60">
        <f>MIN($V$6/100*G36,250)</f>
        <v>134.875164</v>
      </c>
      <c r="W36" s="60">
        <v>0.2</v>
      </c>
      <c r="X36" s="60">
        <v>0.2</v>
      </c>
      <c r="Y36" s="60">
        <v>0.6</v>
      </c>
      <c r="Z36" s="67">
        <f>IF(AND(D36&lt;49.85,H36&gt;0),$C$2*ABS(H36)/40000,(SUMPRODUCT(--(H36&gt;$T36:$V36),(H36-$T36:$V36),($W36:$Y36)))*E36/40000)</f>
        <v>2.1095211254139</v>
      </c>
      <c r="AA36" s="67">
        <f>IF(AND(C36&gt;=50.1,H36&lt;0),($A$2)*ABS(H36)/40000,0)</f>
        <v>0</v>
      </c>
      <c r="AB36" s="67">
        <f>S36+Z36+AA36</f>
        <v>5.6808226501389</v>
      </c>
      <c r="AC36" s="75">
        <f>IF(AB36&gt;=0,AB36,"")</f>
        <v>5.6808226501389</v>
      </c>
      <c r="AD36" s="76" t="str">
        <f>IF(AB36&lt;0,AB36,"")</f>
        <v/>
      </c>
      <c r="AE36" s="77"/>
      <c r="AF36" s="84"/>
      <c r="AG36" s="85">
        <f>ROUND((AG35-0.01),2)</f>
        <v>51.2</v>
      </c>
      <c r="AH36" s="87">
        <v>0</v>
      </c>
      <c r="AI36" s="86">
        <v>0</v>
      </c>
    </row>
    <row r="37" spans="1:38" customHeight="1" ht="15.75">
      <c r="A37" s="70">
        <v>0.302083333333333</v>
      </c>
      <c r="B37" s="71">
        <v>0.3125</v>
      </c>
      <c r="C37" s="72">
        <v>49.93</v>
      </c>
      <c r="D37" s="73">
        <f>ROUND(C37,2)</f>
        <v>49.93</v>
      </c>
      <c r="E37" s="60">
        <v>498.3</v>
      </c>
      <c r="F37" s="60">
        <v>741.39928</v>
      </c>
      <c r="G37" s="61">
        <f>ABS(F37)</f>
        <v>741.39928</v>
      </c>
      <c r="H37" s="74">
        <v>263.99281</v>
      </c>
      <c r="I37" s="63">
        <f>MAX(H37,-0.12*G37)</f>
        <v>263.99281</v>
      </c>
      <c r="J37" s="63">
        <f>IF(ABS(G37)&lt;=10,0.5,IF(ABS(G37)&lt;=25,1,IF(ABS(G37)&lt;=100,2,10)))</f>
        <v>10</v>
      </c>
      <c r="K37" s="64">
        <f>IF(H37&lt;-J37,1,0)</f>
        <v>0</v>
      </c>
      <c r="L37" s="64">
        <f>IF(K37=K36,L36+K37,0)</f>
        <v>0</v>
      </c>
      <c r="M37" s="65">
        <f>IF(OR(L37=12,L37=24,L37=36,L37=48,L37=60,L37=72,L37=84,L37=96),1,0)</f>
        <v>0</v>
      </c>
      <c r="N37" s="65">
        <f>IF(H37&gt;J37,1,0)</f>
        <v>1</v>
      </c>
      <c r="O37" s="65">
        <f>IF(N37=N36,O36+N37,0)</f>
        <v>2</v>
      </c>
      <c r="P37" s="65">
        <f>IF(OR(O37=12,O37=24,O37=36,O37=48,O37=60,O37=72,O37=84,O37=96),1,0)</f>
        <v>0</v>
      </c>
      <c r="Q37" s="66">
        <f>M37+P37</f>
        <v>0</v>
      </c>
      <c r="R37" s="66">
        <f>Q37*ABS(S37)*0.1</f>
        <v>0</v>
      </c>
      <c r="S37" s="67">
        <f>I37*E37/40000</f>
        <v>3.288690430575</v>
      </c>
      <c r="T37" s="60">
        <f>MIN($T$6/100*G37,150)</f>
        <v>88.96791359999999</v>
      </c>
      <c r="U37" s="60">
        <f>MIN($U$6/100*G37,200)</f>
        <v>111.209892</v>
      </c>
      <c r="V37" s="60">
        <f>MIN($V$6/100*G37,250)</f>
        <v>148.279856</v>
      </c>
      <c r="W37" s="60">
        <v>0.2</v>
      </c>
      <c r="X37" s="60">
        <v>0.2</v>
      </c>
      <c r="Y37" s="60">
        <v>0.6</v>
      </c>
      <c r="Z37" s="67">
        <f>IF(AND(D37&lt;49.85,H37&gt;0),$C$2*ABS(H37)/40000,(SUMPRODUCT(--(H37&gt;$T37:$V37),(H37-$T37:$V37),($W37:$Y37)))*E37/40000)</f>
        <v>1.6816296442506</v>
      </c>
      <c r="AA37" s="67">
        <f>IF(AND(C37&gt;=50.1,H37&lt;0),($A$2)*ABS(H37)/40000,0)</f>
        <v>0</v>
      </c>
      <c r="AB37" s="67">
        <f>S37+Z37+AA37</f>
        <v>4.970320074825601</v>
      </c>
      <c r="AC37" s="75">
        <f>IF(AB37&gt;=0,AB37,"")</f>
        <v>4.970320074825601</v>
      </c>
      <c r="AD37" s="76" t="str">
        <f>IF(AB37&lt;0,AB37,"")</f>
        <v/>
      </c>
      <c r="AE37" s="77"/>
      <c r="AF37" s="84"/>
      <c r="AG37" s="85">
        <f>ROUND((AG36-0.01),2)</f>
        <v>51.19</v>
      </c>
      <c r="AH37" s="87">
        <v>0</v>
      </c>
      <c r="AI37" s="86">
        <v>0</v>
      </c>
    </row>
    <row r="38" spans="1:38" customHeight="1" ht="15.75">
      <c r="A38" s="70">
        <v>0.3125</v>
      </c>
      <c r="B38" s="71">
        <v>0.322916666666667</v>
      </c>
      <c r="C38" s="72">
        <v>49.99</v>
      </c>
      <c r="D38" s="73">
        <f>ROUND(C38,2)</f>
        <v>49.99</v>
      </c>
      <c r="E38" s="60">
        <v>297.17</v>
      </c>
      <c r="F38" s="60">
        <v>889.22858</v>
      </c>
      <c r="G38" s="61">
        <f>ABS(F38)</f>
        <v>889.22858</v>
      </c>
      <c r="H38" s="74">
        <v>148.40176</v>
      </c>
      <c r="I38" s="63">
        <f>MAX(H38,-0.12*G38)</f>
        <v>148.40176</v>
      </c>
      <c r="J38" s="63">
        <f>IF(ABS(G38)&lt;=10,0.5,IF(ABS(G38)&lt;=25,1,IF(ABS(G38)&lt;=100,2,10)))</f>
        <v>10</v>
      </c>
      <c r="K38" s="64">
        <f>IF(H38&lt;-J38,1,0)</f>
        <v>0</v>
      </c>
      <c r="L38" s="64">
        <f>IF(K38=K37,L37+K38,0)</f>
        <v>0</v>
      </c>
      <c r="M38" s="65">
        <f>IF(OR(L38=12,L38=24,L38=36,L38=48,L38=60,L38=72,L38=84,L38=96),1,0)</f>
        <v>0</v>
      </c>
      <c r="N38" s="65">
        <f>IF(H38&gt;J38,1,0)</f>
        <v>1</v>
      </c>
      <c r="O38" s="65">
        <f>IF(N38=N37,O37+N38,0)</f>
        <v>3</v>
      </c>
      <c r="P38" s="65">
        <f>IF(OR(O38=12,O38=24,O38=36,O38=48,O38=60,O38=72,O38=84,O38=96),1,0)</f>
        <v>0</v>
      </c>
      <c r="Q38" s="66">
        <f>M38+P38</f>
        <v>0</v>
      </c>
      <c r="R38" s="66">
        <f>Q38*ABS(S38)*0.1</f>
        <v>0</v>
      </c>
      <c r="S38" s="67">
        <f>I38*E38/40000</f>
        <v>1.10251377548</v>
      </c>
      <c r="T38" s="60">
        <f>MIN($T$6/100*G38,150)</f>
        <v>106.7074296</v>
      </c>
      <c r="U38" s="60">
        <f>MIN($U$6/100*G38,200)</f>
        <v>133.384287</v>
      </c>
      <c r="V38" s="60">
        <f>MIN($V$6/100*G38,250)</f>
        <v>177.845716</v>
      </c>
      <c r="W38" s="60">
        <v>0.2</v>
      </c>
      <c r="X38" s="60">
        <v>0.2</v>
      </c>
      <c r="Y38" s="60">
        <v>0.6</v>
      </c>
      <c r="Z38" s="67">
        <f>IF(AND(D38&lt;49.85,H38&gt;0),$C$2*ABS(H38)/40000,(SUMPRODUCT(--(H38&gt;$T38:$V38),(H38-$T38:$V38),($W38:$Y38)))*E38/40000)</f>
        <v>0.08426523308189</v>
      </c>
      <c r="AA38" s="67">
        <f>IF(AND(C38&gt;=50.1,H38&lt;0),($A$2)*ABS(H38)/40000,0)</f>
        <v>0</v>
      </c>
      <c r="AB38" s="67">
        <f>S38+Z38+AA38</f>
        <v>1.18677900856189</v>
      </c>
      <c r="AC38" s="75">
        <f>IF(AB38&gt;=0,AB38,"")</f>
        <v>1.18677900856189</v>
      </c>
      <c r="AD38" s="76" t="str">
        <f>IF(AB38&lt;0,AB38,"")</f>
        <v/>
      </c>
      <c r="AE38" s="77"/>
      <c r="AF38" s="88"/>
      <c r="AG38" s="85">
        <f>ROUND((AG37-0.01),2)</f>
        <v>51.18</v>
      </c>
      <c r="AH38" s="87">
        <v>0</v>
      </c>
      <c r="AI38" s="86">
        <v>0</v>
      </c>
    </row>
    <row r="39" spans="1:38" customHeight="1" ht="15.75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105.46</v>
      </c>
      <c r="F39" s="60">
        <v>1382.37657</v>
      </c>
      <c r="G39" s="61">
        <f>ABS(F39)</f>
        <v>1382.37657</v>
      </c>
      <c r="H39" s="74">
        <v>-306.89438</v>
      </c>
      <c r="I39" s="63">
        <f>MAX(H39,-0.12*G39)</f>
        <v>-165.8851884</v>
      </c>
      <c r="J39" s="63">
        <f>IF(ABS(G39)&lt;=10,0.5,IF(ABS(G39)&lt;=25,1,IF(ABS(G39)&lt;=100,2,10)))</f>
        <v>10</v>
      </c>
      <c r="K39" s="64">
        <f>IF(H39&lt;-J39,1,0)</f>
        <v>1</v>
      </c>
      <c r="L39" s="64">
        <f>IF(K39=K38,L38+K39,0)</f>
        <v>0</v>
      </c>
      <c r="M39" s="65">
        <f>IF(OR(L39=12,L39=24,L39=36,L39=48,L39=60,L39=72,L39=84,L39=96),1,0)</f>
        <v>0</v>
      </c>
      <c r="N39" s="65">
        <f>IF(H39&gt;J39,1,0)</f>
        <v>0</v>
      </c>
      <c r="O39" s="65">
        <f>IF(N39=N38,O38+N39,0)</f>
        <v>0</v>
      </c>
      <c r="P39" s="65">
        <f>IF(OR(O39=12,O39=24,O39=36,O39=48,O39=60,O39=72,O39=84,O39=96),1,0)</f>
        <v>0</v>
      </c>
      <c r="Q39" s="66">
        <f>M39+P39</f>
        <v>0</v>
      </c>
      <c r="R39" s="66">
        <f>Q39*ABS(S39)*0.1</f>
        <v>0</v>
      </c>
      <c r="S39" s="67">
        <f>I39*E39/40000</f>
        <v>-0.4373562992165999</v>
      </c>
      <c r="T39" s="60">
        <f>MIN($T$6/100*G39,150)</f>
        <v>150</v>
      </c>
      <c r="U39" s="60">
        <f>MIN($U$6/100*G39,200)</f>
        <v>200</v>
      </c>
      <c r="V39" s="60">
        <f>MIN($V$6/100*G39,250)</f>
        <v>250</v>
      </c>
      <c r="W39" s="60">
        <v>0.2</v>
      </c>
      <c r="X39" s="60">
        <v>0.2</v>
      </c>
      <c r="Y39" s="60">
        <v>0.6</v>
      </c>
      <c r="Z39" s="67">
        <f>IF(AND(D39&lt;49.85,H39&gt;0),$C$2*ABS(H39)/40000,(SUMPRODUCT(--(H39&gt;$T39:$V39),(H39-$T39:$V39),($W39:$Y39)))*E39/40000)</f>
        <v>0</v>
      </c>
      <c r="AA39" s="67">
        <f>IF(AND(C39&gt;=50.1,H39&lt;0),($A$2)*ABS(H39)/40000,0)</f>
        <v>0</v>
      </c>
      <c r="AB39" s="67">
        <f>S39+Z39+AA39</f>
        <v>-0.4373562992165999</v>
      </c>
      <c r="AC39" s="75" t="str">
        <f>IF(AB39&gt;=0,AB39,"")</f>
        <v/>
      </c>
      <c r="AD39" s="76">
        <f>IF(AB39&lt;0,AB39,"")</f>
        <v>-0.4373562992165999</v>
      </c>
      <c r="AE39" s="77"/>
      <c r="AF39" s="89"/>
      <c r="AG39" s="85">
        <f>ROUND((AG38-0.01),2)</f>
        <v>51.17</v>
      </c>
      <c r="AH39" s="87">
        <v>0</v>
      </c>
      <c r="AI39" s="86">
        <v>0</v>
      </c>
    </row>
    <row r="40" spans="1:38" customHeight="1" ht="15.75">
      <c r="A40" s="70">
        <v>0.333333333333333</v>
      </c>
      <c r="B40" s="71">
        <v>0.34375</v>
      </c>
      <c r="C40" s="72">
        <v>49.99</v>
      </c>
      <c r="D40" s="73">
        <f>ROUND(C40,2)</f>
        <v>49.99</v>
      </c>
      <c r="E40" s="60">
        <v>297.17</v>
      </c>
      <c r="F40" s="60">
        <v>1358.77249</v>
      </c>
      <c r="G40" s="61">
        <f>ABS(F40)</f>
        <v>1358.77249</v>
      </c>
      <c r="H40" s="74">
        <v>-229.97099</v>
      </c>
      <c r="I40" s="63">
        <f>MAX(H40,-0.12*G40)</f>
        <v>-163.0526988</v>
      </c>
      <c r="J40" s="63">
        <f>IF(ABS(G40)&lt;=10,0.5,IF(ABS(G40)&lt;=25,1,IF(ABS(G40)&lt;=100,2,10)))</f>
        <v>10</v>
      </c>
      <c r="K40" s="64">
        <f>IF(H40&lt;-J40,1,0)</f>
        <v>1</v>
      </c>
      <c r="L40" s="64">
        <f>IF(K40=K39,L39+K40,0)</f>
        <v>1</v>
      </c>
      <c r="M40" s="65">
        <f>IF(OR(L40=12,L40=24,L40=36,L40=48,L40=60,L40=72,L40=84,L40=96),1,0)</f>
        <v>0</v>
      </c>
      <c r="N40" s="65">
        <f>IF(H40&gt;J40,1,0)</f>
        <v>0</v>
      </c>
      <c r="O40" s="65">
        <f>IF(N40=N39,O39+N40,0)</f>
        <v>0</v>
      </c>
      <c r="P40" s="65">
        <f>IF(OR(O40=12,O40=24,O40=36,O40=48,O40=60,O40=72,O40=84,O40=96),1,0)</f>
        <v>0</v>
      </c>
      <c r="Q40" s="66">
        <f>M40+P40</f>
        <v>0</v>
      </c>
      <c r="R40" s="66">
        <f>Q40*ABS(S40)*0.1</f>
        <v>0</v>
      </c>
      <c r="S40" s="67">
        <f>I40*E40/40000</f>
        <v>-1.2113592625599</v>
      </c>
      <c r="T40" s="60">
        <f>MIN($T$6/100*G40,150)</f>
        <v>150</v>
      </c>
      <c r="U40" s="60">
        <f>MIN($U$6/100*G40,200)</f>
        <v>200</v>
      </c>
      <c r="V40" s="60">
        <f>MIN($V$6/100*G40,250)</f>
        <v>250</v>
      </c>
      <c r="W40" s="60">
        <v>0.2</v>
      </c>
      <c r="X40" s="60">
        <v>0.2</v>
      </c>
      <c r="Y40" s="60">
        <v>0.6</v>
      </c>
      <c r="Z40" s="67">
        <f>IF(AND(D40&lt;49.85,H40&gt;0),$C$2*ABS(H40)/40000,(SUMPRODUCT(--(H40&gt;$T40:$V40),(H40-$T40:$V40),($W40:$Y40)))*E40/40000)</f>
        <v>0</v>
      </c>
      <c r="AA40" s="67">
        <f>IF(AND(C40&gt;=50.1,H40&lt;0),($A$2)*ABS(H40)/40000,0)</f>
        <v>0</v>
      </c>
      <c r="AB40" s="67">
        <f>S40+Z40+AA40</f>
        <v>-1.2113592625599</v>
      </c>
      <c r="AC40" s="75" t="str">
        <f>IF(AB40&gt;=0,AB40,"")</f>
        <v/>
      </c>
      <c r="AD40" s="76">
        <f>IF(AB40&lt;0,AB40,"")</f>
        <v>-1.2113592625599</v>
      </c>
      <c r="AE40" s="77"/>
      <c r="AF40" s="89"/>
      <c r="AG40" s="85">
        <f>ROUND((AG39-0.01),2)</f>
        <v>51.16</v>
      </c>
      <c r="AH40" s="87">
        <v>0</v>
      </c>
      <c r="AI40" s="86">
        <v>0</v>
      </c>
    </row>
    <row r="41" spans="1:38" customHeight="1" ht="15.75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330.7</v>
      </c>
      <c r="F41" s="60">
        <v>1216.08502</v>
      </c>
      <c r="G41" s="61">
        <f>ABS(F41)</f>
        <v>1216.08502</v>
      </c>
      <c r="H41" s="74">
        <v>-66.67698</v>
      </c>
      <c r="I41" s="63">
        <f>MAX(H41,-0.12*G41)</f>
        <v>-66.67698</v>
      </c>
      <c r="J41" s="63">
        <f>IF(ABS(G41)&lt;=10,0.5,IF(ABS(G41)&lt;=25,1,IF(ABS(G41)&lt;=100,2,10)))</f>
        <v>10</v>
      </c>
      <c r="K41" s="64">
        <f>IF(H41&lt;-J41,1,0)</f>
        <v>1</v>
      </c>
      <c r="L41" s="64">
        <f>IF(K41=K40,L40+K41,0)</f>
        <v>2</v>
      </c>
      <c r="M41" s="65">
        <f>IF(OR(L41=12,L41=24,L41=36,L41=48,L41=60,L41=72,L41=84,L41=96),1,0)</f>
        <v>0</v>
      </c>
      <c r="N41" s="65">
        <f>IF(H41&gt;J41,1,0)</f>
        <v>0</v>
      </c>
      <c r="O41" s="65">
        <f>IF(N41=N40,O40+N41,0)</f>
        <v>0</v>
      </c>
      <c r="P41" s="65">
        <f>IF(OR(O41=12,O41=24,O41=36,O41=48,O41=60,O41=72,O41=84,O41=96),1,0)</f>
        <v>0</v>
      </c>
      <c r="Q41" s="66">
        <f>M41+P41</f>
        <v>0</v>
      </c>
      <c r="R41" s="66">
        <f>Q41*ABS(S41)*0.1</f>
        <v>0</v>
      </c>
      <c r="S41" s="67">
        <f>I41*E41/40000</f>
        <v>-0.55125193215</v>
      </c>
      <c r="T41" s="60">
        <f>MIN($T$6/100*G41,150)</f>
        <v>145.9302024</v>
      </c>
      <c r="U41" s="60">
        <f>MIN($U$6/100*G41,200)</f>
        <v>182.412753</v>
      </c>
      <c r="V41" s="60">
        <f>MIN($V$6/100*G41,250)</f>
        <v>243.217004</v>
      </c>
      <c r="W41" s="60">
        <v>0.2</v>
      </c>
      <c r="X41" s="60">
        <v>0.2</v>
      </c>
      <c r="Y41" s="60">
        <v>0.6</v>
      </c>
      <c r="Z41" s="67">
        <f>IF(AND(D41&lt;49.85,H41&gt;0),$C$2*ABS(H41)/40000,(SUMPRODUCT(--(H41&gt;$T41:$V41),(H41-$T41:$V41),($W41:$Y41)))*E41/40000)</f>
        <v>0</v>
      </c>
      <c r="AA41" s="67">
        <f>IF(AND(C41&gt;=50.1,H41&lt;0),($A$2)*ABS(H41)/40000,0)</f>
        <v>0</v>
      </c>
      <c r="AB41" s="67">
        <f>S41+Z41+AA41</f>
        <v>-0.55125193215</v>
      </c>
      <c r="AC41" s="75" t="str">
        <f>IF(AB41&gt;=0,AB41,"")</f>
        <v/>
      </c>
      <c r="AD41" s="76">
        <f>IF(AB41&lt;0,AB41,"")</f>
        <v>-0.55125193215</v>
      </c>
      <c r="AE41" s="77"/>
      <c r="AF41" s="89"/>
      <c r="AG41" s="85">
        <f>ROUND((AG40-0.01),2)</f>
        <v>51.15</v>
      </c>
      <c r="AH41" s="87">
        <v>0</v>
      </c>
      <c r="AI41" s="86">
        <v>0</v>
      </c>
    </row>
    <row r="42" spans="1:38" customHeight="1" ht="15.75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158.19</v>
      </c>
      <c r="F42" s="60">
        <v>1307.61956</v>
      </c>
      <c r="G42" s="61">
        <f>ABS(F42)</f>
        <v>1307.61956</v>
      </c>
      <c r="H42" s="74">
        <v>-137.99881</v>
      </c>
      <c r="I42" s="63">
        <f>MAX(H42,-0.12*G42)</f>
        <v>-137.99881</v>
      </c>
      <c r="J42" s="63">
        <f>IF(ABS(G42)&lt;=10,0.5,IF(ABS(G42)&lt;=25,1,IF(ABS(G42)&lt;=100,2,10)))</f>
        <v>10</v>
      </c>
      <c r="K42" s="64">
        <f>IF(H42&lt;-J42,1,0)</f>
        <v>1</v>
      </c>
      <c r="L42" s="64">
        <f>IF(K42=K41,L41+K42,0)</f>
        <v>3</v>
      </c>
      <c r="M42" s="65">
        <f>IF(OR(L42=12,L42=24,L42=36,L42=48,L42=60,L42=72,L42=84,L42=96),1,0)</f>
        <v>0</v>
      </c>
      <c r="N42" s="65">
        <f>IF(H42&gt;J42,1,0)</f>
        <v>0</v>
      </c>
      <c r="O42" s="65">
        <f>IF(N42=N41,O41+N42,0)</f>
        <v>0</v>
      </c>
      <c r="P42" s="65">
        <f>IF(OR(O42=12,O42=24,O42=36,O42=48,O42=60,O42=72,O42=84,O42=96),1,0)</f>
        <v>0</v>
      </c>
      <c r="Q42" s="66">
        <f>M42+P42</f>
        <v>0</v>
      </c>
      <c r="R42" s="66">
        <f>Q42*ABS(S42)*0.1</f>
        <v>0</v>
      </c>
      <c r="S42" s="67">
        <f>I42*E42/40000</f>
        <v>-0.5457507938475</v>
      </c>
      <c r="T42" s="60">
        <f>MIN($T$6/100*G42,150)</f>
        <v>150</v>
      </c>
      <c r="U42" s="60">
        <f>MIN($U$6/100*G42,200)</f>
        <v>196.142934</v>
      </c>
      <c r="V42" s="60">
        <f>MIN($V$6/100*G42,250)</f>
        <v>250</v>
      </c>
      <c r="W42" s="60">
        <v>0.2</v>
      </c>
      <c r="X42" s="60">
        <v>0.2</v>
      </c>
      <c r="Y42" s="60">
        <v>0.6</v>
      </c>
      <c r="Z42" s="67">
        <f>IF(AND(D42&lt;49.85,H42&gt;0),$C$2*ABS(H42)/40000,(SUMPRODUCT(--(H42&gt;$T42:$V42),(H42-$T42:$V42),($W42:$Y42)))*E42/40000)</f>
        <v>0</v>
      </c>
      <c r="AA42" s="67">
        <f>IF(AND(C42&gt;=50.1,H42&lt;0),($A$2)*ABS(H42)/40000,0)</f>
        <v>0</v>
      </c>
      <c r="AB42" s="67">
        <f>S42+Z42+AA42</f>
        <v>-0.5457507938475</v>
      </c>
      <c r="AC42" s="75" t="str">
        <f>IF(AB42&gt;=0,AB42,"")</f>
        <v/>
      </c>
      <c r="AD42" s="76">
        <f>IF(AB42&lt;0,AB42,"")</f>
        <v>-0.5457507938475</v>
      </c>
      <c r="AE42" s="77"/>
      <c r="AF42" s="89"/>
      <c r="AG42" s="85">
        <f>ROUND((AG41-0.01),2)</f>
        <v>51.14</v>
      </c>
      <c r="AH42" s="87">
        <v>0</v>
      </c>
      <c r="AI42" s="86">
        <v>0</v>
      </c>
    </row>
    <row r="43" spans="1:38" customHeight="1" ht="15.75">
      <c r="A43" s="70">
        <v>0.364583333333333</v>
      </c>
      <c r="B43" s="71">
        <v>0.375</v>
      </c>
      <c r="C43" s="72">
        <v>49.91</v>
      </c>
      <c r="D43" s="73">
        <f>ROUND(C43,2)</f>
        <v>49.91</v>
      </c>
      <c r="E43" s="60">
        <v>565.35</v>
      </c>
      <c r="F43" s="60">
        <v>1304.5279</v>
      </c>
      <c r="G43" s="61">
        <f>ABS(F43)</f>
        <v>1304.5279</v>
      </c>
      <c r="H43" s="74">
        <v>-136.52543</v>
      </c>
      <c r="I43" s="63">
        <f>MAX(H43,-0.12*G43)</f>
        <v>-136.52543</v>
      </c>
      <c r="J43" s="63">
        <f>IF(ABS(G43)&lt;=10,0.5,IF(ABS(G43)&lt;=25,1,IF(ABS(G43)&lt;=100,2,10)))</f>
        <v>10</v>
      </c>
      <c r="K43" s="64">
        <f>IF(H43&lt;-J43,1,0)</f>
        <v>1</v>
      </c>
      <c r="L43" s="64">
        <f>IF(K43=K42,L42+K43,0)</f>
        <v>4</v>
      </c>
      <c r="M43" s="65">
        <f>IF(OR(L43=12,L43=24,L43=36,L43=48,L43=60,L43=72,L43=84,L43=96),1,0)</f>
        <v>0</v>
      </c>
      <c r="N43" s="65">
        <f>IF(H43&gt;J43,1,0)</f>
        <v>0</v>
      </c>
      <c r="O43" s="65">
        <f>IF(N43=N42,O42+N43,0)</f>
        <v>0</v>
      </c>
      <c r="P43" s="65">
        <f>IF(OR(O43=12,O43=24,O43=36,O43=48,O43=60,O43=72,O43=84,O43=96),1,0)</f>
        <v>0</v>
      </c>
      <c r="Q43" s="66">
        <f>M43+P43</f>
        <v>0</v>
      </c>
      <c r="R43" s="66">
        <f>Q43*ABS(S43)*0.1</f>
        <v>0</v>
      </c>
      <c r="S43" s="67">
        <f>I43*E43/40000</f>
        <v>-1.9296162962625</v>
      </c>
      <c r="T43" s="60">
        <f>MIN($T$6/100*G43,150)</f>
        <v>150</v>
      </c>
      <c r="U43" s="60">
        <f>MIN($U$6/100*G43,200)</f>
        <v>195.679185</v>
      </c>
      <c r="V43" s="60">
        <f>MIN($V$6/100*G43,250)</f>
        <v>250</v>
      </c>
      <c r="W43" s="60">
        <v>0.2</v>
      </c>
      <c r="X43" s="60">
        <v>0.2</v>
      </c>
      <c r="Y43" s="60">
        <v>0.6</v>
      </c>
      <c r="Z43" s="67">
        <f>IF(AND(D43&lt;49.85,H43&gt;0),$C$2*ABS(H43)/40000,(SUMPRODUCT(--(H43&gt;$T43:$V43),(H43-$T43:$V43),($W43:$Y43)))*E43/40000)</f>
        <v>0</v>
      </c>
      <c r="AA43" s="67">
        <f>IF(AND(C43&gt;=50.1,H43&lt;0),($A$2)*ABS(H43)/40000,0)</f>
        <v>0</v>
      </c>
      <c r="AB43" s="67">
        <f>S43+Z43+AA43</f>
        <v>-1.9296162962625</v>
      </c>
      <c r="AC43" s="75" t="str">
        <f>IF(AB43&gt;=0,AB43,"")</f>
        <v/>
      </c>
      <c r="AD43" s="76">
        <f>IF(AB43&lt;0,AB43,"")</f>
        <v>-1.9296162962625</v>
      </c>
      <c r="AE43" s="77"/>
      <c r="AF43" s="89"/>
      <c r="AG43" s="85">
        <f>ROUND((AG42-0.01),2)</f>
        <v>51.13</v>
      </c>
      <c r="AH43" s="87">
        <v>0</v>
      </c>
      <c r="AI43" s="86">
        <v>0</v>
      </c>
      <c r="AK43" s="90"/>
    </row>
    <row r="44" spans="1:38" customHeight="1" ht="15.75">
      <c r="A44" s="70">
        <v>0.375</v>
      </c>
      <c r="B44" s="71">
        <v>0.385416666666667</v>
      </c>
      <c r="C44" s="72">
        <v>49.88</v>
      </c>
      <c r="D44" s="73">
        <f>ROUND(C44,2)</f>
        <v>49.88</v>
      </c>
      <c r="E44" s="60">
        <v>665.91</v>
      </c>
      <c r="F44" s="60">
        <v>1302.35714</v>
      </c>
      <c r="G44" s="61">
        <f>ABS(F44)</f>
        <v>1302.35714</v>
      </c>
      <c r="H44" s="74">
        <v>-127.12099</v>
      </c>
      <c r="I44" s="63">
        <f>MAX(H44,-0.12*G44)</f>
        <v>-127.12099</v>
      </c>
      <c r="J44" s="63">
        <f>IF(ABS(G44)&lt;=10,0.5,IF(ABS(G44)&lt;=25,1,IF(ABS(G44)&lt;=100,2,10)))</f>
        <v>10</v>
      </c>
      <c r="K44" s="64">
        <f>IF(H44&lt;-J44,1,0)</f>
        <v>1</v>
      </c>
      <c r="L44" s="64">
        <f>IF(K44=K43,L43+K44,0)</f>
        <v>5</v>
      </c>
      <c r="M44" s="65">
        <f>IF(OR(L44=12,L44=24,L44=36,L44=48,L44=60,L44=72,L44=84,L44=96),1,0)</f>
        <v>0</v>
      </c>
      <c r="N44" s="65">
        <f>IF(H44&gt;J44,1,0)</f>
        <v>0</v>
      </c>
      <c r="O44" s="65">
        <f>IF(N44=N43,O43+N44,0)</f>
        <v>0</v>
      </c>
      <c r="P44" s="65">
        <f>IF(OR(O44=12,O44=24,O44=36,O44=48,O44=60,O44=72,O44=84,O44=96),1,0)</f>
        <v>0</v>
      </c>
      <c r="Q44" s="66">
        <f>M44+P44</f>
        <v>0</v>
      </c>
      <c r="R44" s="66">
        <f>Q44*ABS(S44)*0.1</f>
        <v>0</v>
      </c>
      <c r="S44" s="67">
        <f>I44*E44/40000</f>
        <v>-2.1162784612725</v>
      </c>
      <c r="T44" s="60">
        <f>MIN($T$6/100*G44,150)</f>
        <v>150</v>
      </c>
      <c r="U44" s="60">
        <f>MIN($U$6/100*G44,200)</f>
        <v>195.353571</v>
      </c>
      <c r="V44" s="60">
        <f>MIN($V$6/100*G44,250)</f>
        <v>250</v>
      </c>
      <c r="W44" s="60">
        <v>0.2</v>
      </c>
      <c r="X44" s="60">
        <v>0.2</v>
      </c>
      <c r="Y44" s="60">
        <v>0.6</v>
      </c>
      <c r="Z44" s="67">
        <f>IF(AND(D44&lt;49.85,H44&gt;0),$C$2*ABS(H44)/40000,(SUMPRODUCT(--(H44&gt;$T44:$V44),(H44-$T44:$V44),($W44:$Y44)))*E44/40000)</f>
        <v>0</v>
      </c>
      <c r="AA44" s="67">
        <f>IF(AND(C44&gt;=50.1,H44&lt;0),($A$2)*ABS(H44)/40000,0)</f>
        <v>0</v>
      </c>
      <c r="AB44" s="67">
        <f>S44+Z44+AA44</f>
        <v>-2.1162784612725</v>
      </c>
      <c r="AC44" s="75" t="str">
        <f>IF(AB44&gt;=0,AB44,"")</f>
        <v/>
      </c>
      <c r="AD44" s="76">
        <f>IF(AB44&lt;0,AB44,"")</f>
        <v>-2.1162784612725</v>
      </c>
      <c r="AE44" s="77"/>
      <c r="AF44" s="89"/>
      <c r="AG44" s="85">
        <f>ROUND((AG43-0.01),2)</f>
        <v>51.12</v>
      </c>
      <c r="AH44" s="87">
        <v>0</v>
      </c>
      <c r="AI44" s="86">
        <v>0</v>
      </c>
    </row>
    <row r="45" spans="1:38" customHeight="1" ht="15.75">
      <c r="A45" s="70">
        <v>0.385416666666667</v>
      </c>
      <c r="B45" s="71">
        <v>0.395833333333334</v>
      </c>
      <c r="C45" s="72">
        <v>50.01</v>
      </c>
      <c r="D45" s="73">
        <f>ROUND(C45,2)</f>
        <v>50.01</v>
      </c>
      <c r="E45" s="60">
        <v>210.92</v>
      </c>
      <c r="F45" s="60">
        <v>1241.23723</v>
      </c>
      <c r="G45" s="61">
        <f>ABS(F45)</f>
        <v>1241.23723</v>
      </c>
      <c r="H45" s="74">
        <v>-79.12851000000001</v>
      </c>
      <c r="I45" s="63">
        <f>MAX(H45,-0.12*G45)</f>
        <v>-79.12851000000001</v>
      </c>
      <c r="J45" s="63">
        <f>IF(ABS(G45)&lt;=10,0.5,IF(ABS(G45)&lt;=25,1,IF(ABS(G45)&lt;=100,2,10)))</f>
        <v>10</v>
      </c>
      <c r="K45" s="64">
        <f>IF(H45&lt;-J45,1,0)</f>
        <v>1</v>
      </c>
      <c r="L45" s="64">
        <f>IF(K45=K44,L44+K45,0)</f>
        <v>6</v>
      </c>
      <c r="M45" s="65">
        <f>IF(OR(L45=12,L45=24,L45=36,L45=48,L45=60,L45=72,L45=84,L45=96),1,0)</f>
        <v>0</v>
      </c>
      <c r="N45" s="65">
        <f>IF(H45&gt;J45,1,0)</f>
        <v>0</v>
      </c>
      <c r="O45" s="65">
        <f>IF(N45=N44,O44+N45,0)</f>
        <v>0</v>
      </c>
      <c r="P45" s="65">
        <f>IF(OR(O45=12,O45=24,O45=36,O45=48,O45=60,O45=72,O45=84,O45=96),1,0)</f>
        <v>0</v>
      </c>
      <c r="Q45" s="66">
        <f>M45+P45</f>
        <v>0</v>
      </c>
      <c r="R45" s="66">
        <f>Q45*ABS(S45)*0.1</f>
        <v>0</v>
      </c>
      <c r="S45" s="67">
        <f>I45*E45/40000</f>
        <v>-0.41724463323</v>
      </c>
      <c r="T45" s="60">
        <f>MIN($T$6/100*G45,150)</f>
        <v>148.9484676</v>
      </c>
      <c r="U45" s="60">
        <f>MIN($U$6/100*G45,200)</f>
        <v>186.1855845</v>
      </c>
      <c r="V45" s="60">
        <f>MIN($V$6/100*G45,250)</f>
        <v>248.247446</v>
      </c>
      <c r="W45" s="60">
        <v>0.2</v>
      </c>
      <c r="X45" s="60">
        <v>0.2</v>
      </c>
      <c r="Y45" s="60">
        <v>0.6</v>
      </c>
      <c r="Z45" s="67">
        <f>IF(AND(D45&lt;49.85,H45&gt;0),$C$2*ABS(H45)/40000,(SUMPRODUCT(--(H45&gt;$T45:$V45),(H45-$T45:$V45),($W45:$Y45)))*E45/40000)</f>
        <v>0</v>
      </c>
      <c r="AA45" s="67">
        <f>IF(AND(C45&gt;=50.1,H45&lt;0),($A$2)*ABS(H45)/40000,0)</f>
        <v>0</v>
      </c>
      <c r="AB45" s="67">
        <f>S45+Z45+AA45</f>
        <v>-0.41724463323</v>
      </c>
      <c r="AC45" s="75" t="str">
        <f>IF(AB45&gt;=0,AB45,"")</f>
        <v/>
      </c>
      <c r="AD45" s="76">
        <f>IF(AB45&lt;0,AB45,"")</f>
        <v>-0.41724463323</v>
      </c>
      <c r="AE45" s="77"/>
      <c r="AF45" s="89"/>
      <c r="AG45" s="85">
        <f>ROUND((AG44-0.01),2)</f>
        <v>51.11</v>
      </c>
      <c r="AH45" s="87">
        <v>0</v>
      </c>
      <c r="AI45" s="86">
        <v>0</v>
      </c>
    </row>
    <row r="46" spans="1:38" customHeight="1" ht="15.75">
      <c r="A46" s="70">
        <v>0.395833333333333</v>
      </c>
      <c r="B46" s="71">
        <v>0.40625</v>
      </c>
      <c r="C46" s="72">
        <v>50.04</v>
      </c>
      <c r="D46" s="73">
        <f>ROUND(C46,2)</f>
        <v>50.04</v>
      </c>
      <c r="E46" s="60">
        <v>52.73</v>
      </c>
      <c r="F46" s="60">
        <v>1218.47685</v>
      </c>
      <c r="G46" s="61">
        <f>ABS(F46)</f>
        <v>1218.47685</v>
      </c>
      <c r="H46" s="74">
        <v>-72.82144</v>
      </c>
      <c r="I46" s="63">
        <f>MAX(H46,-0.12*G46)</f>
        <v>-72.82144</v>
      </c>
      <c r="J46" s="63">
        <f>IF(ABS(G46)&lt;=10,0.5,IF(ABS(G46)&lt;=25,1,IF(ABS(G46)&lt;=100,2,10)))</f>
        <v>10</v>
      </c>
      <c r="K46" s="64">
        <f>IF(H46&lt;-J46,1,0)</f>
        <v>1</v>
      </c>
      <c r="L46" s="64">
        <f>IF(K46=K45,L45+K46,0)</f>
        <v>7</v>
      </c>
      <c r="M46" s="65">
        <f>IF(OR(L46=12,L46=24,L46=36,L46=48,L46=60,L46=72,L46=84,L46=96),1,0)</f>
        <v>0</v>
      </c>
      <c r="N46" s="65">
        <f>IF(H46&gt;J46,1,0)</f>
        <v>0</v>
      </c>
      <c r="O46" s="65">
        <f>IF(N46=N45,O45+N46,0)</f>
        <v>0</v>
      </c>
      <c r="P46" s="65">
        <f>IF(OR(O46=12,O46=24,O46=36,O46=48,O46=60,O46=72,O46=84,O46=96),1,0)</f>
        <v>0</v>
      </c>
      <c r="Q46" s="66">
        <f>M46+P46</f>
        <v>0</v>
      </c>
      <c r="R46" s="66">
        <f>Q46*ABS(S46)*0.1</f>
        <v>0</v>
      </c>
      <c r="S46" s="67">
        <f>I46*E46/40000</f>
        <v>-0.09599686328</v>
      </c>
      <c r="T46" s="60">
        <f>MIN($T$6/100*G46,150)</f>
        <v>146.217222</v>
      </c>
      <c r="U46" s="60">
        <f>MIN($U$6/100*G46,200)</f>
        <v>182.7715275</v>
      </c>
      <c r="V46" s="60">
        <f>MIN($V$6/100*G46,250)</f>
        <v>243.69537</v>
      </c>
      <c r="W46" s="60">
        <v>0.2</v>
      </c>
      <c r="X46" s="60">
        <v>0.2</v>
      </c>
      <c r="Y46" s="60">
        <v>0.6</v>
      </c>
      <c r="Z46" s="67">
        <f>IF(AND(D46&lt;49.85,H46&gt;0),$C$2*ABS(H46)/40000,(SUMPRODUCT(--(H46&gt;$T46:$V46),(H46-$T46:$V46),($W46:$Y46)))*E46/40000)</f>
        <v>0</v>
      </c>
      <c r="AA46" s="67">
        <f>IF(AND(C46&gt;=50.1,H46&lt;0),($A$2)*ABS(H46)/40000,0)</f>
        <v>0</v>
      </c>
      <c r="AB46" s="67">
        <f>S46+Z46+AA46</f>
        <v>-0.09599686328</v>
      </c>
      <c r="AC46" s="75" t="str">
        <f>IF(AB46&gt;=0,AB46,"")</f>
        <v/>
      </c>
      <c r="AD46" s="76">
        <f>IF(AB46&lt;0,AB46,"")</f>
        <v>-0.09599686328</v>
      </c>
      <c r="AE46" s="77"/>
      <c r="AF46" s="89"/>
      <c r="AG46" s="85">
        <f>ROUND((AG45-0.01),2)</f>
        <v>51.1</v>
      </c>
      <c r="AH46" s="87">
        <v>0</v>
      </c>
      <c r="AI46" s="86">
        <v>0</v>
      </c>
    </row>
    <row r="47" spans="1:38" customHeight="1" ht="15.75">
      <c r="A47" s="70">
        <v>0.40625</v>
      </c>
      <c r="B47" s="71">
        <v>0.416666666666667</v>
      </c>
      <c r="C47" s="72">
        <v>50.07</v>
      </c>
      <c r="D47" s="73">
        <f>ROUND(C47,2)</f>
        <v>50.07</v>
      </c>
      <c r="E47" s="60">
        <v>0</v>
      </c>
      <c r="F47" s="60">
        <v>1197.72086</v>
      </c>
      <c r="G47" s="61">
        <f>ABS(F47)</f>
        <v>1197.72086</v>
      </c>
      <c r="H47" s="74">
        <v>-66.62475999999999</v>
      </c>
      <c r="I47" s="63">
        <f>MAX(H47,-0.12*G47)</f>
        <v>-66.62475999999999</v>
      </c>
      <c r="J47" s="63">
        <f>IF(ABS(G47)&lt;=10,0.5,IF(ABS(G47)&lt;=25,1,IF(ABS(G47)&lt;=100,2,10)))</f>
        <v>10</v>
      </c>
      <c r="K47" s="64">
        <f>IF(H47&lt;-J47,1,0)</f>
        <v>1</v>
      </c>
      <c r="L47" s="64">
        <f>IF(K47=K46,L46+K47,0)</f>
        <v>8</v>
      </c>
      <c r="M47" s="65">
        <f>IF(OR(L47=12,L47=24,L47=36,L47=48,L47=60,L47=72,L47=84,L47=96),1,0)</f>
        <v>0</v>
      </c>
      <c r="N47" s="65">
        <f>IF(H47&gt;J47,1,0)</f>
        <v>0</v>
      </c>
      <c r="O47" s="65">
        <f>IF(N47=N46,O46+N47,0)</f>
        <v>0</v>
      </c>
      <c r="P47" s="65">
        <f>IF(OR(O47=12,O47=24,O47=36,O47=48,O47=60,O47=72,O47=84,O47=96),1,0)</f>
        <v>0</v>
      </c>
      <c r="Q47" s="66">
        <f>M47+P47</f>
        <v>0</v>
      </c>
      <c r="R47" s="66">
        <f>Q47*ABS(S47)*0.1</f>
        <v>0</v>
      </c>
      <c r="S47" s="67">
        <f>I47*E47/40000</f>
        <v>-0</v>
      </c>
      <c r="T47" s="60">
        <f>MIN($T$6/100*G47,150)</f>
        <v>143.7265032</v>
      </c>
      <c r="U47" s="60">
        <f>MIN($U$6/100*G47,200)</f>
        <v>179.658129</v>
      </c>
      <c r="V47" s="60">
        <f>MIN($V$6/100*G47,250)</f>
        <v>239.544172</v>
      </c>
      <c r="W47" s="60">
        <v>0.2</v>
      </c>
      <c r="X47" s="60">
        <v>0.2</v>
      </c>
      <c r="Y47" s="60">
        <v>0.6</v>
      </c>
      <c r="Z47" s="67">
        <f>IF(AND(D47&lt;49.85,H47&gt;0),$C$2*ABS(H47)/40000,(SUMPRODUCT(--(H47&gt;$T47:$V47),(H47-$T47:$V47),($W47:$Y47)))*E47/40000)</f>
        <v>0</v>
      </c>
      <c r="AA47" s="67">
        <f>IF(AND(C47&gt;=50.1,H47&lt;0),($A$2)*ABS(H47)/40000,0)</f>
        <v>0</v>
      </c>
      <c r="AB47" s="67">
        <f>S47+Z47+AA47</f>
        <v>0</v>
      </c>
      <c r="AC47" s="75">
        <f>IF(AB47&gt;=0,AB47,"")</f>
        <v>0</v>
      </c>
      <c r="AD47" s="76" t="str">
        <f>IF(AB47&lt;0,AB47,"")</f>
        <v/>
      </c>
      <c r="AE47" s="77"/>
      <c r="AF47" s="89"/>
      <c r="AG47" s="85">
        <f>ROUND((AG46-0.01),2)</f>
        <v>51.09</v>
      </c>
      <c r="AH47" s="87">
        <v>0</v>
      </c>
      <c r="AI47" s="86">
        <v>0</v>
      </c>
    </row>
    <row r="48" spans="1:38" customHeight="1" ht="15.75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297.17</v>
      </c>
      <c r="F48" s="60">
        <v>1192.55152</v>
      </c>
      <c r="G48" s="61">
        <f>ABS(F48)</f>
        <v>1192.55152</v>
      </c>
      <c r="H48" s="74">
        <v>-60.36764</v>
      </c>
      <c r="I48" s="63">
        <f>MAX(H48,-0.12*G48)</f>
        <v>-60.36764</v>
      </c>
      <c r="J48" s="63">
        <f>IF(ABS(G48)&lt;=10,0.5,IF(ABS(G48)&lt;=25,1,IF(ABS(G48)&lt;=100,2,10)))</f>
        <v>10</v>
      </c>
      <c r="K48" s="64">
        <f>IF(H48&lt;-J48,1,0)</f>
        <v>1</v>
      </c>
      <c r="L48" s="64">
        <f>IF(K48=K47,L47+K48,0)</f>
        <v>9</v>
      </c>
      <c r="M48" s="65">
        <f>IF(OR(L48=12,L48=24,L48=36,L48=48,L48=60,L48=72,L48=84,L48=96),1,0)</f>
        <v>0</v>
      </c>
      <c r="N48" s="65">
        <f>IF(H48&gt;J48,1,0)</f>
        <v>0</v>
      </c>
      <c r="O48" s="65">
        <f>IF(N48=N47,O47+N48,0)</f>
        <v>0</v>
      </c>
      <c r="P48" s="65">
        <f>IF(OR(O48=12,O48=24,O48=36,O48=48,O48=60,O48=72,O48=84,O48=96),1,0)</f>
        <v>0</v>
      </c>
      <c r="Q48" s="66">
        <f>M48+P48</f>
        <v>0</v>
      </c>
      <c r="R48" s="66">
        <f>Q48*ABS(S48)*0.1</f>
        <v>0</v>
      </c>
      <c r="S48" s="67">
        <f>I48*E48/40000</f>
        <v>-0.4484862894700001</v>
      </c>
      <c r="T48" s="60">
        <f>MIN($T$6/100*G48,150)</f>
        <v>143.1061824</v>
      </c>
      <c r="U48" s="60">
        <f>MIN($U$6/100*G48,200)</f>
        <v>178.882728</v>
      </c>
      <c r="V48" s="60">
        <f>MIN($V$6/100*G48,250)</f>
        <v>238.510304</v>
      </c>
      <c r="W48" s="60">
        <v>0.2</v>
      </c>
      <c r="X48" s="60">
        <v>0.2</v>
      </c>
      <c r="Y48" s="60">
        <v>0.6</v>
      </c>
      <c r="Z48" s="67">
        <f>IF(AND(D48&lt;49.85,H48&gt;0),$C$2*ABS(H48)/40000,(SUMPRODUCT(--(H48&gt;$T48:$V48),(H48-$T48:$V48),($W48:$Y48)))*E48/40000)</f>
        <v>0</v>
      </c>
      <c r="AA48" s="67">
        <f>IF(AND(C48&gt;=50.1,H48&lt;0),($A$2)*ABS(H48)/40000,0)</f>
        <v>0</v>
      </c>
      <c r="AB48" s="67">
        <f>S48+Z48+AA48</f>
        <v>-0.4484862894700001</v>
      </c>
      <c r="AC48" s="75" t="str">
        <f>IF(AB48&gt;=0,AB48,"")</f>
        <v/>
      </c>
      <c r="AD48" s="76">
        <f>IF(AB48&lt;0,AB48,"")</f>
        <v>-0.4484862894700001</v>
      </c>
      <c r="AE48" s="77"/>
      <c r="AF48" s="89"/>
      <c r="AG48" s="85">
        <f>ROUND((AG47-0.01),2)</f>
        <v>51.08</v>
      </c>
      <c r="AH48" s="87">
        <v>0</v>
      </c>
      <c r="AI48" s="86">
        <v>0</v>
      </c>
    </row>
    <row r="49" spans="1:38" customHeight="1" ht="15.75">
      <c r="A49" s="70">
        <v>0.427083333333333</v>
      </c>
      <c r="B49" s="71">
        <v>0.4375</v>
      </c>
      <c r="C49" s="72">
        <v>49.96</v>
      </c>
      <c r="D49" s="73">
        <f>ROUND(C49,2)</f>
        <v>49.96</v>
      </c>
      <c r="E49" s="60">
        <v>397.74</v>
      </c>
      <c r="F49" s="60">
        <v>1195.08784</v>
      </c>
      <c r="G49" s="61">
        <f>ABS(F49)</f>
        <v>1195.08784</v>
      </c>
      <c r="H49" s="74">
        <v>-95.90628</v>
      </c>
      <c r="I49" s="63">
        <f>MAX(H49,-0.12*G49)</f>
        <v>-95.90628</v>
      </c>
      <c r="J49" s="63">
        <f>IF(ABS(G49)&lt;=10,0.5,IF(ABS(G49)&lt;=25,1,IF(ABS(G49)&lt;=100,2,10)))</f>
        <v>10</v>
      </c>
      <c r="K49" s="64">
        <f>IF(H49&lt;-J49,1,0)</f>
        <v>1</v>
      </c>
      <c r="L49" s="64">
        <f>IF(K49=K48,L48+K49,0)</f>
        <v>10</v>
      </c>
      <c r="M49" s="65">
        <f>IF(OR(L49=12,L49=24,L49=36,L49=48,L49=60,L49=72,L49=84,L49=96),1,0)</f>
        <v>0</v>
      </c>
      <c r="N49" s="65">
        <f>IF(H49&gt;J49,1,0)</f>
        <v>0</v>
      </c>
      <c r="O49" s="65">
        <f>IF(N49=N48,O48+N49,0)</f>
        <v>0</v>
      </c>
      <c r="P49" s="65">
        <f>IF(OR(O49=12,O49=24,O49=36,O49=48,O49=60,O49=72,O49=84,O49=96),1,0)</f>
        <v>0</v>
      </c>
      <c r="Q49" s="66">
        <f>M49+P49</f>
        <v>0</v>
      </c>
      <c r="R49" s="66">
        <f>Q49*ABS(S49)*0.1</f>
        <v>0</v>
      </c>
      <c r="S49" s="67">
        <f>I49*E49/40000</f>
        <v>-0.9536440951799999</v>
      </c>
      <c r="T49" s="60">
        <f>MIN($T$6/100*G49,150)</f>
        <v>143.4105408</v>
      </c>
      <c r="U49" s="60">
        <f>MIN($U$6/100*G49,200)</f>
        <v>179.263176</v>
      </c>
      <c r="V49" s="60">
        <f>MIN($V$6/100*G49,250)</f>
        <v>239.017568</v>
      </c>
      <c r="W49" s="60">
        <v>0.2</v>
      </c>
      <c r="X49" s="60">
        <v>0.2</v>
      </c>
      <c r="Y49" s="60">
        <v>0.6</v>
      </c>
      <c r="Z49" s="67">
        <f>IF(AND(D49&lt;49.85,H49&gt;0),$C$2*ABS(H49)/40000,(SUMPRODUCT(--(H49&gt;$T49:$V49),(H49-$T49:$V49),($W49:$Y49)))*E49/40000)</f>
        <v>0</v>
      </c>
      <c r="AA49" s="67">
        <f>IF(AND(C49&gt;=50.1,H49&lt;0),($A$2)*ABS(H49)/40000,0)</f>
        <v>0</v>
      </c>
      <c r="AB49" s="67">
        <f>S49+Z49+AA49</f>
        <v>-0.9536440951799999</v>
      </c>
      <c r="AC49" s="75" t="str">
        <f>IF(AB49&gt;=0,AB49,"")</f>
        <v/>
      </c>
      <c r="AD49" s="76">
        <f>IF(AB49&lt;0,AB49,"")</f>
        <v>-0.9536440951799999</v>
      </c>
      <c r="AE49" s="77"/>
      <c r="AF49" s="89"/>
      <c r="AG49" s="91">
        <f>ROUND((AG48-0.01),2)</f>
        <v>51.07</v>
      </c>
      <c r="AH49" s="87">
        <v>0</v>
      </c>
      <c r="AI49" s="86">
        <v>0</v>
      </c>
    </row>
    <row r="50" spans="1:38" customHeight="1" ht="15.75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210.92</v>
      </c>
      <c r="F50" s="60">
        <v>1079.40456</v>
      </c>
      <c r="G50" s="61">
        <f>ABS(F50)</f>
        <v>1079.40456</v>
      </c>
      <c r="H50" s="74">
        <v>26.84856</v>
      </c>
      <c r="I50" s="63">
        <f>MAX(H50,-0.12*G50)</f>
        <v>26.84856</v>
      </c>
      <c r="J50" s="63">
        <f>IF(ABS(G50)&lt;=10,0.5,IF(ABS(G50)&lt;=25,1,IF(ABS(G50)&lt;=100,2,10)))</f>
        <v>10</v>
      </c>
      <c r="K50" s="64">
        <f>IF(H50&lt;-J50,1,0)</f>
        <v>0</v>
      </c>
      <c r="L50" s="64">
        <f>IF(K50=K49,L49+K50,0)</f>
        <v>0</v>
      </c>
      <c r="M50" s="65">
        <f>IF(OR(L50=12,L50=24,L50=36,L50=48,L50=60,L50=72,L50=84,L50=96),1,0)</f>
        <v>0</v>
      </c>
      <c r="N50" s="65">
        <f>IF(H50&gt;J50,1,0)</f>
        <v>1</v>
      </c>
      <c r="O50" s="65">
        <f>IF(N50=N49,O49+N50,0)</f>
        <v>0</v>
      </c>
      <c r="P50" s="65">
        <f>IF(OR(O50=12,O50=24,O50=36,O50=48,O50=60,O50=72,O50=84,O50=96),1,0)</f>
        <v>0</v>
      </c>
      <c r="Q50" s="66">
        <f>M50+P50</f>
        <v>0</v>
      </c>
      <c r="R50" s="66">
        <f>Q50*ABS(S50)*0.1</f>
        <v>0</v>
      </c>
      <c r="S50" s="67">
        <f>I50*E50/40000</f>
        <v>0.14157245688</v>
      </c>
      <c r="T50" s="60">
        <f>MIN($T$6/100*G50,150)</f>
        <v>129.5285472</v>
      </c>
      <c r="U50" s="60">
        <f>MIN($U$6/100*G50,200)</f>
        <v>161.910684</v>
      </c>
      <c r="V50" s="60">
        <f>MIN($V$6/100*G50,250)</f>
        <v>215.880912</v>
      </c>
      <c r="W50" s="60">
        <v>0.2</v>
      </c>
      <c r="X50" s="60">
        <v>0.2</v>
      </c>
      <c r="Y50" s="60">
        <v>0.6</v>
      </c>
      <c r="Z50" s="67">
        <f>IF(AND(D50&lt;49.85,H50&gt;0),$C$2*ABS(H50)/40000,(SUMPRODUCT(--(H50&gt;$T50:$V50),(H50-$T50:$V50),($W50:$Y50)))*E50/40000)</f>
        <v>0</v>
      </c>
      <c r="AA50" s="67">
        <f>IF(AND(C50&gt;=50.1,H50&lt;0),($A$2)*ABS(H50)/40000,0)</f>
        <v>0</v>
      </c>
      <c r="AB50" s="67">
        <f>S50+Z50+AA50</f>
        <v>0.14157245688</v>
      </c>
      <c r="AC50" s="75">
        <f>IF(AB50&gt;=0,AB50,"")</f>
        <v>0.14157245688</v>
      </c>
      <c r="AD50" s="76" t="str">
        <f>IF(AB50&lt;0,AB50,"")</f>
        <v/>
      </c>
      <c r="AE50" s="77"/>
      <c r="AF50" s="89"/>
      <c r="AG50" s="92">
        <f>ROUND((AG49-0.01),2)</f>
        <v>51.06</v>
      </c>
      <c r="AH50" s="93">
        <v>0</v>
      </c>
      <c r="AI50" s="86">
        <v>0</v>
      </c>
    </row>
    <row r="51" spans="1:38" customHeight="1" ht="15.75">
      <c r="A51" s="70">
        <v>0.447916666666667</v>
      </c>
      <c r="B51" s="71">
        <v>0.458333333333334</v>
      </c>
      <c r="C51" s="72">
        <v>50.03</v>
      </c>
      <c r="D51" s="73">
        <f>ROUND(C51,2)</f>
        <v>50.03</v>
      </c>
      <c r="E51" s="60">
        <v>105.46</v>
      </c>
      <c r="F51" s="60">
        <v>1076.03599</v>
      </c>
      <c r="G51" s="61">
        <f>ABS(F51)</f>
        <v>1076.03599</v>
      </c>
      <c r="H51" s="74">
        <v>47.29078</v>
      </c>
      <c r="I51" s="63">
        <f>MAX(H51,-0.12*G51)</f>
        <v>47.29078</v>
      </c>
      <c r="J51" s="63">
        <f>IF(ABS(G51)&lt;=10,0.5,IF(ABS(G51)&lt;=25,1,IF(ABS(G51)&lt;=100,2,10)))</f>
        <v>10</v>
      </c>
      <c r="K51" s="64">
        <f>IF(H51&lt;-J51,1,0)</f>
        <v>0</v>
      </c>
      <c r="L51" s="64">
        <f>IF(K51=K50,L50+K51,0)</f>
        <v>0</v>
      </c>
      <c r="M51" s="65">
        <f>IF(OR(L51=12,L51=24,L51=36,L51=48,L51=60,L51=72,L51=84,L51=96),1,0)</f>
        <v>0</v>
      </c>
      <c r="N51" s="65">
        <f>IF(H51&gt;J51,1,0)</f>
        <v>1</v>
      </c>
      <c r="O51" s="65">
        <f>IF(N51=N50,O50+N51,0)</f>
        <v>1</v>
      </c>
      <c r="P51" s="65">
        <f>IF(OR(O51=12,O51=24,O51=36,O51=48,O51=60,O51=72,O51=84,O51=96),1,0)</f>
        <v>0</v>
      </c>
      <c r="Q51" s="66">
        <f>M51+P51</f>
        <v>0</v>
      </c>
      <c r="R51" s="66">
        <f>Q51*ABS(S51)*0.1</f>
        <v>0</v>
      </c>
      <c r="S51" s="67">
        <f>I51*E51/40000</f>
        <v>0.12468214147</v>
      </c>
      <c r="T51" s="60">
        <f>MIN($T$6/100*G51,150)</f>
        <v>129.1243188</v>
      </c>
      <c r="U51" s="60">
        <f>MIN($U$6/100*G51,200)</f>
        <v>161.4053985</v>
      </c>
      <c r="V51" s="60">
        <f>MIN($V$6/100*G51,250)</f>
        <v>215.207198</v>
      </c>
      <c r="W51" s="60">
        <v>0.2</v>
      </c>
      <c r="X51" s="60">
        <v>0.2</v>
      </c>
      <c r="Y51" s="60">
        <v>0.6</v>
      </c>
      <c r="Z51" s="67">
        <f>IF(AND(D51&lt;49.85,H51&gt;0),$C$2*ABS(H51)/40000,(SUMPRODUCT(--(H51&gt;$T51:$V51),(H51-$T51:$V51),($W51:$Y51)))*E51/40000)</f>
        <v>0</v>
      </c>
      <c r="AA51" s="67">
        <f>IF(AND(C51&gt;=50.1,H51&lt;0),($A$2)*ABS(H51)/40000,0)</f>
        <v>0</v>
      </c>
      <c r="AB51" s="67">
        <f>S51+Z51+AA51</f>
        <v>0.12468214147</v>
      </c>
      <c r="AC51" s="75">
        <f>IF(AB51&gt;=0,AB51,"")</f>
        <v>0.12468214147</v>
      </c>
      <c r="AD51" s="76" t="str">
        <f>IF(AB51&lt;0,AB51,"")</f>
        <v/>
      </c>
      <c r="AE51" s="77"/>
      <c r="AF51" s="89"/>
      <c r="AG51" s="92">
        <f>ROUND((AG50-0.01),2)</f>
        <v>51.05</v>
      </c>
      <c r="AH51" s="93">
        <v>0</v>
      </c>
      <c r="AI51" s="86">
        <v>0</v>
      </c>
    </row>
    <row r="52" spans="1:38" customHeight="1" ht="15.75">
      <c r="A52" s="70">
        <v>0.458333333333333</v>
      </c>
      <c r="B52" s="71">
        <v>0.46875</v>
      </c>
      <c r="C52" s="72">
        <v>50.02</v>
      </c>
      <c r="D52" s="73">
        <f>ROUND(C52,2)</f>
        <v>50.02</v>
      </c>
      <c r="E52" s="60">
        <v>158.19</v>
      </c>
      <c r="F52" s="60">
        <v>1069.18039</v>
      </c>
      <c r="G52" s="61">
        <f>ABS(F52)</f>
        <v>1069.18039</v>
      </c>
      <c r="H52" s="74">
        <v>-12.89235</v>
      </c>
      <c r="I52" s="63">
        <f>MAX(H52,-0.12*G52)</f>
        <v>-12.89235</v>
      </c>
      <c r="J52" s="63">
        <f>IF(ABS(G52)&lt;=10,0.5,IF(ABS(G52)&lt;=25,1,IF(ABS(G52)&lt;=100,2,10)))</f>
        <v>10</v>
      </c>
      <c r="K52" s="64">
        <f>IF(H52&lt;-J52,1,0)</f>
        <v>1</v>
      </c>
      <c r="L52" s="64">
        <f>IF(K52=K51,L51+K52,0)</f>
        <v>0</v>
      </c>
      <c r="M52" s="65">
        <f>IF(OR(L52=12,L52=24,L52=36,L52=48,L52=60,L52=72,L52=84,L52=96),1,0)</f>
        <v>0</v>
      </c>
      <c r="N52" s="65">
        <f>IF(H52&gt;J52,1,0)</f>
        <v>0</v>
      </c>
      <c r="O52" s="65">
        <f>IF(N52=N51,O51+N52,0)</f>
        <v>0</v>
      </c>
      <c r="P52" s="65">
        <f>IF(OR(O52=12,O52=24,O52=36,O52=48,O52=60,O52=72,O52=84,O52=96),1,0)</f>
        <v>0</v>
      </c>
      <c r="Q52" s="66">
        <f>M52+P52</f>
        <v>0</v>
      </c>
      <c r="R52" s="66">
        <f>Q52*ABS(S52)*0.1</f>
        <v>0</v>
      </c>
      <c r="S52" s="67">
        <f>I52*E52/40000</f>
        <v>-0.05098602116250001</v>
      </c>
      <c r="T52" s="60">
        <f>MIN($T$6/100*G52,150)</f>
        <v>128.3016468</v>
      </c>
      <c r="U52" s="60">
        <f>MIN($U$6/100*G52,200)</f>
        <v>160.3770585</v>
      </c>
      <c r="V52" s="60">
        <f>MIN($V$6/100*G52,250)</f>
        <v>213.836078</v>
      </c>
      <c r="W52" s="60">
        <v>0.2</v>
      </c>
      <c r="X52" s="60">
        <v>0.2</v>
      </c>
      <c r="Y52" s="60">
        <v>0.6</v>
      </c>
      <c r="Z52" s="67">
        <f>IF(AND(D52&lt;49.85,H52&gt;0),$C$2*ABS(H52)/40000,(SUMPRODUCT(--(H52&gt;$T52:$V52),(H52-$T52:$V52),($W52:$Y52)))*E52/40000)</f>
        <v>0</v>
      </c>
      <c r="AA52" s="67">
        <f>IF(AND(C52&gt;=50.1,H52&lt;0),($A$2)*ABS(H52)/40000,0)</f>
        <v>0</v>
      </c>
      <c r="AB52" s="67">
        <f>S52+Z52+AA52</f>
        <v>-0.05098602116250001</v>
      </c>
      <c r="AC52" s="75" t="str">
        <f>IF(AB52&gt;=0,AB52,"")</f>
        <v/>
      </c>
      <c r="AD52" s="76">
        <f>IF(AB52&lt;0,AB52,"")</f>
        <v>-0.05098602116250001</v>
      </c>
      <c r="AE52" s="77"/>
      <c r="AF52" s="89"/>
      <c r="AG52" s="92">
        <f>ROUND((AG51-0.01),2)</f>
        <v>51.04</v>
      </c>
      <c r="AH52" s="93">
        <v>0</v>
      </c>
      <c r="AI52" s="86">
        <v>0</v>
      </c>
    </row>
    <row r="53" spans="1:38" customHeight="1" ht="15.75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210.92</v>
      </c>
      <c r="F53" s="60">
        <v>1050.75167</v>
      </c>
      <c r="G53" s="61">
        <f>ABS(F53)</f>
        <v>1050.75167</v>
      </c>
      <c r="H53" s="74">
        <v>-15.95584</v>
      </c>
      <c r="I53" s="63">
        <f>MAX(H53,-0.12*G53)</f>
        <v>-15.95584</v>
      </c>
      <c r="J53" s="63">
        <f>IF(ABS(G53)&lt;=10,0.5,IF(ABS(G53)&lt;=25,1,IF(ABS(G53)&lt;=100,2,10)))</f>
        <v>10</v>
      </c>
      <c r="K53" s="64">
        <f>IF(H53&lt;-J53,1,0)</f>
        <v>1</v>
      </c>
      <c r="L53" s="64">
        <f>IF(K53=K52,L52+K53,0)</f>
        <v>1</v>
      </c>
      <c r="M53" s="65">
        <f>IF(OR(L53=12,L53=24,L53=36,L53=48,L53=60,L53=72,L53=84,L53=96),1,0)</f>
        <v>0</v>
      </c>
      <c r="N53" s="65">
        <f>IF(H53&gt;J53,1,0)</f>
        <v>0</v>
      </c>
      <c r="O53" s="65">
        <f>IF(N53=N52,O52+N53,0)</f>
        <v>0</v>
      </c>
      <c r="P53" s="65">
        <f>IF(OR(O53=12,O53=24,O53=36,O53=48,O53=60,O53=72,O53=84,O53=96),1,0)</f>
        <v>0</v>
      </c>
      <c r="Q53" s="66">
        <f>M53+P53</f>
        <v>0</v>
      </c>
      <c r="R53" s="66">
        <f>Q53*ABS(S53)*0.1</f>
        <v>0</v>
      </c>
      <c r="S53" s="67">
        <f>I53*E53/40000</f>
        <v>-0.08413514431999999</v>
      </c>
      <c r="T53" s="60">
        <f>MIN($T$6/100*G53,150)</f>
        <v>126.0902004</v>
      </c>
      <c r="U53" s="60">
        <f>MIN($U$6/100*G53,200)</f>
        <v>157.6127505</v>
      </c>
      <c r="V53" s="60">
        <f>MIN($V$6/100*G53,250)</f>
        <v>210.150334</v>
      </c>
      <c r="W53" s="60">
        <v>0.2</v>
      </c>
      <c r="X53" s="60">
        <v>0.2</v>
      </c>
      <c r="Y53" s="60">
        <v>0.6</v>
      </c>
      <c r="Z53" s="67">
        <f>IF(AND(D53&lt;49.85,H53&gt;0),$C$2*ABS(H53)/40000,(SUMPRODUCT(--(H53&gt;$T53:$V53),(H53-$T53:$V53),($W53:$Y53)))*E53/40000)</f>
        <v>0</v>
      </c>
      <c r="AA53" s="67">
        <f>IF(AND(C53&gt;=50.1,H53&lt;0),($A$2)*ABS(H53)/40000,0)</f>
        <v>0</v>
      </c>
      <c r="AB53" s="67">
        <f>S53+Z53+AA53</f>
        <v>-0.08413514431999999</v>
      </c>
      <c r="AC53" s="75" t="str">
        <f>IF(AB53&gt;=0,AB53,"")</f>
        <v/>
      </c>
      <c r="AD53" s="76">
        <f>IF(AB53&lt;0,AB53,"")</f>
        <v>-0.08413514431999999</v>
      </c>
      <c r="AE53" s="77"/>
      <c r="AF53" s="89"/>
      <c r="AG53" s="92">
        <f>ROUND((AG52-0.01),2)</f>
        <v>51.03</v>
      </c>
      <c r="AH53" s="93">
        <v>0</v>
      </c>
      <c r="AI53" s="86">
        <v>0</v>
      </c>
    </row>
    <row r="54" spans="1:38" customHeight="1" ht="15.75">
      <c r="A54" s="70">
        <v>0.479166666666667</v>
      </c>
      <c r="B54" s="71">
        <v>0.489583333333334</v>
      </c>
      <c r="C54" s="72">
        <v>50.02</v>
      </c>
      <c r="D54" s="73">
        <f>ROUND(C54,2)</f>
        <v>50.02</v>
      </c>
      <c r="E54" s="60">
        <v>158.19</v>
      </c>
      <c r="F54" s="60">
        <v>1017.96567</v>
      </c>
      <c r="G54" s="61">
        <f>ABS(F54)</f>
        <v>1017.96567</v>
      </c>
      <c r="H54" s="74">
        <v>-13.14297</v>
      </c>
      <c r="I54" s="63">
        <f>MAX(H54,-0.12*G54)</f>
        <v>-13.14297</v>
      </c>
      <c r="J54" s="63">
        <f>IF(ABS(G54)&lt;=10,0.5,IF(ABS(G54)&lt;=25,1,IF(ABS(G54)&lt;=100,2,10)))</f>
        <v>10</v>
      </c>
      <c r="K54" s="64">
        <f>IF(H54&lt;-J54,1,0)</f>
        <v>1</v>
      </c>
      <c r="L54" s="64">
        <f>IF(K54=K53,L53+K54,0)</f>
        <v>2</v>
      </c>
      <c r="M54" s="65">
        <f>IF(OR(L54=12,L54=24,L54=36,L54=48,L54=60,L54=72,L54=84,L54=96),1,0)</f>
        <v>0</v>
      </c>
      <c r="N54" s="65">
        <f>IF(H54&gt;J54,1,0)</f>
        <v>0</v>
      </c>
      <c r="O54" s="65">
        <f>IF(N54=N53,O53+N54,0)</f>
        <v>0</v>
      </c>
      <c r="P54" s="65">
        <f>IF(OR(O54=12,O54=24,O54=36,O54=48,O54=60,O54=72,O54=84,O54=96),1,0)</f>
        <v>0</v>
      </c>
      <c r="Q54" s="66">
        <f>M54+P54</f>
        <v>0</v>
      </c>
      <c r="R54" s="66">
        <f>Q54*ABS(S54)*0.1</f>
        <v>0</v>
      </c>
      <c r="S54" s="67">
        <f>I54*E54/40000</f>
        <v>-0.0519771606075</v>
      </c>
      <c r="T54" s="60">
        <f>MIN($T$6/100*G54,150)</f>
        <v>122.1558804</v>
      </c>
      <c r="U54" s="60">
        <f>MIN($U$6/100*G54,200)</f>
        <v>152.6948505</v>
      </c>
      <c r="V54" s="60">
        <f>MIN($V$6/100*G54,250)</f>
        <v>203.593134</v>
      </c>
      <c r="W54" s="60">
        <v>0.2</v>
      </c>
      <c r="X54" s="60">
        <v>0.2</v>
      </c>
      <c r="Y54" s="60">
        <v>0.6</v>
      </c>
      <c r="Z54" s="67">
        <f>IF(AND(D54&lt;49.85,H54&gt;0),$C$2*ABS(H54)/40000,(SUMPRODUCT(--(H54&gt;$T54:$V54),(H54-$T54:$V54),($W54:$Y54)))*E54/40000)</f>
        <v>0</v>
      </c>
      <c r="AA54" s="67">
        <f>IF(AND(C54&gt;=50.1,H54&lt;0),($A$2)*ABS(H54)/40000,0)</f>
        <v>0</v>
      </c>
      <c r="AB54" s="67">
        <f>S54+Z54+AA54</f>
        <v>-0.0519771606075</v>
      </c>
      <c r="AC54" s="75" t="str">
        <f>IF(AB54&gt;=0,AB54,"")</f>
        <v/>
      </c>
      <c r="AD54" s="76">
        <f>IF(AB54&lt;0,AB54,"")</f>
        <v>-0.0519771606075</v>
      </c>
      <c r="AE54" s="77"/>
      <c r="AF54" s="89"/>
      <c r="AG54" s="92">
        <f>ROUND((AG53-0.01),2)</f>
        <v>51.02</v>
      </c>
      <c r="AH54" s="93">
        <v>0</v>
      </c>
      <c r="AI54" s="86">
        <v>0</v>
      </c>
    </row>
    <row r="55" spans="1:38" customHeight="1" ht="15.75">
      <c r="A55" s="70">
        <v>0.489583333333333</v>
      </c>
      <c r="B55" s="71">
        <v>0.5</v>
      </c>
      <c r="C55" s="72">
        <v>50.06</v>
      </c>
      <c r="D55" s="73">
        <f>ROUND(C55,2)</f>
        <v>50.06</v>
      </c>
      <c r="E55" s="60">
        <v>0</v>
      </c>
      <c r="F55" s="60">
        <v>989.20527</v>
      </c>
      <c r="G55" s="61">
        <f>ABS(F55)</f>
        <v>989.20527</v>
      </c>
      <c r="H55" s="74">
        <v>-9.9215</v>
      </c>
      <c r="I55" s="63">
        <f>MAX(H55,-0.12*G55)</f>
        <v>-9.9215</v>
      </c>
      <c r="J55" s="63">
        <f>IF(ABS(G55)&lt;=10,0.5,IF(ABS(G55)&lt;=25,1,IF(ABS(G55)&lt;=100,2,10)))</f>
        <v>10</v>
      </c>
      <c r="K55" s="64">
        <f>IF(H55&lt;-J55,1,0)</f>
        <v>0</v>
      </c>
      <c r="L55" s="64">
        <f>IF(K55=K54,L54+K55,0)</f>
        <v>0</v>
      </c>
      <c r="M55" s="65">
        <f>IF(OR(L55=12,L55=24,L55=36,L55=48,L55=60,L55=72,L55=84,L55=96),1,0)</f>
        <v>0</v>
      </c>
      <c r="N55" s="65">
        <f>IF(H55&gt;J55,1,0)</f>
        <v>0</v>
      </c>
      <c r="O55" s="65">
        <f>IF(N55=N54,O54+N55,0)</f>
        <v>0</v>
      </c>
      <c r="P55" s="65">
        <f>IF(OR(O55=12,O55=24,O55=36,O55=48,O55=60,O55=72,O55=84,O55=96),1,0)</f>
        <v>0</v>
      </c>
      <c r="Q55" s="66">
        <f>M55+P55</f>
        <v>0</v>
      </c>
      <c r="R55" s="66">
        <f>Q55*ABS(S55)*0.1</f>
        <v>0</v>
      </c>
      <c r="S55" s="67">
        <f>I55*E55/40000</f>
        <v>-0</v>
      </c>
      <c r="T55" s="60">
        <f>MIN($T$6/100*G55,150)</f>
        <v>118.7046324</v>
      </c>
      <c r="U55" s="60">
        <f>MIN($U$6/100*G55,200)</f>
        <v>148.3807905</v>
      </c>
      <c r="V55" s="60">
        <f>MIN($V$6/100*G55,250)</f>
        <v>197.841054</v>
      </c>
      <c r="W55" s="60">
        <v>0.2</v>
      </c>
      <c r="X55" s="60">
        <v>0.2</v>
      </c>
      <c r="Y55" s="60">
        <v>0.6</v>
      </c>
      <c r="Z55" s="67">
        <f>IF(AND(D55&lt;49.85,H55&gt;0),$C$2*ABS(H55)/40000,(SUMPRODUCT(--(H55&gt;$T55:$V55),(H55-$T55:$V55),($W55:$Y55)))*E55/40000)</f>
        <v>0</v>
      </c>
      <c r="AA55" s="67">
        <f>IF(AND(C55&gt;=50.1,H55&lt;0),($A$2)*ABS(H55)/40000,0)</f>
        <v>0</v>
      </c>
      <c r="AB55" s="67">
        <f>S55+Z55+AA55</f>
        <v>0</v>
      </c>
      <c r="AC55" s="75">
        <f>IF(AB55&gt;=0,AB55,"")</f>
        <v>0</v>
      </c>
      <c r="AD55" s="76" t="str">
        <f>IF(AB55&lt;0,AB55,"")</f>
        <v/>
      </c>
      <c r="AE55" s="77"/>
      <c r="AF55" s="89"/>
      <c r="AG55" s="92">
        <f>ROUND((AG54-0.01),2)</f>
        <v>51.01</v>
      </c>
      <c r="AH55" s="93">
        <v>0</v>
      </c>
      <c r="AI55" s="86">
        <v>0</v>
      </c>
    </row>
    <row r="56" spans="1:38" customHeight="1" ht="15.75">
      <c r="A56" s="70">
        <v>0.5</v>
      </c>
      <c r="B56" s="71">
        <v>0.510416666666667</v>
      </c>
      <c r="C56" s="72">
        <v>49.97</v>
      </c>
      <c r="D56" s="73">
        <f>ROUND(C56,2)</f>
        <v>49.97</v>
      </c>
      <c r="E56" s="60">
        <v>364.22</v>
      </c>
      <c r="F56" s="60">
        <v>952.16808</v>
      </c>
      <c r="G56" s="61">
        <f>ABS(F56)</f>
        <v>952.16808</v>
      </c>
      <c r="H56" s="74">
        <v>-19.37156</v>
      </c>
      <c r="I56" s="63">
        <f>MAX(H56,-0.12*G56)</f>
        <v>-19.37156</v>
      </c>
      <c r="J56" s="63">
        <f>IF(ABS(G56)&lt;=10,0.5,IF(ABS(G56)&lt;=25,1,IF(ABS(G56)&lt;=100,2,10)))</f>
        <v>10</v>
      </c>
      <c r="K56" s="64">
        <f>IF(H56&lt;-J56,1,0)</f>
        <v>1</v>
      </c>
      <c r="L56" s="64">
        <f>IF(K56=K55,L55+K56,0)</f>
        <v>0</v>
      </c>
      <c r="M56" s="65">
        <f>IF(OR(L56=12,L56=24,L56=36,L56=48,L56=60,L56=72,L56=84,L56=96),1,0)</f>
        <v>0</v>
      </c>
      <c r="N56" s="65">
        <f>IF(H56&gt;J56,1,0)</f>
        <v>0</v>
      </c>
      <c r="O56" s="65">
        <f>IF(N56=N55,O55+N56,0)</f>
        <v>0</v>
      </c>
      <c r="P56" s="65">
        <f>IF(OR(O56=12,O56=24,O56=36,O56=48,O56=60,O56=72,O56=84,O56=96),1,0)</f>
        <v>0</v>
      </c>
      <c r="Q56" s="66">
        <f>M56+P56</f>
        <v>0</v>
      </c>
      <c r="R56" s="66">
        <f>Q56*ABS(S56)*0.1</f>
        <v>0</v>
      </c>
      <c r="S56" s="67">
        <f>I56*E56/40000</f>
        <v>-0.17638773958</v>
      </c>
      <c r="T56" s="60">
        <f>MIN($T$6/100*G56,150)</f>
        <v>114.2601696</v>
      </c>
      <c r="U56" s="60">
        <f>MIN($U$6/100*G56,200)</f>
        <v>142.825212</v>
      </c>
      <c r="V56" s="60">
        <f>MIN($V$6/100*G56,250)</f>
        <v>190.433616</v>
      </c>
      <c r="W56" s="60">
        <v>0.2</v>
      </c>
      <c r="X56" s="60">
        <v>0.2</v>
      </c>
      <c r="Y56" s="60">
        <v>0.6</v>
      </c>
      <c r="Z56" s="67">
        <f>IF(AND(D56&lt;49.85,H56&gt;0),$C$2*ABS(H56)/40000,(SUMPRODUCT(--(H56&gt;$T56:$V56),(H56-$T56:$V56),($W56:$Y56)))*E56/40000)</f>
        <v>0</v>
      </c>
      <c r="AA56" s="67">
        <f>IF(AND(C56&gt;=50.1,H56&lt;0),($A$2)*ABS(H56)/40000,0)</f>
        <v>0</v>
      </c>
      <c r="AB56" s="67">
        <f>S56+Z56+AA56</f>
        <v>-0.17638773958</v>
      </c>
      <c r="AC56" s="75" t="str">
        <f>IF(AB56&gt;=0,AB56,"")</f>
        <v/>
      </c>
      <c r="AD56" s="76">
        <f>IF(AB56&lt;0,AB56,"")</f>
        <v>-0.17638773958</v>
      </c>
      <c r="AE56" s="77"/>
      <c r="AF56" s="89"/>
      <c r="AG56" s="92">
        <f>ROUND((AG55-0.01),2)</f>
        <v>51</v>
      </c>
      <c r="AH56" s="93">
        <v>0</v>
      </c>
      <c r="AI56" s="86">
        <v>0</v>
      </c>
    </row>
    <row r="57" spans="1:38" customHeight="1" ht="15.75">
      <c r="A57" s="70">
        <v>0.510416666666667</v>
      </c>
      <c r="B57" s="71">
        <v>0.520833333333334</v>
      </c>
      <c r="C57" s="72">
        <v>49.91</v>
      </c>
      <c r="D57" s="73">
        <f>ROUND(C57,2)</f>
        <v>49.91</v>
      </c>
      <c r="E57" s="60">
        <v>565.35</v>
      </c>
      <c r="F57" s="60">
        <v>907.04808</v>
      </c>
      <c r="G57" s="61">
        <f>ABS(F57)</f>
        <v>907.04808</v>
      </c>
      <c r="H57" s="74">
        <v>2.43669</v>
      </c>
      <c r="I57" s="63">
        <f>MAX(H57,-0.12*G57)</f>
        <v>2.43669</v>
      </c>
      <c r="J57" s="63">
        <f>IF(ABS(G57)&lt;=10,0.5,IF(ABS(G57)&lt;=25,1,IF(ABS(G57)&lt;=100,2,10)))</f>
        <v>10</v>
      </c>
      <c r="K57" s="64">
        <f>IF(H57&lt;-J57,1,0)</f>
        <v>0</v>
      </c>
      <c r="L57" s="64">
        <f>IF(K57=K56,L56+K57,0)</f>
        <v>0</v>
      </c>
      <c r="M57" s="65">
        <f>IF(OR(L57=12,L57=24,L57=36,L57=48,L57=60,L57=72,L57=84,L57=96),1,0)</f>
        <v>0</v>
      </c>
      <c r="N57" s="65">
        <f>IF(H57&gt;J57,1,0)</f>
        <v>0</v>
      </c>
      <c r="O57" s="65">
        <f>IF(N57=N56,O56+N57,0)</f>
        <v>0</v>
      </c>
      <c r="P57" s="65">
        <f>IF(OR(O57=12,O57=24,O57=36,O57=48,O57=60,O57=72,O57=84,O57=96),1,0)</f>
        <v>0</v>
      </c>
      <c r="Q57" s="66">
        <f>M57+P57</f>
        <v>0</v>
      </c>
      <c r="R57" s="66">
        <f>Q57*ABS(S57)*0.1</f>
        <v>0</v>
      </c>
      <c r="S57" s="67">
        <f>I57*E57/40000</f>
        <v>0.0344395672875</v>
      </c>
      <c r="T57" s="60">
        <f>MIN($T$6/100*G57,150)</f>
        <v>108.8457696</v>
      </c>
      <c r="U57" s="60">
        <f>MIN($U$6/100*G57,200)</f>
        <v>136.057212</v>
      </c>
      <c r="V57" s="60">
        <f>MIN($V$6/100*G57,250)</f>
        <v>181.409616</v>
      </c>
      <c r="W57" s="60">
        <v>0.2</v>
      </c>
      <c r="X57" s="60">
        <v>0.2</v>
      </c>
      <c r="Y57" s="60">
        <v>0.6</v>
      </c>
      <c r="Z57" s="67">
        <f>IF(AND(D57&lt;49.85,H57&gt;0),$C$2*ABS(H57)/40000,(SUMPRODUCT(--(H57&gt;$T57:$V57),(H57-$T57:$V57),($W57:$Y57)))*E57/40000)</f>
        <v>0</v>
      </c>
      <c r="AA57" s="67">
        <f>IF(AND(C57&gt;=50.1,H57&lt;0),($A$2)*ABS(H57)/40000,0)</f>
        <v>0</v>
      </c>
      <c r="AB57" s="67">
        <f>S57+Z57+AA57</f>
        <v>0.0344395672875</v>
      </c>
      <c r="AC57" s="75">
        <f>IF(AB57&gt;=0,AB57,"")</f>
        <v>0.0344395672875</v>
      </c>
      <c r="AD57" s="76" t="str">
        <f>IF(AB57&lt;0,AB57,"")</f>
        <v/>
      </c>
      <c r="AE57" s="77"/>
      <c r="AF57" s="89"/>
      <c r="AG57" s="92">
        <f>ROUND((AG56-0.01),2)</f>
        <v>50.99</v>
      </c>
      <c r="AH57" s="93">
        <v>0</v>
      </c>
      <c r="AI57" s="86">
        <v>0</v>
      </c>
    </row>
    <row r="58" spans="1:38" customHeight="1" ht="15.75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330.7</v>
      </c>
      <c r="F58" s="60">
        <v>884.88608</v>
      </c>
      <c r="G58" s="61">
        <f>ABS(F58)</f>
        <v>884.88608</v>
      </c>
      <c r="H58" s="74">
        <v>-59.18472</v>
      </c>
      <c r="I58" s="63">
        <f>MAX(H58,-0.12*G58)</f>
        <v>-59.18472</v>
      </c>
      <c r="J58" s="63">
        <f>IF(ABS(G58)&lt;=10,0.5,IF(ABS(G58)&lt;=25,1,IF(ABS(G58)&lt;=100,2,10)))</f>
        <v>10</v>
      </c>
      <c r="K58" s="64">
        <f>IF(H58&lt;-J58,1,0)</f>
        <v>1</v>
      </c>
      <c r="L58" s="64">
        <f>IF(K58=K57,L57+K58,0)</f>
        <v>0</v>
      </c>
      <c r="M58" s="65">
        <f>IF(OR(L58=12,L58=24,L58=36,L58=48,L58=60,L58=72,L58=84,L58=96),1,0)</f>
        <v>0</v>
      </c>
      <c r="N58" s="65">
        <f>IF(H58&gt;J58,1,0)</f>
        <v>0</v>
      </c>
      <c r="O58" s="65">
        <f>IF(N58=N57,O57+N58,0)</f>
        <v>0</v>
      </c>
      <c r="P58" s="65">
        <f>IF(OR(O58=12,O58=24,O58=36,O58=48,O58=60,O58=72,O58=84,O58=96),1,0)</f>
        <v>0</v>
      </c>
      <c r="Q58" s="66">
        <f>M58+P58</f>
        <v>0</v>
      </c>
      <c r="R58" s="66">
        <f>Q58*ABS(S58)*0.1</f>
        <v>0</v>
      </c>
      <c r="S58" s="67">
        <f>I58*E58/40000</f>
        <v>-0.4893096726</v>
      </c>
      <c r="T58" s="60">
        <f>MIN($T$6/100*G58,150)</f>
        <v>106.1863296</v>
      </c>
      <c r="U58" s="60">
        <f>MIN($U$6/100*G58,200)</f>
        <v>132.732912</v>
      </c>
      <c r="V58" s="60">
        <f>MIN($V$6/100*G58,250)</f>
        <v>176.977216</v>
      </c>
      <c r="W58" s="60">
        <v>0.2</v>
      </c>
      <c r="X58" s="60">
        <v>0.2</v>
      </c>
      <c r="Y58" s="60">
        <v>0.6</v>
      </c>
      <c r="Z58" s="67">
        <f>IF(AND(D58&lt;49.85,H58&gt;0),$C$2*ABS(H58)/40000,(SUMPRODUCT(--(H58&gt;$T58:$V58),(H58-$T58:$V58),($W58:$Y58)))*E58/40000)</f>
        <v>0</v>
      </c>
      <c r="AA58" s="67">
        <f>IF(AND(C58&gt;=50.1,H58&lt;0),($A$2)*ABS(H58)/40000,0)</f>
        <v>0</v>
      </c>
      <c r="AB58" s="67">
        <f>S58+Z58+AA58</f>
        <v>-0.4893096726</v>
      </c>
      <c r="AC58" s="75" t="str">
        <f>IF(AB58&gt;=0,AB58,"")</f>
        <v/>
      </c>
      <c r="AD58" s="76">
        <f>IF(AB58&lt;0,AB58,"")</f>
        <v>-0.4893096726</v>
      </c>
      <c r="AE58" s="77"/>
      <c r="AF58" s="89"/>
      <c r="AG58" s="92">
        <f>ROUND((AG57-0.01),2)</f>
        <v>50.98</v>
      </c>
      <c r="AH58" s="93">
        <v>0</v>
      </c>
      <c r="AI58" s="86">
        <v>0</v>
      </c>
    </row>
    <row r="59" spans="1:38" customHeight="1" ht="15.75">
      <c r="A59" s="70">
        <v>0.53125</v>
      </c>
      <c r="B59" s="71">
        <v>0.541666666666667</v>
      </c>
      <c r="C59" s="72">
        <v>49.97</v>
      </c>
      <c r="D59" s="73">
        <f>ROUND(C59,2)</f>
        <v>49.97</v>
      </c>
      <c r="E59" s="60">
        <v>364.22</v>
      </c>
      <c r="F59" s="60">
        <v>843.10688</v>
      </c>
      <c r="G59" s="61">
        <f>ABS(F59)</f>
        <v>843.10688</v>
      </c>
      <c r="H59" s="74">
        <v>-45.48031</v>
      </c>
      <c r="I59" s="63">
        <f>MAX(H59,-0.12*G59)</f>
        <v>-45.48031</v>
      </c>
      <c r="J59" s="63">
        <f>IF(ABS(G59)&lt;=10,0.5,IF(ABS(G59)&lt;=25,1,IF(ABS(G59)&lt;=100,2,10)))</f>
        <v>10</v>
      </c>
      <c r="K59" s="64">
        <f>IF(H59&lt;-J59,1,0)</f>
        <v>1</v>
      </c>
      <c r="L59" s="64">
        <f>IF(K59=K58,L58+K59,0)</f>
        <v>1</v>
      </c>
      <c r="M59" s="65">
        <f>IF(OR(L59=12,L59=24,L59=36,L59=48,L59=60,L59=72,L59=84,L59=96),1,0)</f>
        <v>0</v>
      </c>
      <c r="N59" s="65">
        <f>IF(H59&gt;J59,1,0)</f>
        <v>0</v>
      </c>
      <c r="O59" s="65">
        <f>IF(N59=N58,O58+N59,0)</f>
        <v>0</v>
      </c>
      <c r="P59" s="65">
        <f>IF(OR(O59=12,O59=24,O59=36,O59=48,O59=60,O59=72,O59=84,O59=96),1,0)</f>
        <v>0</v>
      </c>
      <c r="Q59" s="66">
        <f>M59+P59</f>
        <v>0</v>
      </c>
      <c r="R59" s="66">
        <f>Q59*ABS(S59)*0.1</f>
        <v>0</v>
      </c>
      <c r="S59" s="67">
        <f>I59*E59/40000</f>
        <v>-0.414120962705</v>
      </c>
      <c r="T59" s="60">
        <f>MIN($T$6/100*G59,150)</f>
        <v>101.1728256</v>
      </c>
      <c r="U59" s="60">
        <f>MIN($U$6/100*G59,200)</f>
        <v>126.466032</v>
      </c>
      <c r="V59" s="60">
        <f>MIN($V$6/100*G59,250)</f>
        <v>168.621376</v>
      </c>
      <c r="W59" s="60">
        <v>0.2</v>
      </c>
      <c r="X59" s="60">
        <v>0.2</v>
      </c>
      <c r="Y59" s="60">
        <v>0.6</v>
      </c>
      <c r="Z59" s="67">
        <f>IF(AND(D59&lt;49.85,H59&gt;0),$C$2*ABS(H59)/40000,(SUMPRODUCT(--(H59&gt;$T59:$V59),(H59-$T59:$V59),($W59:$Y59)))*E59/40000)</f>
        <v>0</v>
      </c>
      <c r="AA59" s="67">
        <f>IF(AND(C59&gt;=50.1,H59&lt;0),($A$2)*ABS(H59)/40000,0)</f>
        <v>0</v>
      </c>
      <c r="AB59" s="67">
        <f>S59+Z59+AA59</f>
        <v>-0.414120962705</v>
      </c>
      <c r="AC59" s="75" t="str">
        <f>IF(AB59&gt;=0,AB59,"")</f>
        <v/>
      </c>
      <c r="AD59" s="76">
        <f>IF(AB59&lt;0,AB59,"")</f>
        <v>-0.414120962705</v>
      </c>
      <c r="AE59" s="77"/>
      <c r="AF59" s="89"/>
      <c r="AG59" s="92">
        <f>ROUND((AG58-0.01),2)</f>
        <v>50.97</v>
      </c>
      <c r="AH59" s="93">
        <v>0</v>
      </c>
      <c r="AI59" s="86">
        <v>0</v>
      </c>
    </row>
    <row r="60" spans="1:38" customHeight="1" ht="15.75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263.65</v>
      </c>
      <c r="F60" s="60">
        <v>896.92088</v>
      </c>
      <c r="G60" s="61">
        <f>ABS(F60)</f>
        <v>896.92088</v>
      </c>
      <c r="H60" s="74">
        <v>-103.53531</v>
      </c>
      <c r="I60" s="63">
        <f>MAX(H60,-0.12*G60)</f>
        <v>-103.53531</v>
      </c>
      <c r="J60" s="63">
        <f>IF(ABS(G60)&lt;=10,0.5,IF(ABS(G60)&lt;=25,1,IF(ABS(G60)&lt;=100,2,10)))</f>
        <v>10</v>
      </c>
      <c r="K60" s="64">
        <f>IF(H60&lt;-J60,1,0)</f>
        <v>1</v>
      </c>
      <c r="L60" s="64">
        <f>IF(K60=K59,L59+K60,0)</f>
        <v>2</v>
      </c>
      <c r="M60" s="65">
        <f>IF(OR(L60=12,L60=24,L60=36,L60=48,L60=60,L60=72,L60=84,L60=96),1,0)</f>
        <v>0</v>
      </c>
      <c r="N60" s="65">
        <f>IF(H60&gt;J60,1,0)</f>
        <v>0</v>
      </c>
      <c r="O60" s="65">
        <f>IF(N60=N59,O59+N60,0)</f>
        <v>0</v>
      </c>
      <c r="P60" s="65">
        <f>IF(OR(O60=12,O60=24,O60=36,O60=48,O60=60,O60=72,O60=84,O60=96),1,0)</f>
        <v>0</v>
      </c>
      <c r="Q60" s="66">
        <f>M60+P60</f>
        <v>0</v>
      </c>
      <c r="R60" s="66">
        <f>Q60*ABS(S60)*0.1</f>
        <v>0</v>
      </c>
      <c r="S60" s="67">
        <f>I60*E60/40000</f>
        <v>-0.6824271120374999</v>
      </c>
      <c r="T60" s="60">
        <f>MIN($T$6/100*G60,150)</f>
        <v>107.6305056</v>
      </c>
      <c r="U60" s="60">
        <f>MIN($U$6/100*G60,200)</f>
        <v>134.538132</v>
      </c>
      <c r="V60" s="60">
        <f>MIN($V$6/100*G60,250)</f>
        <v>179.384176</v>
      </c>
      <c r="W60" s="60">
        <v>0.2</v>
      </c>
      <c r="X60" s="60">
        <v>0.2</v>
      </c>
      <c r="Y60" s="60">
        <v>0.6</v>
      </c>
      <c r="Z60" s="67">
        <f>IF(AND(D60&lt;49.85,H60&gt;0),$C$2*ABS(H60)/40000,(SUMPRODUCT(--(H60&gt;$T60:$V60),(H60-$T60:$V60),($W60:$Y60)))*E60/40000)</f>
        <v>0</v>
      </c>
      <c r="AA60" s="67">
        <f>IF(AND(C60&gt;=50.1,H60&lt;0),($A$2)*ABS(H60)/40000,0)</f>
        <v>0</v>
      </c>
      <c r="AB60" s="67">
        <f>S60+Z60+AA60</f>
        <v>-0.6824271120374999</v>
      </c>
      <c r="AC60" s="75" t="str">
        <f>IF(AB60&gt;=0,AB60,"")</f>
        <v/>
      </c>
      <c r="AD60" s="76">
        <f>IF(AB60&lt;0,AB60,"")</f>
        <v>-0.6824271120374999</v>
      </c>
      <c r="AE60" s="77"/>
      <c r="AF60" s="89"/>
      <c r="AG60" s="92">
        <f>ROUND((AG59-0.01),2)</f>
        <v>50.96</v>
      </c>
      <c r="AH60" s="93">
        <v>0</v>
      </c>
      <c r="AI60" s="86">
        <v>0</v>
      </c>
    </row>
    <row r="61" spans="1:38" customHeight="1" ht="15.75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210.92</v>
      </c>
      <c r="F61" s="60">
        <v>769.05528</v>
      </c>
      <c r="G61" s="61">
        <f>ABS(F61)</f>
        <v>769.05528</v>
      </c>
      <c r="H61" s="74">
        <v>9.574859999999999</v>
      </c>
      <c r="I61" s="63">
        <f>MAX(H61,-0.12*G61)</f>
        <v>9.574859999999999</v>
      </c>
      <c r="J61" s="63">
        <f>IF(ABS(G61)&lt;=10,0.5,IF(ABS(G61)&lt;=25,1,IF(ABS(G61)&lt;=100,2,10)))</f>
        <v>10</v>
      </c>
      <c r="K61" s="64">
        <f>IF(H61&lt;-J61,1,0)</f>
        <v>0</v>
      </c>
      <c r="L61" s="64">
        <f>IF(K61=K60,L60+K61,0)</f>
        <v>0</v>
      </c>
      <c r="M61" s="65">
        <f>IF(OR(L61=12,L61=24,L61=36,L61=48,L61=60,L61=72,L61=84,L61=96),1,0)</f>
        <v>0</v>
      </c>
      <c r="N61" s="65">
        <f>IF(H61&gt;J61,1,0)</f>
        <v>0</v>
      </c>
      <c r="O61" s="65">
        <f>IF(N61=N60,O60+N61,0)</f>
        <v>0</v>
      </c>
      <c r="P61" s="65">
        <f>IF(OR(O61=12,O61=24,O61=36,O61=48,O61=60,O61=72,O61=84,O61=96),1,0)</f>
        <v>0</v>
      </c>
      <c r="Q61" s="66">
        <f>M61+P61</f>
        <v>0</v>
      </c>
      <c r="R61" s="66">
        <f>Q61*ABS(S61)*0.1</f>
        <v>0</v>
      </c>
      <c r="S61" s="67">
        <f>I61*E61/40000</f>
        <v>0.05048823677999999</v>
      </c>
      <c r="T61" s="60">
        <f>MIN($T$6/100*G61,150)</f>
        <v>92.2866336</v>
      </c>
      <c r="U61" s="60">
        <f>MIN($U$6/100*G61,200)</f>
        <v>115.358292</v>
      </c>
      <c r="V61" s="60">
        <f>MIN($V$6/100*G61,250)</f>
        <v>153.811056</v>
      </c>
      <c r="W61" s="60">
        <v>0.2</v>
      </c>
      <c r="X61" s="60">
        <v>0.2</v>
      </c>
      <c r="Y61" s="60">
        <v>0.6</v>
      </c>
      <c r="Z61" s="67">
        <f>IF(AND(D61&lt;49.85,H61&gt;0),$C$2*ABS(H61)/40000,(SUMPRODUCT(--(H61&gt;$T61:$V61),(H61-$T61:$V61),($W61:$Y61)))*E61/40000)</f>
        <v>0</v>
      </c>
      <c r="AA61" s="67">
        <f>IF(AND(C61&gt;=50.1,H61&lt;0),($A$2)*ABS(H61)/40000,0)</f>
        <v>0</v>
      </c>
      <c r="AB61" s="67">
        <f>S61+Z61+AA61</f>
        <v>0.05048823677999999</v>
      </c>
      <c r="AC61" s="75">
        <f>IF(AB61&gt;=0,AB61,"")</f>
        <v>0.05048823677999999</v>
      </c>
      <c r="AD61" s="76" t="str">
        <f>IF(AB61&lt;0,AB61,"")</f>
        <v/>
      </c>
      <c r="AE61" s="77"/>
      <c r="AF61" s="89"/>
      <c r="AG61" s="92">
        <f>ROUND((AG60-0.01),2)</f>
        <v>50.95</v>
      </c>
      <c r="AH61" s="93">
        <v>0</v>
      </c>
      <c r="AI61" s="86">
        <v>0</v>
      </c>
    </row>
    <row r="62" spans="1:38" customHeight="1" ht="15.75">
      <c r="A62" s="70">
        <v>0.5625</v>
      </c>
      <c r="B62" s="71">
        <v>0.572916666666667</v>
      </c>
      <c r="C62" s="72">
        <v>49.97</v>
      </c>
      <c r="D62" s="73">
        <f>ROUND(C62,2)</f>
        <v>49.97</v>
      </c>
      <c r="E62" s="60">
        <v>364.22</v>
      </c>
      <c r="F62" s="60">
        <v>758.3332799999999</v>
      </c>
      <c r="G62" s="61">
        <f>ABS(F62)</f>
        <v>758.3332799999999</v>
      </c>
      <c r="H62" s="74">
        <v>13.00125</v>
      </c>
      <c r="I62" s="63">
        <f>MAX(H62,-0.12*G62)</f>
        <v>13.00125</v>
      </c>
      <c r="J62" s="63">
        <f>IF(ABS(G62)&lt;=10,0.5,IF(ABS(G62)&lt;=25,1,IF(ABS(G62)&lt;=100,2,10)))</f>
        <v>10</v>
      </c>
      <c r="K62" s="64">
        <f>IF(H62&lt;-J62,1,0)</f>
        <v>0</v>
      </c>
      <c r="L62" s="64">
        <f>IF(K62=K61,L61+K62,0)</f>
        <v>0</v>
      </c>
      <c r="M62" s="65">
        <f>IF(OR(L62=12,L62=24,L62=36,L62=48,L62=60,L62=72,L62=84,L62=96),1,0)</f>
        <v>0</v>
      </c>
      <c r="N62" s="65">
        <f>IF(H62&gt;J62,1,0)</f>
        <v>1</v>
      </c>
      <c r="O62" s="65">
        <f>IF(N62=N61,O61+N62,0)</f>
        <v>0</v>
      </c>
      <c r="P62" s="65">
        <f>IF(OR(O62=12,O62=24,O62=36,O62=48,O62=60,O62=72,O62=84,O62=96),1,0)</f>
        <v>0</v>
      </c>
      <c r="Q62" s="66">
        <f>M62+P62</f>
        <v>0</v>
      </c>
      <c r="R62" s="66">
        <f>Q62*ABS(S62)*0.1</f>
        <v>0</v>
      </c>
      <c r="S62" s="67">
        <f>I62*E62/40000</f>
        <v>0.118382881875</v>
      </c>
      <c r="T62" s="60">
        <f>MIN($T$6/100*G62,150)</f>
        <v>90.9999936</v>
      </c>
      <c r="U62" s="60">
        <f>MIN($U$6/100*G62,200)</f>
        <v>113.749992</v>
      </c>
      <c r="V62" s="60">
        <f>MIN($V$6/100*G62,250)</f>
        <v>151.666656</v>
      </c>
      <c r="W62" s="60">
        <v>0.2</v>
      </c>
      <c r="X62" s="60">
        <v>0.2</v>
      </c>
      <c r="Y62" s="60">
        <v>0.6</v>
      </c>
      <c r="Z62" s="67">
        <f>IF(AND(D62&lt;49.85,H62&gt;0),$C$2*ABS(H62)/40000,(SUMPRODUCT(--(H62&gt;$T62:$V62),(H62-$T62:$V62),($W62:$Y62)))*E62/40000)</f>
        <v>0</v>
      </c>
      <c r="AA62" s="67">
        <f>IF(AND(C62&gt;=50.1,H62&lt;0),($A$2)*ABS(H62)/40000,0)</f>
        <v>0</v>
      </c>
      <c r="AB62" s="67">
        <f>S62+Z62+AA62</f>
        <v>0.118382881875</v>
      </c>
      <c r="AC62" s="75">
        <f>IF(AB62&gt;=0,AB62,"")</f>
        <v>0.118382881875</v>
      </c>
      <c r="AD62" s="76" t="str">
        <f>IF(AB62&lt;0,AB62,"")</f>
        <v/>
      </c>
      <c r="AE62" s="77"/>
      <c r="AF62" s="89"/>
      <c r="AG62" s="92">
        <f>ROUND((AG61-0.01),2)</f>
        <v>50.94</v>
      </c>
      <c r="AH62" s="93">
        <v>0</v>
      </c>
      <c r="AI62" s="86">
        <v>0</v>
      </c>
    </row>
    <row r="63" spans="1:38" customHeight="1" ht="15.75">
      <c r="A63" s="70">
        <v>0.572916666666667</v>
      </c>
      <c r="B63" s="71">
        <v>0.583333333333334</v>
      </c>
      <c r="C63" s="72">
        <v>50.03</v>
      </c>
      <c r="D63" s="73">
        <f>ROUND(C63,2)</f>
        <v>50.03</v>
      </c>
      <c r="E63" s="60">
        <v>105.46</v>
      </c>
      <c r="F63" s="60">
        <v>747.77728</v>
      </c>
      <c r="G63" s="61">
        <f>ABS(F63)</f>
        <v>747.77728</v>
      </c>
      <c r="H63" s="74">
        <v>8.901389999999999</v>
      </c>
      <c r="I63" s="63">
        <f>MAX(H63,-0.12*G63)</f>
        <v>8.901389999999999</v>
      </c>
      <c r="J63" s="63">
        <f>IF(ABS(G63)&lt;=10,0.5,IF(ABS(G63)&lt;=25,1,IF(ABS(G63)&lt;=100,2,10)))</f>
        <v>10</v>
      </c>
      <c r="K63" s="64">
        <f>IF(H63&lt;-J63,1,0)</f>
        <v>0</v>
      </c>
      <c r="L63" s="64">
        <f>IF(K63=K62,L62+K63,0)</f>
        <v>0</v>
      </c>
      <c r="M63" s="65">
        <f>IF(OR(L63=12,L63=24,L63=36,L63=48,L63=60,L63=72,L63=84,L63=96),1,0)</f>
        <v>0</v>
      </c>
      <c r="N63" s="65">
        <f>IF(H63&gt;J63,1,0)</f>
        <v>0</v>
      </c>
      <c r="O63" s="65">
        <f>IF(N63=N62,O62+N63,0)</f>
        <v>0</v>
      </c>
      <c r="P63" s="65">
        <f>IF(OR(O63=12,O63=24,O63=36,O63=48,O63=60,O63=72,O63=84,O63=96),1,0)</f>
        <v>0</v>
      </c>
      <c r="Q63" s="66">
        <f>M63+P63</f>
        <v>0</v>
      </c>
      <c r="R63" s="66">
        <f>Q63*ABS(S63)*0.1</f>
        <v>0</v>
      </c>
      <c r="S63" s="67">
        <f>I63*E63/40000</f>
        <v>0.023468514735</v>
      </c>
      <c r="T63" s="60">
        <f>MIN($T$6/100*G63,150)</f>
        <v>89.7332736</v>
      </c>
      <c r="U63" s="60">
        <f>MIN($U$6/100*G63,200)</f>
        <v>112.166592</v>
      </c>
      <c r="V63" s="60">
        <f>MIN($V$6/100*G63,250)</f>
        <v>149.555456</v>
      </c>
      <c r="W63" s="60">
        <v>0.2</v>
      </c>
      <c r="X63" s="60">
        <v>0.2</v>
      </c>
      <c r="Y63" s="60">
        <v>0.6</v>
      </c>
      <c r="Z63" s="67">
        <f>IF(AND(D63&lt;49.85,H63&gt;0),$C$2*ABS(H63)/40000,(SUMPRODUCT(--(H63&gt;$T63:$V63),(H63-$T63:$V63),($W63:$Y63)))*E63/40000)</f>
        <v>0</v>
      </c>
      <c r="AA63" s="67">
        <f>IF(AND(C63&gt;=50.1,H63&lt;0),($A$2)*ABS(H63)/40000,0)</f>
        <v>0</v>
      </c>
      <c r="AB63" s="67">
        <f>S63+Z63+AA63</f>
        <v>0.023468514735</v>
      </c>
      <c r="AC63" s="75">
        <f>IF(AB63&gt;=0,AB63,"")</f>
        <v>0.023468514735</v>
      </c>
      <c r="AD63" s="76" t="str">
        <f>IF(AB63&lt;0,AB63,"")</f>
        <v/>
      </c>
      <c r="AE63" s="77"/>
      <c r="AF63" s="89"/>
      <c r="AG63" s="92">
        <f>ROUND((AG62-0.01),2)</f>
        <v>50.93</v>
      </c>
      <c r="AH63" s="93">
        <v>0</v>
      </c>
      <c r="AI63" s="86">
        <v>0</v>
      </c>
    </row>
    <row r="64" spans="1:38" customHeight="1" ht="15.75">
      <c r="A64" s="70">
        <v>0.583333333333333</v>
      </c>
      <c r="B64" s="71">
        <v>0.59375</v>
      </c>
      <c r="C64" s="72">
        <v>50.12</v>
      </c>
      <c r="D64" s="73">
        <f>ROUND(C64,2)</f>
        <v>50.12</v>
      </c>
      <c r="E64" s="60">
        <v>0</v>
      </c>
      <c r="F64" s="60">
        <v>738.21768</v>
      </c>
      <c r="G64" s="61">
        <f>ABS(F64)</f>
        <v>738.21768</v>
      </c>
      <c r="H64" s="74">
        <v>-7.82996</v>
      </c>
      <c r="I64" s="63">
        <f>MAX(H64,-0.12*G64)</f>
        <v>-7.82996</v>
      </c>
      <c r="J64" s="63">
        <f>IF(ABS(G64)&lt;=10,0.5,IF(ABS(G64)&lt;=25,1,IF(ABS(G64)&lt;=100,2,10)))</f>
        <v>10</v>
      </c>
      <c r="K64" s="64">
        <f>IF(H64&lt;-J64,1,0)</f>
        <v>0</v>
      </c>
      <c r="L64" s="64">
        <f>IF(K64=K63,L63+K64,0)</f>
        <v>0</v>
      </c>
      <c r="M64" s="65">
        <f>IF(OR(L64=12,L64=24,L64=36,L64=48,L64=60,L64=72,L64=84,L64=96),1,0)</f>
        <v>0</v>
      </c>
      <c r="N64" s="65">
        <f>IF(H64&gt;J64,1,0)</f>
        <v>0</v>
      </c>
      <c r="O64" s="65">
        <f>IF(N64=N63,O63+N64,0)</f>
        <v>0</v>
      </c>
      <c r="P64" s="65">
        <f>IF(OR(O64=12,O64=24,O64=36,O64=48,O64=60,O64=72,O64=84,O64=96),1,0)</f>
        <v>0</v>
      </c>
      <c r="Q64" s="66">
        <f>M64+P64</f>
        <v>0</v>
      </c>
      <c r="R64" s="66">
        <f>Q64*ABS(S64)*0.1</f>
        <v>0</v>
      </c>
      <c r="S64" s="67">
        <f>I64*E64/40000</f>
        <v>-0</v>
      </c>
      <c r="T64" s="60">
        <f>MIN($T$6/100*G64,150)</f>
        <v>88.5861216</v>
      </c>
      <c r="U64" s="60">
        <f>MIN($U$6/100*G64,200)</f>
        <v>110.732652</v>
      </c>
      <c r="V64" s="60">
        <f>MIN($V$6/100*G64,250)</f>
        <v>147.643536</v>
      </c>
      <c r="W64" s="60">
        <v>0.2</v>
      </c>
      <c r="X64" s="60">
        <v>0.2</v>
      </c>
      <c r="Y64" s="60">
        <v>0.6</v>
      </c>
      <c r="Z64" s="67">
        <f>IF(AND(D64&lt;49.85,H64&gt;0),$C$2*ABS(H64)/40000,(SUMPRODUCT(--(H64&gt;$T64:$V64),(H64-$T64:$V64),($W64:$Y64)))*E64/40000)</f>
        <v>0</v>
      </c>
      <c r="AA64" s="67">
        <f>IF(AND(C64&gt;=50.1,H64&lt;0),($A$2)*ABS(H64)/40000,0)</f>
        <v>0.051609615348</v>
      </c>
      <c r="AB64" s="67">
        <f>S64+Z64+AA64</f>
        <v>0.051609615348</v>
      </c>
      <c r="AC64" s="75">
        <f>IF(AB64&gt;=0,AB64,"")</f>
        <v>0.051609615348</v>
      </c>
      <c r="AD64" s="76" t="str">
        <f>IF(AB64&lt;0,AB64,"")</f>
        <v/>
      </c>
      <c r="AE64" s="77"/>
      <c r="AF64" s="89"/>
      <c r="AG64" s="92">
        <f>ROUND((AG63-0.01),2)</f>
        <v>50.92</v>
      </c>
      <c r="AH64" s="93">
        <v>0</v>
      </c>
      <c r="AI64" s="86">
        <v>0</v>
      </c>
    </row>
    <row r="65" spans="1:38" customHeight="1" ht="15.75">
      <c r="A65" s="70">
        <v>0.59375</v>
      </c>
      <c r="B65" s="71">
        <v>0.604166666666667</v>
      </c>
      <c r="C65" s="72">
        <v>50.05</v>
      </c>
      <c r="D65" s="73">
        <f>ROUND(C65,2)</f>
        <v>50.05</v>
      </c>
      <c r="E65" s="60">
        <v>0</v>
      </c>
      <c r="F65" s="60">
        <v>735.49168</v>
      </c>
      <c r="G65" s="61">
        <f>ABS(F65)</f>
        <v>735.49168</v>
      </c>
      <c r="H65" s="74">
        <v>7.04709</v>
      </c>
      <c r="I65" s="63">
        <f>MAX(H65,-0.12*G65)</f>
        <v>7.04709</v>
      </c>
      <c r="J65" s="63">
        <f>IF(ABS(G65)&lt;=10,0.5,IF(ABS(G65)&lt;=25,1,IF(ABS(G65)&lt;=100,2,10)))</f>
        <v>10</v>
      </c>
      <c r="K65" s="64">
        <f>IF(H65&lt;-J65,1,0)</f>
        <v>0</v>
      </c>
      <c r="L65" s="64">
        <f>IF(K65=K64,L64+K65,0)</f>
        <v>0</v>
      </c>
      <c r="M65" s="65">
        <f>IF(OR(L65=12,L65=24,L65=36,L65=48,L65=60,L65=72,L65=84,L65=96),1,0)</f>
        <v>0</v>
      </c>
      <c r="N65" s="65">
        <f>IF(H65&gt;J65,1,0)</f>
        <v>0</v>
      </c>
      <c r="O65" s="65">
        <f>IF(N65=N64,O64+N65,0)</f>
        <v>0</v>
      </c>
      <c r="P65" s="65">
        <f>IF(OR(O65=12,O65=24,O65=36,O65=48,O65=60,O65=72,O65=84,O65=96),1,0)</f>
        <v>0</v>
      </c>
      <c r="Q65" s="66">
        <f>M65+P65</f>
        <v>0</v>
      </c>
      <c r="R65" s="66">
        <f>Q65*ABS(S65)*0.1</f>
        <v>0</v>
      </c>
      <c r="S65" s="67">
        <f>I65*E65/40000</f>
        <v>0</v>
      </c>
      <c r="T65" s="60">
        <f>MIN($T$6/100*G65,150)</f>
        <v>88.25900159999999</v>
      </c>
      <c r="U65" s="60">
        <f>MIN($U$6/100*G65,200)</f>
        <v>110.323752</v>
      </c>
      <c r="V65" s="60">
        <f>MIN($V$6/100*G65,250)</f>
        <v>147.098336</v>
      </c>
      <c r="W65" s="60">
        <v>0.2</v>
      </c>
      <c r="X65" s="60">
        <v>0.2</v>
      </c>
      <c r="Y65" s="60">
        <v>0.6</v>
      </c>
      <c r="Z65" s="67">
        <f>IF(AND(D65&lt;49.85,H65&gt;0),$C$2*ABS(H65)/40000,(SUMPRODUCT(--(H65&gt;$T65:$V65),(H65-$T65:$V65),($W65:$Y65)))*E65/40000)</f>
        <v>0</v>
      </c>
      <c r="AA65" s="67">
        <f>IF(AND(C65&gt;=50.1,H65&lt;0),($A$2)*ABS(H65)/40000,0)</f>
        <v>0</v>
      </c>
      <c r="AB65" s="67">
        <f>S65+Z65+AA65</f>
        <v>0</v>
      </c>
      <c r="AC65" s="75">
        <f>IF(AB65&gt;=0,AB65,"")</f>
        <v>0</v>
      </c>
      <c r="AD65" s="76" t="str">
        <f>IF(AB65&lt;0,AB65,"")</f>
        <v/>
      </c>
      <c r="AE65" s="77"/>
      <c r="AF65" s="89"/>
      <c r="AG65" s="92">
        <f>ROUND((AG64-0.01),2)</f>
        <v>50.91</v>
      </c>
      <c r="AH65" s="93">
        <v>0</v>
      </c>
      <c r="AI65" s="86">
        <v>0</v>
      </c>
    </row>
    <row r="66" spans="1:38" customHeight="1" ht="15.75">
      <c r="A66" s="70">
        <v>0.604166666666667</v>
      </c>
      <c r="B66" s="71">
        <v>0.614583333333334</v>
      </c>
      <c r="C66" s="72">
        <v>50.06</v>
      </c>
      <c r="D66" s="73">
        <f>ROUND(C66,2)</f>
        <v>50.06</v>
      </c>
      <c r="E66" s="60">
        <v>0</v>
      </c>
      <c r="F66" s="60">
        <v>735.61968</v>
      </c>
      <c r="G66" s="61">
        <f>ABS(F66)</f>
        <v>735.61968</v>
      </c>
      <c r="H66" s="74">
        <v>0.24917</v>
      </c>
      <c r="I66" s="63">
        <f>MAX(H66,-0.12*G66)</f>
        <v>0.24917</v>
      </c>
      <c r="J66" s="63">
        <f>IF(ABS(G66)&lt;=10,0.5,IF(ABS(G66)&lt;=25,1,IF(ABS(G66)&lt;=100,2,10)))</f>
        <v>10</v>
      </c>
      <c r="K66" s="64">
        <f>IF(H66&lt;-J66,1,0)</f>
        <v>0</v>
      </c>
      <c r="L66" s="64">
        <f>IF(K66=K65,L65+K66,0)</f>
        <v>0</v>
      </c>
      <c r="M66" s="65">
        <f>IF(OR(L66=12,L66=24,L66=36,L66=48,L66=60,L66=72,L66=84,L66=96),1,0)</f>
        <v>0</v>
      </c>
      <c r="N66" s="65">
        <f>IF(H66&gt;J66,1,0)</f>
        <v>0</v>
      </c>
      <c r="O66" s="65">
        <f>IF(N66=N65,O65+N66,0)</f>
        <v>0</v>
      </c>
      <c r="P66" s="65">
        <f>IF(OR(O66=12,O66=24,O66=36,O66=48,O66=60,O66=72,O66=84,O66=96),1,0)</f>
        <v>0</v>
      </c>
      <c r="Q66" s="66">
        <f>M66+P66</f>
        <v>0</v>
      </c>
      <c r="R66" s="66">
        <f>Q66*ABS(S66)*0.1</f>
        <v>0</v>
      </c>
      <c r="S66" s="67">
        <f>I66*E66/40000</f>
        <v>0</v>
      </c>
      <c r="T66" s="60">
        <f>MIN($T$6/100*G66,150)</f>
        <v>88.27436159999999</v>
      </c>
      <c r="U66" s="60">
        <f>MIN($U$6/100*G66,200)</f>
        <v>110.342952</v>
      </c>
      <c r="V66" s="60">
        <f>MIN($V$6/100*G66,250)</f>
        <v>147.123936</v>
      </c>
      <c r="W66" s="60">
        <v>0.2</v>
      </c>
      <c r="X66" s="60">
        <v>0.2</v>
      </c>
      <c r="Y66" s="60">
        <v>0.6</v>
      </c>
      <c r="Z66" s="67">
        <f>IF(AND(D66&lt;49.85,H66&gt;0),$C$2*ABS(H66)/40000,(SUMPRODUCT(--(H66&gt;$T66:$V66),(H66-$T66:$V66),($W66:$Y66)))*E66/40000)</f>
        <v>0</v>
      </c>
      <c r="AA66" s="67">
        <f>IF(AND(C66&gt;=50.1,H66&lt;0),($A$2)*ABS(H66)/40000,0)</f>
        <v>0</v>
      </c>
      <c r="AB66" s="67">
        <f>S66+Z66+AA66</f>
        <v>0</v>
      </c>
      <c r="AC66" s="75">
        <f>IF(AB66&gt;=0,AB66,"")</f>
        <v>0</v>
      </c>
      <c r="AD66" s="76" t="str">
        <f>IF(AB66&lt;0,AB66,"")</f>
        <v/>
      </c>
      <c r="AE66" s="77"/>
      <c r="AF66" s="89"/>
      <c r="AG66" s="92">
        <f>ROUND((AG65-0.01),2)</f>
        <v>50.9</v>
      </c>
      <c r="AH66" s="93">
        <v>0</v>
      </c>
      <c r="AI66" s="86">
        <v>0</v>
      </c>
    </row>
    <row r="67" spans="1:38" customHeight="1" ht="15.75">
      <c r="A67" s="70">
        <v>0.614583333333333</v>
      </c>
      <c r="B67" s="71">
        <v>0.625</v>
      </c>
      <c r="C67" s="72">
        <v>49.98</v>
      </c>
      <c r="D67" s="73">
        <f>ROUND(C67,2)</f>
        <v>49.98</v>
      </c>
      <c r="E67" s="60">
        <v>330.7</v>
      </c>
      <c r="F67" s="60">
        <v>735.66008</v>
      </c>
      <c r="G67" s="61">
        <f>ABS(F67)</f>
        <v>735.66008</v>
      </c>
      <c r="H67" s="74">
        <v>-17.17269</v>
      </c>
      <c r="I67" s="63">
        <f>MAX(H67,-0.12*G67)</f>
        <v>-17.17269</v>
      </c>
      <c r="J67" s="63">
        <f>IF(ABS(G67)&lt;=10,0.5,IF(ABS(G67)&lt;=25,1,IF(ABS(G67)&lt;=100,2,10)))</f>
        <v>10</v>
      </c>
      <c r="K67" s="64">
        <f>IF(H67&lt;-J67,1,0)</f>
        <v>1</v>
      </c>
      <c r="L67" s="64">
        <f>IF(K67=K66,L66+K67,0)</f>
        <v>0</v>
      </c>
      <c r="M67" s="65">
        <f>IF(OR(L67=12,L67=24,L67=36,L67=48,L67=60,L67=72,L67=84,L67=96),1,0)</f>
        <v>0</v>
      </c>
      <c r="N67" s="65">
        <f>IF(H67&gt;J67,1,0)</f>
        <v>0</v>
      </c>
      <c r="O67" s="65">
        <f>IF(N67=N66,O66+N67,0)</f>
        <v>0</v>
      </c>
      <c r="P67" s="65">
        <f>IF(OR(O67=12,O67=24,O67=36,O67=48,O67=60,O67=72,O67=84,O67=96),1,0)</f>
        <v>0</v>
      </c>
      <c r="Q67" s="66">
        <f>M67+P67</f>
        <v>0</v>
      </c>
      <c r="R67" s="66">
        <f>Q67*ABS(S67)*0.1</f>
        <v>0</v>
      </c>
      <c r="S67" s="67">
        <f>I67*E67/40000</f>
        <v>-0.141975214575</v>
      </c>
      <c r="T67" s="60">
        <f>MIN($T$6/100*G67,150)</f>
        <v>88.2792096</v>
      </c>
      <c r="U67" s="60">
        <f>MIN($U$6/100*G67,200)</f>
        <v>110.349012</v>
      </c>
      <c r="V67" s="60">
        <f>MIN($V$6/100*G67,250)</f>
        <v>147.132016</v>
      </c>
      <c r="W67" s="60">
        <v>0.2</v>
      </c>
      <c r="X67" s="60">
        <v>0.2</v>
      </c>
      <c r="Y67" s="60">
        <v>0.6</v>
      </c>
      <c r="Z67" s="67">
        <f>IF(AND(D67&lt;49.85,H67&gt;0),$C$2*ABS(H67)/40000,(SUMPRODUCT(--(H67&gt;$T67:$V67),(H67-$T67:$V67),($W67:$Y67)))*E67/40000)</f>
        <v>0</v>
      </c>
      <c r="AA67" s="67">
        <f>IF(AND(C67&gt;=50.1,H67&lt;0),($A$2)*ABS(H67)/40000,0)</f>
        <v>0</v>
      </c>
      <c r="AB67" s="67">
        <f>S67+Z67+AA67</f>
        <v>-0.141975214575</v>
      </c>
      <c r="AC67" s="75" t="str">
        <f>IF(AB67&gt;=0,AB67,"")</f>
        <v/>
      </c>
      <c r="AD67" s="76">
        <f>IF(AB67&lt;0,AB67,"")</f>
        <v>-0.141975214575</v>
      </c>
      <c r="AE67" s="77"/>
      <c r="AF67" s="89"/>
      <c r="AG67" s="92">
        <f>ROUND((AG66-0.01),2)</f>
        <v>50.89</v>
      </c>
      <c r="AH67" s="93">
        <v>0</v>
      </c>
      <c r="AI67" s="86">
        <v>0</v>
      </c>
    </row>
    <row r="68" spans="1:38" customHeight="1" ht="15.75">
      <c r="A68" s="70">
        <v>0.625</v>
      </c>
      <c r="B68" s="71">
        <v>0.635416666666667</v>
      </c>
      <c r="C68" s="72">
        <v>50.08</v>
      </c>
      <c r="D68" s="73">
        <f>ROUND(C68,2)</f>
        <v>50.08</v>
      </c>
      <c r="E68" s="60">
        <v>0</v>
      </c>
      <c r="F68" s="60">
        <v>695.33952</v>
      </c>
      <c r="G68" s="61">
        <f>ABS(F68)</f>
        <v>695.33952</v>
      </c>
      <c r="H68" s="74">
        <v>13.92351</v>
      </c>
      <c r="I68" s="63">
        <f>MAX(H68,-0.12*G68)</f>
        <v>13.92351</v>
      </c>
      <c r="J68" s="63">
        <f>IF(ABS(G68)&lt;=10,0.5,IF(ABS(G68)&lt;=25,1,IF(ABS(G68)&lt;=100,2,10)))</f>
        <v>10</v>
      </c>
      <c r="K68" s="64">
        <f>IF(H68&lt;-J68,1,0)</f>
        <v>0</v>
      </c>
      <c r="L68" s="64">
        <f>IF(K68=K67,L67+K68,0)</f>
        <v>0</v>
      </c>
      <c r="M68" s="65">
        <f>IF(OR(L68=12,L68=24,L68=36,L68=48,L68=60,L68=72,L68=84,L68=96),1,0)</f>
        <v>0</v>
      </c>
      <c r="N68" s="65">
        <f>IF(H68&gt;J68,1,0)</f>
        <v>1</v>
      </c>
      <c r="O68" s="65">
        <f>IF(N68=N67,O67+N68,0)</f>
        <v>0</v>
      </c>
      <c r="P68" s="65">
        <f>IF(OR(O68=12,O68=24,O68=36,O68=48,O68=60,O68=72,O68=84,O68=96),1,0)</f>
        <v>0</v>
      </c>
      <c r="Q68" s="66">
        <f>M68+P68</f>
        <v>0</v>
      </c>
      <c r="R68" s="66">
        <f>Q68*ABS(S68)*0.1</f>
        <v>0</v>
      </c>
      <c r="S68" s="67">
        <f>I68*E68/40000</f>
        <v>0</v>
      </c>
      <c r="T68" s="60">
        <f>MIN($T$6/100*G68,150)</f>
        <v>83.44074239999999</v>
      </c>
      <c r="U68" s="60">
        <f>MIN($U$6/100*G68,200)</f>
        <v>104.300928</v>
      </c>
      <c r="V68" s="60">
        <f>MIN($V$6/100*G68,250)</f>
        <v>139.067904</v>
      </c>
      <c r="W68" s="60">
        <v>0.2</v>
      </c>
      <c r="X68" s="60">
        <v>0.2</v>
      </c>
      <c r="Y68" s="60">
        <v>0.6</v>
      </c>
      <c r="Z68" s="67">
        <f>IF(AND(D68&lt;49.85,H68&gt;0),$C$2*ABS(H68)/40000,(SUMPRODUCT(--(H68&gt;$T68:$V68),(H68-$T68:$V68),($W68:$Y68)))*E68/40000)</f>
        <v>0</v>
      </c>
      <c r="AA68" s="67">
        <f>IF(AND(C68&gt;=50.1,H68&lt;0),($A$2)*ABS(H68)/40000,0)</f>
        <v>0</v>
      </c>
      <c r="AB68" s="67">
        <f>S68+Z68+AA68</f>
        <v>0</v>
      </c>
      <c r="AC68" s="75">
        <f>IF(AB68&gt;=0,AB68,"")</f>
        <v>0</v>
      </c>
      <c r="AD68" s="76" t="str">
        <f>IF(AB68&lt;0,AB68,"")</f>
        <v/>
      </c>
      <c r="AE68" s="77"/>
      <c r="AF68" s="89"/>
      <c r="AG68" s="92">
        <f>ROUND((AG67-0.01),2)</f>
        <v>50.88</v>
      </c>
      <c r="AH68" s="93">
        <v>0</v>
      </c>
      <c r="AI68" s="86">
        <v>0</v>
      </c>
    </row>
    <row r="69" spans="1:38" customHeight="1" ht="15.75">
      <c r="A69" s="70">
        <v>0.635416666666667</v>
      </c>
      <c r="B69" s="71">
        <v>0.645833333333334</v>
      </c>
      <c r="C69" s="72">
        <v>50.02</v>
      </c>
      <c r="D69" s="73">
        <f>ROUND(C69,2)</f>
        <v>50.02</v>
      </c>
      <c r="E69" s="60">
        <v>158.19</v>
      </c>
      <c r="F69" s="60">
        <v>717.66632</v>
      </c>
      <c r="G69" s="61">
        <f>ABS(F69)</f>
        <v>717.66632</v>
      </c>
      <c r="H69" s="74">
        <v>-28.67722</v>
      </c>
      <c r="I69" s="63">
        <f>MAX(H69,-0.12*G69)</f>
        <v>-28.67722</v>
      </c>
      <c r="J69" s="63">
        <f>IF(ABS(G69)&lt;=10,0.5,IF(ABS(G69)&lt;=25,1,IF(ABS(G69)&lt;=100,2,10)))</f>
        <v>10</v>
      </c>
      <c r="K69" s="64">
        <f>IF(H69&lt;-J69,1,0)</f>
        <v>1</v>
      </c>
      <c r="L69" s="64">
        <f>IF(K69=K68,L68+K69,0)</f>
        <v>0</v>
      </c>
      <c r="M69" s="65">
        <f>IF(OR(L69=12,L69=24,L69=36,L69=48,L69=60,L69=72,L69=84,L69=96),1,0)</f>
        <v>0</v>
      </c>
      <c r="N69" s="65">
        <f>IF(H69&gt;J69,1,0)</f>
        <v>0</v>
      </c>
      <c r="O69" s="65">
        <f>IF(N69=N68,O68+N69,0)</f>
        <v>0</v>
      </c>
      <c r="P69" s="65">
        <f>IF(OR(O69=12,O69=24,O69=36,O69=48,O69=60,O69=72,O69=84,O69=96),1,0)</f>
        <v>0</v>
      </c>
      <c r="Q69" s="66">
        <f>M69+P69</f>
        <v>0</v>
      </c>
      <c r="R69" s="66">
        <f>Q69*ABS(S69)*0.1</f>
        <v>0</v>
      </c>
      <c r="S69" s="67">
        <f>I69*E69/40000</f>
        <v>-0.113411235795</v>
      </c>
      <c r="T69" s="60">
        <f>MIN($T$6/100*G69,150)</f>
        <v>86.1199584</v>
      </c>
      <c r="U69" s="60">
        <f>MIN($U$6/100*G69,200)</f>
        <v>107.649948</v>
      </c>
      <c r="V69" s="60">
        <f>MIN($V$6/100*G69,250)</f>
        <v>143.533264</v>
      </c>
      <c r="W69" s="60">
        <v>0.2</v>
      </c>
      <c r="X69" s="60">
        <v>0.2</v>
      </c>
      <c r="Y69" s="60">
        <v>0.6</v>
      </c>
      <c r="Z69" s="67">
        <f>IF(AND(D69&lt;49.85,H69&gt;0),$C$2*ABS(H69)/40000,(SUMPRODUCT(--(H69&gt;$T69:$V69),(H69-$T69:$V69),($W69:$Y69)))*E69/40000)</f>
        <v>0</v>
      </c>
      <c r="AA69" s="67">
        <f>IF(AND(C69&gt;=50.1,H69&lt;0),($A$2)*ABS(H69)/40000,0)</f>
        <v>0</v>
      </c>
      <c r="AB69" s="67">
        <f>S69+Z69+AA69</f>
        <v>-0.113411235795</v>
      </c>
      <c r="AC69" s="75" t="str">
        <f>IF(AB69&gt;=0,AB69,"")</f>
        <v/>
      </c>
      <c r="AD69" s="76">
        <f>IF(AB69&lt;0,AB69,"")</f>
        <v>-0.113411235795</v>
      </c>
      <c r="AE69" s="77"/>
      <c r="AF69" s="89"/>
      <c r="AG69" s="92">
        <f>ROUND((AG68-0.01),2)</f>
        <v>50.87</v>
      </c>
      <c r="AH69" s="93">
        <v>0</v>
      </c>
      <c r="AI69" s="86">
        <v>0</v>
      </c>
    </row>
    <row r="70" spans="1:38" customHeight="1" ht="15.75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210.92</v>
      </c>
      <c r="F70" s="60">
        <v>715.73765</v>
      </c>
      <c r="G70" s="61">
        <f>ABS(F70)</f>
        <v>715.73765</v>
      </c>
      <c r="H70" s="74">
        <v>-24.86233</v>
      </c>
      <c r="I70" s="63">
        <f>MAX(H70,-0.12*G70)</f>
        <v>-24.86233</v>
      </c>
      <c r="J70" s="63">
        <f>IF(ABS(G70)&lt;=10,0.5,IF(ABS(G70)&lt;=25,1,IF(ABS(G70)&lt;=100,2,10)))</f>
        <v>10</v>
      </c>
      <c r="K70" s="64">
        <f>IF(H70&lt;-J70,1,0)</f>
        <v>1</v>
      </c>
      <c r="L70" s="64">
        <f>IF(K70=K69,L69+K70,0)</f>
        <v>1</v>
      </c>
      <c r="M70" s="65">
        <f>IF(OR(L70=12,L70=24,L70=36,L70=48,L70=60,L70=72,L70=84,L70=96),1,0)</f>
        <v>0</v>
      </c>
      <c r="N70" s="65">
        <f>IF(H70&gt;J70,1,0)</f>
        <v>0</v>
      </c>
      <c r="O70" s="65">
        <f>IF(N70=N69,O69+N70,0)</f>
        <v>0</v>
      </c>
      <c r="P70" s="65">
        <f>IF(OR(O70=12,O70=24,O70=36,O70=48,O70=60,O70=72,O70=84,O70=96),1,0)</f>
        <v>0</v>
      </c>
      <c r="Q70" s="66">
        <f>M70+P70</f>
        <v>0</v>
      </c>
      <c r="R70" s="66">
        <f>Q70*ABS(S70)*0.1</f>
        <v>0</v>
      </c>
      <c r="S70" s="67">
        <f>I70*E70/40000</f>
        <v>-0.13109906609</v>
      </c>
      <c r="T70" s="60">
        <f>MIN($T$6/100*G70,150)</f>
        <v>85.888518</v>
      </c>
      <c r="U70" s="60">
        <f>MIN($U$6/100*G70,200)</f>
        <v>107.3606475</v>
      </c>
      <c r="V70" s="60">
        <f>MIN($V$6/100*G70,250)</f>
        <v>143.14753</v>
      </c>
      <c r="W70" s="60">
        <v>0.2</v>
      </c>
      <c r="X70" s="60">
        <v>0.2</v>
      </c>
      <c r="Y70" s="60">
        <v>0.6</v>
      </c>
      <c r="Z70" s="67">
        <f>IF(AND(D70&lt;49.85,H70&gt;0),$C$2*ABS(H70)/40000,(SUMPRODUCT(--(H70&gt;$T70:$V70),(H70-$T70:$V70),($W70:$Y70)))*E70/40000)</f>
        <v>0</v>
      </c>
      <c r="AA70" s="67">
        <f>IF(AND(C70&gt;=50.1,H70&lt;0),($A$2)*ABS(H70)/40000,0)</f>
        <v>0</v>
      </c>
      <c r="AB70" s="67">
        <f>S70+Z70+AA70</f>
        <v>-0.13109906609</v>
      </c>
      <c r="AC70" s="75" t="str">
        <f>IF(AB70&gt;=0,AB70,"")</f>
        <v/>
      </c>
      <c r="AD70" s="76">
        <f>IF(AB70&lt;0,AB70,"")</f>
        <v>-0.13109906609</v>
      </c>
      <c r="AE70" s="77"/>
      <c r="AF70" s="89"/>
      <c r="AG70" s="92">
        <f>ROUND((AG69-0.01),2)</f>
        <v>50.86</v>
      </c>
      <c r="AH70" s="93">
        <v>0</v>
      </c>
      <c r="AI70" s="86">
        <v>0</v>
      </c>
    </row>
    <row r="71" spans="1:38" customHeight="1" ht="15.75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263.65</v>
      </c>
      <c r="F71" s="60">
        <v>712.55805</v>
      </c>
      <c r="G71" s="61">
        <f>ABS(F71)</f>
        <v>712.55805</v>
      </c>
      <c r="H71" s="74">
        <v>-46.76067</v>
      </c>
      <c r="I71" s="63">
        <f>MAX(H71,-0.12*G71)</f>
        <v>-46.76067</v>
      </c>
      <c r="J71" s="63">
        <f>IF(ABS(G71)&lt;=10,0.5,IF(ABS(G71)&lt;=25,1,IF(ABS(G71)&lt;=100,2,10)))</f>
        <v>10</v>
      </c>
      <c r="K71" s="64">
        <f>IF(H71&lt;-J71,1,0)</f>
        <v>1</v>
      </c>
      <c r="L71" s="64">
        <f>IF(K71=K70,L70+K71,0)</f>
        <v>2</v>
      </c>
      <c r="M71" s="65">
        <f>IF(OR(L71=12,L71=24,L71=36,L71=48,L71=60,L71=72,L71=84,L71=96),1,0)</f>
        <v>0</v>
      </c>
      <c r="N71" s="65">
        <f>IF(H71&gt;J71,1,0)</f>
        <v>0</v>
      </c>
      <c r="O71" s="65">
        <f>IF(N71=N70,O70+N71,0)</f>
        <v>0</v>
      </c>
      <c r="P71" s="65">
        <f>IF(OR(O71=12,O71=24,O71=36,O71=48,O71=60,O71=72,O71=84,O71=96),1,0)</f>
        <v>0</v>
      </c>
      <c r="Q71" s="66">
        <f>M71+P71</f>
        <v>0</v>
      </c>
      <c r="R71" s="66">
        <f>Q71*ABS(S71)*0.1</f>
        <v>0</v>
      </c>
      <c r="S71" s="67">
        <f>I71*E71/40000</f>
        <v>-0.3082112661375</v>
      </c>
      <c r="T71" s="60">
        <f>MIN($T$6/100*G71,150)</f>
        <v>85.50696599999999</v>
      </c>
      <c r="U71" s="60">
        <f>MIN($U$6/100*G71,200)</f>
        <v>106.8837075</v>
      </c>
      <c r="V71" s="60">
        <f>MIN($V$6/100*G71,250)</f>
        <v>142.51161</v>
      </c>
      <c r="W71" s="60">
        <v>0.2</v>
      </c>
      <c r="X71" s="60">
        <v>0.2</v>
      </c>
      <c r="Y71" s="60">
        <v>0.6</v>
      </c>
      <c r="Z71" s="67">
        <f>IF(AND(D71&lt;49.85,H71&gt;0),$C$2*ABS(H71)/40000,(SUMPRODUCT(--(H71&gt;$T71:$V71),(H71-$T71:$V71),($W71:$Y71)))*E71/40000)</f>
        <v>0</v>
      </c>
      <c r="AA71" s="67">
        <f>IF(AND(C71&gt;=50.1,H71&lt;0),($A$2)*ABS(H71)/40000,0)</f>
        <v>0</v>
      </c>
      <c r="AB71" s="67">
        <f>S71+Z71+AA71</f>
        <v>-0.3082112661375</v>
      </c>
      <c r="AC71" s="75" t="str">
        <f>IF(AB71&gt;=0,AB71,"")</f>
        <v/>
      </c>
      <c r="AD71" s="76">
        <f>IF(AB71&lt;0,AB71,"")</f>
        <v>-0.3082112661375</v>
      </c>
      <c r="AE71" s="77"/>
      <c r="AF71" s="89"/>
      <c r="AG71" s="92">
        <f>ROUND((AG70-0.01),2)</f>
        <v>50.85</v>
      </c>
      <c r="AH71" s="93">
        <v>0</v>
      </c>
      <c r="AI71" s="86">
        <v>0</v>
      </c>
    </row>
    <row r="72" spans="1:38" customHeight="1" ht="15.75">
      <c r="A72" s="70">
        <v>0.666666666666667</v>
      </c>
      <c r="B72" s="71">
        <v>0.677083333333334</v>
      </c>
      <c r="C72" s="72">
        <v>50.01</v>
      </c>
      <c r="D72" s="73">
        <f>ROUND(C72,2)</f>
        <v>50.01</v>
      </c>
      <c r="E72" s="60">
        <v>210.92</v>
      </c>
      <c r="F72" s="60">
        <v>688.13964</v>
      </c>
      <c r="G72" s="61">
        <f>ABS(F72)</f>
        <v>688.13964</v>
      </c>
      <c r="H72" s="74">
        <v>-24.27044</v>
      </c>
      <c r="I72" s="63">
        <f>MAX(H72,-0.12*G72)</f>
        <v>-24.27044</v>
      </c>
      <c r="J72" s="63">
        <f>IF(ABS(G72)&lt;=10,0.5,IF(ABS(G72)&lt;=25,1,IF(ABS(G72)&lt;=100,2,10)))</f>
        <v>10</v>
      </c>
      <c r="K72" s="64">
        <f>IF(H72&lt;-J72,1,0)</f>
        <v>1</v>
      </c>
      <c r="L72" s="64">
        <f>IF(K72=K71,L71+K72,0)</f>
        <v>3</v>
      </c>
      <c r="M72" s="65">
        <f>IF(OR(L72=12,L72=24,L72=36,L72=48,L72=60,L72=72,L72=84,L72=96),1,0)</f>
        <v>0</v>
      </c>
      <c r="N72" s="65">
        <f>IF(H72&gt;J72,1,0)</f>
        <v>0</v>
      </c>
      <c r="O72" s="65">
        <f>IF(N72=N71,O71+N72,0)</f>
        <v>0</v>
      </c>
      <c r="P72" s="65">
        <f>IF(OR(O72=12,O72=24,O72=36,O72=48,O72=60,O72=72,O72=84,O72=96),1,0)</f>
        <v>0</v>
      </c>
      <c r="Q72" s="66">
        <f>M72+P72</f>
        <v>0</v>
      </c>
      <c r="R72" s="66">
        <f>Q72*ABS(S72)*0.1</f>
        <v>0</v>
      </c>
      <c r="S72" s="67">
        <f>I72*E72/40000</f>
        <v>-0.12797803012</v>
      </c>
      <c r="T72" s="60">
        <f>MIN($T$6/100*G72,150)</f>
        <v>82.5767568</v>
      </c>
      <c r="U72" s="60">
        <f>MIN($U$6/100*G72,200)</f>
        <v>103.220946</v>
      </c>
      <c r="V72" s="60">
        <f>MIN($V$6/100*G72,250)</f>
        <v>137.627928</v>
      </c>
      <c r="W72" s="60">
        <v>0.2</v>
      </c>
      <c r="X72" s="60">
        <v>0.2</v>
      </c>
      <c r="Y72" s="60">
        <v>0.6</v>
      </c>
      <c r="Z72" s="67">
        <f>IF(AND(D72&lt;49.85,H72&gt;0),$C$2*ABS(H72)/40000,(SUMPRODUCT(--(H72&gt;$T72:$V72),(H72-$T72:$V72),($W72:$Y72)))*E72/40000)</f>
        <v>0</v>
      </c>
      <c r="AA72" s="67">
        <f>IF(AND(C72&gt;=50.1,H72&lt;0),($A$2)*ABS(H72)/40000,0)</f>
        <v>0</v>
      </c>
      <c r="AB72" s="67">
        <f>S72+Z72+AA72</f>
        <v>-0.12797803012</v>
      </c>
      <c r="AC72" s="75" t="str">
        <f>IF(AB72&gt;=0,AB72,"")</f>
        <v/>
      </c>
      <c r="AD72" s="76">
        <f>IF(AB72&lt;0,AB72,"")</f>
        <v>-0.12797803012</v>
      </c>
      <c r="AE72" s="77"/>
      <c r="AF72" s="89"/>
      <c r="AG72" s="92">
        <f>ROUND((AG71-0.01),2)</f>
        <v>50.84</v>
      </c>
      <c r="AH72" s="93">
        <v>0</v>
      </c>
      <c r="AI72" s="86">
        <v>0</v>
      </c>
    </row>
    <row r="73" spans="1:38" customHeight="1" ht="15.75">
      <c r="A73" s="70">
        <v>0.677083333333333</v>
      </c>
      <c r="B73" s="71">
        <v>0.6875</v>
      </c>
      <c r="C73" s="72">
        <v>49.98</v>
      </c>
      <c r="D73" s="73">
        <f>ROUND(C73,2)</f>
        <v>49.98</v>
      </c>
      <c r="E73" s="60">
        <v>330.7</v>
      </c>
      <c r="F73" s="60">
        <v>759.42797</v>
      </c>
      <c r="G73" s="61">
        <f>ABS(F73)</f>
        <v>759.42797</v>
      </c>
      <c r="H73" s="74">
        <v>-77.49375000000001</v>
      </c>
      <c r="I73" s="63">
        <f>MAX(H73,-0.12*G73)</f>
        <v>-77.49375000000001</v>
      </c>
      <c r="J73" s="63">
        <f>IF(ABS(G73)&lt;=10,0.5,IF(ABS(G73)&lt;=25,1,IF(ABS(G73)&lt;=100,2,10)))</f>
        <v>10</v>
      </c>
      <c r="K73" s="64">
        <f>IF(H73&lt;-J73,1,0)</f>
        <v>1</v>
      </c>
      <c r="L73" s="64">
        <f>IF(K73=K72,L72+K73,0)</f>
        <v>4</v>
      </c>
      <c r="M73" s="65">
        <f>IF(OR(L73=12,L73=24,L73=36,L73=48,L73=60,L73=72,L73=84,L73=96),1,0)</f>
        <v>0</v>
      </c>
      <c r="N73" s="65">
        <f>IF(H73&gt;J73,1,0)</f>
        <v>0</v>
      </c>
      <c r="O73" s="65">
        <f>IF(N73=N72,O72+N73,0)</f>
        <v>0</v>
      </c>
      <c r="P73" s="65">
        <f>IF(OR(O73=12,O73=24,O73=36,O73=48,O73=60,O73=72,O73=84,O73=96),1,0)</f>
        <v>0</v>
      </c>
      <c r="Q73" s="66">
        <f>M73+P73</f>
        <v>0</v>
      </c>
      <c r="R73" s="66">
        <f>Q73*ABS(S73)*0.1</f>
        <v>0</v>
      </c>
      <c r="S73" s="67">
        <f>I73*E73/40000</f>
        <v>-0.640679578125</v>
      </c>
      <c r="T73" s="60">
        <f>MIN($T$6/100*G73,150)</f>
        <v>91.13135639999999</v>
      </c>
      <c r="U73" s="60">
        <f>MIN($U$6/100*G73,200)</f>
        <v>113.9141955</v>
      </c>
      <c r="V73" s="60">
        <f>MIN($V$6/100*G73,250)</f>
        <v>151.885594</v>
      </c>
      <c r="W73" s="60">
        <v>0.2</v>
      </c>
      <c r="X73" s="60">
        <v>0.2</v>
      </c>
      <c r="Y73" s="60">
        <v>0.6</v>
      </c>
      <c r="Z73" s="67">
        <f>IF(AND(D73&lt;49.85,H73&gt;0),$C$2*ABS(H73)/40000,(SUMPRODUCT(--(H73&gt;$T73:$V73),(H73-$T73:$V73),($W73:$Y73)))*E73/40000)</f>
        <v>0</v>
      </c>
      <c r="AA73" s="67">
        <f>IF(AND(C73&gt;=50.1,H73&lt;0),($A$2)*ABS(H73)/40000,0)</f>
        <v>0</v>
      </c>
      <c r="AB73" s="67">
        <f>S73+Z73+AA73</f>
        <v>-0.640679578125</v>
      </c>
      <c r="AC73" s="75" t="str">
        <f>IF(AB73&gt;=0,AB73,"")</f>
        <v/>
      </c>
      <c r="AD73" s="76">
        <f>IF(AB73&lt;0,AB73,"")</f>
        <v>-0.640679578125</v>
      </c>
      <c r="AE73" s="77"/>
      <c r="AF73" s="89"/>
      <c r="AG73" s="92">
        <f>ROUND((AG72-0.01),2)</f>
        <v>50.83</v>
      </c>
      <c r="AH73" s="93">
        <v>0</v>
      </c>
      <c r="AI73" s="86">
        <v>0</v>
      </c>
    </row>
    <row r="74" spans="1:38" customHeight="1" ht="15.75">
      <c r="A74" s="70">
        <v>0.6875</v>
      </c>
      <c r="B74" s="71">
        <v>0.697916666666667</v>
      </c>
      <c r="C74" s="72">
        <v>49.99</v>
      </c>
      <c r="D74" s="73">
        <f>ROUND(C74,2)</f>
        <v>49.99</v>
      </c>
      <c r="E74" s="60">
        <v>297.17</v>
      </c>
      <c r="F74" s="60">
        <v>766.04157</v>
      </c>
      <c r="G74" s="61">
        <f>ABS(F74)</f>
        <v>766.04157</v>
      </c>
      <c r="H74" s="74">
        <v>-80.81887</v>
      </c>
      <c r="I74" s="63">
        <f>MAX(H74,-0.12*G74)</f>
        <v>-80.81887</v>
      </c>
      <c r="J74" s="63">
        <f>IF(ABS(G74)&lt;=10,0.5,IF(ABS(G74)&lt;=25,1,IF(ABS(G74)&lt;=100,2,10)))</f>
        <v>10</v>
      </c>
      <c r="K74" s="64">
        <f>IF(H74&lt;-J74,1,0)</f>
        <v>1</v>
      </c>
      <c r="L74" s="64">
        <f>IF(K74=K73,L73+K74,0)</f>
        <v>5</v>
      </c>
      <c r="M74" s="65">
        <f>IF(OR(L74=12,L74=24,L74=36,L74=48,L74=60,L74=72,L74=84,L74=96),1,0)</f>
        <v>0</v>
      </c>
      <c r="N74" s="65">
        <f>IF(H74&gt;J74,1,0)</f>
        <v>0</v>
      </c>
      <c r="O74" s="65">
        <f>IF(N74=N73,O73+N74,0)</f>
        <v>0</v>
      </c>
      <c r="P74" s="65">
        <f>IF(OR(O74=12,O74=24,O74=36,O74=48,O74=60,O74=72,O74=84,O74=96),1,0)</f>
        <v>0</v>
      </c>
      <c r="Q74" s="66">
        <f>M74+P74</f>
        <v>0</v>
      </c>
      <c r="R74" s="66">
        <f>Q74*ABS(S74)*0.1</f>
        <v>0</v>
      </c>
      <c r="S74" s="67">
        <f>I74*E74/40000</f>
        <v>-0.6004235899475</v>
      </c>
      <c r="T74" s="60">
        <f>MIN($T$6/100*G74,150)</f>
        <v>91.92498839999999</v>
      </c>
      <c r="U74" s="60">
        <f>MIN($U$6/100*G74,200)</f>
        <v>114.9062355</v>
      </c>
      <c r="V74" s="60">
        <f>MIN($V$6/100*G74,250)</f>
        <v>153.208314</v>
      </c>
      <c r="W74" s="60">
        <v>0.2</v>
      </c>
      <c r="X74" s="60">
        <v>0.2</v>
      </c>
      <c r="Y74" s="60">
        <v>0.6</v>
      </c>
      <c r="Z74" s="67">
        <f>IF(AND(D74&lt;49.85,H74&gt;0),$C$2*ABS(H74)/40000,(SUMPRODUCT(--(H74&gt;$T74:$V74),(H74-$T74:$V74),($W74:$Y74)))*E74/40000)</f>
        <v>0</v>
      </c>
      <c r="AA74" s="67">
        <f>IF(AND(C74&gt;=50.1,H74&lt;0),($A$2)*ABS(H74)/40000,0)</f>
        <v>0</v>
      </c>
      <c r="AB74" s="67">
        <f>S74+Z74+AA74</f>
        <v>-0.6004235899475</v>
      </c>
      <c r="AC74" s="75" t="str">
        <f>IF(AB74&gt;=0,AB74,"")</f>
        <v/>
      </c>
      <c r="AD74" s="76">
        <f>IF(AB74&lt;0,AB74,"")</f>
        <v>-0.6004235899475</v>
      </c>
      <c r="AE74" s="77"/>
      <c r="AF74" s="89"/>
      <c r="AG74" s="92">
        <f>ROUND((AG73-0.01),2)</f>
        <v>50.82</v>
      </c>
      <c r="AH74" s="93">
        <v>0</v>
      </c>
      <c r="AI74" s="86">
        <v>0</v>
      </c>
    </row>
    <row r="75" spans="1:38" customHeight="1" ht="15.75">
      <c r="A75" s="70">
        <v>0.697916666666667</v>
      </c>
      <c r="B75" s="71">
        <v>0.708333333333334</v>
      </c>
      <c r="C75" s="72">
        <v>49.96</v>
      </c>
      <c r="D75" s="73">
        <f>ROUND(C75,2)</f>
        <v>49.96</v>
      </c>
      <c r="E75" s="60">
        <v>397.74</v>
      </c>
      <c r="F75" s="60">
        <v>816.10856</v>
      </c>
      <c r="G75" s="61">
        <f>ABS(F75)</f>
        <v>816.10856</v>
      </c>
      <c r="H75" s="74">
        <v>-137.96498</v>
      </c>
      <c r="I75" s="63">
        <f>MAX(H75,-0.12*G75)</f>
        <v>-97.9330272</v>
      </c>
      <c r="J75" s="63">
        <f>IF(ABS(G75)&lt;=10,0.5,IF(ABS(G75)&lt;=25,1,IF(ABS(G75)&lt;=100,2,10)))</f>
        <v>10</v>
      </c>
      <c r="K75" s="64">
        <f>IF(H75&lt;-J75,1,0)</f>
        <v>1</v>
      </c>
      <c r="L75" s="64">
        <f>IF(K75=K74,L74+K75,0)</f>
        <v>6</v>
      </c>
      <c r="M75" s="65">
        <f>IF(OR(L75=12,L75=24,L75=36,L75=48,L75=60,L75=72,L75=84,L75=96),1,0)</f>
        <v>0</v>
      </c>
      <c r="N75" s="65">
        <f>IF(H75&gt;J75,1,0)</f>
        <v>0</v>
      </c>
      <c r="O75" s="65">
        <f>IF(N75=N74,O74+N75,0)</f>
        <v>0</v>
      </c>
      <c r="P75" s="65">
        <f>IF(OR(O75=12,O75=24,O75=36,O75=48,O75=60,O75=72,O75=84,O75=96),1,0)</f>
        <v>0</v>
      </c>
      <c r="Q75" s="66">
        <f>M75+P75</f>
        <v>0</v>
      </c>
      <c r="R75" s="66">
        <f>Q75*ABS(S75)*0.1</f>
        <v>0</v>
      </c>
      <c r="S75" s="67">
        <f>I75*E75/40000</f>
        <v>-0.9737970559632</v>
      </c>
      <c r="T75" s="60">
        <f>MIN($T$6/100*G75,150)</f>
        <v>97.9330272</v>
      </c>
      <c r="U75" s="60">
        <f>MIN($U$6/100*G75,200)</f>
        <v>122.416284</v>
      </c>
      <c r="V75" s="60">
        <f>MIN($V$6/100*G75,250)</f>
        <v>163.221712</v>
      </c>
      <c r="W75" s="60">
        <v>0.2</v>
      </c>
      <c r="X75" s="60">
        <v>0.2</v>
      </c>
      <c r="Y75" s="60">
        <v>0.6</v>
      </c>
      <c r="Z75" s="67">
        <f>IF(AND(D75&lt;49.85,H75&gt;0),$C$2*ABS(H75)/40000,(SUMPRODUCT(--(H75&gt;$T75:$V75),(H75-$T75:$V75),($W75:$Y75)))*E75/40000)</f>
        <v>0</v>
      </c>
      <c r="AA75" s="67">
        <f>IF(AND(C75&gt;=50.1,H75&lt;0),($A$2)*ABS(H75)/40000,0)</f>
        <v>0</v>
      </c>
      <c r="AB75" s="67">
        <f>S75+Z75+AA75</f>
        <v>-0.9737970559632</v>
      </c>
      <c r="AC75" s="75" t="str">
        <f>IF(AB75&gt;=0,AB75,"")</f>
        <v/>
      </c>
      <c r="AD75" s="76">
        <f>IF(AB75&lt;0,AB75,"")</f>
        <v>-0.9737970559632</v>
      </c>
      <c r="AE75" s="77"/>
      <c r="AF75" s="89"/>
      <c r="AG75" s="92">
        <f>ROUND((AG74-0.01),2)</f>
        <v>50.81</v>
      </c>
      <c r="AH75" s="93">
        <v>0</v>
      </c>
      <c r="AI75" s="86">
        <v>0</v>
      </c>
    </row>
    <row r="76" spans="1:38" customHeight="1" ht="15.75">
      <c r="A76" s="70">
        <v>0.708333333333333</v>
      </c>
      <c r="B76" s="71">
        <v>0.71875</v>
      </c>
      <c r="C76" s="72">
        <v>50.06</v>
      </c>
      <c r="D76" s="73">
        <f>ROUND(C76,2)</f>
        <v>50.06</v>
      </c>
      <c r="E76" s="60">
        <v>0</v>
      </c>
      <c r="F76" s="60">
        <v>862.12959</v>
      </c>
      <c r="G76" s="61">
        <f>ABS(F76)</f>
        <v>862.12959</v>
      </c>
      <c r="H76" s="74">
        <v>-186.17016</v>
      </c>
      <c r="I76" s="63">
        <f>MAX(H76,-0.12*G76)</f>
        <v>-103.4555508</v>
      </c>
      <c r="J76" s="63">
        <f>IF(ABS(G76)&lt;=10,0.5,IF(ABS(G76)&lt;=25,1,IF(ABS(G76)&lt;=100,2,10)))</f>
        <v>10</v>
      </c>
      <c r="K76" s="64">
        <f>IF(H76&lt;-J76,1,0)</f>
        <v>1</v>
      </c>
      <c r="L76" s="64">
        <f>IF(K76=K75,L75+K76,0)</f>
        <v>7</v>
      </c>
      <c r="M76" s="65">
        <f>IF(OR(L76=12,L76=24,L76=36,L76=48,L76=60,L76=72,L76=84,L76=96),1,0)</f>
        <v>0</v>
      </c>
      <c r="N76" s="65">
        <f>IF(H76&gt;J76,1,0)</f>
        <v>0</v>
      </c>
      <c r="O76" s="65">
        <f>IF(N76=N75,O75+N76,0)</f>
        <v>0</v>
      </c>
      <c r="P76" s="65">
        <f>IF(OR(O76=12,O76=24,O76=36,O76=48,O76=60,O76=72,O76=84,O76=96),1,0)</f>
        <v>0</v>
      </c>
      <c r="Q76" s="66">
        <f>M76+P76</f>
        <v>0</v>
      </c>
      <c r="R76" s="66">
        <f>Q76*ABS(S76)*0.1</f>
        <v>0</v>
      </c>
      <c r="S76" s="67">
        <f>I76*E76/40000</f>
        <v>-0</v>
      </c>
      <c r="T76" s="60">
        <f>MIN($T$6/100*G76,150)</f>
        <v>103.4555508</v>
      </c>
      <c r="U76" s="60">
        <f>MIN($U$6/100*G76,200)</f>
        <v>129.3194385</v>
      </c>
      <c r="V76" s="60">
        <f>MIN($V$6/100*G76,250)</f>
        <v>172.425918</v>
      </c>
      <c r="W76" s="60">
        <v>0.2</v>
      </c>
      <c r="X76" s="60">
        <v>0.2</v>
      </c>
      <c r="Y76" s="60">
        <v>0.6</v>
      </c>
      <c r="Z76" s="67">
        <f>IF(AND(D76&lt;49.85,H76&gt;0),$C$2*ABS(H76)/40000,(SUMPRODUCT(--(H76&gt;$T76:$V76),(H76-$T76:$V76),($W76:$Y76)))*E76/40000)</f>
        <v>0</v>
      </c>
      <c r="AA76" s="67">
        <f>IF(AND(C76&gt;=50.1,H76&lt;0),($A$2)*ABS(H76)/40000,0)</f>
        <v>0</v>
      </c>
      <c r="AB76" s="67">
        <f>S76+Z76+AA76</f>
        <v>0</v>
      </c>
      <c r="AC76" s="75">
        <f>IF(AB76&gt;=0,AB76,"")</f>
        <v>0</v>
      </c>
      <c r="AD76" s="76" t="str">
        <f>IF(AB76&lt;0,AB76,"")</f>
        <v/>
      </c>
      <c r="AE76" s="77"/>
      <c r="AF76" s="89"/>
      <c r="AG76" s="92">
        <f>ROUND((AG75-0.01),2)</f>
        <v>50.8</v>
      </c>
      <c r="AH76" s="93">
        <v>0</v>
      </c>
      <c r="AI76" s="86">
        <v>0</v>
      </c>
    </row>
    <row r="77" spans="1:38" customHeight="1" ht="15.75">
      <c r="A77" s="70">
        <v>0.71875</v>
      </c>
      <c r="B77" s="71">
        <v>0.729166666666667</v>
      </c>
      <c r="C77" s="72">
        <v>50.04</v>
      </c>
      <c r="D77" s="73">
        <f>ROUND(C77,2)</f>
        <v>50.04</v>
      </c>
      <c r="E77" s="60">
        <v>52.73</v>
      </c>
      <c r="F77" s="60">
        <v>823.83224</v>
      </c>
      <c r="G77" s="61">
        <f>ABS(F77)</f>
        <v>823.83224</v>
      </c>
      <c r="H77" s="74">
        <v>-153.91315</v>
      </c>
      <c r="I77" s="63">
        <f>MAX(H77,-0.12*G77)</f>
        <v>-98.85986879999999</v>
      </c>
      <c r="J77" s="63">
        <f>IF(ABS(G77)&lt;=10,0.5,IF(ABS(G77)&lt;=25,1,IF(ABS(G77)&lt;=100,2,10)))</f>
        <v>10</v>
      </c>
      <c r="K77" s="64">
        <f>IF(H77&lt;-J77,1,0)</f>
        <v>1</v>
      </c>
      <c r="L77" s="64">
        <f>IF(K77=K76,L76+K77,0)</f>
        <v>8</v>
      </c>
      <c r="M77" s="65">
        <f>IF(OR(L77=12,L77=24,L77=36,L77=48,L77=60,L77=72,L77=84,L77=96),1,0)</f>
        <v>0</v>
      </c>
      <c r="N77" s="65">
        <f>IF(H77&gt;J77,1,0)</f>
        <v>0</v>
      </c>
      <c r="O77" s="65">
        <f>IF(N77=N76,O76+N77,0)</f>
        <v>0</v>
      </c>
      <c r="P77" s="65">
        <f>IF(OR(O77=12,O77=24,O77=36,O77=48,O77=60,O77=72,O77=84,O77=96),1,0)</f>
        <v>0</v>
      </c>
      <c r="Q77" s="66">
        <f>M77+P77</f>
        <v>0</v>
      </c>
      <c r="R77" s="66">
        <f>Q77*ABS(S77)*0.1</f>
        <v>0</v>
      </c>
      <c r="S77" s="67">
        <f>I77*E77/40000</f>
        <v>-0.1303220220456</v>
      </c>
      <c r="T77" s="60">
        <f>MIN($T$6/100*G77,150)</f>
        <v>98.85986879999999</v>
      </c>
      <c r="U77" s="60">
        <f>MIN($U$6/100*G77,200)</f>
        <v>123.574836</v>
      </c>
      <c r="V77" s="60">
        <f>MIN($V$6/100*G77,250)</f>
        <v>164.766448</v>
      </c>
      <c r="W77" s="60">
        <v>0.2</v>
      </c>
      <c r="X77" s="60">
        <v>0.2</v>
      </c>
      <c r="Y77" s="60">
        <v>0.6</v>
      </c>
      <c r="Z77" s="67">
        <f>IF(AND(D77&lt;49.85,H77&gt;0),$C$2*ABS(H77)/40000,(SUMPRODUCT(--(H77&gt;$T77:$V77),(H77-$T77:$V77),($W77:$Y77)))*E77/40000)</f>
        <v>0</v>
      </c>
      <c r="AA77" s="67">
        <f>IF(AND(C77&gt;=50.1,H77&lt;0),($A$2)*ABS(H77)/40000,0)</f>
        <v>0</v>
      </c>
      <c r="AB77" s="67">
        <f>S77+Z77+AA77</f>
        <v>-0.1303220220456</v>
      </c>
      <c r="AC77" s="75" t="str">
        <f>IF(AB77&gt;=0,AB77,"")</f>
        <v/>
      </c>
      <c r="AD77" s="76">
        <f>IF(AB77&lt;0,AB77,"")</f>
        <v>-0.1303220220456</v>
      </c>
      <c r="AE77" s="77"/>
      <c r="AF77" s="89"/>
      <c r="AG77" s="92">
        <f>ROUND((AG76-0.01),2)</f>
        <v>50.79</v>
      </c>
      <c r="AH77" s="93">
        <v>0</v>
      </c>
      <c r="AI77" s="86">
        <v>0</v>
      </c>
    </row>
    <row r="78" spans="1:38" customHeight="1" ht="15.75">
      <c r="A78" s="70">
        <v>0.729166666666667</v>
      </c>
      <c r="B78" s="71">
        <v>0.739583333333334</v>
      </c>
      <c r="C78" s="72">
        <v>50.02</v>
      </c>
      <c r="D78" s="73">
        <f>ROUND(C78,2)</f>
        <v>50.02</v>
      </c>
      <c r="E78" s="60">
        <v>158.19</v>
      </c>
      <c r="F78" s="60">
        <v>736.6317</v>
      </c>
      <c r="G78" s="61">
        <f>ABS(F78)</f>
        <v>736.6317</v>
      </c>
      <c r="H78" s="74">
        <v>-92.11693</v>
      </c>
      <c r="I78" s="63">
        <f>MAX(H78,-0.12*G78)</f>
        <v>-88.395804</v>
      </c>
      <c r="J78" s="63">
        <f>IF(ABS(G78)&lt;=10,0.5,IF(ABS(G78)&lt;=25,1,IF(ABS(G78)&lt;=100,2,10)))</f>
        <v>10</v>
      </c>
      <c r="K78" s="64">
        <f>IF(H78&lt;-J78,1,0)</f>
        <v>1</v>
      </c>
      <c r="L78" s="64">
        <f>IF(K78=K77,L77+K78,0)</f>
        <v>9</v>
      </c>
      <c r="M78" s="65">
        <f>IF(OR(L78=12,L78=24,L78=36,L78=48,L78=60,L78=72,L78=84,L78=96),1,0)</f>
        <v>0</v>
      </c>
      <c r="N78" s="65">
        <f>IF(H78&gt;J78,1,0)</f>
        <v>0</v>
      </c>
      <c r="O78" s="65">
        <f>IF(N78=N77,O77+N78,0)</f>
        <v>0</v>
      </c>
      <c r="P78" s="65">
        <f>IF(OR(O78=12,O78=24,O78=36,O78=48,O78=60,O78=72,O78=84,O78=96),1,0)</f>
        <v>0</v>
      </c>
      <c r="Q78" s="66">
        <f>M78+P78</f>
        <v>0</v>
      </c>
      <c r="R78" s="66">
        <f>Q78*ABS(S78)*0.1</f>
        <v>0</v>
      </c>
      <c r="S78" s="67">
        <f>I78*E78/40000</f>
        <v>-0.349583305869</v>
      </c>
      <c r="T78" s="60">
        <f>MIN($T$6/100*G78,150)</f>
        <v>88.395804</v>
      </c>
      <c r="U78" s="60">
        <f>MIN($U$6/100*G78,200)</f>
        <v>110.494755</v>
      </c>
      <c r="V78" s="60">
        <f>MIN($V$6/100*G78,250)</f>
        <v>147.32634</v>
      </c>
      <c r="W78" s="60">
        <v>0.2</v>
      </c>
      <c r="X78" s="60">
        <v>0.2</v>
      </c>
      <c r="Y78" s="60">
        <v>0.6</v>
      </c>
      <c r="Z78" s="67">
        <f>IF(AND(D78&lt;49.85,H78&gt;0),$C$2*ABS(H78)/40000,(SUMPRODUCT(--(H78&gt;$T78:$V78),(H78-$T78:$V78),($W78:$Y78)))*E78/40000)</f>
        <v>0</v>
      </c>
      <c r="AA78" s="67">
        <f>IF(AND(C78&gt;=50.1,H78&lt;0),($A$2)*ABS(H78)/40000,0)</f>
        <v>0</v>
      </c>
      <c r="AB78" s="67">
        <f>S78+Z78+AA78</f>
        <v>-0.349583305869</v>
      </c>
      <c r="AC78" s="75" t="str">
        <f>IF(AB78&gt;=0,AB78,"")</f>
        <v/>
      </c>
      <c r="AD78" s="76">
        <f>IF(AB78&lt;0,AB78,"")</f>
        <v>-0.349583305869</v>
      </c>
      <c r="AE78" s="77"/>
      <c r="AF78" s="89"/>
      <c r="AG78" s="92">
        <f>ROUND((AG77-0.01),2)</f>
        <v>50.78</v>
      </c>
      <c r="AH78" s="93">
        <v>0</v>
      </c>
      <c r="AI78" s="86">
        <v>0</v>
      </c>
    </row>
    <row r="79" spans="1:38" customHeight="1" ht="15.75">
      <c r="A79" s="70">
        <v>0.739583333333333</v>
      </c>
      <c r="B79" s="71">
        <v>0.75</v>
      </c>
      <c r="C79" s="72">
        <v>50.03</v>
      </c>
      <c r="D79" s="73">
        <f>ROUND(C79,2)</f>
        <v>50.03</v>
      </c>
      <c r="E79" s="60">
        <v>105.46</v>
      </c>
      <c r="F79" s="60">
        <v>812.12873</v>
      </c>
      <c r="G79" s="61">
        <f>ABS(F79)</f>
        <v>812.12873</v>
      </c>
      <c r="H79" s="74">
        <v>-172.83424</v>
      </c>
      <c r="I79" s="63">
        <f>MAX(H79,-0.12*G79)</f>
        <v>-97.4554476</v>
      </c>
      <c r="J79" s="63">
        <f>IF(ABS(G79)&lt;=10,0.5,IF(ABS(G79)&lt;=25,1,IF(ABS(G79)&lt;=100,2,10)))</f>
        <v>10</v>
      </c>
      <c r="K79" s="64">
        <f>IF(H79&lt;-J79,1,0)</f>
        <v>1</v>
      </c>
      <c r="L79" s="64">
        <f>IF(K79=K78,L78+K79,0)</f>
        <v>10</v>
      </c>
      <c r="M79" s="65">
        <f>IF(OR(L79=12,L79=24,L79=36,L79=48,L79=60,L79=72,L79=84,L79=96),1,0)</f>
        <v>0</v>
      </c>
      <c r="N79" s="65">
        <f>IF(H79&gt;J79,1,0)</f>
        <v>0</v>
      </c>
      <c r="O79" s="65">
        <f>IF(N79=N78,O78+N79,0)</f>
        <v>0</v>
      </c>
      <c r="P79" s="65">
        <f>IF(OR(O79=12,O79=24,O79=36,O79=48,O79=60,O79=72,O79=84,O79=96),1,0)</f>
        <v>0</v>
      </c>
      <c r="Q79" s="66">
        <f>M79+P79</f>
        <v>0</v>
      </c>
      <c r="R79" s="66">
        <f>Q79*ABS(S79)*0.1</f>
        <v>0</v>
      </c>
      <c r="S79" s="67">
        <f>I79*E79/40000</f>
        <v>-0.2569412875974</v>
      </c>
      <c r="T79" s="60">
        <f>MIN($T$6/100*G79,150)</f>
        <v>97.4554476</v>
      </c>
      <c r="U79" s="60">
        <f>MIN($U$6/100*G79,200)</f>
        <v>121.8193095</v>
      </c>
      <c r="V79" s="60">
        <f>MIN($V$6/100*G79,250)</f>
        <v>162.425746</v>
      </c>
      <c r="W79" s="60">
        <v>0.2</v>
      </c>
      <c r="X79" s="60">
        <v>0.2</v>
      </c>
      <c r="Y79" s="60">
        <v>0.6</v>
      </c>
      <c r="Z79" s="67">
        <f>IF(AND(D79&lt;49.85,H79&gt;0),$C$2*ABS(H79)/40000,(SUMPRODUCT(--(H79&gt;$T79:$V79),(H79-$T79:$V79),($W79:$Y79)))*E79/40000)</f>
        <v>0</v>
      </c>
      <c r="AA79" s="67">
        <f>IF(AND(C79&gt;=50.1,H79&lt;0),($A$2)*ABS(H79)/40000,0)</f>
        <v>0</v>
      </c>
      <c r="AB79" s="67">
        <f>S79+Z79+AA79</f>
        <v>-0.2569412875974</v>
      </c>
      <c r="AC79" s="75" t="str">
        <f>IF(AB79&gt;=0,AB79,"")</f>
        <v/>
      </c>
      <c r="AD79" s="76">
        <f>IF(AB79&lt;0,AB79,"")</f>
        <v>-0.2569412875974</v>
      </c>
      <c r="AE79" s="77"/>
      <c r="AF79" s="89"/>
      <c r="AG79" s="92">
        <f>ROUND((AG78-0.01),2)</f>
        <v>50.77</v>
      </c>
      <c r="AH79" s="93">
        <v>0</v>
      </c>
      <c r="AI79" s="86">
        <v>0</v>
      </c>
    </row>
    <row r="80" spans="1:38" customHeight="1" ht="15.75">
      <c r="A80" s="70">
        <v>0.75</v>
      </c>
      <c r="B80" s="71">
        <v>0.760416666666667</v>
      </c>
      <c r="C80" s="72">
        <v>50.07</v>
      </c>
      <c r="D80" s="73">
        <f>ROUND(C80,2)</f>
        <v>50.07</v>
      </c>
      <c r="E80" s="60">
        <v>0</v>
      </c>
      <c r="F80" s="60">
        <v>775.97254</v>
      </c>
      <c r="G80" s="61">
        <f>ABS(F80)</f>
        <v>775.97254</v>
      </c>
      <c r="H80" s="74">
        <v>-126.43392</v>
      </c>
      <c r="I80" s="63">
        <f>MAX(H80,-0.12*G80)</f>
        <v>-93.11670479999999</v>
      </c>
      <c r="J80" s="63">
        <f>IF(ABS(G80)&lt;=10,0.5,IF(ABS(G80)&lt;=25,1,IF(ABS(G80)&lt;=100,2,10)))</f>
        <v>10</v>
      </c>
      <c r="K80" s="64">
        <f>IF(H80&lt;-J80,1,0)</f>
        <v>1</v>
      </c>
      <c r="L80" s="64">
        <f>IF(K80=K79,L79+K80,0)</f>
        <v>11</v>
      </c>
      <c r="M80" s="65">
        <f>IF(OR(L80=12,L80=24,L80=36,L80=48,L80=60,L80=72,L80=84,L80=96),1,0)</f>
        <v>0</v>
      </c>
      <c r="N80" s="65">
        <f>IF(H80&gt;J80,1,0)</f>
        <v>0</v>
      </c>
      <c r="O80" s="65">
        <f>IF(N80=N79,O79+N80,0)</f>
        <v>0</v>
      </c>
      <c r="P80" s="65">
        <f>IF(OR(O80=12,O80=24,O80=36,O80=48,O80=60,O80=72,O80=84,O80=96),1,0)</f>
        <v>0</v>
      </c>
      <c r="Q80" s="66">
        <f>M80+P80</f>
        <v>0</v>
      </c>
      <c r="R80" s="66">
        <f>Q80*ABS(S80)*0.1</f>
        <v>0</v>
      </c>
      <c r="S80" s="67">
        <f>I80*E80/40000</f>
        <v>-0</v>
      </c>
      <c r="T80" s="60">
        <f>MIN($T$6/100*G80,150)</f>
        <v>93.11670479999999</v>
      </c>
      <c r="U80" s="60">
        <f>MIN($U$6/100*G80,200)</f>
        <v>116.395881</v>
      </c>
      <c r="V80" s="60">
        <f>MIN($V$6/100*G80,250)</f>
        <v>155.194508</v>
      </c>
      <c r="W80" s="60">
        <v>0.2</v>
      </c>
      <c r="X80" s="60">
        <v>0.2</v>
      </c>
      <c r="Y80" s="60">
        <v>0.6</v>
      </c>
      <c r="Z80" s="67">
        <f>IF(AND(D80&lt;49.85,H80&gt;0),$C$2*ABS(H80)/40000,(SUMPRODUCT(--(H80&gt;$T80:$V80),(H80-$T80:$V80),($W80:$Y80)))*E80/40000)</f>
        <v>0</v>
      </c>
      <c r="AA80" s="67">
        <f>IF(AND(C80&gt;=50.1,H80&lt;0),($A$2)*ABS(H80)/40000,0)</f>
        <v>0</v>
      </c>
      <c r="AB80" s="67">
        <f>S80+Z80+AA80</f>
        <v>0</v>
      </c>
      <c r="AC80" s="75">
        <f>IF(AB80&gt;=0,AB80,"")</f>
        <v>0</v>
      </c>
      <c r="AD80" s="76" t="str">
        <f>IF(AB80&lt;0,AB80,"")</f>
        <v/>
      </c>
      <c r="AE80" s="77"/>
      <c r="AF80" s="89"/>
      <c r="AG80" s="92">
        <f>ROUND((AG79-0.01),2)</f>
        <v>50.76</v>
      </c>
      <c r="AH80" s="93">
        <v>0</v>
      </c>
      <c r="AI80" s="86">
        <v>0</v>
      </c>
    </row>
    <row r="81" spans="1:38" customHeight="1" ht="15.75">
      <c r="A81" s="70">
        <v>0.760416666666667</v>
      </c>
      <c r="B81" s="71">
        <v>0.770833333333334</v>
      </c>
      <c r="C81" s="72">
        <v>50.05</v>
      </c>
      <c r="D81" s="73">
        <f>ROUND(C81,2)</f>
        <v>50.05</v>
      </c>
      <c r="E81" s="60">
        <v>0</v>
      </c>
      <c r="F81" s="60">
        <v>850.49893</v>
      </c>
      <c r="G81" s="61">
        <f>ABS(F81)</f>
        <v>850.49893</v>
      </c>
      <c r="H81" s="74">
        <v>-150.90782</v>
      </c>
      <c r="I81" s="63">
        <f>MAX(H81,-0.12*G81)</f>
        <v>-102.0598716</v>
      </c>
      <c r="J81" s="63">
        <f>IF(ABS(G81)&lt;=10,0.5,IF(ABS(G81)&lt;=25,1,IF(ABS(G81)&lt;=100,2,10)))</f>
        <v>10</v>
      </c>
      <c r="K81" s="64">
        <f>IF(H81&lt;-J81,1,0)</f>
        <v>1</v>
      </c>
      <c r="L81" s="64">
        <f>IF(K81=K80,L80+K81,0)</f>
        <v>12</v>
      </c>
      <c r="M81" s="65">
        <f>IF(OR(L81=12,L81=24,L81=36,L81=48,L81=60,L81=72,L81=84,L81=96),1,0)</f>
        <v>1</v>
      </c>
      <c r="N81" s="65">
        <f>IF(H81&gt;J81,1,0)</f>
        <v>0</v>
      </c>
      <c r="O81" s="65">
        <f>IF(N81=N80,O80+N81,0)</f>
        <v>0</v>
      </c>
      <c r="P81" s="65">
        <f>IF(OR(O81=12,O81=24,O81=36,O81=48,O81=60,O81=72,O81=84,O81=96),1,0)</f>
        <v>0</v>
      </c>
      <c r="Q81" s="66">
        <f>M81+P81</f>
        <v>1</v>
      </c>
      <c r="R81" s="66">
        <f>Q81*ABS(S81)*0.1</f>
        <v>0</v>
      </c>
      <c r="S81" s="67">
        <f>I81*E81/40000</f>
        <v>-0</v>
      </c>
      <c r="T81" s="60">
        <f>MIN($T$6/100*G81,150)</f>
        <v>102.0598716</v>
      </c>
      <c r="U81" s="60">
        <f>MIN($U$6/100*G81,200)</f>
        <v>127.5748395</v>
      </c>
      <c r="V81" s="60">
        <f>MIN($V$6/100*G81,250)</f>
        <v>170.099786</v>
      </c>
      <c r="W81" s="60">
        <v>0.2</v>
      </c>
      <c r="X81" s="60">
        <v>0.2</v>
      </c>
      <c r="Y81" s="60">
        <v>0.6</v>
      </c>
      <c r="Z81" s="67">
        <f>IF(AND(D81&lt;49.85,H81&gt;0),$C$2*ABS(H81)/40000,(SUMPRODUCT(--(H81&gt;$T81:$V81),(H81-$T81:$V81),($W81:$Y81)))*E81/40000)</f>
        <v>0</v>
      </c>
      <c r="AA81" s="67">
        <f>IF(AND(C81&gt;=50.1,H81&lt;0),($A$2)*ABS(H81)/40000,0)</f>
        <v>0</v>
      </c>
      <c r="AB81" s="67">
        <f>S81+Z81+AA81</f>
        <v>0</v>
      </c>
      <c r="AC81" s="75">
        <f>IF(AB81&gt;=0,AB81,"")</f>
        <v>0</v>
      </c>
      <c r="AD81" s="76" t="str">
        <f>IF(AB81&lt;0,AB81,"")</f>
        <v/>
      </c>
      <c r="AE81" s="77"/>
      <c r="AF81" s="89"/>
      <c r="AG81" s="92">
        <f>ROUND((AG80-0.01),2)</f>
        <v>50.75</v>
      </c>
      <c r="AH81" s="93">
        <v>0</v>
      </c>
      <c r="AI81" s="86">
        <v>0</v>
      </c>
    </row>
    <row r="82" spans="1:38" customHeight="1" ht="15.75">
      <c r="A82" s="70">
        <v>0.770833333333333</v>
      </c>
      <c r="B82" s="71">
        <v>0.78125</v>
      </c>
      <c r="C82" s="72">
        <v>50</v>
      </c>
      <c r="D82" s="73">
        <f>ROUND(C82,2)</f>
        <v>50</v>
      </c>
      <c r="E82" s="60">
        <v>263.65</v>
      </c>
      <c r="F82" s="60">
        <v>879.65698</v>
      </c>
      <c r="G82" s="61">
        <f>ABS(F82)</f>
        <v>879.65698</v>
      </c>
      <c r="H82" s="74">
        <v>-129.9874</v>
      </c>
      <c r="I82" s="63">
        <f>MAX(H82,-0.12*G82)</f>
        <v>-105.5588376</v>
      </c>
      <c r="J82" s="63">
        <f>IF(ABS(G82)&lt;=10,0.5,IF(ABS(G82)&lt;=25,1,IF(ABS(G82)&lt;=100,2,10)))</f>
        <v>10</v>
      </c>
      <c r="K82" s="64">
        <f>IF(H82&lt;-J82,1,0)</f>
        <v>1</v>
      </c>
      <c r="L82" s="64">
        <f>IF(K82=K81,L81+K82,0)</f>
        <v>13</v>
      </c>
      <c r="M82" s="65">
        <f>IF(OR(L82=12,L82=24,L82=36,L82=48,L82=60,L82=72,L82=84,L82=96),1,0)</f>
        <v>0</v>
      </c>
      <c r="N82" s="65">
        <f>IF(H82&gt;J82,1,0)</f>
        <v>0</v>
      </c>
      <c r="O82" s="65">
        <f>IF(N82=N81,O81+N82,0)</f>
        <v>0</v>
      </c>
      <c r="P82" s="65">
        <f>IF(OR(O82=12,O82=24,O82=36,O82=48,O82=60,O82=72,O82=84,O82=96),1,0)</f>
        <v>0</v>
      </c>
      <c r="Q82" s="66">
        <f>M82+P82</f>
        <v>0</v>
      </c>
      <c r="R82" s="66">
        <f>Q82*ABS(S82)*0.1</f>
        <v>0</v>
      </c>
      <c r="S82" s="67">
        <f>I82*E82/40000</f>
        <v>-0.6957646883309999</v>
      </c>
      <c r="T82" s="60">
        <f>MIN($T$6/100*G82,150)</f>
        <v>105.5588376</v>
      </c>
      <c r="U82" s="60">
        <f>MIN($U$6/100*G82,200)</f>
        <v>131.948547</v>
      </c>
      <c r="V82" s="60">
        <f>MIN($V$6/100*G82,250)</f>
        <v>175.931396</v>
      </c>
      <c r="W82" s="60">
        <v>0.2</v>
      </c>
      <c r="X82" s="60">
        <v>0.2</v>
      </c>
      <c r="Y82" s="60">
        <v>0.6</v>
      </c>
      <c r="Z82" s="67">
        <f>IF(AND(D82&lt;49.85,H82&gt;0),$C$2*ABS(H82)/40000,(SUMPRODUCT(--(H82&gt;$T82:$V82),(H82-$T82:$V82),($W82:$Y82)))*E82/40000)</f>
        <v>0</v>
      </c>
      <c r="AA82" s="67">
        <f>IF(AND(C82&gt;=50.1,H82&lt;0),($A$2)*ABS(H82)/40000,0)</f>
        <v>0</v>
      </c>
      <c r="AB82" s="67">
        <f>S82+Z82+AA82</f>
        <v>-0.6957646883309999</v>
      </c>
      <c r="AC82" s="75" t="str">
        <f>IF(AB82&gt;=0,AB82,"")</f>
        <v/>
      </c>
      <c r="AD82" s="76">
        <f>IF(AB82&lt;0,AB82,"")</f>
        <v>-0.6957646883309999</v>
      </c>
      <c r="AE82" s="77"/>
      <c r="AF82" s="89"/>
      <c r="AG82" s="92">
        <f>ROUND((AG81-0.01),2)</f>
        <v>50.74</v>
      </c>
      <c r="AH82" s="93">
        <v>0</v>
      </c>
      <c r="AI82" s="86">
        <v>0</v>
      </c>
    </row>
    <row r="83" spans="1:38" customHeight="1" ht="15.75">
      <c r="A83" s="70">
        <v>0.78125</v>
      </c>
      <c r="B83" s="71">
        <v>0.791666666666667</v>
      </c>
      <c r="C83" s="72">
        <v>49.97</v>
      </c>
      <c r="D83" s="73">
        <f>ROUND(C83,2)</f>
        <v>49.97</v>
      </c>
      <c r="E83" s="60">
        <v>364.22</v>
      </c>
      <c r="F83" s="60">
        <v>793.24458</v>
      </c>
      <c r="G83" s="61">
        <f>ABS(F83)</f>
        <v>793.24458</v>
      </c>
      <c r="H83" s="74">
        <v>14.56061</v>
      </c>
      <c r="I83" s="63">
        <f>MAX(H83,-0.12*G83)</f>
        <v>14.56061</v>
      </c>
      <c r="J83" s="63">
        <f>IF(ABS(G83)&lt;=10,0.5,IF(ABS(G83)&lt;=25,1,IF(ABS(G83)&lt;=100,2,10)))</f>
        <v>10</v>
      </c>
      <c r="K83" s="64">
        <f>IF(H83&lt;-J83,1,0)</f>
        <v>0</v>
      </c>
      <c r="L83" s="64">
        <f>IF(K83=K82,L82+K83,0)</f>
        <v>0</v>
      </c>
      <c r="M83" s="65">
        <f>IF(OR(L83=12,L83=24,L83=36,L83=48,L83=60,L83=72,L83=84,L83=96),1,0)</f>
        <v>0</v>
      </c>
      <c r="N83" s="65">
        <f>IF(H83&gt;J83,1,0)</f>
        <v>1</v>
      </c>
      <c r="O83" s="65">
        <f>IF(N83=N82,O82+N83,0)</f>
        <v>0</v>
      </c>
      <c r="P83" s="65">
        <f>IF(OR(O83=12,O83=24,O83=36,O83=48,O83=60,O83=72,O83=84,O83=96),1,0)</f>
        <v>0</v>
      </c>
      <c r="Q83" s="66">
        <f>M83+P83</f>
        <v>0</v>
      </c>
      <c r="R83" s="66">
        <f>Q83*ABS(S83)*0.1</f>
        <v>0</v>
      </c>
      <c r="S83" s="67">
        <f>I83*E83/40000</f>
        <v>0.132581634355</v>
      </c>
      <c r="T83" s="60">
        <f>MIN($T$6/100*G83,150)</f>
        <v>95.1893496</v>
      </c>
      <c r="U83" s="60">
        <f>MIN($U$6/100*G83,200)</f>
        <v>118.986687</v>
      </c>
      <c r="V83" s="60">
        <f>MIN($V$6/100*G83,250)</f>
        <v>158.648916</v>
      </c>
      <c r="W83" s="60">
        <v>0.2</v>
      </c>
      <c r="X83" s="60">
        <v>0.2</v>
      </c>
      <c r="Y83" s="60">
        <v>0.6</v>
      </c>
      <c r="Z83" s="67">
        <f>IF(AND(D83&lt;49.85,H83&gt;0),$C$2*ABS(H83)/40000,(SUMPRODUCT(--(H83&gt;$T83:$V83),(H83-$T83:$V83),($W83:$Y83)))*E83/40000)</f>
        <v>0</v>
      </c>
      <c r="AA83" s="67">
        <f>IF(AND(C83&gt;=50.1,H83&lt;0),($A$2)*ABS(H83)/40000,0)</f>
        <v>0</v>
      </c>
      <c r="AB83" s="67">
        <f>S83+Z83+AA83</f>
        <v>0.132581634355</v>
      </c>
      <c r="AC83" s="75">
        <f>IF(AB83&gt;=0,AB83,"")</f>
        <v>0.132581634355</v>
      </c>
      <c r="AD83" s="76" t="str">
        <f>IF(AB83&lt;0,AB83,"")</f>
        <v/>
      </c>
      <c r="AE83" s="77"/>
      <c r="AF83" s="89"/>
      <c r="AG83" s="92">
        <f>ROUND((AG82-0.01),2)</f>
        <v>50.73</v>
      </c>
      <c r="AH83" s="93">
        <v>0</v>
      </c>
      <c r="AI83" s="86">
        <v>0</v>
      </c>
    </row>
    <row r="84" spans="1:38" customHeight="1" ht="15.75">
      <c r="A84" s="70">
        <v>0.791666666666667</v>
      </c>
      <c r="B84" s="71">
        <v>0.802083333333334</v>
      </c>
      <c r="C84" s="72">
        <v>49.88</v>
      </c>
      <c r="D84" s="73">
        <f>ROUND(C84,2)</f>
        <v>49.88</v>
      </c>
      <c r="E84" s="60">
        <v>665.91</v>
      </c>
      <c r="F84" s="60">
        <v>876.14738</v>
      </c>
      <c r="G84" s="61">
        <f>ABS(F84)</f>
        <v>876.14738</v>
      </c>
      <c r="H84" s="74">
        <v>-58.27228</v>
      </c>
      <c r="I84" s="63">
        <f>MAX(H84,-0.12*G84)</f>
        <v>-58.27228</v>
      </c>
      <c r="J84" s="63">
        <f>IF(ABS(G84)&lt;=10,0.5,IF(ABS(G84)&lt;=25,1,IF(ABS(G84)&lt;=100,2,10)))</f>
        <v>10</v>
      </c>
      <c r="K84" s="64">
        <f>IF(H84&lt;-J84,1,0)</f>
        <v>1</v>
      </c>
      <c r="L84" s="64">
        <f>IF(K84=K83,L83+K84,0)</f>
        <v>0</v>
      </c>
      <c r="M84" s="65">
        <f>IF(OR(L84=12,L84=24,L84=36,L84=48,L84=60,L84=72,L84=84,L84=96),1,0)</f>
        <v>0</v>
      </c>
      <c r="N84" s="65">
        <f>IF(H84&gt;J84,1,0)</f>
        <v>0</v>
      </c>
      <c r="O84" s="65">
        <f>IF(N84=N83,O83+N84,0)</f>
        <v>0</v>
      </c>
      <c r="P84" s="65">
        <f>IF(OR(O84=12,O84=24,O84=36,O84=48,O84=60,O84=72,O84=84,O84=96),1,0)</f>
        <v>0</v>
      </c>
      <c r="Q84" s="66">
        <f>M84+P84</f>
        <v>0</v>
      </c>
      <c r="R84" s="66">
        <f>Q84*ABS(S84)*0.1</f>
        <v>0</v>
      </c>
      <c r="S84" s="67">
        <f>I84*E84/40000</f>
        <v>-0.9701023493700001</v>
      </c>
      <c r="T84" s="60">
        <f>MIN($T$6/100*G84,150)</f>
        <v>105.1376856</v>
      </c>
      <c r="U84" s="60">
        <f>MIN($U$6/100*G84,200)</f>
        <v>131.422107</v>
      </c>
      <c r="V84" s="60">
        <f>MIN($V$6/100*G84,250)</f>
        <v>175.229476</v>
      </c>
      <c r="W84" s="60">
        <v>0.2</v>
      </c>
      <c r="X84" s="60">
        <v>0.2</v>
      </c>
      <c r="Y84" s="60">
        <v>0.6</v>
      </c>
      <c r="Z84" s="67">
        <f>IF(AND(D84&lt;49.85,H84&gt;0),$C$2*ABS(H84)/40000,(SUMPRODUCT(--(H84&gt;$T84:$V84),(H84-$T84:$V84),($W84:$Y84)))*E84/40000)</f>
        <v>0</v>
      </c>
      <c r="AA84" s="67">
        <f>IF(AND(C84&gt;=50.1,H84&lt;0),($A$2)*ABS(H84)/40000,0)</f>
        <v>0</v>
      </c>
      <c r="AB84" s="67">
        <f>S84+Z84+AA84</f>
        <v>-0.9701023493700001</v>
      </c>
      <c r="AC84" s="75" t="str">
        <f>IF(AB84&gt;=0,AB84,"")</f>
        <v/>
      </c>
      <c r="AD84" s="76">
        <f>IF(AB84&lt;0,AB84,"")</f>
        <v>-0.9701023493700001</v>
      </c>
      <c r="AE84" s="77"/>
      <c r="AF84" s="89"/>
      <c r="AG84" s="92">
        <f>ROUND((AG83-0.01),2)</f>
        <v>50.72</v>
      </c>
      <c r="AH84" s="93">
        <v>0</v>
      </c>
      <c r="AI84" s="86">
        <v>0</v>
      </c>
    </row>
    <row r="85" spans="1:38" customHeight="1" ht="15.75">
      <c r="A85" s="70">
        <v>0.802083333333333</v>
      </c>
      <c r="B85" s="71">
        <v>0.8125</v>
      </c>
      <c r="C85" s="72">
        <v>49.95</v>
      </c>
      <c r="D85" s="73">
        <f>ROUND(C85,2)</f>
        <v>49.95</v>
      </c>
      <c r="E85" s="60">
        <v>431.26</v>
      </c>
      <c r="F85" s="60">
        <v>886.62117</v>
      </c>
      <c r="G85" s="61">
        <f>ABS(F85)</f>
        <v>886.62117</v>
      </c>
      <c r="H85" s="74">
        <v>-48.61479</v>
      </c>
      <c r="I85" s="63">
        <f>MAX(H85,-0.12*G85)</f>
        <v>-48.61479</v>
      </c>
      <c r="J85" s="63">
        <f>IF(ABS(G85)&lt;=10,0.5,IF(ABS(G85)&lt;=25,1,IF(ABS(G85)&lt;=100,2,10)))</f>
        <v>10</v>
      </c>
      <c r="K85" s="64">
        <f>IF(H85&lt;-J85,1,0)</f>
        <v>1</v>
      </c>
      <c r="L85" s="64">
        <f>IF(K85=K84,L84+K85,0)</f>
        <v>1</v>
      </c>
      <c r="M85" s="65">
        <f>IF(OR(L85=12,L85=24,L85=36,L85=48,L85=60,L85=72,L85=84,L85=96),1,0)</f>
        <v>0</v>
      </c>
      <c r="N85" s="65">
        <f>IF(H85&gt;J85,1,0)</f>
        <v>0</v>
      </c>
      <c r="O85" s="65">
        <f>IF(N85=N84,O84+N85,0)</f>
        <v>0</v>
      </c>
      <c r="P85" s="65">
        <f>IF(OR(O85=12,O85=24,O85=36,O85=48,O85=60,O85=72,O85=84,O85=96),1,0)</f>
        <v>0</v>
      </c>
      <c r="Q85" s="66">
        <f>M85+P85</f>
        <v>0</v>
      </c>
      <c r="R85" s="66">
        <f>Q85*ABS(S85)*0.1</f>
        <v>0</v>
      </c>
      <c r="S85" s="67">
        <f>I85*E85/40000</f>
        <v>-0.5241403583849999</v>
      </c>
      <c r="T85" s="60">
        <f>MIN($T$6/100*G85,150)</f>
        <v>106.3945404</v>
      </c>
      <c r="U85" s="60">
        <f>MIN($U$6/100*G85,200)</f>
        <v>132.9931755</v>
      </c>
      <c r="V85" s="60">
        <f>MIN($V$6/100*G85,250)</f>
        <v>177.324234</v>
      </c>
      <c r="W85" s="60">
        <v>0.2</v>
      </c>
      <c r="X85" s="60">
        <v>0.2</v>
      </c>
      <c r="Y85" s="60">
        <v>0.6</v>
      </c>
      <c r="Z85" s="67">
        <f>IF(AND(D85&lt;49.85,H85&gt;0),$C$2*ABS(H85)/40000,(SUMPRODUCT(--(H85&gt;$T85:$V85),(H85-$T85:$V85),($W85:$Y85)))*E85/40000)</f>
        <v>0</v>
      </c>
      <c r="AA85" s="67">
        <f>IF(AND(C85&gt;=50.1,H85&lt;0),($A$2)*ABS(H85)/40000,0)</f>
        <v>0</v>
      </c>
      <c r="AB85" s="67">
        <f>S85+Z85+AA85</f>
        <v>-0.5241403583849999</v>
      </c>
      <c r="AC85" s="75" t="str">
        <f>IF(AB85&gt;=0,AB85,"")</f>
        <v/>
      </c>
      <c r="AD85" s="76">
        <f>IF(AB85&lt;0,AB85,"")</f>
        <v>-0.5241403583849999</v>
      </c>
      <c r="AE85" s="77"/>
      <c r="AF85" s="89"/>
      <c r="AG85" s="92">
        <f>ROUND((AG84-0.01),2)</f>
        <v>50.71</v>
      </c>
      <c r="AH85" s="93">
        <v>0</v>
      </c>
      <c r="AI85" s="86">
        <v>0</v>
      </c>
    </row>
    <row r="86" spans="1:38" customHeight="1" ht="15.75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263.65</v>
      </c>
      <c r="F86" s="60">
        <v>869.92596</v>
      </c>
      <c r="G86" s="61">
        <f>ABS(F86)</f>
        <v>869.92596</v>
      </c>
      <c r="H86" s="74">
        <v>-20.75288</v>
      </c>
      <c r="I86" s="63">
        <f>MAX(H86,-0.12*G86)</f>
        <v>-20.75288</v>
      </c>
      <c r="J86" s="63">
        <f>IF(ABS(G86)&lt;=10,0.5,IF(ABS(G86)&lt;=25,1,IF(ABS(G86)&lt;=100,2,10)))</f>
        <v>10</v>
      </c>
      <c r="K86" s="64">
        <f>IF(H86&lt;-J86,1,0)</f>
        <v>1</v>
      </c>
      <c r="L86" s="64">
        <f>IF(K86=K85,L85+K86,0)</f>
        <v>2</v>
      </c>
      <c r="M86" s="65">
        <f>IF(OR(L86=12,L86=24,L86=36,L86=48,L86=60,L86=72,L86=84,L86=96),1,0)</f>
        <v>0</v>
      </c>
      <c r="N86" s="65">
        <f>IF(H86&gt;J86,1,0)</f>
        <v>0</v>
      </c>
      <c r="O86" s="65">
        <f>IF(N86=N85,O85+N86,0)</f>
        <v>0</v>
      </c>
      <c r="P86" s="65">
        <f>IF(OR(O86=12,O86=24,O86=36,O86=48,O86=60,O86=72,O86=84,O86=96),1,0)</f>
        <v>0</v>
      </c>
      <c r="Q86" s="66">
        <f>M86+P86</f>
        <v>0</v>
      </c>
      <c r="R86" s="66">
        <f>Q86*ABS(S86)*0.1</f>
        <v>0</v>
      </c>
      <c r="S86" s="67">
        <f>I86*E86/40000</f>
        <v>-0.1367874203</v>
      </c>
      <c r="T86" s="60">
        <f>MIN($T$6/100*G86,150)</f>
        <v>104.3911152</v>
      </c>
      <c r="U86" s="60">
        <f>MIN($U$6/100*G86,200)</f>
        <v>130.488894</v>
      </c>
      <c r="V86" s="60">
        <f>MIN($V$6/100*G86,250)</f>
        <v>173.985192</v>
      </c>
      <c r="W86" s="60">
        <v>0.2</v>
      </c>
      <c r="X86" s="60">
        <v>0.2</v>
      </c>
      <c r="Y86" s="60">
        <v>0.6</v>
      </c>
      <c r="Z86" s="67">
        <f>IF(AND(D86&lt;49.85,H86&gt;0),$C$2*ABS(H86)/40000,(SUMPRODUCT(--(H86&gt;$T86:$V86),(H86-$T86:$V86),($W86:$Y86)))*E86/40000)</f>
        <v>0</v>
      </c>
      <c r="AA86" s="67">
        <f>IF(AND(C86&gt;=50.1,H86&lt;0),($A$2)*ABS(H86)/40000,0)</f>
        <v>0</v>
      </c>
      <c r="AB86" s="67">
        <f>S86+Z86+AA86</f>
        <v>-0.1367874203</v>
      </c>
      <c r="AC86" s="75" t="str">
        <f>IF(AB86&gt;=0,AB86,"")</f>
        <v/>
      </c>
      <c r="AD86" s="76">
        <f>IF(AB86&lt;0,AB86,"")</f>
        <v>-0.1367874203</v>
      </c>
      <c r="AE86" s="77"/>
      <c r="AF86" s="89"/>
      <c r="AG86" s="92">
        <f>ROUND((AG85-0.01),2)</f>
        <v>50.7</v>
      </c>
      <c r="AH86" s="93">
        <v>0</v>
      </c>
      <c r="AI86" s="86">
        <v>0</v>
      </c>
    </row>
    <row r="87" spans="1:38" customHeight="1" ht="15.75">
      <c r="A87" s="70">
        <v>0.822916666666667</v>
      </c>
      <c r="B87" s="71">
        <v>0.833333333333334</v>
      </c>
      <c r="C87" s="72">
        <v>50.04</v>
      </c>
      <c r="D87" s="73">
        <f>ROUND(C87,2)</f>
        <v>50.04</v>
      </c>
      <c r="E87" s="60">
        <v>52.73</v>
      </c>
      <c r="F87" s="60">
        <v>815.30502</v>
      </c>
      <c r="G87" s="61">
        <f>ABS(F87)</f>
        <v>815.30502</v>
      </c>
      <c r="H87" s="74">
        <v>19.4812</v>
      </c>
      <c r="I87" s="63">
        <f>MAX(H87,-0.12*G87)</f>
        <v>19.4812</v>
      </c>
      <c r="J87" s="63">
        <f>IF(ABS(G87)&lt;=10,0.5,IF(ABS(G87)&lt;=25,1,IF(ABS(G87)&lt;=100,2,10)))</f>
        <v>10</v>
      </c>
      <c r="K87" s="64">
        <f>IF(H87&lt;-J87,1,0)</f>
        <v>0</v>
      </c>
      <c r="L87" s="64">
        <f>IF(K87=K86,L86+K87,0)</f>
        <v>0</v>
      </c>
      <c r="M87" s="65">
        <f>IF(OR(L87=12,L87=24,L87=36,L87=48,L87=60,L87=72,L87=84,L87=96),1,0)</f>
        <v>0</v>
      </c>
      <c r="N87" s="65">
        <f>IF(H87&gt;J87,1,0)</f>
        <v>1</v>
      </c>
      <c r="O87" s="65">
        <f>IF(N87=N86,O86+N87,0)</f>
        <v>0</v>
      </c>
      <c r="P87" s="65">
        <f>IF(OR(O87=12,O87=24,O87=36,O87=48,O87=60,O87=72,O87=84,O87=96),1,0)</f>
        <v>0</v>
      </c>
      <c r="Q87" s="66">
        <f>M87+P87</f>
        <v>0</v>
      </c>
      <c r="R87" s="66">
        <f>Q87*ABS(S87)*0.1</f>
        <v>0</v>
      </c>
      <c r="S87" s="67">
        <f>I87*E87/40000</f>
        <v>0.0256810919</v>
      </c>
      <c r="T87" s="60">
        <f>MIN($T$6/100*G87,150)</f>
        <v>97.8366024</v>
      </c>
      <c r="U87" s="60">
        <f>MIN($U$6/100*G87,200)</f>
        <v>122.295753</v>
      </c>
      <c r="V87" s="60">
        <f>MIN($V$6/100*G87,250)</f>
        <v>163.061004</v>
      </c>
      <c r="W87" s="60">
        <v>0.2</v>
      </c>
      <c r="X87" s="60">
        <v>0.2</v>
      </c>
      <c r="Y87" s="60">
        <v>0.6</v>
      </c>
      <c r="Z87" s="67">
        <f>IF(AND(D87&lt;49.85,H87&gt;0),$C$2*ABS(H87)/40000,(SUMPRODUCT(--(H87&gt;$T87:$V87),(H87-$T87:$V87),($W87:$Y87)))*E87/40000)</f>
        <v>0</v>
      </c>
      <c r="AA87" s="67">
        <f>IF(AND(C87&gt;=50.1,H87&lt;0),($A$2)*ABS(H87)/40000,0)</f>
        <v>0</v>
      </c>
      <c r="AB87" s="67">
        <f>S87+Z87+AA87</f>
        <v>0.0256810919</v>
      </c>
      <c r="AC87" s="75">
        <f>IF(AB87&gt;=0,AB87,"")</f>
        <v>0.0256810919</v>
      </c>
      <c r="AD87" s="76" t="str">
        <f>IF(AB87&lt;0,AB87,"")</f>
        <v/>
      </c>
      <c r="AE87" s="77"/>
      <c r="AF87" s="89"/>
      <c r="AG87" s="92">
        <f>ROUND((AG86-0.01),2)</f>
        <v>50.69</v>
      </c>
      <c r="AH87" s="93">
        <v>0</v>
      </c>
      <c r="AI87" s="86">
        <v>0</v>
      </c>
    </row>
    <row r="88" spans="1:38" customHeight="1" ht="15.75">
      <c r="A88" s="70">
        <v>0.833333333333333</v>
      </c>
      <c r="B88" s="71">
        <v>0.84375</v>
      </c>
      <c r="C88" s="72">
        <v>50.07</v>
      </c>
      <c r="D88" s="73">
        <f>ROUND(C88,2)</f>
        <v>50.07</v>
      </c>
      <c r="E88" s="60">
        <v>0</v>
      </c>
      <c r="F88" s="60">
        <v>793.73695</v>
      </c>
      <c r="G88" s="61">
        <f>ABS(F88)</f>
        <v>793.73695</v>
      </c>
      <c r="H88" s="74">
        <v>25.07697</v>
      </c>
      <c r="I88" s="63">
        <f>MAX(H88,-0.12*G88)</f>
        <v>25.07697</v>
      </c>
      <c r="J88" s="63">
        <f>IF(ABS(G88)&lt;=10,0.5,IF(ABS(G88)&lt;=25,1,IF(ABS(G88)&lt;=100,2,10)))</f>
        <v>10</v>
      </c>
      <c r="K88" s="64">
        <f>IF(H88&lt;-J88,1,0)</f>
        <v>0</v>
      </c>
      <c r="L88" s="64">
        <f>IF(K88=K87,L87+K88,0)</f>
        <v>0</v>
      </c>
      <c r="M88" s="65">
        <f>IF(OR(L88=12,L88=24,L88=36,L88=48,L88=60,L88=72,L88=84,L88=96),1,0)</f>
        <v>0</v>
      </c>
      <c r="N88" s="65">
        <f>IF(H88&gt;J88,1,0)</f>
        <v>1</v>
      </c>
      <c r="O88" s="65">
        <f>IF(N88=N87,O87+N88,0)</f>
        <v>1</v>
      </c>
      <c r="P88" s="65">
        <f>IF(OR(O88=12,O88=24,O88=36,O88=48,O88=60,O88=72,O88=84,O88=96),1,0)</f>
        <v>0</v>
      </c>
      <c r="Q88" s="66">
        <f>M88+P88</f>
        <v>0</v>
      </c>
      <c r="R88" s="66">
        <f>Q88*ABS(S88)*0.1</f>
        <v>0</v>
      </c>
      <c r="S88" s="67">
        <f>I88*E88/40000</f>
        <v>0</v>
      </c>
      <c r="T88" s="60">
        <f>MIN($T$6/100*G88,150)</f>
        <v>95.24843399999999</v>
      </c>
      <c r="U88" s="60">
        <f>MIN($U$6/100*G88,200)</f>
        <v>119.0605425</v>
      </c>
      <c r="V88" s="60">
        <f>MIN($V$6/100*G88,250)</f>
        <v>158.74739</v>
      </c>
      <c r="W88" s="60">
        <v>0.2</v>
      </c>
      <c r="X88" s="60">
        <v>0.2</v>
      </c>
      <c r="Y88" s="60">
        <v>0.6</v>
      </c>
      <c r="Z88" s="67">
        <f>IF(AND(D88&lt;49.85,H88&gt;0),$C$2*ABS(H88)/40000,(SUMPRODUCT(--(H88&gt;$T88:$V88),(H88-$T88:$V88),($W88:$Y88)))*E88/40000)</f>
        <v>0</v>
      </c>
      <c r="AA88" s="67">
        <f>IF(AND(C88&gt;=50.1,H88&lt;0),($A$2)*ABS(H88)/40000,0)</f>
        <v>0</v>
      </c>
      <c r="AB88" s="67">
        <f>S88+Z88+AA88</f>
        <v>0</v>
      </c>
      <c r="AC88" s="75">
        <f>IF(AB88&gt;=0,AB88,"")</f>
        <v>0</v>
      </c>
      <c r="AD88" s="76" t="str">
        <f>IF(AB88&lt;0,AB88,"")</f>
        <v/>
      </c>
      <c r="AE88" s="77"/>
      <c r="AF88" s="89"/>
      <c r="AG88" s="92">
        <f>ROUND((AG87-0.01),2)</f>
        <v>50.68</v>
      </c>
      <c r="AH88" s="93">
        <v>0</v>
      </c>
      <c r="AI88" s="86">
        <v>0</v>
      </c>
    </row>
    <row r="89" spans="1:38" customHeight="1" ht="15.75">
      <c r="A89" s="70">
        <v>0.84375</v>
      </c>
      <c r="B89" s="71">
        <v>0.854166666666667</v>
      </c>
      <c r="C89" s="72">
        <v>50.01</v>
      </c>
      <c r="D89" s="73">
        <f>ROUND(C89,2)</f>
        <v>50.01</v>
      </c>
      <c r="E89" s="60">
        <v>210.92</v>
      </c>
      <c r="F89" s="60">
        <v>774.67465</v>
      </c>
      <c r="G89" s="61">
        <f>ABS(F89)</f>
        <v>774.67465</v>
      </c>
      <c r="H89" s="74">
        <v>23.15162</v>
      </c>
      <c r="I89" s="63">
        <f>MAX(H89,-0.12*G89)</f>
        <v>23.15162</v>
      </c>
      <c r="J89" s="63">
        <f>IF(ABS(G89)&lt;=10,0.5,IF(ABS(G89)&lt;=25,1,IF(ABS(G89)&lt;=100,2,10)))</f>
        <v>10</v>
      </c>
      <c r="K89" s="64">
        <f>IF(H89&lt;-J89,1,0)</f>
        <v>0</v>
      </c>
      <c r="L89" s="64">
        <f>IF(K89=K88,L88+K89,0)</f>
        <v>0</v>
      </c>
      <c r="M89" s="65">
        <f>IF(OR(L89=12,L89=24,L89=36,L89=48,L89=60,L89=72,L89=84,L89=96),1,0)</f>
        <v>0</v>
      </c>
      <c r="N89" s="65">
        <f>IF(H89&gt;J89,1,0)</f>
        <v>1</v>
      </c>
      <c r="O89" s="65">
        <f>IF(N89=N88,O88+N89,0)</f>
        <v>2</v>
      </c>
      <c r="P89" s="65">
        <f>IF(OR(O89=12,O89=24,O89=36,O89=48,O89=60,O89=72,O89=84,O89=96),1,0)</f>
        <v>0</v>
      </c>
      <c r="Q89" s="66">
        <f>M89+P89</f>
        <v>0</v>
      </c>
      <c r="R89" s="66">
        <f>Q89*ABS(S89)*0.1</f>
        <v>0</v>
      </c>
      <c r="S89" s="67">
        <f>I89*E89/40000</f>
        <v>0.12207849226</v>
      </c>
      <c r="T89" s="60">
        <f>MIN($T$6/100*G89,150)</f>
        <v>92.96095800000001</v>
      </c>
      <c r="U89" s="60">
        <f>MIN($U$6/100*G89,200)</f>
        <v>116.2011975</v>
      </c>
      <c r="V89" s="60">
        <f>MIN($V$6/100*G89,250)</f>
        <v>154.93493</v>
      </c>
      <c r="W89" s="60">
        <v>0.2</v>
      </c>
      <c r="X89" s="60">
        <v>0.2</v>
      </c>
      <c r="Y89" s="60">
        <v>0.6</v>
      </c>
      <c r="Z89" s="67">
        <f>IF(AND(D89&lt;49.85,H89&gt;0),$C$2*ABS(H89)/40000,(SUMPRODUCT(--(H89&gt;$T89:$V89),(H89-$T89:$V89),($W89:$Y89)))*E89/40000)</f>
        <v>0</v>
      </c>
      <c r="AA89" s="67">
        <f>IF(AND(C89&gt;=50.1,H89&lt;0),($A$2)*ABS(H89)/40000,0)</f>
        <v>0</v>
      </c>
      <c r="AB89" s="67">
        <f>S89+Z89+AA89</f>
        <v>0.12207849226</v>
      </c>
      <c r="AC89" s="75">
        <f>IF(AB89&gt;=0,AB89,"")</f>
        <v>0.12207849226</v>
      </c>
      <c r="AD89" s="76" t="str">
        <f>IF(AB89&lt;0,AB89,"")</f>
        <v/>
      </c>
      <c r="AE89" s="77"/>
      <c r="AF89" s="89"/>
      <c r="AG89" s="92">
        <f>ROUND((AG88-0.01),2)</f>
        <v>50.67</v>
      </c>
      <c r="AH89" s="93">
        <v>0</v>
      </c>
      <c r="AI89" s="86">
        <v>0</v>
      </c>
    </row>
    <row r="90" spans="1:38" customHeight="1" ht="15.75">
      <c r="A90" s="70">
        <v>0.854166666666667</v>
      </c>
      <c r="B90" s="71">
        <v>0.864583333333334</v>
      </c>
      <c r="C90" s="72">
        <v>50</v>
      </c>
      <c r="D90" s="73">
        <f>ROUND(C90,2)</f>
        <v>50</v>
      </c>
      <c r="E90" s="60">
        <v>263.65</v>
      </c>
      <c r="F90" s="60">
        <v>793.26168</v>
      </c>
      <c r="G90" s="61">
        <f>ABS(F90)</f>
        <v>793.26168</v>
      </c>
      <c r="H90" s="74">
        <v>-8.13012</v>
      </c>
      <c r="I90" s="63">
        <f>MAX(H90,-0.12*G90)</f>
        <v>-8.13012</v>
      </c>
      <c r="J90" s="63">
        <f>IF(ABS(G90)&lt;=10,0.5,IF(ABS(G90)&lt;=25,1,IF(ABS(G90)&lt;=100,2,10)))</f>
        <v>10</v>
      </c>
      <c r="K90" s="64">
        <f>IF(H90&lt;-J90,1,0)</f>
        <v>0</v>
      </c>
      <c r="L90" s="64">
        <f>IF(K90=K89,L89+K90,0)</f>
        <v>0</v>
      </c>
      <c r="M90" s="65">
        <f>IF(OR(L90=12,L90=24,L90=36,L90=48,L90=60,L90=72,L90=84,L90=96),1,0)</f>
        <v>0</v>
      </c>
      <c r="N90" s="65">
        <f>IF(H90&gt;J90,1,0)</f>
        <v>0</v>
      </c>
      <c r="O90" s="65">
        <f>IF(N90=N89,O89+N90,0)</f>
        <v>0</v>
      </c>
      <c r="P90" s="65">
        <f>IF(OR(O90=12,O90=24,O90=36,O90=48,O90=60,O90=72,O90=84,O90=96),1,0)</f>
        <v>0</v>
      </c>
      <c r="Q90" s="66">
        <f>M90+P90</f>
        <v>0</v>
      </c>
      <c r="R90" s="66">
        <f>Q90*ABS(S90)*0.1</f>
        <v>0</v>
      </c>
      <c r="S90" s="67">
        <f>I90*E90/40000</f>
        <v>-0.05358765344999999</v>
      </c>
      <c r="T90" s="60">
        <f>MIN($T$6/100*G90,150)</f>
        <v>95.19140159999999</v>
      </c>
      <c r="U90" s="60">
        <f>MIN($U$6/100*G90,200)</f>
        <v>118.989252</v>
      </c>
      <c r="V90" s="60">
        <f>MIN($V$6/100*G90,250)</f>
        <v>158.652336</v>
      </c>
      <c r="W90" s="60">
        <v>0.2</v>
      </c>
      <c r="X90" s="60">
        <v>0.2</v>
      </c>
      <c r="Y90" s="60">
        <v>0.6</v>
      </c>
      <c r="Z90" s="67">
        <f>IF(AND(D90&lt;49.85,H90&gt;0),$C$2*ABS(H90)/40000,(SUMPRODUCT(--(H90&gt;$T90:$V90),(H90-$T90:$V90),($W90:$Y90)))*E90/40000)</f>
        <v>0</v>
      </c>
      <c r="AA90" s="67">
        <f>IF(AND(C90&gt;=50.1,H90&lt;0),($A$2)*ABS(H90)/40000,0)</f>
        <v>0</v>
      </c>
      <c r="AB90" s="67">
        <f>S90+Z90+AA90</f>
        <v>-0.05358765344999999</v>
      </c>
      <c r="AC90" s="75" t="str">
        <f>IF(AB90&gt;=0,AB90,"")</f>
        <v/>
      </c>
      <c r="AD90" s="76">
        <f>IF(AB90&lt;0,AB90,"")</f>
        <v>-0.05358765344999999</v>
      </c>
      <c r="AE90" s="77"/>
      <c r="AF90" s="89"/>
      <c r="AG90" s="92">
        <f>ROUND((AG89-0.01),2)</f>
        <v>50.66</v>
      </c>
      <c r="AH90" s="93">
        <v>0</v>
      </c>
      <c r="AI90" s="86">
        <v>0</v>
      </c>
    </row>
    <row r="91" spans="1:38" customHeight="1" ht="15.75">
      <c r="A91" s="70">
        <v>0.864583333333333</v>
      </c>
      <c r="B91" s="71">
        <v>0.875</v>
      </c>
      <c r="C91" s="72">
        <v>50.01</v>
      </c>
      <c r="D91" s="73">
        <f>ROUND(C91,2)</f>
        <v>50.01</v>
      </c>
      <c r="E91" s="60">
        <v>210.92</v>
      </c>
      <c r="F91" s="60">
        <v>738.55611</v>
      </c>
      <c r="G91" s="61">
        <f>ABS(F91)</f>
        <v>738.55611</v>
      </c>
      <c r="H91" s="74">
        <v>14.08451</v>
      </c>
      <c r="I91" s="63">
        <f>MAX(H91,-0.12*G91)</f>
        <v>14.08451</v>
      </c>
      <c r="J91" s="63">
        <f>IF(ABS(G91)&lt;=10,0.5,IF(ABS(G91)&lt;=25,1,IF(ABS(G91)&lt;=100,2,10)))</f>
        <v>10</v>
      </c>
      <c r="K91" s="64">
        <f>IF(H91&lt;-J91,1,0)</f>
        <v>0</v>
      </c>
      <c r="L91" s="64">
        <f>IF(K91=K90,L90+K91,0)</f>
        <v>0</v>
      </c>
      <c r="M91" s="65">
        <f>IF(OR(L91=12,L91=24,L91=36,L91=48,L91=60,L91=72,L91=84,L91=96),1,0)</f>
        <v>0</v>
      </c>
      <c r="N91" s="65">
        <f>IF(H91&gt;J91,1,0)</f>
        <v>1</v>
      </c>
      <c r="O91" s="65">
        <f>IF(N91=N90,O90+N91,0)</f>
        <v>0</v>
      </c>
      <c r="P91" s="65">
        <f>IF(OR(O91=12,O91=24,O91=36,O91=48,O91=60,O91=72,O91=84,O91=96),1,0)</f>
        <v>0</v>
      </c>
      <c r="Q91" s="66">
        <f>M91+P91</f>
        <v>0</v>
      </c>
      <c r="R91" s="66">
        <f>Q91*ABS(S91)*0.1</f>
        <v>0</v>
      </c>
      <c r="S91" s="67">
        <f>I91*E91/40000</f>
        <v>0.07426762123</v>
      </c>
      <c r="T91" s="60">
        <f>MIN($T$6/100*G91,150)</f>
        <v>88.62673319999999</v>
      </c>
      <c r="U91" s="60">
        <f>MIN($U$6/100*G91,200)</f>
        <v>110.7834165</v>
      </c>
      <c r="V91" s="60">
        <f>MIN($V$6/100*G91,250)</f>
        <v>147.711222</v>
      </c>
      <c r="W91" s="60">
        <v>0.2</v>
      </c>
      <c r="X91" s="60">
        <v>0.2</v>
      </c>
      <c r="Y91" s="60">
        <v>0.6</v>
      </c>
      <c r="Z91" s="67">
        <f>IF(AND(D91&lt;49.85,H91&gt;0),$C$2*ABS(H91)/40000,(SUMPRODUCT(--(H91&gt;$T91:$V91),(H91-$T91:$V91),($W91:$Y91)))*E91/40000)</f>
        <v>0</v>
      </c>
      <c r="AA91" s="67">
        <f>IF(AND(C91&gt;=50.1,H91&lt;0),($A$2)*ABS(H91)/40000,0)</f>
        <v>0</v>
      </c>
      <c r="AB91" s="67">
        <f>S91+Z91+AA91</f>
        <v>0.07426762123</v>
      </c>
      <c r="AC91" s="75">
        <f>IF(AB91&gt;=0,AB91,"")</f>
        <v>0.07426762123</v>
      </c>
      <c r="AD91" s="76" t="str">
        <f>IF(AB91&lt;0,AB91,"")</f>
        <v/>
      </c>
      <c r="AE91" s="77"/>
      <c r="AF91" s="89"/>
      <c r="AG91" s="92">
        <f>ROUND((AG90-0.01),2)</f>
        <v>50.65</v>
      </c>
      <c r="AH91" s="93">
        <v>0</v>
      </c>
      <c r="AI91" s="86">
        <v>0</v>
      </c>
    </row>
    <row r="92" spans="1:38" customHeight="1" ht="15.75">
      <c r="A92" s="70">
        <v>0.875</v>
      </c>
      <c r="B92" s="71">
        <v>0.885416666666667</v>
      </c>
      <c r="C92" s="72">
        <v>49.96</v>
      </c>
      <c r="D92" s="73">
        <f>ROUND(C92,2)</f>
        <v>49.96</v>
      </c>
      <c r="E92" s="60">
        <v>397.74</v>
      </c>
      <c r="F92" s="60">
        <v>835.41323</v>
      </c>
      <c r="G92" s="61">
        <f>ABS(F92)</f>
        <v>835.41323</v>
      </c>
      <c r="H92" s="74">
        <v>-108.09973</v>
      </c>
      <c r="I92" s="63">
        <f>MAX(H92,-0.12*G92)</f>
        <v>-100.2495876</v>
      </c>
      <c r="J92" s="63">
        <f>IF(ABS(G92)&lt;=10,0.5,IF(ABS(G92)&lt;=25,1,IF(ABS(G92)&lt;=100,2,10)))</f>
        <v>10</v>
      </c>
      <c r="K92" s="64">
        <f>IF(H92&lt;-J92,1,0)</f>
        <v>1</v>
      </c>
      <c r="L92" s="64">
        <f>IF(K92=K91,L91+K92,0)</f>
        <v>0</v>
      </c>
      <c r="M92" s="65">
        <f>IF(OR(L92=12,L92=24,L92=36,L92=48,L92=60,L92=72,L92=84,L92=96),1,0)</f>
        <v>0</v>
      </c>
      <c r="N92" s="65">
        <f>IF(H92&gt;J92,1,0)</f>
        <v>0</v>
      </c>
      <c r="O92" s="65">
        <f>IF(N92=N91,O91+N92,0)</f>
        <v>0</v>
      </c>
      <c r="P92" s="65">
        <f>IF(OR(O92=12,O92=24,O92=36,O92=48,O92=60,O92=72,O92=84,O92=96),1,0)</f>
        <v>0</v>
      </c>
      <c r="Q92" s="66">
        <f>M92+P92</f>
        <v>0</v>
      </c>
      <c r="R92" s="66">
        <f>Q92*ABS(S92)*0.1</f>
        <v>0</v>
      </c>
      <c r="S92" s="67">
        <f>I92*E92/40000</f>
        <v>-0.9968317743006</v>
      </c>
      <c r="T92" s="60">
        <f>MIN($T$6/100*G92,150)</f>
        <v>100.2495876</v>
      </c>
      <c r="U92" s="60">
        <f>MIN($U$6/100*G92,200)</f>
        <v>125.3119845</v>
      </c>
      <c r="V92" s="60">
        <f>MIN($V$6/100*G92,250)</f>
        <v>167.082646</v>
      </c>
      <c r="W92" s="60">
        <v>0.2</v>
      </c>
      <c r="X92" s="60">
        <v>0.2</v>
      </c>
      <c r="Y92" s="60">
        <v>0.6</v>
      </c>
      <c r="Z92" s="67">
        <f>IF(AND(D92&lt;49.85,H92&gt;0),$C$2*ABS(H92)/40000,(SUMPRODUCT(--(H92&gt;$T92:$V92),(H92-$T92:$V92),($W92:$Y92)))*E92/40000)</f>
        <v>0</v>
      </c>
      <c r="AA92" s="67">
        <f>IF(AND(C92&gt;=50.1,H92&lt;0),($A$2)*ABS(H92)/40000,0)</f>
        <v>0</v>
      </c>
      <c r="AB92" s="67">
        <f>S92+Z92+AA92</f>
        <v>-0.9968317743006</v>
      </c>
      <c r="AC92" s="75" t="str">
        <f>IF(AB92&gt;=0,AB92,"")</f>
        <v/>
      </c>
      <c r="AD92" s="76">
        <f>IF(AB92&lt;0,AB92,"")</f>
        <v>-0.9968317743006</v>
      </c>
      <c r="AE92" s="77"/>
      <c r="AF92" s="89"/>
      <c r="AG92" s="92">
        <f>ROUND((AG91-0.01),2)</f>
        <v>50.64</v>
      </c>
      <c r="AH92" s="93">
        <v>0</v>
      </c>
      <c r="AI92" s="86">
        <v>0</v>
      </c>
    </row>
    <row r="93" spans="1:38" customHeight="1" ht="15.75">
      <c r="A93" s="70">
        <v>0.885416666666667</v>
      </c>
      <c r="B93" s="71">
        <v>0.895833333333334</v>
      </c>
      <c r="C93" s="72">
        <v>49.94</v>
      </c>
      <c r="D93" s="73">
        <f>ROUND(C93,2)</f>
        <v>49.94</v>
      </c>
      <c r="E93" s="60">
        <v>464.78</v>
      </c>
      <c r="F93" s="60">
        <v>724.5419000000001</v>
      </c>
      <c r="G93" s="61">
        <f>ABS(F93)</f>
        <v>724.5419000000001</v>
      </c>
      <c r="H93" s="74">
        <v>-24.38291</v>
      </c>
      <c r="I93" s="63">
        <f>MAX(H93,-0.12*G93)</f>
        <v>-24.38291</v>
      </c>
      <c r="J93" s="63">
        <f>IF(ABS(G93)&lt;=10,0.5,IF(ABS(G93)&lt;=25,1,IF(ABS(G93)&lt;=100,2,10)))</f>
        <v>10</v>
      </c>
      <c r="K93" s="64">
        <f>IF(H93&lt;-J93,1,0)</f>
        <v>1</v>
      </c>
      <c r="L93" s="64">
        <f>IF(K93=K92,L92+K93,0)</f>
        <v>1</v>
      </c>
      <c r="M93" s="65">
        <f>IF(OR(L93=12,L93=24,L93=36,L93=48,L93=60,L93=72,L93=84,L93=96),1,0)</f>
        <v>0</v>
      </c>
      <c r="N93" s="65">
        <f>IF(H93&gt;J93,1,0)</f>
        <v>0</v>
      </c>
      <c r="O93" s="65">
        <f>IF(N93=N92,O92+N93,0)</f>
        <v>0</v>
      </c>
      <c r="P93" s="65">
        <f>IF(OR(O93=12,O93=24,O93=36,O93=48,O93=60,O93=72,O93=84,O93=96),1,0)</f>
        <v>0</v>
      </c>
      <c r="Q93" s="66">
        <f>M93+P93</f>
        <v>0</v>
      </c>
      <c r="R93" s="66">
        <f>Q93*ABS(S93)*0.1</f>
        <v>0</v>
      </c>
      <c r="S93" s="67">
        <f>I93*E93/40000</f>
        <v>-0.283317222745</v>
      </c>
      <c r="T93" s="60">
        <f>MIN($T$6/100*G93,150)</f>
        <v>86.94502800000001</v>
      </c>
      <c r="U93" s="60">
        <f>MIN($U$6/100*G93,200)</f>
        <v>108.681285</v>
      </c>
      <c r="V93" s="60">
        <f>MIN($V$6/100*G93,250)</f>
        <v>144.90838</v>
      </c>
      <c r="W93" s="60">
        <v>0.2</v>
      </c>
      <c r="X93" s="60">
        <v>0.2</v>
      </c>
      <c r="Y93" s="60">
        <v>0.6</v>
      </c>
      <c r="Z93" s="67">
        <f>IF(AND(D93&lt;49.85,H93&gt;0),$C$2*ABS(H93)/40000,(SUMPRODUCT(--(H93&gt;$T93:$V93),(H93-$T93:$V93),($W93:$Y93)))*E93/40000)</f>
        <v>0</v>
      </c>
      <c r="AA93" s="67">
        <f>IF(AND(C93&gt;=50.1,H93&lt;0),($A$2)*ABS(H93)/40000,0)</f>
        <v>0</v>
      </c>
      <c r="AB93" s="67">
        <f>S93+Z93+AA93</f>
        <v>-0.283317222745</v>
      </c>
      <c r="AC93" s="75" t="str">
        <f>IF(AB93&gt;=0,AB93,"")</f>
        <v/>
      </c>
      <c r="AD93" s="76">
        <f>IF(AB93&lt;0,AB93,"")</f>
        <v>-0.283317222745</v>
      </c>
      <c r="AE93" s="77"/>
      <c r="AF93" s="89"/>
      <c r="AG93" s="92">
        <f>ROUND((AG92-0.01),2)</f>
        <v>50.63</v>
      </c>
      <c r="AH93" s="93">
        <v>0</v>
      </c>
      <c r="AI93" s="86">
        <v>0</v>
      </c>
    </row>
    <row r="94" spans="1:38" customHeight="1" ht="15.75">
      <c r="A94" s="70">
        <v>0.895833333333333</v>
      </c>
      <c r="B94" s="71">
        <v>0.90625</v>
      </c>
      <c r="C94" s="72">
        <v>49.97</v>
      </c>
      <c r="D94" s="73">
        <f>ROUND(C94,2)</f>
        <v>49.97</v>
      </c>
      <c r="E94" s="60">
        <v>364.22</v>
      </c>
      <c r="F94" s="60">
        <v>689.3231</v>
      </c>
      <c r="G94" s="61">
        <f>ABS(F94)</f>
        <v>689.3231</v>
      </c>
      <c r="H94" s="74">
        <v>-21.96168</v>
      </c>
      <c r="I94" s="63">
        <f>MAX(H94,-0.12*G94)</f>
        <v>-21.96168</v>
      </c>
      <c r="J94" s="63">
        <f>IF(ABS(G94)&lt;=10,0.5,IF(ABS(G94)&lt;=25,1,IF(ABS(G94)&lt;=100,2,10)))</f>
        <v>10</v>
      </c>
      <c r="K94" s="64">
        <f>IF(H94&lt;-J94,1,0)</f>
        <v>1</v>
      </c>
      <c r="L94" s="64">
        <f>IF(K94=K93,L93+K94,0)</f>
        <v>2</v>
      </c>
      <c r="M94" s="65">
        <f>IF(OR(L94=12,L94=24,L94=36,L94=48,L94=60,L94=72,L94=84,L94=96),1,0)</f>
        <v>0</v>
      </c>
      <c r="N94" s="65">
        <f>IF(H94&gt;J94,1,0)</f>
        <v>0</v>
      </c>
      <c r="O94" s="65">
        <f>IF(N94=N93,O93+N94,0)</f>
        <v>0</v>
      </c>
      <c r="P94" s="65">
        <f>IF(OR(O94=12,O94=24,O94=36,O94=48,O94=60,O94=72,O94=84,O94=96),1,0)</f>
        <v>0</v>
      </c>
      <c r="Q94" s="66">
        <f>M94+P94</f>
        <v>0</v>
      </c>
      <c r="R94" s="66">
        <f>Q94*ABS(S94)*0.1</f>
        <v>0</v>
      </c>
      <c r="S94" s="67">
        <f>I94*E94/40000</f>
        <v>-0.19997207724</v>
      </c>
      <c r="T94" s="60">
        <f>MIN($T$6/100*G94,150)</f>
        <v>82.71877199999999</v>
      </c>
      <c r="U94" s="60">
        <f>MIN($U$6/100*G94,200)</f>
        <v>103.398465</v>
      </c>
      <c r="V94" s="60">
        <f>MIN($V$6/100*G94,250)</f>
        <v>137.86462</v>
      </c>
      <c r="W94" s="60">
        <v>0.2</v>
      </c>
      <c r="X94" s="60">
        <v>0.2</v>
      </c>
      <c r="Y94" s="60">
        <v>0.6</v>
      </c>
      <c r="Z94" s="67">
        <f>IF(AND(D94&lt;49.85,H94&gt;0),$C$2*ABS(H94)/40000,(SUMPRODUCT(--(H94&gt;$T94:$V94),(H94-$T94:$V94),($W94:$Y94)))*E94/40000)</f>
        <v>0</v>
      </c>
      <c r="AA94" s="67">
        <f>IF(AND(C94&gt;=50.1,H94&lt;0),($A$2)*ABS(H94)/40000,0)</f>
        <v>0</v>
      </c>
      <c r="AB94" s="67">
        <f>S94+Z94+AA94</f>
        <v>-0.19997207724</v>
      </c>
      <c r="AC94" s="75" t="str">
        <f>IF(AB94&gt;=0,AB94,"")</f>
        <v/>
      </c>
      <c r="AD94" s="76">
        <f>IF(AB94&lt;0,AB94,"")</f>
        <v>-0.19997207724</v>
      </c>
      <c r="AE94" s="77"/>
      <c r="AF94" s="89"/>
      <c r="AG94" s="92">
        <f>ROUND((AG93-0.01),2)</f>
        <v>50.62</v>
      </c>
      <c r="AH94" s="93">
        <v>0</v>
      </c>
      <c r="AI94" s="86">
        <v>0</v>
      </c>
    </row>
    <row r="95" spans="1:38" customHeight="1" ht="15.75">
      <c r="A95" s="70">
        <v>0.90625</v>
      </c>
      <c r="B95" s="71">
        <v>0.916666666666667</v>
      </c>
      <c r="C95" s="72">
        <v>50</v>
      </c>
      <c r="D95" s="73">
        <f>ROUND(C95,2)</f>
        <v>50</v>
      </c>
      <c r="E95" s="60">
        <v>263.65</v>
      </c>
      <c r="F95" s="60">
        <v>645.8847</v>
      </c>
      <c r="G95" s="61">
        <f>ABS(F95)</f>
        <v>645.8847</v>
      </c>
      <c r="H95" s="74">
        <v>-26.981</v>
      </c>
      <c r="I95" s="63">
        <f>MAX(H95,-0.12*G95)</f>
        <v>-26.981</v>
      </c>
      <c r="J95" s="63">
        <f>IF(ABS(G95)&lt;=10,0.5,IF(ABS(G95)&lt;=25,1,IF(ABS(G95)&lt;=100,2,10)))</f>
        <v>10</v>
      </c>
      <c r="K95" s="64">
        <f>IF(H95&lt;-J95,1,0)</f>
        <v>1</v>
      </c>
      <c r="L95" s="64">
        <f>IF(K95=K94,L94+K95,0)</f>
        <v>3</v>
      </c>
      <c r="M95" s="65">
        <f>IF(OR(L95=12,L95=24,L95=36,L95=48,L95=60,L95=72,L95=84,L95=96),1,0)</f>
        <v>0</v>
      </c>
      <c r="N95" s="65">
        <f>IF(H95&gt;J95,1,0)</f>
        <v>0</v>
      </c>
      <c r="O95" s="65">
        <f>IF(N95=N94,O94+N95,0)</f>
        <v>0</v>
      </c>
      <c r="P95" s="65">
        <f>IF(OR(O95=12,O95=24,O95=36,O95=48,O95=60,O95=72,O95=84,O95=96),1,0)</f>
        <v>0</v>
      </c>
      <c r="Q95" s="66">
        <f>M95+P95</f>
        <v>0</v>
      </c>
      <c r="R95" s="66">
        <f>Q95*ABS(S95)*0.1</f>
        <v>0</v>
      </c>
      <c r="S95" s="67">
        <f>I95*E95/40000</f>
        <v>-0.17783851625</v>
      </c>
      <c r="T95" s="60">
        <f>MIN($T$6/100*G95,150)</f>
        <v>77.506164</v>
      </c>
      <c r="U95" s="60">
        <f>MIN($U$6/100*G95,200)</f>
        <v>96.88270499999999</v>
      </c>
      <c r="V95" s="60">
        <f>MIN($V$6/100*G95,250)</f>
        <v>129.17694</v>
      </c>
      <c r="W95" s="60">
        <v>0.2</v>
      </c>
      <c r="X95" s="60">
        <v>0.2</v>
      </c>
      <c r="Y95" s="60">
        <v>0.6</v>
      </c>
      <c r="Z95" s="67">
        <f>IF(AND(D95&lt;49.85,H95&gt;0),$C$2*ABS(H95)/40000,(SUMPRODUCT(--(H95&gt;$T95:$V95),(H95-$T95:$V95),($W95:$Y95)))*E95/40000)</f>
        <v>0</v>
      </c>
      <c r="AA95" s="67">
        <f>IF(AND(C95&gt;=50.1,H95&lt;0),($A$2)*ABS(H95)/40000,0)</f>
        <v>0</v>
      </c>
      <c r="AB95" s="67">
        <f>S95+Z95+AA95</f>
        <v>-0.17783851625</v>
      </c>
      <c r="AC95" s="75" t="str">
        <f>IF(AB95&gt;=0,AB95,"")</f>
        <v/>
      </c>
      <c r="AD95" s="76">
        <f>IF(AB95&lt;0,AB95,"")</f>
        <v>-0.17783851625</v>
      </c>
      <c r="AE95" s="77"/>
      <c r="AF95" s="89"/>
      <c r="AG95" s="92">
        <f>ROUND((AG94-0.01),2)</f>
        <v>50.61</v>
      </c>
      <c r="AH95" s="93">
        <v>0</v>
      </c>
      <c r="AI95" s="86">
        <v>0</v>
      </c>
    </row>
    <row r="96" spans="1:38" customHeight="1" ht="15.75">
      <c r="A96" s="70">
        <v>0.916666666666667</v>
      </c>
      <c r="B96" s="71">
        <v>0.927083333333334</v>
      </c>
      <c r="C96" s="72">
        <v>49.96</v>
      </c>
      <c r="D96" s="73">
        <f>ROUND(C96,2)</f>
        <v>49.96</v>
      </c>
      <c r="E96" s="60">
        <v>397.74</v>
      </c>
      <c r="F96" s="60">
        <v>644.4415</v>
      </c>
      <c r="G96" s="61">
        <f>ABS(F96)</f>
        <v>644.4415</v>
      </c>
      <c r="H96" s="74">
        <v>3.46698</v>
      </c>
      <c r="I96" s="63">
        <f>MAX(H96,-0.12*G96)</f>
        <v>3.46698</v>
      </c>
      <c r="J96" s="63">
        <f>IF(ABS(G96)&lt;=10,0.5,IF(ABS(G96)&lt;=25,1,IF(ABS(G96)&lt;=100,2,10)))</f>
        <v>10</v>
      </c>
      <c r="K96" s="64">
        <f>IF(H96&lt;-J96,1,0)</f>
        <v>0</v>
      </c>
      <c r="L96" s="64">
        <f>IF(K96=K95,L95+K96,0)</f>
        <v>0</v>
      </c>
      <c r="M96" s="65">
        <f>IF(OR(L96=12,L96=24,L96=36,L96=48,L96=60,L96=72,L96=84,L96=96),1,0)</f>
        <v>0</v>
      </c>
      <c r="N96" s="65">
        <f>IF(H96&gt;J96,1,0)</f>
        <v>0</v>
      </c>
      <c r="O96" s="65">
        <f>IF(N96=N95,O95+N96,0)</f>
        <v>0</v>
      </c>
      <c r="P96" s="65">
        <f>IF(OR(O96=12,O96=24,O96=36,O96=48,O96=60,O96=72,O96=84,O96=96),1,0)</f>
        <v>0</v>
      </c>
      <c r="Q96" s="66">
        <f>M96+P96</f>
        <v>0</v>
      </c>
      <c r="R96" s="66">
        <f>Q96*ABS(S96)*0.1</f>
        <v>0</v>
      </c>
      <c r="S96" s="67">
        <f>I96*E96/40000</f>
        <v>0.03447391563</v>
      </c>
      <c r="T96" s="60">
        <f>MIN($T$6/100*G96,150)</f>
        <v>77.33298000000001</v>
      </c>
      <c r="U96" s="60">
        <f>MIN($U$6/100*G96,200)</f>
        <v>96.666225</v>
      </c>
      <c r="V96" s="60">
        <f>MIN($V$6/100*G96,250)</f>
        <v>128.8883</v>
      </c>
      <c r="W96" s="60">
        <v>0.2</v>
      </c>
      <c r="X96" s="60">
        <v>0.2</v>
      </c>
      <c r="Y96" s="60">
        <v>0.6</v>
      </c>
      <c r="Z96" s="67">
        <f>IF(AND(D96&lt;49.85,H96&gt;0),$C$2*ABS(H96)/40000,(SUMPRODUCT(--(H96&gt;$T96:$V96),(H96-$T96:$V96),($W96:$Y96)))*E96/40000)</f>
        <v>0</v>
      </c>
      <c r="AA96" s="67">
        <f>IF(AND(C96&gt;=50.1,H96&lt;0),($A$2)*ABS(H96)/40000,0)</f>
        <v>0</v>
      </c>
      <c r="AB96" s="67">
        <f>S96+Z96+AA96</f>
        <v>0.03447391563</v>
      </c>
      <c r="AC96" s="75">
        <f>IF(AB96&gt;=0,AB96,"")</f>
        <v>0.03447391563</v>
      </c>
      <c r="AD96" s="76" t="str">
        <f>IF(AB96&lt;0,AB96,"")</f>
        <v/>
      </c>
      <c r="AE96" s="77"/>
      <c r="AF96" s="89"/>
      <c r="AG96" s="92">
        <f>ROUND((AG95-0.01),2)</f>
        <v>50.6</v>
      </c>
      <c r="AH96" s="93">
        <v>0</v>
      </c>
      <c r="AI96" s="86">
        <v>0</v>
      </c>
    </row>
    <row r="97" spans="1:38" customHeight="1" ht="15.75">
      <c r="A97" s="70">
        <v>0.927083333333333</v>
      </c>
      <c r="B97" s="71">
        <v>0.9375</v>
      </c>
      <c r="C97" s="72">
        <v>49.98</v>
      </c>
      <c r="D97" s="73">
        <f>ROUND(C97,2)</f>
        <v>49.98</v>
      </c>
      <c r="E97" s="60">
        <v>330.7</v>
      </c>
      <c r="F97" s="60">
        <v>674.0595</v>
      </c>
      <c r="G97" s="61">
        <f>ABS(F97)</f>
        <v>674.0595</v>
      </c>
      <c r="H97" s="74">
        <v>-69.15481</v>
      </c>
      <c r="I97" s="63">
        <f>MAX(H97,-0.12*G97)</f>
        <v>-69.15481</v>
      </c>
      <c r="J97" s="63">
        <f>IF(ABS(G97)&lt;=10,0.5,IF(ABS(G97)&lt;=25,1,IF(ABS(G97)&lt;=100,2,10)))</f>
        <v>10</v>
      </c>
      <c r="K97" s="64">
        <f>IF(H97&lt;-J97,1,0)</f>
        <v>1</v>
      </c>
      <c r="L97" s="64">
        <f>IF(K97=K96,L96+K97,0)</f>
        <v>0</v>
      </c>
      <c r="M97" s="65">
        <f>IF(OR(L97=12,L97=24,L97=36,L97=48,L97=60,L97=72,L97=84,L97=96),1,0)</f>
        <v>0</v>
      </c>
      <c r="N97" s="65">
        <f>IF(H97&gt;J97,1,0)</f>
        <v>0</v>
      </c>
      <c r="O97" s="65">
        <f>IF(N97=N96,O96+N97,0)</f>
        <v>0</v>
      </c>
      <c r="P97" s="65">
        <f>IF(OR(O97=12,O97=24,O97=36,O97=48,O97=60,O97=72,O97=84,O97=96),1,0)</f>
        <v>0</v>
      </c>
      <c r="Q97" s="66">
        <f>M97+P97</f>
        <v>0</v>
      </c>
      <c r="R97" s="66">
        <f>Q97*ABS(S97)*0.1</f>
        <v>0</v>
      </c>
      <c r="S97" s="67">
        <f>I97*E97/40000</f>
        <v>-0.5717373916749999</v>
      </c>
      <c r="T97" s="60">
        <f>MIN($T$6/100*G97,150)</f>
        <v>80.88713999999999</v>
      </c>
      <c r="U97" s="60">
        <f>MIN($U$6/100*G97,200)</f>
        <v>101.108925</v>
      </c>
      <c r="V97" s="60">
        <f>MIN($V$6/100*G97,250)</f>
        <v>134.8119</v>
      </c>
      <c r="W97" s="60">
        <v>0.2</v>
      </c>
      <c r="X97" s="60">
        <v>0.2</v>
      </c>
      <c r="Y97" s="60">
        <v>0.6</v>
      </c>
      <c r="Z97" s="67">
        <f>IF(AND(D97&lt;49.85,H97&gt;0),$C$2*ABS(H97)/40000,(SUMPRODUCT(--(H97&gt;$T97:$V97),(H97-$T97:$V97),($W97:$Y97)))*E97/40000)</f>
        <v>0</v>
      </c>
      <c r="AA97" s="67">
        <f>IF(AND(C97&gt;=50.1,H97&lt;0),($A$2)*ABS(H97)/40000,0)</f>
        <v>0</v>
      </c>
      <c r="AB97" s="67">
        <f>S97+Z97+AA97</f>
        <v>-0.5717373916749999</v>
      </c>
      <c r="AC97" s="75" t="str">
        <f>IF(AB97&gt;=0,AB97,"")</f>
        <v/>
      </c>
      <c r="AD97" s="76">
        <f>IF(AB97&lt;0,AB97,"")</f>
        <v>-0.5717373916749999</v>
      </c>
      <c r="AE97" s="77"/>
      <c r="AF97" s="89"/>
      <c r="AG97" s="92">
        <f>ROUND((AG96-0.01),2)</f>
        <v>50.59</v>
      </c>
      <c r="AH97" s="93">
        <v>0</v>
      </c>
      <c r="AI97" s="86">
        <v>0</v>
      </c>
    </row>
    <row r="98" spans="1:38" customHeight="1" ht="15.75">
      <c r="A98" s="70">
        <v>0.9375</v>
      </c>
      <c r="B98" s="71">
        <v>0.947916666666667</v>
      </c>
      <c r="C98" s="72">
        <v>49.99</v>
      </c>
      <c r="D98" s="73">
        <f>ROUND(C98,2)</f>
        <v>49.99</v>
      </c>
      <c r="E98" s="60">
        <v>297.17</v>
      </c>
      <c r="F98" s="60">
        <v>610.1831</v>
      </c>
      <c r="G98" s="61">
        <f>ABS(F98)</f>
        <v>610.1831</v>
      </c>
      <c r="H98" s="74">
        <v>-47.7283</v>
      </c>
      <c r="I98" s="63">
        <f>MAX(H98,-0.12*G98)</f>
        <v>-47.7283</v>
      </c>
      <c r="J98" s="63">
        <f>IF(ABS(G98)&lt;=10,0.5,IF(ABS(G98)&lt;=25,1,IF(ABS(G98)&lt;=100,2,10)))</f>
        <v>10</v>
      </c>
      <c r="K98" s="64">
        <f>IF(H98&lt;-J98,1,0)</f>
        <v>1</v>
      </c>
      <c r="L98" s="64">
        <f>IF(K98=K97,L97+K98,0)</f>
        <v>1</v>
      </c>
      <c r="M98" s="65">
        <f>IF(OR(L98=12,L98=24,L98=36,L98=48,L98=60,L98=72,L98=84,L98=96),1,0)</f>
        <v>0</v>
      </c>
      <c r="N98" s="65">
        <f>IF(H98&gt;J98,1,0)</f>
        <v>0</v>
      </c>
      <c r="O98" s="65">
        <f>IF(N98=N97,O97+N98,0)</f>
        <v>0</v>
      </c>
      <c r="P98" s="65">
        <f>IF(OR(O98=12,O98=24,O98=36,O98=48,O98=60,O98=72,O98=84,O98=96),1,0)</f>
        <v>0</v>
      </c>
      <c r="Q98" s="66">
        <f>M98+P98</f>
        <v>0</v>
      </c>
      <c r="R98" s="66">
        <f>Q98*ABS(S98)*0.1</f>
        <v>0</v>
      </c>
      <c r="S98" s="67">
        <f>I98*E98/40000</f>
        <v>-0.354585472775</v>
      </c>
      <c r="T98" s="60">
        <f>MIN($T$6/100*G98,150)</f>
        <v>73.22197199999999</v>
      </c>
      <c r="U98" s="60">
        <f>MIN($U$6/100*G98,200)</f>
        <v>91.52746499999999</v>
      </c>
      <c r="V98" s="60">
        <f>MIN($V$6/100*G98,250)</f>
        <v>122.03662</v>
      </c>
      <c r="W98" s="60">
        <v>0.2</v>
      </c>
      <c r="X98" s="60">
        <v>0.2</v>
      </c>
      <c r="Y98" s="60">
        <v>0.6</v>
      </c>
      <c r="Z98" s="67">
        <f>IF(AND(D98&lt;49.85,H98&gt;0),$C$2*ABS(H98)/40000,(SUMPRODUCT(--(H98&gt;$T98:$V98),(H98-$T98:$V98),($W98:$Y98)))*E98/40000)</f>
        <v>0</v>
      </c>
      <c r="AA98" s="67">
        <f>IF(AND(C98&gt;=50.1,H98&lt;0),($A$2)*ABS(H98)/40000,0)</f>
        <v>0</v>
      </c>
      <c r="AB98" s="67">
        <f>S98+Z98+AA98</f>
        <v>-0.354585472775</v>
      </c>
      <c r="AC98" s="75" t="str">
        <f>IF(AB98&gt;=0,AB98,"")</f>
        <v/>
      </c>
      <c r="AD98" s="76">
        <f>IF(AB98&lt;0,AB98,"")</f>
        <v>-0.354585472775</v>
      </c>
      <c r="AE98" s="77"/>
      <c r="AF98" s="89"/>
      <c r="AG98" s="92">
        <f>ROUND((AG97-0.01),2)</f>
        <v>50.58</v>
      </c>
      <c r="AH98" s="93">
        <v>0</v>
      </c>
      <c r="AI98" s="86">
        <v>0</v>
      </c>
    </row>
    <row r="99" spans="1:38" customHeight="1" ht="15.75">
      <c r="A99" s="70">
        <v>0.947916666666667</v>
      </c>
      <c r="B99" s="71">
        <v>0.958333333333334</v>
      </c>
      <c r="C99" s="72">
        <v>50</v>
      </c>
      <c r="D99" s="73">
        <f>ROUND(C99,2)</f>
        <v>50</v>
      </c>
      <c r="E99" s="60">
        <v>263.65</v>
      </c>
      <c r="F99" s="60">
        <v>605.9583</v>
      </c>
      <c r="G99" s="61">
        <f>ABS(F99)</f>
        <v>605.9583</v>
      </c>
      <c r="H99" s="74">
        <v>-67.52196000000001</v>
      </c>
      <c r="I99" s="63">
        <f>MAX(H99,-0.12*G99)</f>
        <v>-67.52196000000001</v>
      </c>
      <c r="J99" s="63">
        <f>IF(ABS(G99)&lt;=10,0.5,IF(ABS(G99)&lt;=25,1,IF(ABS(G99)&lt;=100,2,10)))</f>
        <v>10</v>
      </c>
      <c r="K99" s="64">
        <f>IF(H99&lt;-J99,1,0)</f>
        <v>1</v>
      </c>
      <c r="L99" s="64">
        <f>IF(K99=K98,L98+K99,0)</f>
        <v>2</v>
      </c>
      <c r="M99" s="65">
        <f>IF(OR(L99=12,L99=24,L99=36,L99=48,L99=60,L99=72,L99=84,L99=96),1,0)</f>
        <v>0</v>
      </c>
      <c r="N99" s="65">
        <f>IF(H99&gt;J99,1,0)</f>
        <v>0</v>
      </c>
      <c r="O99" s="65">
        <f>IF(N99=N98,O98+N99,0)</f>
        <v>0</v>
      </c>
      <c r="P99" s="65">
        <f>IF(OR(O99=12,O99=24,O99=36,O99=48,O99=60,O99=72,O99=84,O99=96),1,0)</f>
        <v>0</v>
      </c>
      <c r="Q99" s="66">
        <f>M99+P99</f>
        <v>0</v>
      </c>
      <c r="R99" s="66">
        <f>Q99*ABS(S99)*0.1</f>
        <v>0</v>
      </c>
      <c r="S99" s="67">
        <f>I99*E99/40000</f>
        <v>-0.44505411885</v>
      </c>
      <c r="T99" s="60">
        <f>MIN($T$6/100*G99,150)</f>
        <v>72.714996</v>
      </c>
      <c r="U99" s="60">
        <f>MIN($U$6/100*G99,200)</f>
        <v>90.893745</v>
      </c>
      <c r="V99" s="60">
        <f>MIN($V$6/100*G99,250)</f>
        <v>121.19166</v>
      </c>
      <c r="W99" s="60">
        <v>0.2</v>
      </c>
      <c r="X99" s="60">
        <v>0.2</v>
      </c>
      <c r="Y99" s="60">
        <v>0.6</v>
      </c>
      <c r="Z99" s="67">
        <f>IF(AND(D99&lt;49.85,H99&gt;0),$C$2*ABS(H99)/40000,(SUMPRODUCT(--(H99&gt;$T99:$V99),(H99-$T99:$V99),($W99:$Y99)))*E99/40000)</f>
        <v>0</v>
      </c>
      <c r="AA99" s="67">
        <f>IF(AND(C99&gt;=50.1,H99&lt;0),($A$2)*ABS(H99)/40000,0)</f>
        <v>0</v>
      </c>
      <c r="AB99" s="67">
        <f>S99+Z99+AA99</f>
        <v>-0.44505411885</v>
      </c>
      <c r="AC99" s="75" t="str">
        <f>IF(AB99&gt;=0,AB99,"")</f>
        <v/>
      </c>
      <c r="AD99" s="76">
        <f>IF(AB99&lt;0,AB99,"")</f>
        <v>-0.44505411885</v>
      </c>
      <c r="AE99" s="77"/>
      <c r="AF99" s="89"/>
      <c r="AG99" s="92">
        <f>ROUND((AG98-0.01),2)</f>
        <v>50.57</v>
      </c>
      <c r="AH99" s="93">
        <v>0</v>
      </c>
      <c r="AI99" s="86">
        <v>0</v>
      </c>
    </row>
    <row r="100" spans="1:38" customHeight="1" ht="15.75">
      <c r="A100" s="70">
        <v>0.958333333333333</v>
      </c>
      <c r="B100" s="71">
        <v>0.96875</v>
      </c>
      <c r="C100" s="72">
        <v>50.02</v>
      </c>
      <c r="D100" s="73">
        <f>ROUND(C100,2)</f>
        <v>50.02</v>
      </c>
      <c r="E100" s="60">
        <v>158.19</v>
      </c>
      <c r="F100" s="60">
        <v>574.31592</v>
      </c>
      <c r="G100" s="61">
        <f>ABS(F100)</f>
        <v>574.31592</v>
      </c>
      <c r="H100" s="74">
        <v>-63.48903</v>
      </c>
      <c r="I100" s="63">
        <f>MAX(H100,-0.12*G100)</f>
        <v>-63.48903</v>
      </c>
      <c r="J100" s="63">
        <f>IF(ABS(G100)&lt;=10,0.5,IF(ABS(G100)&lt;=25,1,IF(ABS(G100)&lt;=100,2,10)))</f>
        <v>10</v>
      </c>
      <c r="K100" s="64">
        <f>IF(H100&lt;-J100,1,0)</f>
        <v>1</v>
      </c>
      <c r="L100" s="64">
        <f>IF(K100=K99,L99+K100,0)</f>
        <v>3</v>
      </c>
      <c r="M100" s="65">
        <f>IF(OR(L100=12,L100=24,L100=36,L100=48,L100=60,L100=72,L100=84,L100=96),1,0)</f>
        <v>0</v>
      </c>
      <c r="N100" s="65">
        <f>IF(H100&gt;J100,1,0)</f>
        <v>0</v>
      </c>
      <c r="O100" s="65">
        <f>IF(N100=N99,O99+N100,0)</f>
        <v>0</v>
      </c>
      <c r="P100" s="65">
        <f>IF(OR(O100=12,O100=24,O100=36,O100=48,O100=60,O100=72,O100=84,O100=96),1,0)</f>
        <v>0</v>
      </c>
      <c r="Q100" s="66">
        <f>M100+P100</f>
        <v>0</v>
      </c>
      <c r="R100" s="66">
        <f>Q100*ABS(S100)*0.1</f>
        <v>0</v>
      </c>
      <c r="S100" s="67">
        <f>I100*E100/40000</f>
        <v>-0.2510832413925</v>
      </c>
      <c r="T100" s="60">
        <f>MIN($T$6/100*G100,150)</f>
        <v>68.9179104</v>
      </c>
      <c r="U100" s="60">
        <f>MIN($U$6/100*G100,200)</f>
        <v>86.14738799999999</v>
      </c>
      <c r="V100" s="60">
        <f>MIN($V$6/100*G100,250)</f>
        <v>114.863184</v>
      </c>
      <c r="W100" s="60">
        <v>0.2</v>
      </c>
      <c r="X100" s="60">
        <v>0.2</v>
      </c>
      <c r="Y100" s="60">
        <v>0.6</v>
      </c>
      <c r="Z100" s="67">
        <f>IF(AND(D100&lt;49.85,H100&gt;0),$C$2*ABS(H100)/40000,(SUMPRODUCT(--(H100&gt;$T100:$V100),(H100-$T100:$V100),($W100:$Y100)))*E100/40000)</f>
        <v>0</v>
      </c>
      <c r="AA100" s="67">
        <f>IF(AND(C100&gt;=50.1,H100&lt;0),($A$2)*ABS(H100)/40000,0)</f>
        <v>0</v>
      </c>
      <c r="AB100" s="67">
        <f>S100+Z100+AA100</f>
        <v>-0.2510832413925</v>
      </c>
      <c r="AC100" s="75" t="str">
        <f>IF(AB100&gt;=0,AB100,"")</f>
        <v/>
      </c>
      <c r="AD100" s="76">
        <f>IF(AB100&lt;0,AB100,"")</f>
        <v>-0.2510832413925</v>
      </c>
      <c r="AE100" s="77"/>
      <c r="AF100" s="89"/>
      <c r="AG100" s="92">
        <f>ROUND((AG99-0.01),2)</f>
        <v>50.56</v>
      </c>
      <c r="AH100" s="93">
        <v>0</v>
      </c>
      <c r="AI100" s="86">
        <v>0</v>
      </c>
    </row>
    <row r="101" spans="1:38" customHeight="1" ht="15.75">
      <c r="A101" s="70">
        <v>0.96875</v>
      </c>
      <c r="B101" s="71">
        <v>0.979166666666667</v>
      </c>
      <c r="C101" s="72">
        <v>49.99</v>
      </c>
      <c r="D101" s="73">
        <f>ROUND(C101,2)</f>
        <v>49.99</v>
      </c>
      <c r="E101" s="60">
        <v>297.17</v>
      </c>
      <c r="F101" s="60">
        <v>549.01752</v>
      </c>
      <c r="G101" s="61">
        <f>ABS(F101)</f>
        <v>549.01752</v>
      </c>
      <c r="H101" s="74">
        <v>-65.08483</v>
      </c>
      <c r="I101" s="63">
        <f>MAX(H101,-0.12*G101)</f>
        <v>-65.08483</v>
      </c>
      <c r="J101" s="63">
        <f>IF(ABS(G101)&lt;=10,0.5,IF(ABS(G101)&lt;=25,1,IF(ABS(G101)&lt;=100,2,10)))</f>
        <v>10</v>
      </c>
      <c r="K101" s="64">
        <f>IF(H101&lt;-J101,1,0)</f>
        <v>1</v>
      </c>
      <c r="L101" s="64">
        <f>IF(K101=K100,L100+K101,0)</f>
        <v>4</v>
      </c>
      <c r="M101" s="65">
        <f>IF(OR(L101=12,L101=24,L101=36,L101=48,L101=60,L101=72,L101=84,L101=96),1,0)</f>
        <v>0</v>
      </c>
      <c r="N101" s="65">
        <f>IF(H101&gt;J101,1,0)</f>
        <v>0</v>
      </c>
      <c r="O101" s="65">
        <f>IF(N101=N100,O100+N101,0)</f>
        <v>0</v>
      </c>
      <c r="P101" s="65">
        <f>IF(OR(O101=12,O101=24,O101=36,O101=48,O101=60,O101=72,O101=84,O101=96),1,0)</f>
        <v>0</v>
      </c>
      <c r="Q101" s="66">
        <f>M101+P101</f>
        <v>0</v>
      </c>
      <c r="R101" s="66">
        <f>Q101*ABS(S101)*0.1</f>
        <v>0</v>
      </c>
      <c r="S101" s="67">
        <f>I101*E101/40000</f>
        <v>-0.4835314732775</v>
      </c>
      <c r="T101" s="60">
        <f>MIN($T$6/100*G101,150)</f>
        <v>65.88210239999999</v>
      </c>
      <c r="U101" s="60">
        <f>MIN($U$6/100*G101,200)</f>
        <v>82.352628</v>
      </c>
      <c r="V101" s="60">
        <f>MIN($V$6/100*G101,250)</f>
        <v>109.803504</v>
      </c>
      <c r="W101" s="60">
        <v>0.2</v>
      </c>
      <c r="X101" s="60">
        <v>0.2</v>
      </c>
      <c r="Y101" s="60">
        <v>0.6</v>
      </c>
      <c r="Z101" s="67">
        <f>IF(AND(D101&lt;49.85,H101&gt;0),$C$2*ABS(H101)/40000,(SUMPRODUCT(--(H101&gt;$T101:$V101),(H101-$T101:$V101),($W101:$Y101)))*E101/40000)</f>
        <v>0</v>
      </c>
      <c r="AA101" s="67">
        <f>IF(AND(C101&gt;=50.1,H101&lt;0),($A$2)*ABS(H101)/40000,0)</f>
        <v>0</v>
      </c>
      <c r="AB101" s="67">
        <f>S101+Z101+AA101</f>
        <v>-0.4835314732775</v>
      </c>
      <c r="AC101" s="75" t="str">
        <f>IF(AB101&gt;=0,AB101,"")</f>
        <v/>
      </c>
      <c r="AD101" s="76">
        <f>IF(AB101&lt;0,AB101,"")</f>
        <v>-0.4835314732775</v>
      </c>
      <c r="AE101" s="77"/>
      <c r="AF101" s="89"/>
      <c r="AG101" s="92">
        <f>ROUND((AG100-0.01),2)</f>
        <v>50.55</v>
      </c>
      <c r="AH101" s="93">
        <v>0</v>
      </c>
      <c r="AI101" s="86">
        <v>0</v>
      </c>
    </row>
    <row r="102" spans="1:38" customHeight="1" ht="15.75">
      <c r="A102" s="70">
        <v>0.979166666666667</v>
      </c>
      <c r="B102" s="71">
        <v>0.989583333333334</v>
      </c>
      <c r="C102" s="72">
        <v>50</v>
      </c>
      <c r="D102" s="73">
        <f>ROUND(C102,2)</f>
        <v>50</v>
      </c>
      <c r="E102" s="60">
        <v>263.65</v>
      </c>
      <c r="F102" s="60">
        <v>524.18192</v>
      </c>
      <c r="G102" s="61">
        <f>ABS(F102)</f>
        <v>524.18192</v>
      </c>
      <c r="H102" s="74">
        <v>-43.00626</v>
      </c>
      <c r="I102" s="63">
        <f>MAX(H102,-0.12*G102)</f>
        <v>-43.00626</v>
      </c>
      <c r="J102" s="63">
        <f>IF(ABS(G102)&lt;=10,0.5,IF(ABS(G102)&lt;=25,1,IF(ABS(G102)&lt;=100,2,10)))</f>
        <v>10</v>
      </c>
      <c r="K102" s="64">
        <f>IF(H102&lt;-J102,1,0)</f>
        <v>1</v>
      </c>
      <c r="L102" s="64">
        <f>IF(K102=K101,L101+K102,0)</f>
        <v>5</v>
      </c>
      <c r="M102" s="65">
        <f>IF(OR(L102=12,L102=24,L102=36,L102=48,L102=60,L102=72,L102=84,L102=96),1,0)</f>
        <v>0</v>
      </c>
      <c r="N102" s="65">
        <f>IF(H102&gt;J102,1,0)</f>
        <v>0</v>
      </c>
      <c r="O102" s="65">
        <f>IF(N102=N101,O101+N102,0)</f>
        <v>0</v>
      </c>
      <c r="P102" s="65">
        <f>IF(OR(O102=12,O102=24,O102=36,O102=48,O102=60,O102=72,O102=84,O102=96),1,0)</f>
        <v>0</v>
      </c>
      <c r="Q102" s="66">
        <f>M102+P102</f>
        <v>0</v>
      </c>
      <c r="R102" s="66">
        <f>Q102*ABS(S102)*0.1</f>
        <v>0</v>
      </c>
      <c r="S102" s="67">
        <f>I102*E102/40000</f>
        <v>-0.283465011225</v>
      </c>
      <c r="T102" s="60">
        <f>MIN($T$6/100*G102,150)</f>
        <v>62.90183039999999</v>
      </c>
      <c r="U102" s="60">
        <f>MIN($U$6/100*G102,200)</f>
        <v>78.62728799999999</v>
      </c>
      <c r="V102" s="60">
        <f>MIN($V$6/100*G102,250)</f>
        <v>104.836384</v>
      </c>
      <c r="W102" s="60">
        <v>0.2</v>
      </c>
      <c r="X102" s="60">
        <v>0.2</v>
      </c>
      <c r="Y102" s="60">
        <v>0.6</v>
      </c>
      <c r="Z102" s="67">
        <f>IF(AND(D102&lt;49.85,H102&gt;0),$C$2*ABS(H102)/40000,(SUMPRODUCT(--(H102&gt;$T102:$V102),(H102-$T102:$V102),($W102:$Y102)))*E102/40000)</f>
        <v>0</v>
      </c>
      <c r="AA102" s="67">
        <f>IF(AND(C102&gt;=50.1,H102&lt;0),($A$2)*ABS(H102)/40000,0)</f>
        <v>0</v>
      </c>
      <c r="AB102" s="67">
        <f>S102+Z102+AA102</f>
        <v>-0.283465011225</v>
      </c>
      <c r="AC102" s="75" t="str">
        <f>IF(AB102&gt;=0,AB102,"")</f>
        <v/>
      </c>
      <c r="AD102" s="76">
        <f>IF(AB102&lt;0,AB102,"")</f>
        <v>-0.283465011225</v>
      </c>
      <c r="AE102" s="77"/>
      <c r="AF102" s="89"/>
      <c r="AG102" s="92">
        <f>ROUND((AG101-0.01),2)</f>
        <v>50.54</v>
      </c>
      <c r="AH102" s="93">
        <v>0</v>
      </c>
      <c r="AI102" s="86">
        <v>0</v>
      </c>
      <c r="AK102" s="94"/>
    </row>
    <row r="103" spans="1:38" customHeight="1" ht="15.75">
      <c r="A103" s="95">
        <v>0.989583333333333</v>
      </c>
      <c r="B103" s="96">
        <v>1</v>
      </c>
      <c r="C103" s="97">
        <v>50.04</v>
      </c>
      <c r="D103" s="98">
        <f>ROUND(C103,2)</f>
        <v>50.04</v>
      </c>
      <c r="E103" s="99">
        <v>52.73</v>
      </c>
      <c r="F103" s="99">
        <v>509.16552</v>
      </c>
      <c r="G103" s="61">
        <f>ABS(F103)</f>
        <v>509.16552</v>
      </c>
      <c r="H103" s="100">
        <v>-35.21131</v>
      </c>
      <c r="I103" s="101">
        <f>MAX(H103,-0.12*G103)</f>
        <v>-35.21131</v>
      </c>
      <c r="J103" s="101">
        <f>IF(ABS(G103)&lt;=10,0.5,IF(ABS(G103)&lt;=25,1,IF(ABS(G103)&lt;=100,2,10)))</f>
        <v>10</v>
      </c>
      <c r="K103" s="64">
        <f>IF(H103&lt;-J103,1,0)</f>
        <v>1</v>
      </c>
      <c r="L103" s="102">
        <f>IF(K103=K102,L102+K103,0)</f>
        <v>6</v>
      </c>
      <c r="M103" s="65">
        <f>IF(OR(L103=12,L103=24,L103=36,L103=48,L103=60,L103=72,L103=84,L103=96),1,0)</f>
        <v>0</v>
      </c>
      <c r="N103" s="103">
        <f>IF(H103&gt;J103,1,0)</f>
        <v>0</v>
      </c>
      <c r="O103" s="103">
        <f>IF(N103=N102,O102+N103,0)</f>
        <v>0</v>
      </c>
      <c r="P103" s="65">
        <f>IF(OR(O103=12,O103=24,O103=36,O103=48,O103=60,O103=72,O103=84,O103=96),1,0)</f>
        <v>0</v>
      </c>
      <c r="Q103" s="104">
        <f>M103+P103</f>
        <v>0</v>
      </c>
      <c r="R103" s="104">
        <f>Q103*ABS(S103)*0.1</f>
        <v>0</v>
      </c>
      <c r="S103" s="67">
        <f>I103*E103/40000</f>
        <v>-0.0464173094075</v>
      </c>
      <c r="T103" s="105">
        <f>MIN($T$6/100*G103,150)</f>
        <v>61.0998624</v>
      </c>
      <c r="U103" s="105">
        <f>MIN($U$6/100*G103,200)</f>
        <v>76.37482799999999</v>
      </c>
      <c r="V103" s="105">
        <f>MIN($V$6/100*G103,250)</f>
        <v>101.833104</v>
      </c>
      <c r="W103" s="105">
        <v>0.2</v>
      </c>
      <c r="X103" s="105">
        <v>0.2</v>
      </c>
      <c r="Y103" s="105">
        <v>0.6</v>
      </c>
      <c r="Z103" s="67">
        <f>IF(AND(D103&lt;49.85,H103&gt;0),$C$2*ABS(H103)/40000,(SUMPRODUCT(--(H103&gt;$T103:$V103),(H103-$T103:$V103),($W103:$Y103)))*E103/40000)</f>
        <v>0</v>
      </c>
      <c r="AA103" s="67">
        <f>IF(AND(C103&gt;=50.1,H103&lt;0),($A$2)*ABS(H103)/40000,0)</f>
        <v>0</v>
      </c>
      <c r="AB103" s="106">
        <f>S103+Z103+AA103</f>
        <v>-0.0464173094075</v>
      </c>
      <c r="AC103" s="107" t="str">
        <f>IF(AB103&gt;=0,AB103,"")</f>
        <v/>
      </c>
      <c r="AD103" s="108">
        <f>IF(AB103&lt;0,AB103,"")</f>
        <v>-0.0464173094075</v>
      </c>
      <c r="AE103" s="109"/>
      <c r="AF103" s="89"/>
      <c r="AG103" s="92">
        <f>ROUND((AG102-0.01),2)</f>
        <v>50.53</v>
      </c>
      <c r="AH103" s="93">
        <v>0</v>
      </c>
      <c r="AI103" s="86">
        <v>0</v>
      </c>
    </row>
    <row r="104" spans="1:38" customHeight="1" ht="15.75">
      <c r="A104" s="138" t="s">
        <v>29</v>
      </c>
      <c r="B104" s="138"/>
      <c r="C104" s="110">
        <f>AVERAGE(C8:C103)</f>
        <v>50.00510416666668</v>
      </c>
      <c r="D104" s="110">
        <f>ROUND(C104,2)</f>
        <v>50.01</v>
      </c>
      <c r="E104" s="111">
        <f>AVERAGE(E6:E103)</f>
        <v>225.2064583333333</v>
      </c>
      <c r="F104" s="111"/>
      <c r="G104" s="61">
        <f>ABS(F104)</f>
        <v>0</v>
      </c>
      <c r="H104" s="112">
        <f>SUM(H8:H103)/4</f>
        <v>-967.4959949999999</v>
      </c>
      <c r="I104" s="112"/>
      <c r="J104" s="112"/>
      <c r="K104" s="112"/>
      <c r="L104" s="112"/>
      <c r="M104" s="112"/>
      <c r="N104" s="112"/>
      <c r="O104" s="112"/>
      <c r="P104" s="112"/>
      <c r="Q104" s="112">
        <f>SUM(Q8:Q103)</f>
        <v>2</v>
      </c>
      <c r="R104" s="112">
        <f>SUM($R$8:$R$103)</f>
        <v>0.01733841495</v>
      </c>
      <c r="S104" s="111">
        <f>SUM(S8:S103)</f>
        <v>-12.3822885387748</v>
      </c>
      <c r="T104" s="113"/>
      <c r="U104" s="113"/>
      <c r="V104" s="113"/>
      <c r="W104" s="113"/>
      <c r="X104" s="113"/>
      <c r="Y104" s="113"/>
      <c r="Z104" s="114">
        <f>SUM(Z8:Z103)</f>
        <v>7.755584770517929</v>
      </c>
      <c r="AA104" s="114">
        <f>SUM(AA8:AA103)</f>
        <v>0.919611057396</v>
      </c>
      <c r="AB104" s="115">
        <f>SUM(AB8:AB103)</f>
        <v>-3.707092710860873</v>
      </c>
      <c r="AC104" s="116">
        <f>SUM(AC8:AC103)</f>
        <v>22.77341808779142</v>
      </c>
      <c r="AD104" s="117">
        <f>SUM(AD8:AD103)</f>
        <v>-26.4805107986523</v>
      </c>
      <c r="AE104" s="118"/>
      <c r="AF104" s="89"/>
      <c r="AG104" s="92">
        <f>ROUND((AG103-0.01),2)</f>
        <v>50.52</v>
      </c>
      <c r="AH104" s="93">
        <v>0</v>
      </c>
      <c r="AI104" s="86">
        <v>0</v>
      </c>
    </row>
    <row r="105" spans="1:38" customHeight="1" ht="15.75">
      <c r="G105" s="61">
        <f>ABS(F105)</f>
        <v>0</v>
      </c>
      <c r="H105" s="139" t="s">
        <v>54</v>
      </c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19"/>
      <c r="AB105" s="120">
        <f>$R$104</f>
        <v>0.01733841495</v>
      </c>
      <c r="AC105" s="121"/>
      <c r="AF105" s="89"/>
      <c r="AG105" s="92">
        <f>ROUND((AG104-0.01),2)</f>
        <v>50.51</v>
      </c>
      <c r="AH105" s="93">
        <v>0</v>
      </c>
      <c r="AI105" s="86">
        <v>0</v>
      </c>
    </row>
    <row r="106" spans="1:38" customHeight="1" ht="15.75">
      <c r="A106" s="122" t="s">
        <v>55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3"/>
      <c r="AA106" s="119"/>
      <c r="AB106" s="124">
        <f>IF($H$104&gt;(0.01*Q1),0.2*ABS(S104),0)</f>
        <v>0</v>
      </c>
      <c r="AC106" s="121"/>
      <c r="AF106" s="89"/>
      <c r="AG106" s="92">
        <f>ROUND((AG105-0.01),2)</f>
        <v>50.5</v>
      </c>
      <c r="AH106" s="93">
        <v>0</v>
      </c>
      <c r="AI106" s="86">
        <v>0</v>
      </c>
    </row>
    <row r="107" spans="1:38" customHeight="1" ht="15.75">
      <c r="S107" s="139" t="s">
        <v>56</v>
      </c>
      <c r="T107" s="139"/>
      <c r="U107" s="139"/>
      <c r="V107" s="139"/>
      <c r="W107" s="139"/>
      <c r="X107" s="139"/>
      <c r="Y107" s="139"/>
      <c r="Z107" s="139"/>
      <c r="AA107" s="119"/>
      <c r="AB107" s="125">
        <f>AB104+AB105</f>
        <v>-3.689754295910873</v>
      </c>
      <c r="AC107" s="121"/>
      <c r="AF107" s="89"/>
      <c r="AG107" s="92">
        <f>ROUND((AG106-0.01),2)</f>
        <v>50.49</v>
      </c>
      <c r="AH107" s="93">
        <v>0</v>
      </c>
      <c r="AI107" s="86">
        <v>0</v>
      </c>
    </row>
    <row r="108" spans="1:38" customHeight="1" ht="15.75">
      <c r="AA108" s="126"/>
      <c r="AB108" s="127"/>
      <c r="AC108" s="121"/>
      <c r="AF108" s="89"/>
      <c r="AG108" s="92">
        <f>ROUND((AG107-0.01),2)</f>
        <v>50.48</v>
      </c>
      <c r="AH108" s="93">
        <v>0</v>
      </c>
      <c r="AI108" s="86">
        <v>0</v>
      </c>
    </row>
    <row r="109" spans="1:38" customHeight="1" ht="15.75">
      <c r="A109" s="128" t="s">
        <v>57</v>
      </c>
      <c r="AA109" s="129"/>
      <c r="AB109" s="130"/>
      <c r="AC109" s="131"/>
      <c r="AE109" s="94"/>
      <c r="AF109" s="89"/>
      <c r="AG109" s="92">
        <f>ROUND((AG108-0.01),2)</f>
        <v>50.47</v>
      </c>
      <c r="AH109" s="93">
        <v>0</v>
      </c>
      <c r="AI109" s="86">
        <v>0</v>
      </c>
    </row>
    <row r="110" spans="1:38" customHeight="1" ht="15.75">
      <c r="AF110" s="89"/>
      <c r="AG110" s="92">
        <f>ROUND((AG109-0.01),2)</f>
        <v>50.46</v>
      </c>
      <c r="AH110" s="93">
        <v>0</v>
      </c>
      <c r="AI110" s="86">
        <v>0</v>
      </c>
    </row>
    <row r="111" spans="1:38" customHeight="1" ht="15.75">
      <c r="AF111" s="89"/>
      <c r="AG111" s="92">
        <f>ROUND((AG110-0.01),2)</f>
        <v>50.45</v>
      </c>
      <c r="AH111" s="93">
        <v>0</v>
      </c>
      <c r="AI111" s="86">
        <v>0</v>
      </c>
    </row>
    <row r="112" spans="1:38" customHeight="1" ht="15.75">
      <c r="AF112" s="89"/>
      <c r="AG112" s="92">
        <f>ROUND((AG111-0.01),2)</f>
        <v>50.44</v>
      </c>
      <c r="AH112" s="93">
        <v>0</v>
      </c>
      <c r="AI112" s="86">
        <v>0</v>
      </c>
    </row>
    <row r="113" spans="1:38" customHeight="1" ht="15.75">
      <c r="AF113" s="132"/>
      <c r="AG113" s="92">
        <f>ROUND((AG112-0.01),2)</f>
        <v>50.43</v>
      </c>
      <c r="AH113" s="93">
        <v>0</v>
      </c>
      <c r="AI113" s="86">
        <v>0</v>
      </c>
    </row>
    <row r="114" spans="1:38" customHeight="1" ht="15.75">
      <c r="AF114" s="132"/>
      <c r="AG114" s="92">
        <f>ROUND((AG113-0.01),2)</f>
        <v>50.42</v>
      </c>
      <c r="AH114" s="93">
        <v>0</v>
      </c>
      <c r="AI114" s="86">
        <v>0</v>
      </c>
    </row>
    <row r="115" spans="1:38" customHeight="1" ht="15.75">
      <c r="AF115" s="132"/>
      <c r="AG115" s="92">
        <f>ROUND((AG114-0.01),2)</f>
        <v>50.41</v>
      </c>
      <c r="AH115" s="93">
        <v>0</v>
      </c>
      <c r="AI115" s="86">
        <v>0</v>
      </c>
    </row>
    <row r="116" spans="1:38" customHeight="1" ht="15.75">
      <c r="AF116" s="132"/>
      <c r="AG116" s="92">
        <f>ROUND((AG115-0.01),2)</f>
        <v>50.4</v>
      </c>
      <c r="AH116" s="93">
        <v>0</v>
      </c>
      <c r="AI116" s="86">
        <v>0</v>
      </c>
    </row>
    <row r="117" spans="1:38" customHeight="1" ht="15.75">
      <c r="AF117" s="132"/>
      <c r="AG117" s="92">
        <f>ROUND((AG116-0.01),2)</f>
        <v>50.39</v>
      </c>
      <c r="AH117" s="93">
        <v>0</v>
      </c>
      <c r="AI117" s="86">
        <v>0</v>
      </c>
    </row>
    <row r="118" spans="1:38" customHeight="1" ht="15.75">
      <c r="AF118" s="132"/>
      <c r="AG118" s="92">
        <f>ROUND((AG117-0.01),2)</f>
        <v>50.38</v>
      </c>
      <c r="AH118" s="93">
        <v>0</v>
      </c>
      <c r="AI118" s="86">
        <v>0</v>
      </c>
    </row>
    <row r="119" spans="1:38" customHeight="1" ht="15.75">
      <c r="AF119" s="132"/>
      <c r="AG119" s="92">
        <f>ROUND((AG118-0.01),2)</f>
        <v>50.37</v>
      </c>
      <c r="AH119" s="93">
        <v>0</v>
      </c>
      <c r="AI119" s="86">
        <v>0</v>
      </c>
    </row>
    <row r="120" spans="1:38" customHeight="1" ht="15.75">
      <c r="AF120" s="16"/>
      <c r="AG120" s="92">
        <f>ROUND((AG119-0.01),2)</f>
        <v>50.36</v>
      </c>
      <c r="AH120" s="93">
        <v>0</v>
      </c>
      <c r="AI120" s="86">
        <v>0</v>
      </c>
    </row>
    <row r="121" spans="1:38" customHeight="1" ht="15.75">
      <c r="AF121" s="16"/>
      <c r="AG121" s="92">
        <f>ROUND((AG120-0.01),2)</f>
        <v>50.35</v>
      </c>
      <c r="AH121" s="93">
        <v>0</v>
      </c>
      <c r="AI121" s="86">
        <v>0</v>
      </c>
    </row>
    <row r="122" spans="1:38" customHeight="1" ht="15.75">
      <c r="AF122" s="16"/>
      <c r="AG122" s="92">
        <f>ROUND((AG121-0.01),2)</f>
        <v>50.34</v>
      </c>
      <c r="AH122" s="93">
        <v>0</v>
      </c>
      <c r="AI122" s="86">
        <v>0</v>
      </c>
    </row>
    <row r="123" spans="1:38" customHeight="1" ht="15.75">
      <c r="AF123" s="16"/>
      <c r="AG123" s="92">
        <f>ROUND((AG122-0.01),2)</f>
        <v>50.33</v>
      </c>
      <c r="AH123" s="93">
        <v>0</v>
      </c>
      <c r="AI123" s="86">
        <v>0</v>
      </c>
    </row>
    <row r="124" spans="1:38" customHeight="1" ht="15.75">
      <c r="AF124" s="16"/>
      <c r="AG124" s="49">
        <f>ROUND((AG123-0.01),2)</f>
        <v>50.32</v>
      </c>
      <c r="AH124" s="50">
        <v>0</v>
      </c>
      <c r="AI124" s="86">
        <v>0</v>
      </c>
    </row>
    <row r="125" spans="1:38" customHeight="1" ht="15.75">
      <c r="AF125" s="16"/>
      <c r="AG125" s="49">
        <f>ROUND((AG124-0.01),2)</f>
        <v>50.31</v>
      </c>
      <c r="AH125" s="50">
        <v>0</v>
      </c>
      <c r="AI125" s="86">
        <v>0</v>
      </c>
    </row>
    <row r="126" spans="1:38" customHeight="1" ht="15.75">
      <c r="AF126" s="16"/>
      <c r="AG126" s="49">
        <f>ROUND((AG125-0.01),2)</f>
        <v>50.3</v>
      </c>
      <c r="AH126" s="50">
        <v>0</v>
      </c>
      <c r="AI126" s="86">
        <v>0</v>
      </c>
    </row>
    <row r="127" spans="1:38" customHeight="1" ht="15.75">
      <c r="AF127" s="16"/>
      <c r="AG127" s="49">
        <f>ROUND((AG126-0.01),2)</f>
        <v>50.29</v>
      </c>
      <c r="AH127" s="50">
        <v>0</v>
      </c>
      <c r="AI127" s="86">
        <v>0</v>
      </c>
    </row>
    <row r="128" spans="1:38" customHeight="1" ht="15.75">
      <c r="AF128" s="16"/>
      <c r="AG128" s="49">
        <f>ROUND((AG127-0.01),2)</f>
        <v>50.28</v>
      </c>
      <c r="AH128" s="50">
        <v>0</v>
      </c>
      <c r="AI128" s="86">
        <v>0</v>
      </c>
    </row>
    <row r="129" spans="1:38" customHeight="1" ht="15.75">
      <c r="AF129" s="16"/>
      <c r="AG129" s="49">
        <f>ROUND((AG128-0.01),2)</f>
        <v>50.27</v>
      </c>
      <c r="AH129" s="50">
        <v>0</v>
      </c>
      <c r="AI129" s="86">
        <v>0</v>
      </c>
    </row>
    <row r="130" spans="1:38" customHeight="1" ht="15.75">
      <c r="AF130" s="16"/>
      <c r="AG130" s="49">
        <f>ROUND((AG129-0.01),2)</f>
        <v>50.26</v>
      </c>
      <c r="AH130" s="50">
        <v>0</v>
      </c>
      <c r="AI130" s="86">
        <v>0</v>
      </c>
    </row>
    <row r="131" spans="1:38" customHeight="1" ht="15.75">
      <c r="AF131" s="16"/>
      <c r="AG131" s="49">
        <f>ROUND((AG130-0.01),2)</f>
        <v>50.25</v>
      </c>
      <c r="AH131" s="50">
        <v>0</v>
      </c>
      <c r="AI131" s="86">
        <v>0</v>
      </c>
    </row>
    <row r="132" spans="1:38" customHeight="1" ht="15.75">
      <c r="AF132" s="16"/>
      <c r="AG132" s="49">
        <f>ROUND((AG131-0.01),2)</f>
        <v>50.24</v>
      </c>
      <c r="AH132" s="50">
        <v>0</v>
      </c>
      <c r="AI132" s="86">
        <v>0</v>
      </c>
    </row>
    <row r="133" spans="1:38" customHeight="1" ht="15.75">
      <c r="AF133" s="16"/>
      <c r="AG133" s="49">
        <f>ROUND((AG132-0.01),2)</f>
        <v>50.23</v>
      </c>
      <c r="AH133" s="50">
        <v>0</v>
      </c>
      <c r="AI133" s="86">
        <v>0</v>
      </c>
    </row>
    <row r="134" spans="1:38" customHeight="1" ht="15.75">
      <c r="AF134" s="16"/>
      <c r="AG134" s="49">
        <f>ROUND((AG133-0.01),2)</f>
        <v>50.22</v>
      </c>
      <c r="AH134" s="50">
        <v>0</v>
      </c>
      <c r="AI134" s="86">
        <v>0</v>
      </c>
    </row>
    <row r="135" spans="1:38" customHeight="1" ht="15.75">
      <c r="AF135" s="16"/>
      <c r="AG135" s="49">
        <f>ROUND((AG134-0.01),2)</f>
        <v>50.21</v>
      </c>
      <c r="AH135" s="50">
        <v>0</v>
      </c>
      <c r="AI135" s="86">
        <v>0</v>
      </c>
    </row>
    <row r="136" spans="1:38" customHeight="1" ht="15.75">
      <c r="AF136" s="16"/>
      <c r="AG136" s="49">
        <f>ROUND((AG135-0.01),2)</f>
        <v>50.2</v>
      </c>
      <c r="AH136" s="50">
        <v>0</v>
      </c>
      <c r="AI136" s="86">
        <v>0</v>
      </c>
    </row>
    <row r="137" spans="1:38" customHeight="1" ht="15.75">
      <c r="AF137" s="16"/>
      <c r="AG137" s="49">
        <f>ROUND((AG136-0.01),2)</f>
        <v>50.19</v>
      </c>
      <c r="AH137" s="50">
        <v>0</v>
      </c>
      <c r="AI137" s="86">
        <v>0</v>
      </c>
    </row>
    <row r="138" spans="1:38" customHeight="1" ht="15.75">
      <c r="AF138" s="16"/>
      <c r="AG138" s="49">
        <f>ROUND((AG137-0.01),2)</f>
        <v>50.18</v>
      </c>
      <c r="AH138" s="50">
        <v>0</v>
      </c>
      <c r="AI138" s="86">
        <v>0</v>
      </c>
    </row>
    <row r="139" spans="1:38" customHeight="1" ht="15.75">
      <c r="AF139" s="16"/>
      <c r="AG139" s="49">
        <f>ROUND((AG138-0.01),2)</f>
        <v>50.17</v>
      </c>
      <c r="AH139" s="50">
        <v>0</v>
      </c>
      <c r="AI139" s="86">
        <v>0</v>
      </c>
    </row>
    <row r="140" spans="1:38" customHeight="1" ht="15.75">
      <c r="AF140" s="16"/>
      <c r="AG140" s="49">
        <f>ROUND((AG139-0.01),2)</f>
        <v>50.16</v>
      </c>
      <c r="AH140" s="50">
        <v>0</v>
      </c>
      <c r="AI140" s="86">
        <v>0</v>
      </c>
    </row>
    <row r="141" spans="1:38" customHeight="1" ht="15.75">
      <c r="AF141" s="16"/>
      <c r="AG141" s="49">
        <f>ROUND((AG140-0.01),2)</f>
        <v>50.15</v>
      </c>
      <c r="AH141" s="50">
        <v>0</v>
      </c>
      <c r="AI141" s="86">
        <v>0</v>
      </c>
    </row>
    <row r="142" spans="1:38" customHeight="1" ht="15.75">
      <c r="AF142" s="16"/>
      <c r="AG142" s="49">
        <f>ROUND((AG141-0.01),2)</f>
        <v>50.14</v>
      </c>
      <c r="AH142" s="50">
        <v>0</v>
      </c>
      <c r="AI142" s="86">
        <v>0</v>
      </c>
    </row>
    <row r="143" spans="1:38" customHeight="1" ht="15.75">
      <c r="AF143" s="16"/>
      <c r="AG143" s="49">
        <f>ROUND((AG142-0.01),2)</f>
        <v>50.13</v>
      </c>
      <c r="AH143" s="50">
        <v>0</v>
      </c>
      <c r="AI143" s="86">
        <v>0</v>
      </c>
    </row>
    <row r="144" spans="1:38" customHeight="1" ht="15.75">
      <c r="AF144" s="16"/>
      <c r="AG144" s="133">
        <f>ROUND((AG143-0.01),2)</f>
        <v>50.12</v>
      </c>
      <c r="AH144" s="134">
        <v>0</v>
      </c>
      <c r="AI144" s="86">
        <v>0</v>
      </c>
    </row>
    <row r="145" spans="1:38" customHeight="1" ht="15.75">
      <c r="AF145" s="16"/>
      <c r="AG145" s="133">
        <f>ROUND((AG144-0.01),2)</f>
        <v>50.11</v>
      </c>
      <c r="AH145" s="134">
        <v>0</v>
      </c>
      <c r="AI145" s="86">
        <v>0</v>
      </c>
    </row>
    <row r="146" spans="1:38" customHeight="1" ht="15.75">
      <c r="AF146" s="16"/>
      <c r="AG146" s="133">
        <f>ROUND((AG145-0.01),2)</f>
        <v>50.1</v>
      </c>
      <c r="AH146" s="134">
        <v>0</v>
      </c>
      <c r="AI146" s="86">
        <v>0</v>
      </c>
    </row>
    <row r="147" spans="1:38" customHeight="1" ht="15.75">
      <c r="AF147" s="16"/>
      <c r="AG147" s="133">
        <f>ROUND((AG146-0.01),2)</f>
        <v>50.09</v>
      </c>
      <c r="AH147" s="134">
        <v>0</v>
      </c>
      <c r="AI147" s="86">
        <v>0</v>
      </c>
    </row>
    <row r="148" spans="1:38" customHeight="1" ht="15.75">
      <c r="AF148" s="16"/>
      <c r="AG148" s="133">
        <f>ROUND((AG147-0.01),2)</f>
        <v>50.08</v>
      </c>
      <c r="AH148" s="134">
        <v>0</v>
      </c>
      <c r="AI148" s="86">
        <v>0</v>
      </c>
    </row>
    <row r="149" spans="1:38" customHeight="1" ht="15.75">
      <c r="AF149" s="16"/>
      <c r="AG149" s="133">
        <f>ROUND((AG148-0.01),2)</f>
        <v>50.07</v>
      </c>
      <c r="AH149" s="134">
        <v>0</v>
      </c>
      <c r="AI149" s="86">
        <v>0</v>
      </c>
    </row>
    <row r="150" spans="1:38" customHeight="1" ht="15.75">
      <c r="AF150" s="16"/>
      <c r="AG150" s="133">
        <f>ROUND((AG149-0.01),2)</f>
        <v>50.06</v>
      </c>
      <c r="AH150" s="134">
        <v>0</v>
      </c>
      <c r="AI150" s="86">
        <v>0</v>
      </c>
    </row>
    <row r="151" spans="1:38" customHeight="1" ht="15.75">
      <c r="AF151" s="16"/>
      <c r="AG151" s="133">
        <f>ROUND((AG150-0.01),2)</f>
        <v>50.05</v>
      </c>
      <c r="AH151" s="134">
        <v>0</v>
      </c>
      <c r="AI151" s="86">
        <f>MIN(AH151,$C$2)</f>
        <v>0</v>
      </c>
    </row>
    <row r="152" spans="1:38" customHeight="1" ht="15.75">
      <c r="AF152" s="16"/>
      <c r="AG152" s="133">
        <f>ROUND((AG151-0.01),2)</f>
        <v>50.04</v>
      </c>
      <c r="AH152" s="134">
        <f>1*$A$2/5</f>
        <v>52.7304</v>
      </c>
      <c r="AI152" s="86">
        <f>MIN(AH152,$C$2)</f>
        <v>52.7304</v>
      </c>
    </row>
    <row r="153" spans="1:38" customHeight="1" ht="15.75">
      <c r="AF153" s="16"/>
      <c r="AG153" s="133">
        <f>ROUND((AG152-0.01),2)</f>
        <v>50.03</v>
      </c>
      <c r="AH153" s="134">
        <f>2*$A$2/5</f>
        <v>105.4608</v>
      </c>
      <c r="AI153" s="86">
        <f>MIN(AH153,$C$2)</f>
        <v>105.4608</v>
      </c>
    </row>
    <row r="154" spans="1:38" customHeight="1" ht="15.75">
      <c r="AF154" s="16"/>
      <c r="AG154" s="133">
        <f>ROUND((AG153-0.01),2)</f>
        <v>50.02</v>
      </c>
      <c r="AH154" s="134">
        <f>3*$A$2/5</f>
        <v>158.1912</v>
      </c>
      <c r="AI154" s="86">
        <f>MIN(AH154,$C$2)</f>
        <v>158.1912</v>
      </c>
    </row>
    <row r="155" spans="1:38" customHeight="1" ht="15.75">
      <c r="AF155" s="16"/>
      <c r="AG155" s="133">
        <f>ROUND((AG154-0.01),2)</f>
        <v>50.01</v>
      </c>
      <c r="AH155" s="134">
        <f>4*$A$2/5</f>
        <v>210.9216</v>
      </c>
      <c r="AI155" s="86">
        <f>MIN(AH155,$C$2)</f>
        <v>210.9216</v>
      </c>
    </row>
    <row r="156" spans="1:38" customHeight="1" ht="15.75">
      <c r="AF156" s="16"/>
      <c r="AG156" s="133">
        <f>ROUND((AG155-0.01),2)</f>
        <v>50</v>
      </c>
      <c r="AH156" s="134">
        <f>5*$A$2/5</f>
        <v>263.652</v>
      </c>
      <c r="AI156" s="86">
        <f>MIN(AH156,$C$2)</f>
        <v>263.652</v>
      </c>
    </row>
    <row r="157" spans="1:38" customHeight="1" ht="15.75">
      <c r="AF157" s="16"/>
      <c r="AG157" s="133">
        <f>ROUND((AG156-0.01),2)</f>
        <v>49.99</v>
      </c>
      <c r="AH157" s="134">
        <f>50+15*$A$2/16</f>
        <v>297.17375</v>
      </c>
      <c r="AI157" s="86">
        <f>MIN(AH157,$C$2)</f>
        <v>297.17375</v>
      </c>
    </row>
    <row r="158" spans="1:38" customHeight="1" ht="15.75">
      <c r="AF158" s="16"/>
      <c r="AG158" s="133">
        <f>ROUND((AG157-0.01),2)</f>
        <v>49.98</v>
      </c>
      <c r="AH158" s="134">
        <f>100+14*$A$2/16</f>
        <v>330.6955</v>
      </c>
      <c r="AI158" s="86">
        <f>MIN(AH158,$C$2)</f>
        <v>330.6955</v>
      </c>
    </row>
    <row r="159" spans="1:38" customHeight="1" ht="15.75">
      <c r="AF159" s="16"/>
      <c r="AG159" s="133">
        <f>ROUND((AG158-0.01),2)</f>
        <v>49.97</v>
      </c>
      <c r="AH159" s="134">
        <f>150+13*$A$2/16</f>
        <v>364.21725</v>
      </c>
      <c r="AI159" s="86">
        <f>MIN(AH159,$C$2)</f>
        <v>364.21725</v>
      </c>
    </row>
    <row r="160" spans="1:38" customHeight="1" ht="15.75">
      <c r="AF160" s="16"/>
      <c r="AG160" s="133">
        <f>ROUND((AG159-0.01),2)</f>
        <v>49.96</v>
      </c>
      <c r="AH160" s="134">
        <f>200+12*$A$2/16</f>
        <v>397.739</v>
      </c>
      <c r="AI160" s="86">
        <f>MIN(AH160,$C$2)</f>
        <v>397.739</v>
      </c>
    </row>
    <row r="161" spans="1:38" customHeight="1" ht="15.75">
      <c r="AF161" s="16"/>
      <c r="AG161" s="133">
        <f>ROUND((AG160-0.01),2)</f>
        <v>49.95</v>
      </c>
      <c r="AH161" s="134">
        <f>250+11*$A$2/16</f>
        <v>431.26075</v>
      </c>
      <c r="AI161" s="86">
        <f>MIN(AH161,$C$2)</f>
        <v>431.26075</v>
      </c>
    </row>
    <row r="162" spans="1:38" customHeight="1" ht="15.75">
      <c r="AF162" s="16"/>
      <c r="AG162" s="133">
        <f>ROUND((AG161-0.01),2)</f>
        <v>49.94</v>
      </c>
      <c r="AH162" s="134">
        <f>300+10*$A$2/16</f>
        <v>464.7825</v>
      </c>
      <c r="AI162" s="86">
        <f>MIN(AH162,$C$2)</f>
        <v>464.7825</v>
      </c>
    </row>
    <row r="163" spans="1:38" customHeight="1" ht="15.75">
      <c r="AF163" s="16"/>
      <c r="AG163" s="133">
        <f>ROUND((AG162-0.01),2)</f>
        <v>49.93</v>
      </c>
      <c r="AH163" s="134">
        <f>350+9*$A$2/16</f>
        <v>498.30425</v>
      </c>
      <c r="AI163" s="86">
        <f>MIN(AH163,$C$2)</f>
        <v>498.30425</v>
      </c>
    </row>
    <row r="164" spans="1:38" customHeight="1" ht="15">
      <c r="AF164" s="16"/>
      <c r="AG164" s="133">
        <f>ROUND((AG163-0.01),2)</f>
        <v>49.92</v>
      </c>
      <c r="AH164" s="134">
        <f>400+8*$A$2/16</f>
        <v>531.826</v>
      </c>
      <c r="AI164" s="135">
        <f>MIN(AH164,$C$2)</f>
        <v>531.826</v>
      </c>
    </row>
    <row r="165" spans="1:38" customHeight="1" ht="15">
      <c r="AF165" s="16"/>
      <c r="AG165" s="133">
        <f>ROUND((AG164-0.01),2)</f>
        <v>49.91</v>
      </c>
      <c r="AH165" s="134">
        <f>450+7*$A$2/16</f>
        <v>565.34775</v>
      </c>
      <c r="AI165" s="135">
        <f>MIN(AH165,$C$2)</f>
        <v>565.34775</v>
      </c>
    </row>
    <row r="166" spans="1:38" customHeight="1" ht="15">
      <c r="AF166" s="16"/>
      <c r="AG166" s="133">
        <f>ROUND((AG165-0.01),2)</f>
        <v>49.9</v>
      </c>
      <c r="AH166" s="134">
        <f>500+6*$A$2/16</f>
        <v>598.8695</v>
      </c>
      <c r="AI166" s="135">
        <f>MIN(AH166,$C$2)</f>
        <v>598.8695</v>
      </c>
    </row>
    <row r="167" spans="1:38" customHeight="1" ht="15">
      <c r="AF167" s="16"/>
      <c r="AG167" s="133">
        <f>ROUND((AG166-0.01),2)</f>
        <v>49.89</v>
      </c>
      <c r="AH167" s="134">
        <f>550+5*$A$2/16</f>
        <v>632.39125</v>
      </c>
      <c r="AI167" s="135">
        <f>MIN(AH167,$C$2)</f>
        <v>632.39125</v>
      </c>
    </row>
    <row r="168" spans="1:38" customHeight="1" ht="15">
      <c r="AF168" s="16"/>
      <c r="AG168" s="133">
        <f>ROUND((AG167-0.01),2)</f>
        <v>49.88</v>
      </c>
      <c r="AH168" s="134">
        <f>600+4*$A$2/16</f>
        <v>665.913</v>
      </c>
      <c r="AI168" s="135">
        <f>MIN(AH168,$C$2)</f>
        <v>665.913</v>
      </c>
    </row>
    <row r="169" spans="1:38" customHeight="1" ht="15">
      <c r="AF169" s="16"/>
      <c r="AG169" s="133">
        <f>ROUND((AG168-0.01),2)</f>
        <v>49.87</v>
      </c>
      <c r="AH169" s="134">
        <f>650+3*$A$2/16</f>
        <v>699.43475</v>
      </c>
      <c r="AI169" s="135">
        <f>MIN(AH169,$C$2)</f>
        <v>699.43475</v>
      </c>
    </row>
    <row r="170" spans="1:38" customHeight="1" ht="15">
      <c r="AF170" s="16"/>
      <c r="AG170" s="133">
        <f>ROUND((AG169-0.01),2)</f>
        <v>49.86</v>
      </c>
      <c r="AH170" s="134">
        <f>700+2*$A$2/16</f>
        <v>732.9565</v>
      </c>
      <c r="AI170" s="135">
        <f>MIN(AH170,$C$2)</f>
        <v>732.9565</v>
      </c>
    </row>
    <row r="171" spans="1:38" customHeight="1" ht="15">
      <c r="AF171" s="16"/>
      <c r="AG171" s="133">
        <f>ROUND((AG170-0.01),2)</f>
        <v>49.85</v>
      </c>
      <c r="AH171" s="134">
        <f>750+1*$A$2/16</f>
        <v>766.47825</v>
      </c>
      <c r="AI171" s="135">
        <f>MIN(AH171,$C$2)</f>
        <v>766.47825</v>
      </c>
    </row>
    <row r="172" spans="1:38" customHeight="1" ht="15">
      <c r="AF172" s="16"/>
      <c r="AG172" s="133">
        <f>ROUND((AG171-0.01),2)</f>
        <v>49.84</v>
      </c>
      <c r="AH172" s="134">
        <v>800</v>
      </c>
      <c r="AI172" s="51">
        <f>$C$2</f>
        <v>800</v>
      </c>
    </row>
    <row r="173" spans="1:38" customHeight="1" ht="15">
      <c r="AF173" s="16"/>
      <c r="AG173" s="133">
        <f>ROUND((AG172-0.01),2)</f>
        <v>49.83</v>
      </c>
      <c r="AH173" s="134"/>
      <c r="AI173" s="135">
        <f>$C$2</f>
        <v>800</v>
      </c>
    </row>
    <row r="174" spans="1:38" customHeight="1" ht="15">
      <c r="AF174" s="16"/>
      <c r="AG174" s="133">
        <f>ROUND((AG173-0.01),2)</f>
        <v>49.82</v>
      </c>
      <c r="AH174" s="134"/>
      <c r="AI174" s="135">
        <f>$C$2</f>
        <v>800</v>
      </c>
    </row>
    <row r="175" spans="1:38" customHeight="1" ht="15">
      <c r="AF175" s="16"/>
      <c r="AG175" s="133">
        <f>ROUND((AG174-0.01),2)</f>
        <v>49.81</v>
      </c>
      <c r="AH175" s="134"/>
      <c r="AI175" s="135">
        <f>$C$2</f>
        <v>800</v>
      </c>
    </row>
    <row r="176" spans="1:38" customHeight="1" ht="15">
      <c r="AF176" s="16"/>
      <c r="AG176" s="133">
        <f>ROUND((AG175-0.01),2)</f>
        <v>49.8</v>
      </c>
      <c r="AH176" s="134"/>
      <c r="AI176" s="135">
        <f>$C$2</f>
        <v>800</v>
      </c>
    </row>
    <row r="177" spans="1:38" customHeight="1" ht="15">
      <c r="AF177" s="16"/>
      <c r="AG177" s="133">
        <f>ROUND((AG176-0.01),2)</f>
        <v>49.79</v>
      </c>
      <c r="AH177" s="134"/>
      <c r="AI177" s="135">
        <f>$C$2</f>
        <v>800</v>
      </c>
    </row>
    <row r="178" spans="1:38" customHeight="1" ht="15">
      <c r="AF178" s="16"/>
      <c r="AG178" s="133">
        <f>ROUND((AG177-0.01),2)</f>
        <v>49.78</v>
      </c>
      <c r="AH178" s="134"/>
      <c r="AI178" s="135">
        <f>$C$2</f>
        <v>800</v>
      </c>
    </row>
    <row r="179" spans="1:38" customHeight="1" ht="15">
      <c r="AF179" s="16"/>
      <c r="AG179" s="133">
        <f>ROUND((AG178-0.01),2)</f>
        <v>49.77</v>
      </c>
      <c r="AH179" s="134"/>
      <c r="AI179" s="135">
        <f>$C$2</f>
        <v>800</v>
      </c>
    </row>
    <row r="180" spans="1:38" customHeight="1" ht="15">
      <c r="AF180" s="16"/>
      <c r="AG180" s="133">
        <f>ROUND((AG179-0.01),2)</f>
        <v>49.76</v>
      </c>
      <c r="AH180" s="134"/>
      <c r="AI180" s="135">
        <f>$C$2</f>
        <v>800</v>
      </c>
    </row>
    <row r="181" spans="1:38" customHeight="1" ht="15">
      <c r="AF181" s="16"/>
      <c r="AG181" s="133">
        <f>ROUND((AG180-0.01),2)</f>
        <v>49.75</v>
      </c>
      <c r="AH181" s="134"/>
      <c r="AI181" s="135">
        <f>$C$2</f>
        <v>800</v>
      </c>
    </row>
    <row r="182" spans="1:38" customHeight="1" ht="15">
      <c r="AF182" s="16"/>
      <c r="AG182" s="133">
        <f>ROUND((AG181-0.01),2)</f>
        <v>49.74</v>
      </c>
      <c r="AH182" s="134"/>
      <c r="AI182" s="135">
        <f>$C$2</f>
        <v>800</v>
      </c>
    </row>
    <row r="183" spans="1:38" customHeight="1" ht="15">
      <c r="AF183" s="16"/>
      <c r="AG183" s="133">
        <f>ROUND((AG182-0.01),2)</f>
        <v>49.73</v>
      </c>
      <c r="AH183" s="134"/>
      <c r="AI183" s="135">
        <f>$C$2</f>
        <v>800</v>
      </c>
    </row>
    <row r="184" spans="1:38" customHeight="1" ht="15">
      <c r="AF184" s="16"/>
      <c r="AG184" s="133">
        <f>ROUND((AG183-0.01),2)</f>
        <v>49.72</v>
      </c>
      <c r="AH184" s="134"/>
      <c r="AI184" s="135">
        <f>$C$2</f>
        <v>800</v>
      </c>
    </row>
    <row r="185" spans="1:38" customHeight="1" ht="15">
      <c r="AF185" s="16"/>
      <c r="AG185" s="133">
        <f>ROUND((AG184-0.01),2)</f>
        <v>49.71</v>
      </c>
      <c r="AH185" s="134"/>
      <c r="AI185" s="135">
        <f>$C$2</f>
        <v>800</v>
      </c>
    </row>
    <row r="186" spans="1:38" customHeight="1" ht="15">
      <c r="AF186" s="16"/>
      <c r="AG186" s="133">
        <f>ROUND((AG185-0.01),2)</f>
        <v>49.7</v>
      </c>
      <c r="AH186" s="134"/>
      <c r="AI186" s="135">
        <f>$C$2</f>
        <v>800</v>
      </c>
    </row>
    <row r="187" spans="1:38" customHeight="1" ht="15">
      <c r="AF187" s="16"/>
      <c r="AG187" s="133">
        <f>ROUND((AG186-0.01),2)</f>
        <v>49.69</v>
      </c>
      <c r="AH187" s="134"/>
      <c r="AI187" s="135">
        <f>$C$2</f>
        <v>800</v>
      </c>
    </row>
    <row r="188" spans="1:38" customHeight="1" ht="15">
      <c r="AF188" s="16"/>
      <c r="AG188" s="133">
        <f>ROUND((AG187-0.01),2)</f>
        <v>49.68</v>
      </c>
      <c r="AH188" s="134"/>
      <c r="AI188" s="135">
        <f>$C$2</f>
        <v>800</v>
      </c>
    </row>
    <row r="189" spans="1:38" customHeight="1" ht="15">
      <c r="AF189" s="16"/>
      <c r="AG189" s="133">
        <f>ROUND((AG188-0.01),2)</f>
        <v>49.67</v>
      </c>
      <c r="AH189" s="134"/>
      <c r="AI189" s="135">
        <f>$C$2</f>
        <v>800</v>
      </c>
    </row>
    <row r="190" spans="1:38" customHeight="1" ht="15">
      <c r="AF190" s="16"/>
      <c r="AG190" s="133">
        <f>ROUND((AG189-0.01),2)</f>
        <v>49.66</v>
      </c>
      <c r="AH190" s="134"/>
      <c r="AI190" s="135">
        <f>$C$2</f>
        <v>800</v>
      </c>
    </row>
    <row r="191" spans="1:38" customHeight="1" ht="15">
      <c r="AF191" s="16"/>
      <c r="AG191" s="133">
        <f>ROUND((AG190-0.01),2)</f>
        <v>49.65</v>
      </c>
      <c r="AH191" s="134"/>
      <c r="AI191" s="135">
        <f>$C$2</f>
        <v>800</v>
      </c>
    </row>
    <row r="192" spans="1:38" customHeight="1" ht="15">
      <c r="AF192" s="16"/>
      <c r="AG192" s="133">
        <f>ROUND((AG191-0.01),2)</f>
        <v>49.64</v>
      </c>
      <c r="AH192" s="134"/>
      <c r="AI192" s="135">
        <f>$C$2</f>
        <v>800</v>
      </c>
    </row>
    <row r="193" spans="1:38" customHeight="1" ht="15">
      <c r="AF193" s="16"/>
      <c r="AG193" s="133">
        <f>ROUND((AG192-0.01),2)</f>
        <v>49.63</v>
      </c>
      <c r="AH193" s="134"/>
      <c r="AI193" s="135">
        <f>$C$2</f>
        <v>800</v>
      </c>
    </row>
    <row r="194" spans="1:38" customHeight="1" ht="15">
      <c r="AF194" s="16"/>
      <c r="AG194" s="133">
        <f>ROUND((AG193-0.01),2)</f>
        <v>49.62</v>
      </c>
      <c r="AH194" s="134"/>
      <c r="AI194" s="135">
        <f>$C$2</f>
        <v>800</v>
      </c>
    </row>
    <row r="195" spans="1:38" customHeight="1" ht="15">
      <c r="AF195" s="16"/>
      <c r="AG195" s="133">
        <f>ROUND((AG194-0.01),2)</f>
        <v>49.61</v>
      </c>
      <c r="AH195" s="134"/>
      <c r="AI195" s="135">
        <f>$C$2</f>
        <v>800</v>
      </c>
    </row>
    <row r="196" spans="1:38" customHeight="1" ht="15">
      <c r="AF196" s="16"/>
      <c r="AG196" s="133">
        <f>ROUND((AG195-0.01),2)</f>
        <v>49.6</v>
      </c>
      <c r="AH196" s="134"/>
      <c r="AI196" s="135">
        <f>$C$2</f>
        <v>800</v>
      </c>
    </row>
    <row r="197" spans="1:38" customHeight="1" ht="15">
      <c r="AF197" s="16"/>
      <c r="AG197" s="133">
        <f>ROUND((AG196-0.01),2)</f>
        <v>49.59</v>
      </c>
      <c r="AH197" s="134"/>
      <c r="AI197" s="135">
        <f>$C$2</f>
        <v>800</v>
      </c>
    </row>
    <row r="198" spans="1:38" customHeight="1" ht="15">
      <c r="AF198" s="16"/>
      <c r="AG198" s="133">
        <f>ROUND((AG197-0.01),2)</f>
        <v>49.58</v>
      </c>
      <c r="AH198" s="134"/>
      <c r="AI198" s="135">
        <f>$C$2</f>
        <v>800</v>
      </c>
    </row>
    <row r="199" spans="1:38" customHeight="1" ht="15">
      <c r="AF199" s="16"/>
      <c r="AG199" s="133">
        <f>ROUND((AG198-0.01),2)</f>
        <v>49.57</v>
      </c>
      <c r="AH199" s="134"/>
      <c r="AI199" s="135">
        <f>$C$2</f>
        <v>800</v>
      </c>
    </row>
    <row r="200" spans="1:38" customHeight="1" ht="15">
      <c r="AF200" s="16"/>
      <c r="AG200" s="133">
        <f>ROUND((AG199-0.01),2)</f>
        <v>49.56</v>
      </c>
      <c r="AH200" s="134"/>
      <c r="AI200" s="135">
        <f>$C$2</f>
        <v>800</v>
      </c>
    </row>
    <row r="201" spans="1:38" customHeight="1" ht="15">
      <c r="AF201" s="16"/>
      <c r="AG201" s="133">
        <f>ROUND((AG200-0.01),2)</f>
        <v>49.55</v>
      </c>
      <c r="AH201" s="134"/>
      <c r="AI201" s="135">
        <f>$C$2</f>
        <v>800</v>
      </c>
    </row>
    <row r="202" spans="1:38" customHeight="1" ht="15">
      <c r="AF202" s="16"/>
      <c r="AG202" s="133">
        <f>ROUND((AG201-0.01),2)</f>
        <v>49.54</v>
      </c>
      <c r="AH202" s="134"/>
      <c r="AI202" s="135">
        <f>$C$2</f>
        <v>800</v>
      </c>
    </row>
    <row r="203" spans="1:38" customHeight="1" ht="15">
      <c r="AF203" s="16"/>
      <c r="AG203" s="133">
        <f>ROUND((AG202-0.01),2)</f>
        <v>49.53</v>
      </c>
      <c r="AH203" s="134"/>
      <c r="AI203" s="135">
        <f>$C$2</f>
        <v>800</v>
      </c>
    </row>
    <row r="204" spans="1:38" customHeight="1" ht="15">
      <c r="AF204" s="16"/>
      <c r="AG204" s="133">
        <f>ROUND((AG203-0.01),2)</f>
        <v>49.52</v>
      </c>
      <c r="AH204" s="134"/>
      <c r="AI204" s="135">
        <f>$C$2</f>
        <v>800</v>
      </c>
    </row>
    <row r="205" spans="1:38" customHeight="1" ht="15">
      <c r="AF205" s="16"/>
      <c r="AG205" s="133">
        <f>ROUND((AG204-0.01),2)</f>
        <v>49.51</v>
      </c>
      <c r="AH205" s="134"/>
      <c r="AI205" s="135">
        <f>$C$2</f>
        <v>800</v>
      </c>
    </row>
    <row r="206" spans="1:38" customHeight="1" ht="15">
      <c r="AF206" s="16"/>
      <c r="AG206" s="133">
        <f>ROUND((AG205-0.01),2)</f>
        <v>49.5</v>
      </c>
      <c r="AH206" s="134"/>
      <c r="AI206" s="135">
        <f>$C$2</f>
        <v>800</v>
      </c>
    </row>
    <row r="207" spans="1:38" customHeight="1" ht="15">
      <c r="AF207" s="16"/>
      <c r="AG207" s="133">
        <f>ROUND((AG206-0.01),2)</f>
        <v>49.49</v>
      </c>
      <c r="AH207" s="134"/>
      <c r="AI207" s="135">
        <f>$C$2</f>
        <v>800</v>
      </c>
    </row>
    <row r="208" spans="1:38" customHeight="1" ht="15">
      <c r="AF208" s="16"/>
      <c r="AG208" s="133">
        <f>ROUND((AG207-0.01),2)</f>
        <v>49.48</v>
      </c>
      <c r="AH208" s="134"/>
      <c r="AI208" s="135">
        <f>$C$2</f>
        <v>800</v>
      </c>
    </row>
    <row r="209" spans="1:38" customHeight="1" ht="15">
      <c r="AF209" s="16"/>
      <c r="AG209" s="133">
        <f>ROUND((AG208-0.01),2)</f>
        <v>49.47</v>
      </c>
      <c r="AH209" s="134"/>
      <c r="AI209" s="135">
        <f>$C$2</f>
        <v>800</v>
      </c>
    </row>
    <row r="210" spans="1:38" customHeight="1" ht="15">
      <c r="AF210" s="16"/>
      <c r="AG210" s="133">
        <f>ROUND((AG209-0.01),2)</f>
        <v>49.46</v>
      </c>
      <c r="AH210" s="134"/>
      <c r="AI210" s="135">
        <f>$C$2</f>
        <v>800</v>
      </c>
    </row>
    <row r="211" spans="1:38" customHeight="1" ht="15">
      <c r="AF211" s="16"/>
      <c r="AG211" s="133">
        <f>ROUND((AG210-0.01),2)</f>
        <v>49.45</v>
      </c>
      <c r="AH211" s="134"/>
      <c r="AI211" s="135">
        <f>$C$2</f>
        <v>800</v>
      </c>
    </row>
    <row r="212" spans="1:38" customHeight="1" ht="15">
      <c r="AF212" s="16"/>
      <c r="AG212" s="133">
        <f>ROUND((AG211-0.01),2)</f>
        <v>49.44</v>
      </c>
      <c r="AH212" s="134"/>
      <c r="AI212" s="135">
        <f>$C$2</f>
        <v>800</v>
      </c>
    </row>
    <row r="213" spans="1:38" customHeight="1" ht="15">
      <c r="AF213" s="16"/>
      <c r="AG213" s="133">
        <f>ROUND((AG212-0.01),2)</f>
        <v>49.43</v>
      </c>
      <c r="AH213" s="134"/>
      <c r="AI213" s="135">
        <f>$C$2</f>
        <v>800</v>
      </c>
    </row>
    <row r="214" spans="1:38" customHeight="1" ht="15">
      <c r="AF214" s="16"/>
      <c r="AG214" s="133">
        <f>ROUND((AG213-0.01),2)</f>
        <v>49.42</v>
      </c>
      <c r="AH214" s="134"/>
      <c r="AI214" s="135">
        <f>$C$2</f>
        <v>800</v>
      </c>
    </row>
    <row r="215" spans="1:38" customHeight="1" ht="15">
      <c r="AF215" s="16"/>
      <c r="AG215" s="133">
        <f>ROUND((AG214-0.01),2)</f>
        <v>49.41</v>
      </c>
      <c r="AH215" s="134"/>
      <c r="AI215" s="135">
        <f>$C$2</f>
        <v>800</v>
      </c>
    </row>
    <row r="216" spans="1:38" customHeight="1" ht="15">
      <c r="AF216" s="16"/>
      <c r="AG216" s="133">
        <f>ROUND((AG215-0.01),2)</f>
        <v>49.4</v>
      </c>
      <c r="AH216" s="134"/>
      <c r="AI216" s="135">
        <f>$C$2</f>
        <v>800</v>
      </c>
    </row>
    <row r="217" spans="1:38" customHeight="1" ht="15">
      <c r="AF217" s="16"/>
      <c r="AG217" s="133">
        <f>ROUND((AG216-0.01),2)</f>
        <v>49.39</v>
      </c>
      <c r="AH217" s="134"/>
      <c r="AI217" s="135">
        <f>$C$2</f>
        <v>800</v>
      </c>
    </row>
    <row r="218" spans="1:38" customHeight="1" ht="15">
      <c r="AF218" s="16"/>
      <c r="AG218" s="133">
        <f>ROUND((AG217-0.01),2)</f>
        <v>49.38</v>
      </c>
      <c r="AH218" s="134"/>
      <c r="AI218" s="135">
        <f>$C$2</f>
        <v>800</v>
      </c>
    </row>
    <row r="219" spans="1:38" customHeight="1" ht="15">
      <c r="AF219" s="16"/>
      <c r="AG219" s="133">
        <f>ROUND((AG218-0.01),2)</f>
        <v>49.37</v>
      </c>
      <c r="AH219" s="134"/>
      <c r="AI219" s="135">
        <f>$C$2</f>
        <v>800</v>
      </c>
    </row>
    <row r="220" spans="1:38" customHeight="1" ht="15">
      <c r="AF220" s="16"/>
      <c r="AG220" s="133">
        <f>ROUND((AG219-0.01),2)</f>
        <v>49.36</v>
      </c>
      <c r="AH220" s="134"/>
      <c r="AI220" s="135">
        <f>$C$2</f>
        <v>800</v>
      </c>
    </row>
    <row r="221" spans="1:38" customHeight="1" ht="15">
      <c r="AF221" s="16"/>
      <c r="AG221" s="133">
        <f>ROUND((AG220-0.01),2)</f>
        <v>49.35</v>
      </c>
      <c r="AH221" s="134"/>
      <c r="AI221" s="135">
        <f>$C$2</f>
        <v>800</v>
      </c>
    </row>
    <row r="222" spans="1:38" customHeight="1" ht="15">
      <c r="AF222" s="16"/>
      <c r="AG222" s="133">
        <f>ROUND((AG221-0.01),2)</f>
        <v>49.34</v>
      </c>
      <c r="AH222" s="134"/>
      <c r="AI222" s="135">
        <f>$C$2</f>
        <v>800</v>
      </c>
    </row>
    <row r="223" spans="1:38" customHeight="1" ht="15">
      <c r="AF223" s="16"/>
      <c r="AG223" s="133">
        <f>ROUND((AG222-0.01),2)</f>
        <v>49.33</v>
      </c>
      <c r="AH223" s="134"/>
      <c r="AI223" s="135">
        <f>$C$2</f>
        <v>800</v>
      </c>
    </row>
    <row r="224" spans="1:38" customHeight="1" ht="15">
      <c r="AF224" s="16"/>
      <c r="AG224" s="133">
        <f>ROUND((AG223-0.01),2)</f>
        <v>49.32</v>
      </c>
      <c r="AH224" s="134"/>
      <c r="AI224" s="135">
        <f>$C$2</f>
        <v>800</v>
      </c>
    </row>
    <row r="225" spans="1:38" customHeight="1" ht="15">
      <c r="AF225" s="16"/>
      <c r="AG225" s="133">
        <f>ROUND((AG224-0.01),2)</f>
        <v>49.31</v>
      </c>
      <c r="AH225" s="134"/>
      <c r="AI225" s="135">
        <f>$C$2</f>
        <v>800</v>
      </c>
    </row>
    <row r="226" spans="1:38" customHeight="1" ht="15">
      <c r="AF226" s="16"/>
      <c r="AG226" s="133">
        <f>ROUND((AG225-0.01),2)</f>
        <v>49.3</v>
      </c>
      <c r="AH226" s="134"/>
      <c r="AI226" s="135">
        <f>$C$2</f>
        <v>800</v>
      </c>
    </row>
    <row r="227" spans="1:38" customHeight="1" ht="15">
      <c r="AF227" s="16"/>
      <c r="AG227" s="133">
        <f>ROUND((AG226-0.01),2)</f>
        <v>49.29</v>
      </c>
      <c r="AH227" s="134"/>
      <c r="AI227" s="135">
        <f>$C$2</f>
        <v>800</v>
      </c>
    </row>
    <row r="228" spans="1:38" customHeight="1" ht="15">
      <c r="AF228" s="16"/>
      <c r="AG228" s="133">
        <f>ROUND((AG227-0.01),2)</f>
        <v>49.28</v>
      </c>
      <c r="AH228" s="134"/>
      <c r="AI228" s="135">
        <f>$C$2</f>
        <v>800</v>
      </c>
    </row>
    <row r="229" spans="1:38" customHeight="1" ht="15">
      <c r="AF229" s="16"/>
      <c r="AG229" s="133">
        <f>ROUND((AG228-0.01),2)</f>
        <v>49.27</v>
      </c>
      <c r="AH229" s="134"/>
      <c r="AI229" s="135">
        <f>$C$2</f>
        <v>800</v>
      </c>
    </row>
    <row r="230" spans="1:38" customHeight="1" ht="15">
      <c r="AF230" s="16"/>
      <c r="AG230" s="133">
        <f>ROUND((AG229-0.01),2)</f>
        <v>49.26</v>
      </c>
      <c r="AH230" s="134"/>
      <c r="AI230" s="135">
        <f>$C$2</f>
        <v>800</v>
      </c>
    </row>
    <row r="231" spans="1:38" customHeight="1" ht="15">
      <c r="AF231" s="16"/>
      <c r="AG231" s="133">
        <f>ROUND((AG230-0.01),2)</f>
        <v>49.25</v>
      </c>
      <c r="AH231" s="134"/>
      <c r="AI231" s="135">
        <f>$C$2</f>
        <v>800</v>
      </c>
    </row>
    <row r="232" spans="1:38" customHeight="1" ht="15">
      <c r="AF232" s="16"/>
      <c r="AG232" s="133">
        <f>ROUND((AG231-0.01),2)</f>
        <v>49.24</v>
      </c>
      <c r="AH232" s="134"/>
      <c r="AI232" s="135">
        <f>$C$2</f>
        <v>800</v>
      </c>
    </row>
    <row r="233" spans="1:38" customHeight="1" ht="15">
      <c r="AF233" s="16"/>
      <c r="AG233" s="133">
        <f>ROUND((AG232-0.01),2)</f>
        <v>49.23</v>
      </c>
      <c r="AH233" s="134"/>
      <c r="AI233" s="135">
        <f>$C$2</f>
        <v>800</v>
      </c>
    </row>
    <row r="234" spans="1:38" customHeight="1" ht="15">
      <c r="AF234" s="16"/>
      <c r="AG234" s="133">
        <f>ROUND((AG233-0.01),2)</f>
        <v>49.22</v>
      </c>
      <c r="AH234" s="134"/>
      <c r="AI234" s="135">
        <f>$C$2</f>
        <v>800</v>
      </c>
    </row>
    <row r="235" spans="1:38" customHeight="1" ht="15">
      <c r="AF235" s="16"/>
      <c r="AG235" s="133">
        <f>ROUND((AG234-0.01),2)</f>
        <v>49.21</v>
      </c>
      <c r="AH235" s="134"/>
      <c r="AI235" s="135">
        <f>$C$2</f>
        <v>800</v>
      </c>
    </row>
    <row r="236" spans="1:38" customHeight="1" ht="15">
      <c r="AF236" s="16"/>
      <c r="AG236" s="133">
        <f>ROUND((AG235-0.01),2)</f>
        <v>49.2</v>
      </c>
      <c r="AH236" s="134"/>
      <c r="AI236" s="135">
        <f>$C$2</f>
        <v>800</v>
      </c>
    </row>
    <row r="237" spans="1:38" customHeight="1" ht="15">
      <c r="AF237" s="16"/>
      <c r="AG237" s="133">
        <f>ROUND((AG236-0.01),2)</f>
        <v>49.19</v>
      </c>
      <c r="AH237" s="134"/>
      <c r="AI237" s="135">
        <f>$C$2</f>
        <v>800</v>
      </c>
    </row>
    <row r="238" spans="1:38" customHeight="1" ht="15">
      <c r="AF238" s="16"/>
      <c r="AG238" s="133">
        <f>ROUND((AG237-0.01),2)</f>
        <v>49.18</v>
      </c>
      <c r="AH238" s="134"/>
      <c r="AI238" s="135">
        <f>$C$2</f>
        <v>800</v>
      </c>
    </row>
    <row r="239" spans="1:38" customHeight="1" ht="15">
      <c r="AF239" s="16"/>
      <c r="AG239" s="133">
        <f>ROUND((AG238-0.01),2)</f>
        <v>49.17</v>
      </c>
      <c r="AH239" s="134"/>
      <c r="AI239" s="135">
        <f>$C$2</f>
        <v>800</v>
      </c>
    </row>
    <row r="240" spans="1:38" customHeight="1" ht="15">
      <c r="AF240" s="16"/>
      <c r="AG240" s="133">
        <f>ROUND((AG239-0.01),2)</f>
        <v>49.16</v>
      </c>
      <c r="AH240" s="134"/>
      <c r="AI240" s="135">
        <f>$C$2</f>
        <v>800</v>
      </c>
    </row>
    <row r="241" spans="1:38" customHeight="1" ht="15">
      <c r="AF241" s="16"/>
      <c r="AG241" s="133">
        <f>ROUND((AG240-0.01),2)</f>
        <v>49.15</v>
      </c>
      <c r="AH241" s="134"/>
      <c r="AI241" s="135">
        <f>$C$2</f>
        <v>800</v>
      </c>
    </row>
    <row r="242" spans="1:38" customHeight="1" ht="15">
      <c r="AF242" s="16"/>
      <c r="AG242" s="133">
        <f>ROUND((AG241-0.01),2)</f>
        <v>49.14</v>
      </c>
      <c r="AH242" s="134"/>
      <c r="AI242" s="135">
        <f>$C$2</f>
        <v>800</v>
      </c>
    </row>
    <row r="243" spans="1:38" customHeight="1" ht="15">
      <c r="AF243" s="16"/>
      <c r="AG243" s="133">
        <f>ROUND((AG242-0.01),2)</f>
        <v>49.13</v>
      </c>
      <c r="AH243" s="134"/>
      <c r="AI243" s="135">
        <f>$C$2</f>
        <v>800</v>
      </c>
    </row>
    <row r="244" spans="1:38" customHeight="1" ht="15">
      <c r="AF244" s="16"/>
      <c r="AG244" s="133">
        <f>ROUND((AG243-0.01),2)</f>
        <v>49.12</v>
      </c>
      <c r="AH244" s="134"/>
      <c r="AI244" s="135">
        <f>$C$2</f>
        <v>800</v>
      </c>
    </row>
    <row r="245" spans="1:38" customHeight="1" ht="15">
      <c r="AF245" s="16"/>
      <c r="AG245" s="133">
        <f>ROUND((AG244-0.01),2)</f>
        <v>49.11</v>
      </c>
      <c r="AH245" s="134"/>
      <c r="AI245" s="135">
        <f>$C$2</f>
        <v>800</v>
      </c>
    </row>
    <row r="246" spans="1:38" customHeight="1" ht="15">
      <c r="AF246" s="16"/>
      <c r="AG246" s="133">
        <f>ROUND((AG245-0.01),2)</f>
        <v>49.1</v>
      </c>
      <c r="AH246" s="134"/>
      <c r="AI246" s="135">
        <f>$C$2</f>
        <v>800</v>
      </c>
    </row>
    <row r="247" spans="1:38" customHeight="1" ht="15">
      <c r="AF247" s="16"/>
      <c r="AG247" s="133">
        <f>ROUND((AG246-0.01),2)</f>
        <v>49.09</v>
      </c>
      <c r="AH247" s="134"/>
      <c r="AI247" s="135">
        <f>$C$2</f>
        <v>800</v>
      </c>
    </row>
    <row r="248" spans="1:38" customHeight="1" ht="15">
      <c r="AF248" s="16"/>
      <c r="AG248" s="133">
        <f>ROUND((AG247-0.01),2)</f>
        <v>49.08</v>
      </c>
      <c r="AH248" s="134"/>
      <c r="AI248" s="135">
        <f>$C$2</f>
        <v>800</v>
      </c>
    </row>
    <row r="249" spans="1:38" customHeight="1" ht="15">
      <c r="AF249" s="16"/>
      <c r="AG249" s="133">
        <f>ROUND((AG248-0.01),2)</f>
        <v>49.07</v>
      </c>
      <c r="AH249" s="134"/>
      <c r="AI249" s="135">
        <f>$C$2</f>
        <v>800</v>
      </c>
    </row>
    <row r="250" spans="1:38" customHeight="1" ht="15">
      <c r="AF250" s="16"/>
      <c r="AG250" s="133">
        <f>ROUND((AG249-0.01),2)</f>
        <v>49.06</v>
      </c>
      <c r="AH250" s="134"/>
      <c r="AI250" s="135">
        <f>$C$2</f>
        <v>800</v>
      </c>
    </row>
    <row r="251" spans="1:38" customHeight="1" ht="15">
      <c r="AF251" s="16"/>
      <c r="AG251" s="133">
        <f>ROUND((AG250-0.01),2)</f>
        <v>49.05</v>
      </c>
      <c r="AH251" s="134"/>
      <c r="AI251" s="135">
        <f>$C$2</f>
        <v>800</v>
      </c>
    </row>
    <row r="252" spans="1:38" customHeight="1" ht="15">
      <c r="AF252" s="16"/>
      <c r="AG252" s="133">
        <f>ROUND((AG251-0.01),2)</f>
        <v>49.04</v>
      </c>
      <c r="AH252" s="134"/>
      <c r="AI252" s="135">
        <f>$C$2</f>
        <v>800</v>
      </c>
    </row>
    <row r="253" spans="1:38" customHeight="1" ht="15">
      <c r="AF253" s="16"/>
      <c r="AG253" s="133">
        <f>ROUND((AG252-0.01),2)</f>
        <v>49.03</v>
      </c>
      <c r="AH253" s="134"/>
      <c r="AI253" s="135">
        <f>$C$2</f>
        <v>800</v>
      </c>
    </row>
    <row r="254" spans="1:38" customHeight="1" ht="15">
      <c r="AF254" s="16"/>
      <c r="AG254" s="133">
        <f>ROUND((AG253-0.01),2)</f>
        <v>49.02</v>
      </c>
      <c r="AH254" s="134"/>
      <c r="AI254" s="135">
        <f>$C$2</f>
        <v>800</v>
      </c>
    </row>
    <row r="255" spans="1:38" customHeight="1" ht="15">
      <c r="AF255" s="16"/>
      <c r="AG255" s="133">
        <f>ROUND((AG254-0.01),2)</f>
        <v>49.01</v>
      </c>
      <c r="AH255" s="134"/>
      <c r="AI255" s="135">
        <f>$C$2</f>
        <v>800</v>
      </c>
    </row>
    <row r="256" spans="1:38" customHeight="1" ht="15">
      <c r="AF256" s="16"/>
      <c r="AG256" s="133">
        <f>ROUND((AG255-0.01),2)</f>
        <v>49</v>
      </c>
      <c r="AH256" s="134"/>
      <c r="AI256" s="135">
        <f>$C$2</f>
        <v>800</v>
      </c>
    </row>
    <row r="257" spans="1:38" customHeight="1" ht="15">
      <c r="AF257" s="16"/>
      <c r="AG257" s="133">
        <f>ROUND((AG256-0.01),2)</f>
        <v>48.99</v>
      </c>
      <c r="AH257" s="134"/>
      <c r="AI257" s="135">
        <f>$C$2</f>
        <v>800</v>
      </c>
    </row>
    <row r="258" spans="1:38" customHeight="1" ht="15">
      <c r="AF258" s="16"/>
      <c r="AG258" s="133">
        <f>ROUND((AG257-0.01),2)</f>
        <v>48.98</v>
      </c>
      <c r="AH258" s="134"/>
      <c r="AI258" s="135">
        <f>$C$2</f>
        <v>800</v>
      </c>
    </row>
    <row r="259" spans="1:38" customHeight="1" ht="15">
      <c r="AF259" s="16"/>
      <c r="AG259" s="133">
        <f>ROUND((AG258-0.01),2)</f>
        <v>48.97</v>
      </c>
      <c r="AH259" s="134"/>
      <c r="AI259" s="135">
        <f>$C$2</f>
        <v>800</v>
      </c>
    </row>
    <row r="260" spans="1:38" customHeight="1" ht="15">
      <c r="AF260" s="16"/>
      <c r="AG260" s="133">
        <f>ROUND((AG259-0.01),2)</f>
        <v>48.96</v>
      </c>
      <c r="AH260" s="134"/>
      <c r="AI260" s="135">
        <f>$C$2</f>
        <v>800</v>
      </c>
    </row>
    <row r="261" spans="1:38" customHeight="1" ht="15">
      <c r="AF261" s="16"/>
      <c r="AG261" s="133">
        <f>ROUND((AG260-0.01),2)</f>
        <v>48.95</v>
      </c>
      <c r="AH261" s="134"/>
      <c r="AI261" s="135">
        <f>$C$2</f>
        <v>800</v>
      </c>
    </row>
    <row r="262" spans="1:38" customHeight="1" ht="15">
      <c r="AF262" s="16"/>
      <c r="AG262" s="133">
        <f>ROUND((AG261-0.01),2)</f>
        <v>48.94</v>
      </c>
      <c r="AH262" s="134"/>
      <c r="AI262" s="135">
        <f>$C$2</f>
        <v>800</v>
      </c>
    </row>
    <row r="263" spans="1:38" customHeight="1" ht="15">
      <c r="AF263" s="16"/>
      <c r="AG263" s="133">
        <f>ROUND((AG262-0.01),2)</f>
        <v>48.93</v>
      </c>
      <c r="AH263" s="134"/>
      <c r="AI263" s="135">
        <f>$C$2</f>
        <v>800</v>
      </c>
    </row>
    <row r="264" spans="1:38" customHeight="1" ht="15">
      <c r="AF264" s="16"/>
      <c r="AG264" s="133">
        <f>ROUND((AG263-0.01),2)</f>
        <v>48.92</v>
      </c>
      <c r="AH264" s="134"/>
      <c r="AI264" s="135">
        <f>$C$2</f>
        <v>800</v>
      </c>
    </row>
    <row r="265" spans="1:38" customHeight="1" ht="15">
      <c r="AF265" s="16"/>
      <c r="AG265" s="133">
        <f>ROUND((AG264-0.01),2)</f>
        <v>48.91</v>
      </c>
      <c r="AH265" s="134"/>
      <c r="AI265" s="135">
        <f>$C$2</f>
        <v>800</v>
      </c>
    </row>
    <row r="266" spans="1:38" customHeight="1" ht="15">
      <c r="AF266" s="16"/>
      <c r="AG266" s="133">
        <f>ROUND((AG265-0.01),2)</f>
        <v>48.9</v>
      </c>
      <c r="AH266" s="134"/>
      <c r="AI266" s="135">
        <f>$C$2</f>
        <v>800</v>
      </c>
    </row>
    <row r="267" spans="1:38" customHeight="1" ht="15">
      <c r="AF267" s="16"/>
      <c r="AG267" s="133">
        <f>ROUND((AG266-0.01),2)</f>
        <v>48.89</v>
      </c>
      <c r="AH267" s="134"/>
      <c r="AI267" s="135">
        <f>$C$2</f>
        <v>800</v>
      </c>
    </row>
    <row r="268" spans="1:38" customHeight="1" ht="15">
      <c r="AF268" s="16"/>
      <c r="AG268" s="133">
        <f>ROUND((AG267-0.01),2)</f>
        <v>48.88</v>
      </c>
      <c r="AH268" s="134"/>
      <c r="AI268" s="135">
        <f>$C$2</f>
        <v>800</v>
      </c>
    </row>
    <row r="269" spans="1:38" customHeight="1" ht="15">
      <c r="AF269" s="16"/>
      <c r="AG269" s="133">
        <f>ROUND((AG268-0.01),2)</f>
        <v>48.87</v>
      </c>
      <c r="AH269" s="134"/>
      <c r="AI269" s="135">
        <f>$C$2</f>
        <v>800</v>
      </c>
    </row>
    <row r="270" spans="1:38" customHeight="1" ht="15">
      <c r="AF270" s="16"/>
      <c r="AG270" s="133">
        <f>ROUND((AG269-0.01),2)</f>
        <v>48.86</v>
      </c>
      <c r="AH270" s="134"/>
      <c r="AI270" s="135">
        <f>$C$2</f>
        <v>800</v>
      </c>
    </row>
    <row r="271" spans="1:38" customHeight="1" ht="15">
      <c r="AF271" s="16"/>
      <c r="AG271" s="133">
        <f>ROUND((AG270-0.01),2)</f>
        <v>48.85</v>
      </c>
      <c r="AH271" s="134"/>
      <c r="AI271" s="135">
        <f>$C$2</f>
        <v>800</v>
      </c>
    </row>
    <row r="272" spans="1:38" customHeight="1" ht="15">
      <c r="AF272" s="16"/>
      <c r="AG272" s="133">
        <f>ROUND((AG271-0.01),2)</f>
        <v>48.84</v>
      </c>
      <c r="AH272" s="134"/>
      <c r="AI272" s="135">
        <f>$C$2</f>
        <v>800</v>
      </c>
    </row>
    <row r="273" spans="1:38" customHeight="1" ht="15">
      <c r="AF273" s="16"/>
      <c r="AG273" s="133">
        <f>ROUND((AG272-0.01),2)</f>
        <v>48.83</v>
      </c>
      <c r="AH273" s="134"/>
      <c r="AI273" s="135">
        <f>$C$2</f>
        <v>800</v>
      </c>
    </row>
    <row r="274" spans="1:38" customHeight="1" ht="15">
      <c r="AF274" s="16"/>
      <c r="AG274" s="133">
        <f>ROUND((AG273-0.01),2)</f>
        <v>48.82</v>
      </c>
      <c r="AH274" s="134"/>
      <c r="AI274" s="135">
        <f>$C$2</f>
        <v>800</v>
      </c>
    </row>
    <row r="275" spans="1:38" customHeight="1" ht="15">
      <c r="AF275" s="16"/>
      <c r="AG275" s="133">
        <f>ROUND((AG274-0.01),2)</f>
        <v>48.81</v>
      </c>
      <c r="AH275" s="134"/>
      <c r="AI275" s="135">
        <f>$C$2</f>
        <v>800</v>
      </c>
    </row>
    <row r="276" spans="1:38" customHeight="1" ht="15">
      <c r="AF276" s="16"/>
      <c r="AG276" s="133">
        <f>ROUND((AG275-0.01),2)</f>
        <v>48.8</v>
      </c>
      <c r="AH276" s="134"/>
      <c r="AI276" s="135">
        <f>$C$2</f>
        <v>800</v>
      </c>
    </row>
    <row r="277" spans="1:38" customHeight="1" ht="15">
      <c r="AF277" s="16"/>
      <c r="AG277" s="133">
        <f>ROUND((AG276-0.01),2)</f>
        <v>48.79</v>
      </c>
      <c r="AH277" s="134"/>
      <c r="AI277" s="135">
        <f>$C$2</f>
        <v>800</v>
      </c>
    </row>
    <row r="278" spans="1:38" customHeight="1" ht="15">
      <c r="AF278" s="16"/>
      <c r="AG278" s="133">
        <f>ROUND((AG277-0.01),2)</f>
        <v>48.78</v>
      </c>
      <c r="AH278" s="134"/>
      <c r="AI278" s="135">
        <f>$C$2</f>
        <v>800</v>
      </c>
    </row>
    <row r="279" spans="1:38" customHeight="1" ht="15">
      <c r="AF279" s="16"/>
      <c r="AG279" s="133">
        <f>ROUND((AG278-0.01),2)</f>
        <v>48.77</v>
      </c>
      <c r="AH279" s="134"/>
      <c r="AI279" s="135">
        <f>$C$2</f>
        <v>800</v>
      </c>
    </row>
    <row r="280" spans="1:38" customHeight="1" ht="15">
      <c r="AF280" s="16"/>
      <c r="AG280" s="133">
        <f>ROUND((AG279-0.01),2)</f>
        <v>48.76</v>
      </c>
      <c r="AH280" s="134"/>
      <c r="AI280" s="135">
        <f>$C$2</f>
        <v>800</v>
      </c>
    </row>
    <row r="281" spans="1:38" customHeight="1" ht="15">
      <c r="AF281" s="16"/>
      <c r="AG281" s="133">
        <f>ROUND((AG280-0.01),2)</f>
        <v>48.75</v>
      </c>
      <c r="AH281" s="134"/>
      <c r="AI281" s="135">
        <f>$C$2</f>
        <v>800</v>
      </c>
    </row>
    <row r="282" spans="1:38" customHeight="1" ht="15">
      <c r="AF282" s="16"/>
      <c r="AG282" s="133">
        <f>ROUND((AG281-0.01),2)</f>
        <v>48.74</v>
      </c>
      <c r="AH282" s="134"/>
      <c r="AI282" s="135">
        <f>$C$2</f>
        <v>800</v>
      </c>
    </row>
    <row r="283" spans="1:38" customHeight="1" ht="15">
      <c r="AF283" s="16"/>
      <c r="AG283" s="133">
        <f>ROUND((AG282-0.01),2)</f>
        <v>48.73</v>
      </c>
      <c r="AH283" s="134"/>
      <c r="AI283" s="135">
        <f>$C$2</f>
        <v>800</v>
      </c>
    </row>
    <row r="284" spans="1:38" customHeight="1" ht="15">
      <c r="AF284" s="16"/>
      <c r="AG284" s="133">
        <f>ROUND((AG283-0.01),2)</f>
        <v>48.72</v>
      </c>
      <c r="AH284" s="134"/>
      <c r="AI284" s="135">
        <f>$C$2</f>
        <v>800</v>
      </c>
    </row>
    <row r="285" spans="1:38" customHeight="1" ht="15">
      <c r="AF285" s="16"/>
      <c r="AG285" s="133">
        <f>ROUND((AG284-0.01),2)</f>
        <v>48.71</v>
      </c>
      <c r="AH285" s="134"/>
      <c r="AI285" s="135">
        <f>$C$2</f>
        <v>800</v>
      </c>
    </row>
    <row r="286" spans="1:38" customHeight="1" ht="15">
      <c r="AF286" s="16"/>
      <c r="AG286" s="133">
        <f>ROUND((AG285-0.01),2)</f>
        <v>48.7</v>
      </c>
      <c r="AH286" s="134"/>
      <c r="AI286" s="135">
        <f>$C$2</f>
        <v>800</v>
      </c>
    </row>
    <row r="287" spans="1:38" customHeight="1" ht="15">
      <c r="AF287" s="16"/>
      <c r="AG287" s="133">
        <f>ROUND((AG286-0.01),2)</f>
        <v>48.69</v>
      </c>
      <c r="AH287" s="134"/>
      <c r="AI287" s="135">
        <f>$C$2</f>
        <v>800</v>
      </c>
    </row>
    <row r="288" spans="1:38" customHeight="1" ht="15">
      <c r="AF288" s="16"/>
      <c r="AG288" s="133">
        <f>ROUND((AG287-0.01),2)</f>
        <v>48.68</v>
      </c>
      <c r="AH288" s="134"/>
      <c r="AI288" s="135">
        <f>$C$2</f>
        <v>800</v>
      </c>
    </row>
    <row r="289" spans="1:38" customHeight="1" ht="15">
      <c r="AF289" s="16"/>
      <c r="AG289" s="133">
        <f>ROUND((AG288-0.01),2)</f>
        <v>48.67</v>
      </c>
      <c r="AH289" s="134"/>
      <c r="AI289" s="135">
        <f>$C$2</f>
        <v>800</v>
      </c>
    </row>
    <row r="290" spans="1:38" customHeight="1" ht="15">
      <c r="AF290" s="16"/>
      <c r="AG290" s="133">
        <f>ROUND((AG289-0.01),2)</f>
        <v>48.66</v>
      </c>
      <c r="AH290" s="134"/>
      <c r="AI290" s="135">
        <f>$C$2</f>
        <v>800</v>
      </c>
    </row>
    <row r="291" spans="1:38" customHeight="1" ht="15">
      <c r="AF291" s="16"/>
      <c r="AG291" s="133">
        <f>ROUND((AG290-0.01),2)</f>
        <v>48.65</v>
      </c>
      <c r="AH291" s="134"/>
      <c r="AI291" s="135">
        <f>$C$2</f>
        <v>800</v>
      </c>
    </row>
    <row r="292" spans="1:38" customHeight="1" ht="15">
      <c r="AF292" s="16"/>
      <c r="AG292" s="133">
        <f>ROUND((AG291-0.01),2)</f>
        <v>48.64</v>
      </c>
      <c r="AH292" s="134"/>
      <c r="AI292" s="135">
        <f>$C$2</f>
        <v>800</v>
      </c>
    </row>
    <row r="293" spans="1:38" customHeight="1" ht="15">
      <c r="AF293" s="16"/>
      <c r="AG293" s="133">
        <f>ROUND((AG292-0.01),2)</f>
        <v>48.63</v>
      </c>
      <c r="AH293" s="134"/>
      <c r="AI293" s="135">
        <f>$C$2</f>
        <v>800</v>
      </c>
    </row>
    <row r="294" spans="1:38" customHeight="1" ht="15">
      <c r="AF294" s="16"/>
      <c r="AG294" s="133">
        <f>ROUND((AG293-0.01),2)</f>
        <v>48.62</v>
      </c>
      <c r="AH294" s="134"/>
      <c r="AI294" s="135">
        <f>$C$2</f>
        <v>800</v>
      </c>
    </row>
    <row r="295" spans="1:38" customHeight="1" ht="15">
      <c r="AF295" s="16"/>
      <c r="AG295" s="133">
        <f>ROUND((AG294-0.01),2)</f>
        <v>48.61</v>
      </c>
      <c r="AH295" s="134"/>
      <c r="AI295" s="135">
        <f>$C$2</f>
        <v>800</v>
      </c>
    </row>
    <row r="296" spans="1:38" customHeight="1" ht="15">
      <c r="AF296" s="16"/>
      <c r="AG296" s="133">
        <f>ROUND((AG295-0.01),2)</f>
        <v>48.6</v>
      </c>
      <c r="AH296" s="134"/>
      <c r="AI296" s="135">
        <f>$C$2</f>
        <v>800</v>
      </c>
    </row>
    <row r="297" spans="1:38" customHeight="1" ht="15">
      <c r="AF297" s="16"/>
      <c r="AG297" s="133">
        <f>ROUND((AG296-0.01),2)</f>
        <v>48.59</v>
      </c>
      <c r="AH297" s="134"/>
      <c r="AI297" s="135">
        <f>$C$2</f>
        <v>800</v>
      </c>
    </row>
    <row r="298" spans="1:38" customHeight="1" ht="15">
      <c r="AF298" s="16"/>
      <c r="AG298" s="133">
        <f>ROUND((AG297-0.01),2)</f>
        <v>48.58</v>
      </c>
      <c r="AH298" s="134"/>
      <c r="AI298" s="135">
        <f>$C$2</f>
        <v>800</v>
      </c>
    </row>
    <row r="299" spans="1:38" customHeight="1" ht="15">
      <c r="AF299" s="16"/>
      <c r="AG299" s="133">
        <f>ROUND((AG298-0.01),2)</f>
        <v>48.57</v>
      </c>
      <c r="AH299" s="134"/>
      <c r="AI299" s="135">
        <f>$C$2</f>
        <v>800</v>
      </c>
    </row>
    <row r="300" spans="1:38" customHeight="1" ht="15">
      <c r="AF300" s="16"/>
      <c r="AG300" s="133">
        <f>ROUND((AG299-0.01),2)</f>
        <v>48.56</v>
      </c>
      <c r="AH300" s="134"/>
      <c r="AI300" s="135">
        <f>$C$2</f>
        <v>800</v>
      </c>
    </row>
    <row r="301" spans="1:38" customHeight="1" ht="15">
      <c r="AF301" s="16"/>
      <c r="AG301" s="133">
        <f>ROUND((AG300-0.01),2)</f>
        <v>48.55</v>
      </c>
      <c r="AH301" s="134"/>
      <c r="AI301" s="135">
        <f>$C$2</f>
        <v>800</v>
      </c>
    </row>
    <row r="302" spans="1:38" customHeight="1" ht="15">
      <c r="AF302" s="16"/>
      <c r="AG302" s="133">
        <f>ROUND((AG301-0.01),2)</f>
        <v>48.54</v>
      </c>
      <c r="AH302" s="134"/>
      <c r="AI302" s="135">
        <f>$C$2</f>
        <v>800</v>
      </c>
    </row>
    <row r="303" spans="1:38" customHeight="1" ht="15">
      <c r="AF303" s="16"/>
      <c r="AG303" s="133">
        <f>ROUND((AG302-0.01),2)</f>
        <v>48.53</v>
      </c>
      <c r="AH303" s="134"/>
      <c r="AI303" s="135">
        <f>$C$2</f>
        <v>800</v>
      </c>
    </row>
    <row r="304" spans="1:38" customHeight="1" ht="15">
      <c r="AF304" s="16"/>
      <c r="AG304" s="133">
        <f>ROUND((AG303-0.01),2)</f>
        <v>48.52</v>
      </c>
      <c r="AH304" s="134"/>
      <c r="AI304" s="135">
        <f>$C$2</f>
        <v>800</v>
      </c>
    </row>
    <row r="305" spans="1:38" customHeight="1" ht="15">
      <c r="AF305" s="16"/>
      <c r="AG305" s="133">
        <f>ROUND((AG304-0.01),2)</f>
        <v>48.51</v>
      </c>
      <c r="AH305" s="134"/>
      <c r="AI305" s="135">
        <f>$C$2</f>
        <v>800</v>
      </c>
    </row>
    <row r="306" spans="1:38" customHeight="1" ht="15">
      <c r="AF306" s="16"/>
      <c r="AG306" s="133">
        <f>ROUND((AG305-0.01),2)</f>
        <v>48.5</v>
      </c>
      <c r="AH306" s="134"/>
      <c r="AI306" s="135">
        <f>$C$2</f>
        <v>800</v>
      </c>
    </row>
    <row r="307" spans="1:38" customHeight="1" ht="15">
      <c r="AF307" s="16"/>
      <c r="AG307" s="133">
        <f>ROUND((AG306-0.01),2)</f>
        <v>48.49</v>
      </c>
      <c r="AH307" s="134"/>
      <c r="AI307" s="135">
        <f>$C$2</f>
        <v>800</v>
      </c>
    </row>
    <row r="308" spans="1:38" customHeight="1" ht="15">
      <c r="AF308" s="16"/>
      <c r="AG308" s="133">
        <f>ROUND((AG307-0.01),2)</f>
        <v>48.48</v>
      </c>
      <c r="AH308" s="134"/>
      <c r="AI308" s="135">
        <f>$C$2</f>
        <v>800</v>
      </c>
    </row>
    <row r="309" spans="1:38" customHeight="1" ht="15">
      <c r="AF309" s="16"/>
      <c r="AG309" s="133">
        <f>ROUND((AG308-0.01),2)</f>
        <v>48.47</v>
      </c>
      <c r="AH309" s="134"/>
      <c r="AI309" s="135">
        <f>$C$2</f>
        <v>800</v>
      </c>
    </row>
    <row r="310" spans="1:38" customHeight="1" ht="15">
      <c r="AF310" s="16"/>
      <c r="AG310" s="133">
        <f>ROUND((AG309-0.01),2)</f>
        <v>48.46</v>
      </c>
      <c r="AH310" s="134"/>
      <c r="AI310" s="135">
        <f>$C$2</f>
        <v>800</v>
      </c>
    </row>
    <row r="311" spans="1:38" customHeight="1" ht="15">
      <c r="AF311" s="16"/>
      <c r="AG311" s="133">
        <f>ROUND((AG310-0.01),2)</f>
        <v>48.45</v>
      </c>
      <c r="AH311" s="134"/>
      <c r="AI311" s="135">
        <f>$C$2</f>
        <v>800</v>
      </c>
    </row>
    <row r="312" spans="1:38" customHeight="1" ht="15">
      <c r="AF312" s="16"/>
      <c r="AG312" s="133">
        <f>ROUND((AG311-0.01),2)</f>
        <v>48.44</v>
      </c>
      <c r="AH312" s="134"/>
      <c r="AI312" s="135">
        <f>$C$2</f>
        <v>800</v>
      </c>
    </row>
    <row r="313" spans="1:38" customHeight="1" ht="15">
      <c r="AF313" s="16"/>
      <c r="AG313" s="133">
        <f>ROUND((AG312-0.01),2)</f>
        <v>48.43</v>
      </c>
      <c r="AH313" s="134"/>
      <c r="AI313" s="135">
        <f>$C$2</f>
        <v>800</v>
      </c>
    </row>
    <row r="314" spans="1:38" customHeight="1" ht="15">
      <c r="AF314" s="16"/>
      <c r="AG314" s="133">
        <f>ROUND((AG313-0.01),2)</f>
        <v>48.42</v>
      </c>
      <c r="AH314" s="134"/>
      <c r="AI314" s="135">
        <f>$C$2</f>
        <v>800</v>
      </c>
    </row>
    <row r="315" spans="1:38" customHeight="1" ht="15">
      <c r="AF315" s="16"/>
      <c r="AG315" s="133">
        <f>ROUND((AG314-0.01),2)</f>
        <v>48.41</v>
      </c>
      <c r="AH315" s="134"/>
      <c r="AI315" s="135">
        <f>$C$2</f>
        <v>800</v>
      </c>
    </row>
    <row r="316" spans="1:38" customHeight="1" ht="15">
      <c r="AF316" s="16"/>
      <c r="AG316" s="133">
        <f>ROUND((AG315-0.01),2)</f>
        <v>48.4</v>
      </c>
      <c r="AH316" s="134"/>
      <c r="AI316" s="135">
        <f>$C$2</f>
        <v>800</v>
      </c>
    </row>
    <row r="317" spans="1:38" customHeight="1" ht="15">
      <c r="AF317" s="16"/>
      <c r="AG317" s="133">
        <f>ROUND((AG316-0.01),2)</f>
        <v>48.39</v>
      </c>
      <c r="AH317" s="134"/>
      <c r="AI317" s="135">
        <f>$C$2</f>
        <v>800</v>
      </c>
    </row>
    <row r="318" spans="1:38" customHeight="1" ht="15">
      <c r="AF318" s="16"/>
      <c r="AG318" s="133">
        <f>ROUND((AG317-0.01),2)</f>
        <v>48.38</v>
      </c>
      <c r="AH318" s="134"/>
      <c r="AI318" s="135">
        <f>$C$2</f>
        <v>800</v>
      </c>
    </row>
    <row r="319" spans="1:38" customHeight="1" ht="15">
      <c r="AF319" s="16"/>
      <c r="AG319" s="133">
        <f>ROUND((AG318-0.01),2)</f>
        <v>48.37</v>
      </c>
      <c r="AH319" s="134"/>
      <c r="AI319" s="135">
        <f>$C$2</f>
        <v>800</v>
      </c>
    </row>
    <row r="320" spans="1:38" customHeight="1" ht="15">
      <c r="AF320" s="16"/>
      <c r="AG320" s="133">
        <f>ROUND((AG319-0.01),2)</f>
        <v>48.36</v>
      </c>
      <c r="AH320" s="134"/>
      <c r="AI320" s="135">
        <f>$C$2</f>
        <v>800</v>
      </c>
    </row>
    <row r="321" spans="1:38" customHeight="1" ht="15">
      <c r="AF321" s="16"/>
      <c r="AG321" s="133">
        <f>ROUND((AG320-0.01),2)</f>
        <v>48.35</v>
      </c>
      <c r="AH321" s="134"/>
      <c r="AI321" s="135">
        <f>$C$2</f>
        <v>800</v>
      </c>
    </row>
    <row r="322" spans="1:38" customHeight="1" ht="15">
      <c r="AF322" s="16"/>
      <c r="AG322" s="133">
        <f>ROUND((AG321-0.01),2)</f>
        <v>48.34</v>
      </c>
      <c r="AH322" s="134"/>
      <c r="AI322" s="135">
        <f>$C$2</f>
        <v>800</v>
      </c>
    </row>
    <row r="323" spans="1:38" customHeight="1" ht="15">
      <c r="AF323" s="16"/>
      <c r="AG323" s="133">
        <f>ROUND((AG322-0.01),2)</f>
        <v>48.33</v>
      </c>
      <c r="AH323" s="134"/>
      <c r="AI323" s="135">
        <f>$C$2</f>
        <v>800</v>
      </c>
    </row>
    <row r="324" spans="1:38" customHeight="1" ht="15">
      <c r="AF324" s="16"/>
      <c r="AG324" s="133">
        <f>ROUND((AG323-0.01),2)</f>
        <v>48.32</v>
      </c>
      <c r="AH324" s="134"/>
      <c r="AI324" s="135">
        <f>$C$2</f>
        <v>800</v>
      </c>
    </row>
    <row r="325" spans="1:38" customHeight="1" ht="15">
      <c r="AF325" s="16"/>
      <c r="AG325" s="133">
        <f>ROUND((AG324-0.01),2)</f>
        <v>48.31</v>
      </c>
      <c r="AH325" s="134"/>
      <c r="AI325" s="135">
        <f>$C$2</f>
        <v>800</v>
      </c>
    </row>
    <row r="326" spans="1:38" customHeight="1" ht="15">
      <c r="AF326" s="16"/>
      <c r="AG326" s="133">
        <f>ROUND((AG325-0.01),2)</f>
        <v>48.3</v>
      </c>
      <c r="AH326" s="134"/>
      <c r="AI326" s="135">
        <f>$C$2</f>
        <v>800</v>
      </c>
    </row>
    <row r="327" spans="1:38" customHeight="1" ht="15">
      <c r="AF327" s="16"/>
      <c r="AG327" s="133">
        <f>ROUND((AG326-0.01),2)</f>
        <v>48.29</v>
      </c>
      <c r="AH327" s="134"/>
      <c r="AI327" s="135">
        <f>$C$2</f>
        <v>800</v>
      </c>
    </row>
    <row r="328" spans="1:38" customHeight="1" ht="15">
      <c r="AF328" s="16"/>
      <c r="AG328" s="133">
        <f>ROUND((AG327-0.01),2)</f>
        <v>48.28</v>
      </c>
      <c r="AH328" s="134"/>
      <c r="AI328" s="135">
        <f>$C$2</f>
        <v>800</v>
      </c>
    </row>
    <row r="329" spans="1:38" customHeight="1" ht="15">
      <c r="AF329" s="16"/>
      <c r="AG329" s="133">
        <f>ROUND((AG328-0.01),2)</f>
        <v>48.27</v>
      </c>
      <c r="AH329" s="134"/>
      <c r="AI329" s="135">
        <f>$C$2</f>
        <v>800</v>
      </c>
    </row>
    <row r="330" spans="1:38" customHeight="1" ht="15">
      <c r="AF330" s="16"/>
      <c r="AG330" s="133">
        <f>ROUND((AG329-0.01),2)</f>
        <v>48.26</v>
      </c>
      <c r="AH330" s="134"/>
      <c r="AI330" s="135">
        <f>$C$2</f>
        <v>800</v>
      </c>
    </row>
    <row r="331" spans="1:38" customHeight="1" ht="15">
      <c r="AF331" s="16"/>
      <c r="AG331" s="133">
        <f>ROUND((AG330-0.01),2)</f>
        <v>48.25</v>
      </c>
      <c r="AH331" s="134"/>
      <c r="AI331" s="135">
        <f>$C$2</f>
        <v>800</v>
      </c>
    </row>
    <row r="332" spans="1:38" customHeight="1" ht="15">
      <c r="AF332" s="16"/>
      <c r="AG332" s="133">
        <f>ROUND((AG331-0.01),2)</f>
        <v>48.24</v>
      </c>
      <c r="AH332" s="134"/>
      <c r="AI332" s="135">
        <f>$C$2</f>
        <v>800</v>
      </c>
    </row>
    <row r="333" spans="1:38" customHeight="1" ht="15">
      <c r="AF333" s="16"/>
      <c r="AG333" s="133">
        <f>ROUND((AG332-0.01),2)</f>
        <v>48.23</v>
      </c>
      <c r="AH333" s="134"/>
      <c r="AI333" s="135">
        <f>$C$2</f>
        <v>800</v>
      </c>
    </row>
    <row r="334" spans="1:38" customHeight="1" ht="15">
      <c r="AF334" s="16"/>
      <c r="AG334" s="133">
        <f>ROUND((AG333-0.01),2)</f>
        <v>48.22</v>
      </c>
      <c r="AH334" s="134"/>
      <c r="AI334" s="135">
        <f>$C$2</f>
        <v>800</v>
      </c>
    </row>
    <row r="335" spans="1:38" customHeight="1" ht="15">
      <c r="AF335" s="16"/>
      <c r="AG335" s="133">
        <f>ROUND((AG334-0.01),2)</f>
        <v>48.21</v>
      </c>
      <c r="AH335" s="134"/>
      <c r="AI335" s="135">
        <f>$C$2</f>
        <v>800</v>
      </c>
    </row>
    <row r="336" spans="1:38" customHeight="1" ht="15">
      <c r="AF336" s="16"/>
      <c r="AG336" s="133">
        <f>ROUND((AG335-0.01),2)</f>
        <v>48.2</v>
      </c>
      <c r="AH336" s="134"/>
      <c r="AI336" s="135">
        <f>$C$2</f>
        <v>800</v>
      </c>
    </row>
    <row r="337" spans="1:38" customHeight="1" ht="15">
      <c r="AF337" s="16"/>
      <c r="AG337" s="133">
        <f>ROUND((AG336-0.01),2)</f>
        <v>48.19</v>
      </c>
      <c r="AH337" s="134"/>
      <c r="AI337" s="135">
        <f>$C$2</f>
        <v>800</v>
      </c>
    </row>
    <row r="338" spans="1:38" customHeight="1" ht="15">
      <c r="AF338" s="16"/>
      <c r="AG338" s="133">
        <f>ROUND((AG337-0.01),2)</f>
        <v>48.18</v>
      </c>
      <c r="AH338" s="134"/>
      <c r="AI338" s="135">
        <f>$C$2</f>
        <v>800</v>
      </c>
    </row>
    <row r="339" spans="1:38" customHeight="1" ht="15">
      <c r="AF339" s="16"/>
      <c r="AG339" s="133">
        <f>ROUND((AG338-0.01),2)</f>
        <v>48.17</v>
      </c>
      <c r="AH339" s="134"/>
      <c r="AI339" s="135">
        <f>$C$2</f>
        <v>800</v>
      </c>
    </row>
    <row r="340" spans="1:38" customHeight="1" ht="15">
      <c r="AF340" s="16"/>
      <c r="AG340" s="133">
        <f>ROUND((AG339-0.01),2)</f>
        <v>48.16</v>
      </c>
      <c r="AH340" s="134"/>
      <c r="AI340" s="135">
        <f>$C$2</f>
        <v>800</v>
      </c>
    </row>
    <row r="341" spans="1:38" customHeight="1" ht="15">
      <c r="AF341" s="16"/>
      <c r="AG341" s="133">
        <f>ROUND((AG340-0.01),2)</f>
        <v>48.15</v>
      </c>
      <c r="AH341" s="134"/>
      <c r="AI341" s="135">
        <f>$C$2</f>
        <v>800</v>
      </c>
    </row>
    <row r="342" spans="1:38" customHeight="1" ht="15">
      <c r="AF342" s="16"/>
      <c r="AG342" s="133">
        <f>ROUND((AG341-0.01),2)</f>
        <v>48.14</v>
      </c>
      <c r="AH342" s="134"/>
      <c r="AI342" s="135">
        <f>$C$2</f>
        <v>800</v>
      </c>
    </row>
    <row r="343" spans="1:38" customHeight="1" ht="15">
      <c r="AF343" s="16"/>
      <c r="AG343" s="133">
        <f>ROUND((AG342-0.01),2)</f>
        <v>48.13</v>
      </c>
      <c r="AH343" s="134"/>
      <c r="AI343" s="135">
        <f>$C$2</f>
        <v>800</v>
      </c>
    </row>
    <row r="344" spans="1:38" customHeight="1" ht="15">
      <c r="AF344" s="16"/>
      <c r="AG344" s="133">
        <f>ROUND((AG343-0.01),2)</f>
        <v>48.12</v>
      </c>
      <c r="AH344" s="134"/>
      <c r="AI344" s="135">
        <f>$C$2</f>
        <v>800</v>
      </c>
    </row>
    <row r="345" spans="1:38" customHeight="1" ht="15">
      <c r="AF345" s="16"/>
      <c r="AG345" s="133">
        <f>ROUND((AG344-0.01),2)</f>
        <v>48.11</v>
      </c>
      <c r="AH345" s="134"/>
      <c r="AI345" s="135">
        <f>$C$2</f>
        <v>800</v>
      </c>
    </row>
    <row r="346" spans="1:38" customHeight="1" ht="15">
      <c r="AF346" s="16"/>
      <c r="AG346" s="133">
        <f>ROUND((AG345-0.01),2)</f>
        <v>48.1</v>
      </c>
      <c r="AH346" s="134"/>
      <c r="AI346" s="135">
        <f>$C$2</f>
        <v>800</v>
      </c>
    </row>
    <row r="347" spans="1:38" customHeight="1" ht="15">
      <c r="AF347" s="16"/>
      <c r="AG347" s="133">
        <f>ROUND((AG346-0.01),2)</f>
        <v>48.09</v>
      </c>
      <c r="AH347" s="134"/>
      <c r="AI347" s="135">
        <f>$C$2</f>
        <v>800</v>
      </c>
    </row>
    <row r="348" spans="1:38" customHeight="1" ht="15">
      <c r="AF348" s="16"/>
      <c r="AG348" s="133">
        <f>ROUND((AG347-0.01),2)</f>
        <v>48.08</v>
      </c>
      <c r="AH348" s="134"/>
      <c r="AI348" s="135">
        <f>$C$2</f>
        <v>800</v>
      </c>
    </row>
    <row r="349" spans="1:38" customHeight="1" ht="15">
      <c r="AF349" s="16"/>
      <c r="AG349" s="133">
        <f>ROUND((AG348-0.01),2)</f>
        <v>48.07</v>
      </c>
      <c r="AH349" s="134"/>
      <c r="AI349" s="135">
        <f>$C$2</f>
        <v>800</v>
      </c>
    </row>
    <row r="350" spans="1:38" customHeight="1" ht="15">
      <c r="AF350" s="16"/>
      <c r="AG350" s="133">
        <f>ROUND((AG349-0.01),2)</f>
        <v>48.06</v>
      </c>
      <c r="AH350" s="134"/>
      <c r="AI350" s="135">
        <f>$C$2</f>
        <v>800</v>
      </c>
    </row>
    <row r="351" spans="1:38" customHeight="1" ht="15">
      <c r="AF351" s="16"/>
      <c r="AG351" s="133">
        <f>ROUND((AG350-0.01),2)</f>
        <v>48.05</v>
      </c>
      <c r="AH351" s="134"/>
      <c r="AI351" s="135">
        <f>$C$2</f>
        <v>800</v>
      </c>
    </row>
    <row r="352" spans="1:38" customHeight="1" ht="15">
      <c r="AF352" s="16"/>
      <c r="AG352" s="133">
        <f>ROUND((AG351-0.01),2)</f>
        <v>48.04</v>
      </c>
      <c r="AH352" s="134"/>
      <c r="AI352" s="135">
        <f>$C$2</f>
        <v>800</v>
      </c>
    </row>
    <row r="353" spans="1:38" customHeight="1" ht="15">
      <c r="AF353" s="16"/>
      <c r="AG353" s="133">
        <f>ROUND((AG352-0.01),2)</f>
        <v>48.03</v>
      </c>
      <c r="AH353" s="134"/>
      <c r="AI353" s="135">
        <f>$C$2</f>
        <v>800</v>
      </c>
    </row>
    <row r="354" spans="1:38" customHeight="1" ht="15">
      <c r="AF354" s="16"/>
      <c r="AG354" s="133">
        <f>ROUND((AG353-0.01),2)</f>
        <v>48.02</v>
      </c>
      <c r="AH354" s="134"/>
      <c r="AI354" s="135">
        <f>$C$2</f>
        <v>800</v>
      </c>
    </row>
    <row r="355" spans="1:38" customHeight="1" ht="15">
      <c r="AF355" s="16"/>
      <c r="AG355" s="133">
        <f>ROUND((AG354-0.01),2)</f>
        <v>48.01</v>
      </c>
      <c r="AH355" s="134"/>
      <c r="AI355" s="135">
        <f>$C$2</f>
        <v>800</v>
      </c>
    </row>
    <row r="356" spans="1:38" customHeight="1" ht="15">
      <c r="AF356" s="16"/>
      <c r="AG356" s="136">
        <f>ROUND((AG355-0.01),2)</f>
        <v>48</v>
      </c>
      <c r="AH356" s="137"/>
      <c r="AI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H105:Z105"/>
    <mergeCell ref="S107:Z107"/>
    <mergeCell ref="E1:H1"/>
    <mergeCell ref="AA2:AD2"/>
    <mergeCell ref="AA3:AD3"/>
    <mergeCell ref="B4:D4"/>
    <mergeCell ref="S4:AC4"/>
  </mergeCells>
  <conditionalFormatting sqref="AD8">
    <cfRule type="cellIs" dxfId="0" priority="1" operator="lessThan">
      <formula>0</formula>
    </cfRule>
  </conditionalFormatting>
  <conditionalFormatting sqref="AD9">
    <cfRule type="cellIs" dxfId="0" priority="2" operator="lessThan">
      <formula>0</formula>
    </cfRule>
  </conditionalFormatting>
  <conditionalFormatting sqref="AD10">
    <cfRule type="cellIs" dxfId="0" priority="3" operator="lessThan">
      <formula>0</formula>
    </cfRule>
  </conditionalFormatting>
  <conditionalFormatting sqref="AD11">
    <cfRule type="cellIs" dxfId="0" priority="4" operator="lessThan">
      <formula>0</formula>
    </cfRule>
  </conditionalFormatting>
  <conditionalFormatting sqref="AD12">
    <cfRule type="cellIs" dxfId="0" priority="5" operator="lessThan">
      <formula>0</formula>
    </cfRule>
  </conditionalFormatting>
  <conditionalFormatting sqref="AD13">
    <cfRule type="cellIs" dxfId="0" priority="6" operator="lessThan">
      <formula>0</formula>
    </cfRule>
  </conditionalFormatting>
  <conditionalFormatting sqref="AD14">
    <cfRule type="cellIs" dxfId="0" priority="7" operator="lessThan">
      <formula>0</formula>
    </cfRule>
  </conditionalFormatting>
  <conditionalFormatting sqref="AD15">
    <cfRule type="cellIs" dxfId="0" priority="8" operator="lessThan">
      <formula>0</formula>
    </cfRule>
  </conditionalFormatting>
  <conditionalFormatting sqref="AD16">
    <cfRule type="cellIs" dxfId="0" priority="9" operator="lessThan">
      <formula>0</formula>
    </cfRule>
  </conditionalFormatting>
  <conditionalFormatting sqref="AD17">
    <cfRule type="cellIs" dxfId="0" priority="10" operator="lessThan">
      <formula>0</formula>
    </cfRule>
  </conditionalFormatting>
  <conditionalFormatting sqref="AD18">
    <cfRule type="cellIs" dxfId="0" priority="11" operator="lessThan">
      <formula>0</formula>
    </cfRule>
  </conditionalFormatting>
  <conditionalFormatting sqref="AD19">
    <cfRule type="cellIs" dxfId="0" priority="12" operator="lessThan">
      <formula>0</formula>
    </cfRule>
  </conditionalFormatting>
  <conditionalFormatting sqref="AD20">
    <cfRule type="cellIs" dxfId="0" priority="13" operator="lessThan">
      <formula>0</formula>
    </cfRule>
  </conditionalFormatting>
  <conditionalFormatting sqref="AD21">
    <cfRule type="cellIs" dxfId="0" priority="14" operator="lessThan">
      <formula>0</formula>
    </cfRule>
  </conditionalFormatting>
  <conditionalFormatting sqref="AD22">
    <cfRule type="cellIs" dxfId="0" priority="15" operator="lessThan">
      <formula>0</formula>
    </cfRule>
  </conditionalFormatting>
  <conditionalFormatting sqref="AD23">
    <cfRule type="cellIs" dxfId="0" priority="16" operator="lessThan">
      <formula>0</formula>
    </cfRule>
  </conditionalFormatting>
  <conditionalFormatting sqref="AD24">
    <cfRule type="cellIs" dxfId="0" priority="17" operator="lessThan">
      <formula>0</formula>
    </cfRule>
  </conditionalFormatting>
  <conditionalFormatting sqref="AD25">
    <cfRule type="cellIs" dxfId="0" priority="18" operator="lessThan">
      <formula>0</formula>
    </cfRule>
  </conditionalFormatting>
  <conditionalFormatting sqref="AD26">
    <cfRule type="cellIs" dxfId="0" priority="19" operator="lessThan">
      <formula>0</formula>
    </cfRule>
  </conditionalFormatting>
  <conditionalFormatting sqref="AD27">
    <cfRule type="cellIs" dxfId="0" priority="20" operator="lessThan">
      <formula>0</formula>
    </cfRule>
  </conditionalFormatting>
  <conditionalFormatting sqref="AD28">
    <cfRule type="cellIs" dxfId="0" priority="21" operator="lessThan">
      <formula>0</formula>
    </cfRule>
  </conditionalFormatting>
  <conditionalFormatting sqref="AD29">
    <cfRule type="cellIs" dxfId="0" priority="22" operator="lessThan">
      <formula>0</formula>
    </cfRule>
  </conditionalFormatting>
  <conditionalFormatting sqref="AD30">
    <cfRule type="cellIs" dxfId="0" priority="23" operator="lessThan">
      <formula>0</formula>
    </cfRule>
  </conditionalFormatting>
  <conditionalFormatting sqref="AD31">
    <cfRule type="cellIs" dxfId="0" priority="24" operator="lessThan">
      <formula>0</formula>
    </cfRule>
  </conditionalFormatting>
  <conditionalFormatting sqref="AD32">
    <cfRule type="cellIs" dxfId="0" priority="25" operator="lessThan">
      <formula>0</formula>
    </cfRule>
  </conditionalFormatting>
  <conditionalFormatting sqref="AD33">
    <cfRule type="cellIs" dxfId="0" priority="26" operator="lessThan">
      <formula>0</formula>
    </cfRule>
  </conditionalFormatting>
  <conditionalFormatting sqref="AD34">
    <cfRule type="cellIs" dxfId="0" priority="27" operator="lessThan">
      <formula>0</formula>
    </cfRule>
  </conditionalFormatting>
  <conditionalFormatting sqref="AD35">
    <cfRule type="cellIs" dxfId="0" priority="28" operator="lessThan">
      <formula>0</formula>
    </cfRule>
  </conditionalFormatting>
  <conditionalFormatting sqref="AD36">
    <cfRule type="cellIs" dxfId="0" priority="29" operator="lessThan">
      <formula>0</formula>
    </cfRule>
  </conditionalFormatting>
  <conditionalFormatting sqref="AD37">
    <cfRule type="cellIs" dxfId="0" priority="30" operator="lessThan">
      <formula>0</formula>
    </cfRule>
  </conditionalFormatting>
  <conditionalFormatting sqref="AD38">
    <cfRule type="cellIs" dxfId="0" priority="31" operator="lessThan">
      <formula>0</formula>
    </cfRule>
  </conditionalFormatting>
  <conditionalFormatting sqref="AD39">
    <cfRule type="cellIs" dxfId="0" priority="32" operator="lessThan">
      <formula>0</formula>
    </cfRule>
  </conditionalFormatting>
  <conditionalFormatting sqref="AD40">
    <cfRule type="cellIs" dxfId="0" priority="33" operator="lessThan">
      <formula>0</formula>
    </cfRule>
  </conditionalFormatting>
  <conditionalFormatting sqref="AD41">
    <cfRule type="cellIs" dxfId="0" priority="34" operator="lessThan">
      <formula>0</formula>
    </cfRule>
  </conditionalFormatting>
  <conditionalFormatting sqref="AD42">
    <cfRule type="cellIs" dxfId="0" priority="35" operator="lessThan">
      <formula>0</formula>
    </cfRule>
  </conditionalFormatting>
  <conditionalFormatting sqref="AD43">
    <cfRule type="cellIs" dxfId="0" priority="36" operator="lessThan">
      <formula>0</formula>
    </cfRule>
  </conditionalFormatting>
  <conditionalFormatting sqref="AD44">
    <cfRule type="cellIs" dxfId="0" priority="37" operator="lessThan">
      <formula>0</formula>
    </cfRule>
  </conditionalFormatting>
  <conditionalFormatting sqref="AD45">
    <cfRule type="cellIs" dxfId="0" priority="38" operator="lessThan">
      <formula>0</formula>
    </cfRule>
  </conditionalFormatting>
  <conditionalFormatting sqref="AD46">
    <cfRule type="cellIs" dxfId="0" priority="39" operator="lessThan">
      <formula>0</formula>
    </cfRule>
  </conditionalFormatting>
  <conditionalFormatting sqref="AD47">
    <cfRule type="cellIs" dxfId="0" priority="40" operator="lessThan">
      <formula>0</formula>
    </cfRule>
  </conditionalFormatting>
  <conditionalFormatting sqref="AD48">
    <cfRule type="cellIs" dxfId="0" priority="41" operator="lessThan">
      <formula>0</formula>
    </cfRule>
  </conditionalFormatting>
  <conditionalFormatting sqref="AD49">
    <cfRule type="cellIs" dxfId="0" priority="42" operator="lessThan">
      <formula>0</formula>
    </cfRule>
  </conditionalFormatting>
  <conditionalFormatting sqref="AD50">
    <cfRule type="cellIs" dxfId="0" priority="43" operator="lessThan">
      <formula>0</formula>
    </cfRule>
  </conditionalFormatting>
  <conditionalFormatting sqref="AD51">
    <cfRule type="cellIs" dxfId="0" priority="44" operator="lessThan">
      <formula>0</formula>
    </cfRule>
  </conditionalFormatting>
  <conditionalFormatting sqref="AD52">
    <cfRule type="cellIs" dxfId="0" priority="45" operator="lessThan">
      <formula>0</formula>
    </cfRule>
  </conditionalFormatting>
  <conditionalFormatting sqref="AD53">
    <cfRule type="cellIs" dxfId="0" priority="46" operator="lessThan">
      <formula>0</formula>
    </cfRule>
  </conditionalFormatting>
  <conditionalFormatting sqref="AD54">
    <cfRule type="cellIs" dxfId="0" priority="47" operator="lessThan">
      <formula>0</formula>
    </cfRule>
  </conditionalFormatting>
  <conditionalFormatting sqref="AD55">
    <cfRule type="cellIs" dxfId="0" priority="48" operator="lessThan">
      <formula>0</formula>
    </cfRule>
  </conditionalFormatting>
  <conditionalFormatting sqref="AD56">
    <cfRule type="cellIs" dxfId="0" priority="49" operator="lessThan">
      <formula>0</formula>
    </cfRule>
  </conditionalFormatting>
  <conditionalFormatting sqref="AD57">
    <cfRule type="cellIs" dxfId="0" priority="50" operator="lessThan">
      <formula>0</formula>
    </cfRule>
  </conditionalFormatting>
  <conditionalFormatting sqref="AD58">
    <cfRule type="cellIs" dxfId="0" priority="51" operator="lessThan">
      <formula>0</formula>
    </cfRule>
  </conditionalFormatting>
  <conditionalFormatting sqref="AD59">
    <cfRule type="cellIs" dxfId="0" priority="52" operator="lessThan">
      <formula>0</formula>
    </cfRule>
  </conditionalFormatting>
  <conditionalFormatting sqref="AD60">
    <cfRule type="cellIs" dxfId="0" priority="53" operator="lessThan">
      <formula>0</formula>
    </cfRule>
  </conditionalFormatting>
  <conditionalFormatting sqref="AD61">
    <cfRule type="cellIs" dxfId="0" priority="54" operator="lessThan">
      <formula>0</formula>
    </cfRule>
  </conditionalFormatting>
  <conditionalFormatting sqref="AD62">
    <cfRule type="cellIs" dxfId="0" priority="55" operator="lessThan">
      <formula>0</formula>
    </cfRule>
  </conditionalFormatting>
  <conditionalFormatting sqref="AD63">
    <cfRule type="cellIs" dxfId="0" priority="56" operator="lessThan">
      <formula>0</formula>
    </cfRule>
  </conditionalFormatting>
  <conditionalFormatting sqref="AD64">
    <cfRule type="cellIs" dxfId="0" priority="57" operator="lessThan">
      <formula>0</formula>
    </cfRule>
  </conditionalFormatting>
  <conditionalFormatting sqref="AD65">
    <cfRule type="cellIs" dxfId="0" priority="58" operator="lessThan">
      <formula>0</formula>
    </cfRule>
  </conditionalFormatting>
  <conditionalFormatting sqref="AD66">
    <cfRule type="cellIs" dxfId="0" priority="59" operator="lessThan">
      <formula>0</formula>
    </cfRule>
  </conditionalFormatting>
  <conditionalFormatting sqref="AD67">
    <cfRule type="cellIs" dxfId="0" priority="60" operator="lessThan">
      <formula>0</formula>
    </cfRule>
  </conditionalFormatting>
  <conditionalFormatting sqref="AD68">
    <cfRule type="cellIs" dxfId="0" priority="61" operator="lessThan">
      <formula>0</formula>
    </cfRule>
  </conditionalFormatting>
  <conditionalFormatting sqref="AD69">
    <cfRule type="cellIs" dxfId="0" priority="62" operator="lessThan">
      <formula>0</formula>
    </cfRule>
  </conditionalFormatting>
  <conditionalFormatting sqref="AD70">
    <cfRule type="cellIs" dxfId="0" priority="63" operator="lessThan">
      <formula>0</formula>
    </cfRule>
  </conditionalFormatting>
  <conditionalFormatting sqref="AD71">
    <cfRule type="cellIs" dxfId="0" priority="64" operator="lessThan">
      <formula>0</formula>
    </cfRule>
  </conditionalFormatting>
  <conditionalFormatting sqref="AD72">
    <cfRule type="cellIs" dxfId="0" priority="65" operator="lessThan">
      <formula>0</formula>
    </cfRule>
  </conditionalFormatting>
  <conditionalFormatting sqref="AD73">
    <cfRule type="cellIs" dxfId="0" priority="66" operator="lessThan">
      <formula>0</formula>
    </cfRule>
  </conditionalFormatting>
  <conditionalFormatting sqref="AD74">
    <cfRule type="cellIs" dxfId="0" priority="67" operator="lessThan">
      <formula>0</formula>
    </cfRule>
  </conditionalFormatting>
  <conditionalFormatting sqref="AD75">
    <cfRule type="cellIs" dxfId="0" priority="68" operator="lessThan">
      <formula>0</formula>
    </cfRule>
  </conditionalFormatting>
  <conditionalFormatting sqref="AD76">
    <cfRule type="cellIs" dxfId="0" priority="69" operator="lessThan">
      <formula>0</formula>
    </cfRule>
  </conditionalFormatting>
  <conditionalFormatting sqref="AD77">
    <cfRule type="cellIs" dxfId="0" priority="70" operator="lessThan">
      <formula>0</formula>
    </cfRule>
  </conditionalFormatting>
  <conditionalFormatting sqref="AD78">
    <cfRule type="cellIs" dxfId="0" priority="71" operator="lessThan">
      <formula>0</formula>
    </cfRule>
  </conditionalFormatting>
  <conditionalFormatting sqref="AD79">
    <cfRule type="cellIs" dxfId="0" priority="72" operator="lessThan">
      <formula>0</formula>
    </cfRule>
  </conditionalFormatting>
  <conditionalFormatting sqref="AD80">
    <cfRule type="cellIs" dxfId="0" priority="73" operator="lessThan">
      <formula>0</formula>
    </cfRule>
  </conditionalFormatting>
  <conditionalFormatting sqref="AD81">
    <cfRule type="cellIs" dxfId="0" priority="74" operator="lessThan">
      <formula>0</formula>
    </cfRule>
  </conditionalFormatting>
  <conditionalFormatting sqref="AD82">
    <cfRule type="cellIs" dxfId="0" priority="75" operator="lessThan">
      <formula>0</formula>
    </cfRule>
  </conditionalFormatting>
  <conditionalFormatting sqref="AD83">
    <cfRule type="cellIs" dxfId="0" priority="76" operator="lessThan">
      <formula>0</formula>
    </cfRule>
  </conditionalFormatting>
  <conditionalFormatting sqref="AD84">
    <cfRule type="cellIs" dxfId="0" priority="77" operator="lessThan">
      <formula>0</formula>
    </cfRule>
  </conditionalFormatting>
  <conditionalFormatting sqref="AD85">
    <cfRule type="cellIs" dxfId="0" priority="78" operator="lessThan">
      <formula>0</formula>
    </cfRule>
  </conditionalFormatting>
  <conditionalFormatting sqref="AD86">
    <cfRule type="cellIs" dxfId="0" priority="79" operator="lessThan">
      <formula>0</formula>
    </cfRule>
  </conditionalFormatting>
  <conditionalFormatting sqref="AD87">
    <cfRule type="cellIs" dxfId="0" priority="80" operator="lessThan">
      <formula>0</formula>
    </cfRule>
  </conditionalFormatting>
  <conditionalFormatting sqref="AD88">
    <cfRule type="cellIs" dxfId="0" priority="81" operator="lessThan">
      <formula>0</formula>
    </cfRule>
  </conditionalFormatting>
  <conditionalFormatting sqref="AD89">
    <cfRule type="cellIs" dxfId="0" priority="82" operator="lessThan">
      <formula>0</formula>
    </cfRule>
  </conditionalFormatting>
  <conditionalFormatting sqref="AD90">
    <cfRule type="cellIs" dxfId="0" priority="83" operator="lessThan">
      <formula>0</formula>
    </cfRule>
  </conditionalFormatting>
  <conditionalFormatting sqref="AD91">
    <cfRule type="cellIs" dxfId="0" priority="84" operator="lessThan">
      <formula>0</formula>
    </cfRule>
  </conditionalFormatting>
  <conditionalFormatting sqref="AD92">
    <cfRule type="cellIs" dxfId="0" priority="85" operator="lessThan">
      <formula>0</formula>
    </cfRule>
  </conditionalFormatting>
  <conditionalFormatting sqref="AD93">
    <cfRule type="cellIs" dxfId="0" priority="86" operator="lessThan">
      <formula>0</formula>
    </cfRule>
  </conditionalFormatting>
  <conditionalFormatting sqref="AD94">
    <cfRule type="cellIs" dxfId="0" priority="87" operator="lessThan">
      <formula>0</formula>
    </cfRule>
  </conditionalFormatting>
  <conditionalFormatting sqref="AD95">
    <cfRule type="cellIs" dxfId="0" priority="88" operator="lessThan">
      <formula>0</formula>
    </cfRule>
  </conditionalFormatting>
  <conditionalFormatting sqref="AD96">
    <cfRule type="cellIs" dxfId="0" priority="89" operator="lessThan">
      <formula>0</formula>
    </cfRule>
  </conditionalFormatting>
  <conditionalFormatting sqref="AD97">
    <cfRule type="cellIs" dxfId="0" priority="90" operator="lessThan">
      <formula>0</formula>
    </cfRule>
  </conditionalFormatting>
  <conditionalFormatting sqref="AD98">
    <cfRule type="cellIs" dxfId="0" priority="91" operator="lessThan">
      <formula>0</formula>
    </cfRule>
  </conditionalFormatting>
  <conditionalFormatting sqref="AD99">
    <cfRule type="cellIs" dxfId="0" priority="92" operator="lessThan">
      <formula>0</formula>
    </cfRule>
  </conditionalFormatting>
  <conditionalFormatting sqref="AD100">
    <cfRule type="cellIs" dxfId="0" priority="93" operator="lessThan">
      <formula>0</formula>
    </cfRule>
  </conditionalFormatting>
  <conditionalFormatting sqref="AD101">
    <cfRule type="cellIs" dxfId="0" priority="94" operator="lessThan">
      <formula>0</formula>
    </cfRule>
  </conditionalFormatting>
  <conditionalFormatting sqref="AD102">
    <cfRule type="cellIs" dxfId="0" priority="95" operator="lessThan">
      <formula>0</formula>
    </cfRule>
  </conditionalFormatting>
  <conditionalFormatting sqref="AD103">
    <cfRule type="cellIs" dxfId="0" priority="96" operator="lessThan">
      <formula>0</formula>
    </cfRule>
  </conditionalFormatting>
  <conditionalFormatting sqref="AC8">
    <cfRule type="cellIs" dxfId="1" priority="97" operator="between">
      <formula>0</formula>
      <formula>1000000</formula>
    </cfRule>
  </conditionalFormatting>
  <conditionalFormatting sqref="AC9">
    <cfRule type="cellIs" dxfId="1" priority="98" operator="between">
      <formula>0</formula>
      <formula>1000000</formula>
    </cfRule>
  </conditionalFormatting>
  <conditionalFormatting sqref="AC10">
    <cfRule type="cellIs" dxfId="1" priority="99" operator="between">
      <formula>0</formula>
      <formula>1000000</formula>
    </cfRule>
  </conditionalFormatting>
  <conditionalFormatting sqref="AC11">
    <cfRule type="cellIs" dxfId="1" priority="100" operator="between">
      <formula>0</formula>
      <formula>1000000</formula>
    </cfRule>
  </conditionalFormatting>
  <conditionalFormatting sqref="AC12">
    <cfRule type="cellIs" dxfId="1" priority="101" operator="between">
      <formula>0</formula>
      <formula>1000000</formula>
    </cfRule>
  </conditionalFormatting>
  <conditionalFormatting sqref="AC13">
    <cfRule type="cellIs" dxfId="1" priority="102" operator="between">
      <formula>0</formula>
      <formula>1000000</formula>
    </cfRule>
  </conditionalFormatting>
  <conditionalFormatting sqref="AC14">
    <cfRule type="cellIs" dxfId="1" priority="103" operator="between">
      <formula>0</formula>
      <formula>1000000</formula>
    </cfRule>
  </conditionalFormatting>
  <conditionalFormatting sqref="AC15">
    <cfRule type="cellIs" dxfId="1" priority="104" operator="between">
      <formula>0</formula>
      <formula>1000000</formula>
    </cfRule>
  </conditionalFormatting>
  <conditionalFormatting sqref="AC16">
    <cfRule type="cellIs" dxfId="1" priority="105" operator="between">
      <formula>0</formula>
      <formula>1000000</formula>
    </cfRule>
  </conditionalFormatting>
  <conditionalFormatting sqref="AC17">
    <cfRule type="cellIs" dxfId="1" priority="106" operator="between">
      <formula>0</formula>
      <formula>1000000</formula>
    </cfRule>
  </conditionalFormatting>
  <conditionalFormatting sqref="AC18">
    <cfRule type="cellIs" dxfId="1" priority="107" operator="between">
      <formula>0</formula>
      <formula>1000000</formula>
    </cfRule>
  </conditionalFormatting>
  <conditionalFormatting sqref="AC19">
    <cfRule type="cellIs" dxfId="1" priority="108" operator="between">
      <formula>0</formula>
      <formula>1000000</formula>
    </cfRule>
  </conditionalFormatting>
  <conditionalFormatting sqref="AC20">
    <cfRule type="cellIs" dxfId="1" priority="109" operator="between">
      <formula>0</formula>
      <formula>1000000</formula>
    </cfRule>
  </conditionalFormatting>
  <conditionalFormatting sqref="AC21">
    <cfRule type="cellIs" dxfId="1" priority="110" operator="between">
      <formula>0</formula>
      <formula>1000000</formula>
    </cfRule>
  </conditionalFormatting>
  <conditionalFormatting sqref="AC22">
    <cfRule type="cellIs" dxfId="1" priority="111" operator="between">
      <formula>0</formula>
      <formula>1000000</formula>
    </cfRule>
  </conditionalFormatting>
  <conditionalFormatting sqref="AC23">
    <cfRule type="cellIs" dxfId="1" priority="112" operator="between">
      <formula>0</formula>
      <formula>1000000</formula>
    </cfRule>
  </conditionalFormatting>
  <conditionalFormatting sqref="AC24">
    <cfRule type="cellIs" dxfId="1" priority="113" operator="between">
      <formula>0</formula>
      <formula>1000000</formula>
    </cfRule>
  </conditionalFormatting>
  <conditionalFormatting sqref="AC25">
    <cfRule type="cellIs" dxfId="1" priority="114" operator="between">
      <formula>0</formula>
      <formula>1000000</formula>
    </cfRule>
  </conditionalFormatting>
  <conditionalFormatting sqref="AC26">
    <cfRule type="cellIs" dxfId="1" priority="115" operator="between">
      <formula>0</formula>
      <formula>1000000</formula>
    </cfRule>
  </conditionalFormatting>
  <conditionalFormatting sqref="AC27">
    <cfRule type="cellIs" dxfId="1" priority="116" operator="between">
      <formula>0</formula>
      <formula>1000000</formula>
    </cfRule>
  </conditionalFormatting>
  <conditionalFormatting sqref="AC28">
    <cfRule type="cellIs" dxfId="1" priority="117" operator="between">
      <formula>0</formula>
      <formula>1000000</formula>
    </cfRule>
  </conditionalFormatting>
  <conditionalFormatting sqref="AC29">
    <cfRule type="cellIs" dxfId="1" priority="118" operator="between">
      <formula>0</formula>
      <formula>1000000</formula>
    </cfRule>
  </conditionalFormatting>
  <conditionalFormatting sqref="AC30">
    <cfRule type="cellIs" dxfId="1" priority="119" operator="between">
      <formula>0</formula>
      <formula>1000000</formula>
    </cfRule>
  </conditionalFormatting>
  <conditionalFormatting sqref="AC31">
    <cfRule type="cellIs" dxfId="1" priority="120" operator="between">
      <formula>0</formula>
      <formula>1000000</formula>
    </cfRule>
  </conditionalFormatting>
  <conditionalFormatting sqref="AC32">
    <cfRule type="cellIs" dxfId="1" priority="121" operator="between">
      <formula>0</formula>
      <formula>1000000</formula>
    </cfRule>
  </conditionalFormatting>
  <conditionalFormatting sqref="AC33">
    <cfRule type="cellIs" dxfId="1" priority="122" operator="between">
      <formula>0</formula>
      <formula>1000000</formula>
    </cfRule>
  </conditionalFormatting>
  <conditionalFormatting sqref="AC34">
    <cfRule type="cellIs" dxfId="1" priority="123" operator="between">
      <formula>0</formula>
      <formula>1000000</formula>
    </cfRule>
  </conditionalFormatting>
  <conditionalFormatting sqref="AC35">
    <cfRule type="cellIs" dxfId="1" priority="124" operator="between">
      <formula>0</formula>
      <formula>1000000</formula>
    </cfRule>
  </conditionalFormatting>
  <conditionalFormatting sqref="AC36">
    <cfRule type="cellIs" dxfId="1" priority="125" operator="between">
      <formula>0</formula>
      <formula>1000000</formula>
    </cfRule>
  </conditionalFormatting>
  <conditionalFormatting sqref="AC37">
    <cfRule type="cellIs" dxfId="1" priority="126" operator="between">
      <formula>0</formula>
      <formula>1000000</formula>
    </cfRule>
  </conditionalFormatting>
  <conditionalFormatting sqref="AC38">
    <cfRule type="cellIs" dxfId="1" priority="127" operator="between">
      <formula>0</formula>
      <formula>1000000</formula>
    </cfRule>
  </conditionalFormatting>
  <conditionalFormatting sqref="AC39">
    <cfRule type="cellIs" dxfId="1" priority="128" operator="between">
      <formula>0</formula>
      <formula>1000000</formula>
    </cfRule>
  </conditionalFormatting>
  <conditionalFormatting sqref="AC40">
    <cfRule type="cellIs" dxfId="1" priority="129" operator="between">
      <formula>0</formula>
      <formula>1000000</formula>
    </cfRule>
  </conditionalFormatting>
  <conditionalFormatting sqref="AC41">
    <cfRule type="cellIs" dxfId="1" priority="130" operator="between">
      <formula>0</formula>
      <formula>1000000</formula>
    </cfRule>
  </conditionalFormatting>
  <conditionalFormatting sqref="AC42">
    <cfRule type="cellIs" dxfId="1" priority="131" operator="between">
      <formula>0</formula>
      <formula>1000000</formula>
    </cfRule>
  </conditionalFormatting>
  <conditionalFormatting sqref="AC43">
    <cfRule type="cellIs" dxfId="1" priority="132" operator="between">
      <formula>0</formula>
      <formula>1000000</formula>
    </cfRule>
  </conditionalFormatting>
  <conditionalFormatting sqref="AC44">
    <cfRule type="cellIs" dxfId="1" priority="133" operator="between">
      <formula>0</formula>
      <formula>1000000</formula>
    </cfRule>
  </conditionalFormatting>
  <conditionalFormatting sqref="AC45">
    <cfRule type="cellIs" dxfId="1" priority="134" operator="between">
      <formula>0</formula>
      <formula>1000000</formula>
    </cfRule>
  </conditionalFormatting>
  <conditionalFormatting sqref="AC46">
    <cfRule type="cellIs" dxfId="1" priority="135" operator="between">
      <formula>0</formula>
      <formula>1000000</formula>
    </cfRule>
  </conditionalFormatting>
  <conditionalFormatting sqref="AC47">
    <cfRule type="cellIs" dxfId="1" priority="136" operator="between">
      <formula>0</formula>
      <formula>1000000</formula>
    </cfRule>
  </conditionalFormatting>
  <conditionalFormatting sqref="AC48">
    <cfRule type="cellIs" dxfId="1" priority="137" operator="between">
      <formula>0</formula>
      <formula>1000000</formula>
    </cfRule>
  </conditionalFormatting>
  <conditionalFormatting sqref="AC49">
    <cfRule type="cellIs" dxfId="1" priority="138" operator="between">
      <formula>0</formula>
      <formula>1000000</formula>
    </cfRule>
  </conditionalFormatting>
  <conditionalFormatting sqref="AC50">
    <cfRule type="cellIs" dxfId="1" priority="139" operator="between">
      <formula>0</formula>
      <formula>1000000</formula>
    </cfRule>
  </conditionalFormatting>
  <conditionalFormatting sqref="AC51">
    <cfRule type="cellIs" dxfId="1" priority="140" operator="between">
      <formula>0</formula>
      <formula>1000000</formula>
    </cfRule>
  </conditionalFormatting>
  <conditionalFormatting sqref="AC52">
    <cfRule type="cellIs" dxfId="1" priority="141" operator="between">
      <formula>0</formula>
      <formula>1000000</formula>
    </cfRule>
  </conditionalFormatting>
  <conditionalFormatting sqref="AC53">
    <cfRule type="cellIs" dxfId="1" priority="142" operator="between">
      <formula>0</formula>
      <formula>1000000</formula>
    </cfRule>
  </conditionalFormatting>
  <conditionalFormatting sqref="AC54">
    <cfRule type="cellIs" dxfId="1" priority="143" operator="between">
      <formula>0</formula>
      <formula>1000000</formula>
    </cfRule>
  </conditionalFormatting>
  <conditionalFormatting sqref="AC55">
    <cfRule type="cellIs" dxfId="1" priority="144" operator="between">
      <formula>0</formula>
      <formula>1000000</formula>
    </cfRule>
  </conditionalFormatting>
  <conditionalFormatting sqref="AC56">
    <cfRule type="cellIs" dxfId="1" priority="145" operator="between">
      <formula>0</formula>
      <formula>1000000</formula>
    </cfRule>
  </conditionalFormatting>
  <conditionalFormatting sqref="AC57">
    <cfRule type="cellIs" dxfId="1" priority="146" operator="between">
      <formula>0</formula>
      <formula>1000000</formula>
    </cfRule>
  </conditionalFormatting>
  <conditionalFormatting sqref="AC58">
    <cfRule type="cellIs" dxfId="1" priority="147" operator="between">
      <formula>0</formula>
      <formula>1000000</formula>
    </cfRule>
  </conditionalFormatting>
  <conditionalFormatting sqref="AC59">
    <cfRule type="cellIs" dxfId="1" priority="148" operator="between">
      <formula>0</formula>
      <formula>1000000</formula>
    </cfRule>
  </conditionalFormatting>
  <conditionalFormatting sqref="AC60">
    <cfRule type="cellIs" dxfId="1" priority="149" operator="between">
      <formula>0</formula>
      <formula>1000000</formula>
    </cfRule>
  </conditionalFormatting>
  <conditionalFormatting sqref="AC61">
    <cfRule type="cellIs" dxfId="1" priority="150" operator="between">
      <formula>0</formula>
      <formula>1000000</formula>
    </cfRule>
  </conditionalFormatting>
  <conditionalFormatting sqref="AC62">
    <cfRule type="cellIs" dxfId="1" priority="151" operator="between">
      <formula>0</formula>
      <formula>1000000</formula>
    </cfRule>
  </conditionalFormatting>
  <conditionalFormatting sqref="AC63">
    <cfRule type="cellIs" dxfId="1" priority="152" operator="between">
      <formula>0</formula>
      <formula>1000000</formula>
    </cfRule>
  </conditionalFormatting>
  <conditionalFormatting sqref="AC64">
    <cfRule type="cellIs" dxfId="1" priority="153" operator="between">
      <formula>0</formula>
      <formula>1000000</formula>
    </cfRule>
  </conditionalFormatting>
  <conditionalFormatting sqref="AC65">
    <cfRule type="cellIs" dxfId="1" priority="154" operator="between">
      <formula>0</formula>
      <formula>1000000</formula>
    </cfRule>
  </conditionalFormatting>
  <conditionalFormatting sqref="AC66">
    <cfRule type="cellIs" dxfId="1" priority="155" operator="between">
      <formula>0</formula>
      <formula>1000000</formula>
    </cfRule>
  </conditionalFormatting>
  <conditionalFormatting sqref="AC67">
    <cfRule type="cellIs" dxfId="1" priority="156" operator="between">
      <formula>0</formula>
      <formula>1000000</formula>
    </cfRule>
  </conditionalFormatting>
  <conditionalFormatting sqref="AC68">
    <cfRule type="cellIs" dxfId="1" priority="157" operator="between">
      <formula>0</formula>
      <formula>1000000</formula>
    </cfRule>
  </conditionalFormatting>
  <conditionalFormatting sqref="AC69">
    <cfRule type="cellIs" dxfId="1" priority="158" operator="between">
      <formula>0</formula>
      <formula>1000000</formula>
    </cfRule>
  </conditionalFormatting>
  <conditionalFormatting sqref="AC70">
    <cfRule type="cellIs" dxfId="1" priority="159" operator="between">
      <formula>0</formula>
      <formula>1000000</formula>
    </cfRule>
  </conditionalFormatting>
  <conditionalFormatting sqref="AC71">
    <cfRule type="cellIs" dxfId="1" priority="160" operator="between">
      <formula>0</formula>
      <formula>1000000</formula>
    </cfRule>
  </conditionalFormatting>
  <conditionalFormatting sqref="AC72">
    <cfRule type="cellIs" dxfId="1" priority="161" operator="between">
      <formula>0</formula>
      <formula>1000000</formula>
    </cfRule>
  </conditionalFormatting>
  <conditionalFormatting sqref="AC73">
    <cfRule type="cellIs" dxfId="1" priority="162" operator="between">
      <formula>0</formula>
      <formula>1000000</formula>
    </cfRule>
  </conditionalFormatting>
  <conditionalFormatting sqref="AC74">
    <cfRule type="cellIs" dxfId="1" priority="163" operator="between">
      <formula>0</formula>
      <formula>1000000</formula>
    </cfRule>
  </conditionalFormatting>
  <conditionalFormatting sqref="AC75">
    <cfRule type="cellIs" dxfId="1" priority="164" operator="between">
      <formula>0</formula>
      <formula>1000000</formula>
    </cfRule>
  </conditionalFormatting>
  <conditionalFormatting sqref="AC76">
    <cfRule type="cellIs" dxfId="1" priority="165" operator="between">
      <formula>0</formula>
      <formula>1000000</formula>
    </cfRule>
  </conditionalFormatting>
  <conditionalFormatting sqref="AC77">
    <cfRule type="cellIs" dxfId="1" priority="166" operator="between">
      <formula>0</formula>
      <formula>1000000</formula>
    </cfRule>
  </conditionalFormatting>
  <conditionalFormatting sqref="AC78">
    <cfRule type="cellIs" dxfId="1" priority="167" operator="between">
      <formula>0</formula>
      <formula>1000000</formula>
    </cfRule>
  </conditionalFormatting>
  <conditionalFormatting sqref="AC79">
    <cfRule type="cellIs" dxfId="1" priority="168" operator="between">
      <formula>0</formula>
      <formula>1000000</formula>
    </cfRule>
  </conditionalFormatting>
  <conditionalFormatting sqref="AC80">
    <cfRule type="cellIs" dxfId="1" priority="169" operator="between">
      <formula>0</formula>
      <formula>1000000</formula>
    </cfRule>
  </conditionalFormatting>
  <conditionalFormatting sqref="AC81">
    <cfRule type="cellIs" dxfId="1" priority="170" operator="between">
      <formula>0</formula>
      <formula>1000000</formula>
    </cfRule>
  </conditionalFormatting>
  <conditionalFormatting sqref="AC82">
    <cfRule type="cellIs" dxfId="1" priority="171" operator="between">
      <formula>0</formula>
      <formula>1000000</formula>
    </cfRule>
  </conditionalFormatting>
  <conditionalFormatting sqref="AC83">
    <cfRule type="cellIs" dxfId="1" priority="172" operator="between">
      <formula>0</formula>
      <formula>1000000</formula>
    </cfRule>
  </conditionalFormatting>
  <conditionalFormatting sqref="AC84">
    <cfRule type="cellIs" dxfId="1" priority="173" operator="between">
      <formula>0</formula>
      <formula>1000000</formula>
    </cfRule>
  </conditionalFormatting>
  <conditionalFormatting sqref="AC85">
    <cfRule type="cellIs" dxfId="1" priority="174" operator="between">
      <formula>0</formula>
      <formula>1000000</formula>
    </cfRule>
  </conditionalFormatting>
  <conditionalFormatting sqref="AC86">
    <cfRule type="cellIs" dxfId="1" priority="175" operator="between">
      <formula>0</formula>
      <formula>1000000</formula>
    </cfRule>
  </conditionalFormatting>
  <conditionalFormatting sqref="AC87">
    <cfRule type="cellIs" dxfId="1" priority="176" operator="between">
      <formula>0</formula>
      <formula>1000000</formula>
    </cfRule>
  </conditionalFormatting>
  <conditionalFormatting sqref="AC88">
    <cfRule type="cellIs" dxfId="1" priority="177" operator="between">
      <formula>0</formula>
      <formula>1000000</formula>
    </cfRule>
  </conditionalFormatting>
  <conditionalFormatting sqref="AC89">
    <cfRule type="cellIs" dxfId="1" priority="178" operator="between">
      <formula>0</formula>
      <formula>1000000</formula>
    </cfRule>
  </conditionalFormatting>
  <conditionalFormatting sqref="AC90">
    <cfRule type="cellIs" dxfId="1" priority="179" operator="between">
      <formula>0</formula>
      <formula>1000000</formula>
    </cfRule>
  </conditionalFormatting>
  <conditionalFormatting sqref="AC91">
    <cfRule type="cellIs" dxfId="1" priority="180" operator="between">
      <formula>0</formula>
      <formula>1000000</formula>
    </cfRule>
  </conditionalFormatting>
  <conditionalFormatting sqref="AC92">
    <cfRule type="cellIs" dxfId="1" priority="181" operator="between">
      <formula>0</formula>
      <formula>1000000</formula>
    </cfRule>
  </conditionalFormatting>
  <conditionalFormatting sqref="AC93">
    <cfRule type="cellIs" dxfId="1" priority="182" operator="between">
      <formula>0</formula>
      <formula>1000000</formula>
    </cfRule>
  </conditionalFormatting>
  <conditionalFormatting sqref="AC94">
    <cfRule type="cellIs" dxfId="1" priority="183" operator="between">
      <formula>0</formula>
      <formula>1000000</formula>
    </cfRule>
  </conditionalFormatting>
  <conditionalFormatting sqref="AC95">
    <cfRule type="cellIs" dxfId="1" priority="184" operator="between">
      <formula>0</formula>
      <formula>1000000</formula>
    </cfRule>
  </conditionalFormatting>
  <conditionalFormatting sqref="AC96">
    <cfRule type="cellIs" dxfId="1" priority="185" operator="between">
      <formula>0</formula>
      <formula>1000000</formula>
    </cfRule>
  </conditionalFormatting>
  <conditionalFormatting sqref="AC97">
    <cfRule type="cellIs" dxfId="1" priority="186" operator="between">
      <formula>0</formula>
      <formula>1000000</formula>
    </cfRule>
  </conditionalFormatting>
  <conditionalFormatting sqref="AC98">
    <cfRule type="cellIs" dxfId="1" priority="187" operator="between">
      <formula>0</formula>
      <formula>1000000</formula>
    </cfRule>
  </conditionalFormatting>
  <conditionalFormatting sqref="AC99">
    <cfRule type="cellIs" dxfId="1" priority="188" operator="between">
      <formula>0</formula>
      <formula>1000000</formula>
    </cfRule>
  </conditionalFormatting>
  <conditionalFormatting sqref="AC100">
    <cfRule type="cellIs" dxfId="1" priority="189" operator="between">
      <formula>0</formula>
      <formula>1000000</formula>
    </cfRule>
  </conditionalFormatting>
  <conditionalFormatting sqref="AC101">
    <cfRule type="cellIs" dxfId="1" priority="190" operator="between">
      <formula>0</formula>
      <formula>1000000</formula>
    </cfRule>
  </conditionalFormatting>
  <conditionalFormatting sqref="AC102">
    <cfRule type="cellIs" dxfId="1" priority="191" operator="between">
      <formula>0</formula>
      <formula>1000000</formula>
    </cfRule>
  </conditionalFormatting>
  <conditionalFormatting sqref="AC103">
    <cfRule type="cellIs" dxfId="1" priority="192" operator="between">
      <formula>0</formula>
      <formula>1000000</formula>
    </cfRule>
  </conditionalFormatting>
  <conditionalFormatting sqref="M8">
    <cfRule type="cellIs" dxfId="2" priority="193" operator="greaterThan">
      <formula>0</formula>
    </cfRule>
  </conditionalFormatting>
  <conditionalFormatting sqref="M9">
    <cfRule type="cellIs" dxfId="2" priority="194" operator="greaterThan">
      <formula>0</formula>
    </cfRule>
  </conditionalFormatting>
  <conditionalFormatting sqref="M10">
    <cfRule type="cellIs" dxfId="2" priority="195" operator="greaterThan">
      <formula>0</formula>
    </cfRule>
  </conditionalFormatting>
  <conditionalFormatting sqref="M11">
    <cfRule type="cellIs" dxfId="2" priority="196" operator="greaterThan">
      <formula>0</formula>
    </cfRule>
  </conditionalFormatting>
  <conditionalFormatting sqref="M12">
    <cfRule type="cellIs" dxfId="2" priority="197" operator="greaterThan">
      <formula>0</formula>
    </cfRule>
  </conditionalFormatting>
  <conditionalFormatting sqref="M13">
    <cfRule type="cellIs" dxfId="2" priority="198" operator="greaterThan">
      <formula>0</formula>
    </cfRule>
  </conditionalFormatting>
  <conditionalFormatting sqref="M14">
    <cfRule type="cellIs" dxfId="2" priority="199" operator="greaterThan">
      <formula>0</formula>
    </cfRule>
  </conditionalFormatting>
  <conditionalFormatting sqref="M15">
    <cfRule type="cellIs" dxfId="2" priority="200" operator="greaterThan">
      <formula>0</formula>
    </cfRule>
  </conditionalFormatting>
  <conditionalFormatting sqref="M16">
    <cfRule type="cellIs" dxfId="2" priority="201" operator="greaterThan">
      <formula>0</formula>
    </cfRule>
  </conditionalFormatting>
  <conditionalFormatting sqref="M17">
    <cfRule type="cellIs" dxfId="2" priority="202" operator="greaterThan">
      <formula>0</formula>
    </cfRule>
  </conditionalFormatting>
  <conditionalFormatting sqref="M18">
    <cfRule type="cellIs" dxfId="2" priority="203" operator="greaterThan">
      <formula>0</formula>
    </cfRule>
  </conditionalFormatting>
  <conditionalFormatting sqref="M19">
    <cfRule type="cellIs" dxfId="2" priority="204" operator="greaterThan">
      <formula>0</formula>
    </cfRule>
  </conditionalFormatting>
  <conditionalFormatting sqref="M20">
    <cfRule type="cellIs" dxfId="2" priority="205" operator="greaterThan">
      <formula>0</formula>
    </cfRule>
  </conditionalFormatting>
  <conditionalFormatting sqref="M21">
    <cfRule type="cellIs" dxfId="2" priority="206" operator="greaterThan">
      <formula>0</formula>
    </cfRule>
  </conditionalFormatting>
  <conditionalFormatting sqref="M22">
    <cfRule type="cellIs" dxfId="2" priority="207" operator="greaterThan">
      <formula>0</formula>
    </cfRule>
  </conditionalFormatting>
  <conditionalFormatting sqref="M23">
    <cfRule type="cellIs" dxfId="2" priority="208" operator="greaterThan">
      <formula>0</formula>
    </cfRule>
  </conditionalFormatting>
  <conditionalFormatting sqref="M24">
    <cfRule type="cellIs" dxfId="2" priority="209" operator="greaterThan">
      <formula>0</formula>
    </cfRule>
  </conditionalFormatting>
  <conditionalFormatting sqref="M25">
    <cfRule type="cellIs" dxfId="2" priority="210" operator="greaterThan">
      <formula>0</formula>
    </cfRule>
  </conditionalFormatting>
  <conditionalFormatting sqref="M26">
    <cfRule type="cellIs" dxfId="2" priority="211" operator="greaterThan">
      <formula>0</formula>
    </cfRule>
  </conditionalFormatting>
  <conditionalFormatting sqref="M27">
    <cfRule type="cellIs" dxfId="2" priority="212" operator="greaterThan">
      <formula>0</formula>
    </cfRule>
  </conditionalFormatting>
  <conditionalFormatting sqref="M28">
    <cfRule type="cellIs" dxfId="2" priority="213" operator="greaterThan">
      <formula>0</formula>
    </cfRule>
  </conditionalFormatting>
  <conditionalFormatting sqref="M29">
    <cfRule type="cellIs" dxfId="2" priority="214" operator="greaterThan">
      <formula>0</formula>
    </cfRule>
  </conditionalFormatting>
  <conditionalFormatting sqref="M30">
    <cfRule type="cellIs" dxfId="2" priority="215" operator="greaterThan">
      <formula>0</formula>
    </cfRule>
  </conditionalFormatting>
  <conditionalFormatting sqref="M31">
    <cfRule type="cellIs" dxfId="2" priority="216" operator="greaterThan">
      <formula>0</formula>
    </cfRule>
  </conditionalFormatting>
  <conditionalFormatting sqref="M32">
    <cfRule type="cellIs" dxfId="2" priority="217" operator="greaterThan">
      <formula>0</formula>
    </cfRule>
  </conditionalFormatting>
  <conditionalFormatting sqref="M33">
    <cfRule type="cellIs" dxfId="2" priority="218" operator="greaterThan">
      <formula>0</formula>
    </cfRule>
  </conditionalFormatting>
  <conditionalFormatting sqref="M34">
    <cfRule type="cellIs" dxfId="2" priority="219" operator="greaterThan">
      <formula>0</formula>
    </cfRule>
  </conditionalFormatting>
  <conditionalFormatting sqref="M35">
    <cfRule type="cellIs" dxfId="2" priority="220" operator="greaterThan">
      <formula>0</formula>
    </cfRule>
  </conditionalFormatting>
  <conditionalFormatting sqref="M36">
    <cfRule type="cellIs" dxfId="2" priority="221" operator="greaterThan">
      <formula>0</formula>
    </cfRule>
  </conditionalFormatting>
  <conditionalFormatting sqref="M37">
    <cfRule type="cellIs" dxfId="2" priority="222" operator="greaterThan">
      <formula>0</formula>
    </cfRule>
  </conditionalFormatting>
  <conditionalFormatting sqref="M38">
    <cfRule type="cellIs" dxfId="2" priority="223" operator="greaterThan">
      <formula>0</formula>
    </cfRule>
  </conditionalFormatting>
  <conditionalFormatting sqref="M39">
    <cfRule type="cellIs" dxfId="2" priority="224" operator="greaterThan">
      <formula>0</formula>
    </cfRule>
  </conditionalFormatting>
  <conditionalFormatting sqref="M40">
    <cfRule type="cellIs" dxfId="2" priority="225" operator="greaterThan">
      <formula>0</formula>
    </cfRule>
  </conditionalFormatting>
  <conditionalFormatting sqref="M41">
    <cfRule type="cellIs" dxfId="2" priority="226" operator="greaterThan">
      <formula>0</formula>
    </cfRule>
  </conditionalFormatting>
  <conditionalFormatting sqref="M42">
    <cfRule type="cellIs" dxfId="2" priority="227" operator="greaterThan">
      <formula>0</formula>
    </cfRule>
  </conditionalFormatting>
  <conditionalFormatting sqref="M43">
    <cfRule type="cellIs" dxfId="2" priority="228" operator="greaterThan">
      <formula>0</formula>
    </cfRule>
  </conditionalFormatting>
  <conditionalFormatting sqref="M44">
    <cfRule type="cellIs" dxfId="2" priority="229" operator="greaterThan">
      <formula>0</formula>
    </cfRule>
  </conditionalFormatting>
  <conditionalFormatting sqref="M45">
    <cfRule type="cellIs" dxfId="2" priority="230" operator="greaterThan">
      <formula>0</formula>
    </cfRule>
  </conditionalFormatting>
  <conditionalFormatting sqref="M46">
    <cfRule type="cellIs" dxfId="2" priority="231" operator="greaterThan">
      <formula>0</formula>
    </cfRule>
  </conditionalFormatting>
  <conditionalFormatting sqref="M47">
    <cfRule type="cellIs" dxfId="2" priority="232" operator="greaterThan">
      <formula>0</formula>
    </cfRule>
  </conditionalFormatting>
  <conditionalFormatting sqref="M48">
    <cfRule type="cellIs" dxfId="2" priority="233" operator="greaterThan">
      <formula>0</formula>
    </cfRule>
  </conditionalFormatting>
  <conditionalFormatting sqref="M49">
    <cfRule type="cellIs" dxfId="2" priority="234" operator="greaterThan">
      <formula>0</formula>
    </cfRule>
  </conditionalFormatting>
  <conditionalFormatting sqref="M50">
    <cfRule type="cellIs" dxfId="2" priority="235" operator="greaterThan">
      <formula>0</formula>
    </cfRule>
  </conditionalFormatting>
  <conditionalFormatting sqref="M51">
    <cfRule type="cellIs" dxfId="2" priority="236" operator="greaterThan">
      <formula>0</formula>
    </cfRule>
  </conditionalFormatting>
  <conditionalFormatting sqref="M52">
    <cfRule type="cellIs" dxfId="2" priority="237" operator="greaterThan">
      <formula>0</formula>
    </cfRule>
  </conditionalFormatting>
  <conditionalFormatting sqref="M53">
    <cfRule type="cellIs" dxfId="2" priority="238" operator="greaterThan">
      <formula>0</formula>
    </cfRule>
  </conditionalFormatting>
  <conditionalFormatting sqref="M54">
    <cfRule type="cellIs" dxfId="2" priority="239" operator="greaterThan">
      <formula>0</formula>
    </cfRule>
  </conditionalFormatting>
  <conditionalFormatting sqref="M55">
    <cfRule type="cellIs" dxfId="2" priority="240" operator="greaterThan">
      <formula>0</formula>
    </cfRule>
  </conditionalFormatting>
  <conditionalFormatting sqref="M56">
    <cfRule type="cellIs" dxfId="2" priority="241" operator="greaterThan">
      <formula>0</formula>
    </cfRule>
  </conditionalFormatting>
  <conditionalFormatting sqref="M57">
    <cfRule type="cellIs" dxfId="2" priority="242" operator="greaterThan">
      <formula>0</formula>
    </cfRule>
  </conditionalFormatting>
  <conditionalFormatting sqref="M58">
    <cfRule type="cellIs" dxfId="2" priority="243" operator="greaterThan">
      <formula>0</formula>
    </cfRule>
  </conditionalFormatting>
  <conditionalFormatting sqref="M59">
    <cfRule type="cellIs" dxfId="2" priority="244" operator="greaterThan">
      <formula>0</formula>
    </cfRule>
  </conditionalFormatting>
  <conditionalFormatting sqref="M60">
    <cfRule type="cellIs" dxfId="2" priority="245" operator="greaterThan">
      <formula>0</formula>
    </cfRule>
  </conditionalFormatting>
  <conditionalFormatting sqref="M61">
    <cfRule type="cellIs" dxfId="2" priority="246" operator="greaterThan">
      <formula>0</formula>
    </cfRule>
  </conditionalFormatting>
  <conditionalFormatting sqref="M62">
    <cfRule type="cellIs" dxfId="2" priority="247" operator="greaterThan">
      <formula>0</formula>
    </cfRule>
  </conditionalFormatting>
  <conditionalFormatting sqref="M63">
    <cfRule type="cellIs" dxfId="2" priority="248" operator="greaterThan">
      <formula>0</formula>
    </cfRule>
  </conditionalFormatting>
  <conditionalFormatting sqref="M64">
    <cfRule type="cellIs" dxfId="2" priority="249" operator="greaterThan">
      <formula>0</formula>
    </cfRule>
  </conditionalFormatting>
  <conditionalFormatting sqref="M65">
    <cfRule type="cellIs" dxfId="2" priority="250" operator="greaterThan">
      <formula>0</formula>
    </cfRule>
  </conditionalFormatting>
  <conditionalFormatting sqref="M66">
    <cfRule type="cellIs" dxfId="2" priority="251" operator="greaterThan">
      <formula>0</formula>
    </cfRule>
  </conditionalFormatting>
  <conditionalFormatting sqref="M67">
    <cfRule type="cellIs" dxfId="2" priority="252" operator="greaterThan">
      <formula>0</formula>
    </cfRule>
  </conditionalFormatting>
  <conditionalFormatting sqref="M68">
    <cfRule type="cellIs" dxfId="2" priority="253" operator="greaterThan">
      <formula>0</formula>
    </cfRule>
  </conditionalFormatting>
  <conditionalFormatting sqref="M69">
    <cfRule type="cellIs" dxfId="2" priority="254" operator="greaterThan">
      <formula>0</formula>
    </cfRule>
  </conditionalFormatting>
  <conditionalFormatting sqref="M70">
    <cfRule type="cellIs" dxfId="2" priority="255" operator="greaterThan">
      <formula>0</formula>
    </cfRule>
  </conditionalFormatting>
  <conditionalFormatting sqref="M71">
    <cfRule type="cellIs" dxfId="2" priority="256" operator="greaterThan">
      <formula>0</formula>
    </cfRule>
  </conditionalFormatting>
  <conditionalFormatting sqref="M72">
    <cfRule type="cellIs" dxfId="2" priority="257" operator="greaterThan">
      <formula>0</formula>
    </cfRule>
  </conditionalFormatting>
  <conditionalFormatting sqref="M73">
    <cfRule type="cellIs" dxfId="2" priority="258" operator="greaterThan">
      <formula>0</formula>
    </cfRule>
  </conditionalFormatting>
  <conditionalFormatting sqref="M74">
    <cfRule type="cellIs" dxfId="2" priority="259" operator="greaterThan">
      <formula>0</formula>
    </cfRule>
  </conditionalFormatting>
  <conditionalFormatting sqref="M75">
    <cfRule type="cellIs" dxfId="2" priority="260" operator="greaterThan">
      <formula>0</formula>
    </cfRule>
  </conditionalFormatting>
  <conditionalFormatting sqref="M76">
    <cfRule type="cellIs" dxfId="2" priority="261" operator="greaterThan">
      <formula>0</formula>
    </cfRule>
  </conditionalFormatting>
  <conditionalFormatting sqref="M77">
    <cfRule type="cellIs" dxfId="2" priority="262" operator="greaterThan">
      <formula>0</formula>
    </cfRule>
  </conditionalFormatting>
  <conditionalFormatting sqref="M78">
    <cfRule type="cellIs" dxfId="2" priority="263" operator="greaterThan">
      <formula>0</formula>
    </cfRule>
  </conditionalFormatting>
  <conditionalFormatting sqref="M79">
    <cfRule type="cellIs" dxfId="2" priority="264" operator="greaterThan">
      <formula>0</formula>
    </cfRule>
  </conditionalFormatting>
  <conditionalFormatting sqref="M80">
    <cfRule type="cellIs" dxfId="2" priority="265" operator="greaterThan">
      <formula>0</formula>
    </cfRule>
  </conditionalFormatting>
  <conditionalFormatting sqref="M81">
    <cfRule type="cellIs" dxfId="2" priority="266" operator="greaterThan">
      <formula>0</formula>
    </cfRule>
  </conditionalFormatting>
  <conditionalFormatting sqref="M82">
    <cfRule type="cellIs" dxfId="2" priority="267" operator="greaterThan">
      <formula>0</formula>
    </cfRule>
  </conditionalFormatting>
  <conditionalFormatting sqref="M83">
    <cfRule type="cellIs" dxfId="2" priority="268" operator="greaterThan">
      <formula>0</formula>
    </cfRule>
  </conditionalFormatting>
  <conditionalFormatting sqref="M84">
    <cfRule type="cellIs" dxfId="2" priority="269" operator="greaterThan">
      <formula>0</formula>
    </cfRule>
  </conditionalFormatting>
  <conditionalFormatting sqref="M85">
    <cfRule type="cellIs" dxfId="2" priority="270" operator="greaterThan">
      <formula>0</formula>
    </cfRule>
  </conditionalFormatting>
  <conditionalFormatting sqref="M86">
    <cfRule type="cellIs" dxfId="2" priority="271" operator="greaterThan">
      <formula>0</formula>
    </cfRule>
  </conditionalFormatting>
  <conditionalFormatting sqref="M87">
    <cfRule type="cellIs" dxfId="2" priority="272" operator="greaterThan">
      <formula>0</formula>
    </cfRule>
  </conditionalFormatting>
  <conditionalFormatting sqref="M88">
    <cfRule type="cellIs" dxfId="2" priority="273" operator="greaterThan">
      <formula>0</formula>
    </cfRule>
  </conditionalFormatting>
  <conditionalFormatting sqref="M89">
    <cfRule type="cellIs" dxfId="2" priority="274" operator="greaterThan">
      <formula>0</formula>
    </cfRule>
  </conditionalFormatting>
  <conditionalFormatting sqref="M90">
    <cfRule type="cellIs" dxfId="2" priority="275" operator="greaterThan">
      <formula>0</formula>
    </cfRule>
  </conditionalFormatting>
  <conditionalFormatting sqref="M91">
    <cfRule type="cellIs" dxfId="2" priority="276" operator="greaterThan">
      <formula>0</formula>
    </cfRule>
  </conditionalFormatting>
  <conditionalFormatting sqref="M92">
    <cfRule type="cellIs" dxfId="2" priority="277" operator="greaterThan">
      <formula>0</formula>
    </cfRule>
  </conditionalFormatting>
  <conditionalFormatting sqref="M93">
    <cfRule type="cellIs" dxfId="2" priority="278" operator="greaterThan">
      <formula>0</formula>
    </cfRule>
  </conditionalFormatting>
  <conditionalFormatting sqref="M94">
    <cfRule type="cellIs" dxfId="2" priority="279" operator="greaterThan">
      <formula>0</formula>
    </cfRule>
  </conditionalFormatting>
  <conditionalFormatting sqref="M95">
    <cfRule type="cellIs" dxfId="2" priority="280" operator="greaterThan">
      <formula>0</formula>
    </cfRule>
  </conditionalFormatting>
  <conditionalFormatting sqref="M96">
    <cfRule type="cellIs" dxfId="2" priority="281" operator="greaterThan">
      <formula>0</formula>
    </cfRule>
  </conditionalFormatting>
  <conditionalFormatting sqref="M97">
    <cfRule type="cellIs" dxfId="2" priority="282" operator="greaterThan">
      <formula>0</formula>
    </cfRule>
  </conditionalFormatting>
  <conditionalFormatting sqref="M98">
    <cfRule type="cellIs" dxfId="2" priority="283" operator="greaterThan">
      <formula>0</formula>
    </cfRule>
  </conditionalFormatting>
  <conditionalFormatting sqref="M99">
    <cfRule type="cellIs" dxfId="2" priority="284" operator="greaterThan">
      <formula>0</formula>
    </cfRule>
  </conditionalFormatting>
  <conditionalFormatting sqref="M100">
    <cfRule type="cellIs" dxfId="2" priority="285" operator="greaterThan">
      <formula>0</formula>
    </cfRule>
  </conditionalFormatting>
  <conditionalFormatting sqref="M101">
    <cfRule type="cellIs" dxfId="2" priority="286" operator="greaterThan">
      <formula>0</formula>
    </cfRule>
  </conditionalFormatting>
  <conditionalFormatting sqref="M102">
    <cfRule type="cellIs" dxfId="2" priority="287" operator="greaterThan">
      <formula>0</formula>
    </cfRule>
  </conditionalFormatting>
  <conditionalFormatting sqref="M103">
    <cfRule type="cellIs" dxfId="2" priority="288" operator="greaterThan">
      <formula>0</formula>
    </cfRule>
  </conditionalFormatting>
  <conditionalFormatting sqref="M104">
    <cfRule type="cellIs" dxfId="2" priority="289" operator="greaterThan">
      <formula>0</formula>
    </cfRule>
  </conditionalFormatting>
  <conditionalFormatting sqref="P8">
    <cfRule type="cellIs" dxfId="2" priority="290" operator="greaterThan">
      <formula>0</formula>
    </cfRule>
  </conditionalFormatting>
  <conditionalFormatting sqref="P9">
    <cfRule type="cellIs" dxfId="2" priority="291" operator="greaterThan">
      <formula>0</formula>
    </cfRule>
  </conditionalFormatting>
  <conditionalFormatting sqref="P10">
    <cfRule type="cellIs" dxfId="2" priority="292" operator="greaterThan">
      <formula>0</formula>
    </cfRule>
  </conditionalFormatting>
  <conditionalFormatting sqref="P11">
    <cfRule type="cellIs" dxfId="2" priority="293" operator="greaterThan">
      <formula>0</formula>
    </cfRule>
  </conditionalFormatting>
  <conditionalFormatting sqref="P12">
    <cfRule type="cellIs" dxfId="2" priority="294" operator="greaterThan">
      <formula>0</formula>
    </cfRule>
  </conditionalFormatting>
  <conditionalFormatting sqref="P13">
    <cfRule type="cellIs" dxfId="2" priority="295" operator="greaterThan">
      <formula>0</formula>
    </cfRule>
  </conditionalFormatting>
  <conditionalFormatting sqref="P14">
    <cfRule type="cellIs" dxfId="2" priority="296" operator="greaterThan">
      <formula>0</formula>
    </cfRule>
  </conditionalFormatting>
  <conditionalFormatting sqref="P15">
    <cfRule type="cellIs" dxfId="2" priority="297" operator="greaterThan">
      <formula>0</formula>
    </cfRule>
  </conditionalFormatting>
  <conditionalFormatting sqref="P16">
    <cfRule type="cellIs" dxfId="2" priority="298" operator="greaterThan">
      <formula>0</formula>
    </cfRule>
  </conditionalFormatting>
  <conditionalFormatting sqref="P17">
    <cfRule type="cellIs" dxfId="2" priority="299" operator="greaterThan">
      <formula>0</formula>
    </cfRule>
  </conditionalFormatting>
  <conditionalFormatting sqref="P18">
    <cfRule type="cellIs" dxfId="2" priority="300" operator="greaterThan">
      <formula>0</formula>
    </cfRule>
  </conditionalFormatting>
  <conditionalFormatting sqref="P19">
    <cfRule type="cellIs" dxfId="2" priority="301" operator="greaterThan">
      <formula>0</formula>
    </cfRule>
  </conditionalFormatting>
  <conditionalFormatting sqref="P20">
    <cfRule type="cellIs" dxfId="2" priority="302" operator="greaterThan">
      <formula>0</formula>
    </cfRule>
  </conditionalFormatting>
  <conditionalFormatting sqref="P21">
    <cfRule type="cellIs" dxfId="2" priority="303" operator="greaterThan">
      <formula>0</formula>
    </cfRule>
  </conditionalFormatting>
  <conditionalFormatting sqref="P22">
    <cfRule type="cellIs" dxfId="2" priority="304" operator="greaterThan">
      <formula>0</formula>
    </cfRule>
  </conditionalFormatting>
  <conditionalFormatting sqref="P23">
    <cfRule type="cellIs" dxfId="2" priority="305" operator="greaterThan">
      <formula>0</formula>
    </cfRule>
  </conditionalFormatting>
  <conditionalFormatting sqref="P24">
    <cfRule type="cellIs" dxfId="2" priority="306" operator="greaterThan">
      <formula>0</formula>
    </cfRule>
  </conditionalFormatting>
  <conditionalFormatting sqref="P25">
    <cfRule type="cellIs" dxfId="2" priority="307" operator="greaterThan">
      <formula>0</formula>
    </cfRule>
  </conditionalFormatting>
  <conditionalFormatting sqref="P26">
    <cfRule type="cellIs" dxfId="2" priority="308" operator="greaterThan">
      <formula>0</formula>
    </cfRule>
  </conditionalFormatting>
  <conditionalFormatting sqref="P27">
    <cfRule type="cellIs" dxfId="2" priority="309" operator="greaterThan">
      <formula>0</formula>
    </cfRule>
  </conditionalFormatting>
  <conditionalFormatting sqref="P28">
    <cfRule type="cellIs" dxfId="2" priority="310" operator="greaterThan">
      <formula>0</formula>
    </cfRule>
  </conditionalFormatting>
  <conditionalFormatting sqref="P29">
    <cfRule type="cellIs" dxfId="2" priority="311" operator="greaterThan">
      <formula>0</formula>
    </cfRule>
  </conditionalFormatting>
  <conditionalFormatting sqref="P30">
    <cfRule type="cellIs" dxfId="2" priority="312" operator="greaterThan">
      <formula>0</formula>
    </cfRule>
  </conditionalFormatting>
  <conditionalFormatting sqref="P31">
    <cfRule type="cellIs" dxfId="2" priority="313" operator="greaterThan">
      <formula>0</formula>
    </cfRule>
  </conditionalFormatting>
  <conditionalFormatting sqref="P32">
    <cfRule type="cellIs" dxfId="2" priority="314" operator="greaterThan">
      <formula>0</formula>
    </cfRule>
  </conditionalFormatting>
  <conditionalFormatting sqref="P33">
    <cfRule type="cellIs" dxfId="2" priority="315" operator="greaterThan">
      <formula>0</formula>
    </cfRule>
  </conditionalFormatting>
  <conditionalFormatting sqref="P34">
    <cfRule type="cellIs" dxfId="2" priority="316" operator="greaterThan">
      <formula>0</formula>
    </cfRule>
  </conditionalFormatting>
  <conditionalFormatting sqref="P35">
    <cfRule type="cellIs" dxfId="2" priority="317" operator="greaterThan">
      <formula>0</formula>
    </cfRule>
  </conditionalFormatting>
  <conditionalFormatting sqref="P36">
    <cfRule type="cellIs" dxfId="2" priority="318" operator="greaterThan">
      <formula>0</formula>
    </cfRule>
  </conditionalFormatting>
  <conditionalFormatting sqref="P37">
    <cfRule type="cellIs" dxfId="2" priority="319" operator="greaterThan">
      <formula>0</formula>
    </cfRule>
  </conditionalFormatting>
  <conditionalFormatting sqref="P38">
    <cfRule type="cellIs" dxfId="2" priority="320" operator="greaterThan">
      <formula>0</formula>
    </cfRule>
  </conditionalFormatting>
  <conditionalFormatting sqref="P39">
    <cfRule type="cellIs" dxfId="2" priority="321" operator="greaterThan">
      <formula>0</formula>
    </cfRule>
  </conditionalFormatting>
  <conditionalFormatting sqref="P40">
    <cfRule type="cellIs" dxfId="2" priority="322" operator="greaterThan">
      <formula>0</formula>
    </cfRule>
  </conditionalFormatting>
  <conditionalFormatting sqref="P41">
    <cfRule type="cellIs" dxfId="2" priority="323" operator="greaterThan">
      <formula>0</formula>
    </cfRule>
  </conditionalFormatting>
  <conditionalFormatting sqref="P42">
    <cfRule type="cellIs" dxfId="2" priority="324" operator="greaterThan">
      <formula>0</formula>
    </cfRule>
  </conditionalFormatting>
  <conditionalFormatting sqref="P43">
    <cfRule type="cellIs" dxfId="2" priority="325" operator="greaterThan">
      <formula>0</formula>
    </cfRule>
  </conditionalFormatting>
  <conditionalFormatting sqref="P44">
    <cfRule type="cellIs" dxfId="2" priority="326" operator="greaterThan">
      <formula>0</formula>
    </cfRule>
  </conditionalFormatting>
  <conditionalFormatting sqref="P45">
    <cfRule type="cellIs" dxfId="2" priority="327" operator="greaterThan">
      <formula>0</formula>
    </cfRule>
  </conditionalFormatting>
  <conditionalFormatting sqref="P46">
    <cfRule type="cellIs" dxfId="2" priority="328" operator="greaterThan">
      <formula>0</formula>
    </cfRule>
  </conditionalFormatting>
  <conditionalFormatting sqref="P47">
    <cfRule type="cellIs" dxfId="2" priority="329" operator="greaterThan">
      <formula>0</formula>
    </cfRule>
  </conditionalFormatting>
  <conditionalFormatting sqref="P48">
    <cfRule type="cellIs" dxfId="2" priority="330" operator="greaterThan">
      <formula>0</formula>
    </cfRule>
  </conditionalFormatting>
  <conditionalFormatting sqref="P49">
    <cfRule type="cellIs" dxfId="2" priority="331" operator="greaterThan">
      <formula>0</formula>
    </cfRule>
  </conditionalFormatting>
  <conditionalFormatting sqref="P50">
    <cfRule type="cellIs" dxfId="2" priority="332" operator="greaterThan">
      <formula>0</formula>
    </cfRule>
  </conditionalFormatting>
  <conditionalFormatting sqref="P51">
    <cfRule type="cellIs" dxfId="2" priority="333" operator="greaterThan">
      <formula>0</formula>
    </cfRule>
  </conditionalFormatting>
  <conditionalFormatting sqref="P52">
    <cfRule type="cellIs" dxfId="2" priority="334" operator="greaterThan">
      <formula>0</formula>
    </cfRule>
  </conditionalFormatting>
  <conditionalFormatting sqref="P53">
    <cfRule type="cellIs" dxfId="2" priority="335" operator="greaterThan">
      <formula>0</formula>
    </cfRule>
  </conditionalFormatting>
  <conditionalFormatting sqref="P54">
    <cfRule type="cellIs" dxfId="2" priority="336" operator="greaterThan">
      <formula>0</formula>
    </cfRule>
  </conditionalFormatting>
  <conditionalFormatting sqref="P55">
    <cfRule type="cellIs" dxfId="2" priority="337" operator="greaterThan">
      <formula>0</formula>
    </cfRule>
  </conditionalFormatting>
  <conditionalFormatting sqref="P56">
    <cfRule type="cellIs" dxfId="2" priority="338" operator="greaterThan">
      <formula>0</formula>
    </cfRule>
  </conditionalFormatting>
  <conditionalFormatting sqref="P57">
    <cfRule type="cellIs" dxfId="2" priority="339" operator="greaterThan">
      <formula>0</formula>
    </cfRule>
  </conditionalFormatting>
  <conditionalFormatting sqref="P58">
    <cfRule type="cellIs" dxfId="2" priority="340" operator="greaterThan">
      <formula>0</formula>
    </cfRule>
  </conditionalFormatting>
  <conditionalFormatting sqref="P59">
    <cfRule type="cellIs" dxfId="2" priority="341" operator="greaterThan">
      <formula>0</formula>
    </cfRule>
  </conditionalFormatting>
  <conditionalFormatting sqref="P60">
    <cfRule type="cellIs" dxfId="2" priority="342" operator="greaterThan">
      <formula>0</formula>
    </cfRule>
  </conditionalFormatting>
  <conditionalFormatting sqref="P61">
    <cfRule type="cellIs" dxfId="2" priority="343" operator="greaterThan">
      <formula>0</formula>
    </cfRule>
  </conditionalFormatting>
  <conditionalFormatting sqref="P62">
    <cfRule type="cellIs" dxfId="2" priority="344" operator="greaterThan">
      <formula>0</formula>
    </cfRule>
  </conditionalFormatting>
  <conditionalFormatting sqref="P63">
    <cfRule type="cellIs" dxfId="2" priority="345" operator="greaterThan">
      <formula>0</formula>
    </cfRule>
  </conditionalFormatting>
  <conditionalFormatting sqref="P64">
    <cfRule type="cellIs" dxfId="2" priority="346" operator="greaterThan">
      <formula>0</formula>
    </cfRule>
  </conditionalFormatting>
  <conditionalFormatting sqref="P65">
    <cfRule type="cellIs" dxfId="2" priority="347" operator="greaterThan">
      <formula>0</formula>
    </cfRule>
  </conditionalFormatting>
  <conditionalFormatting sqref="P66">
    <cfRule type="cellIs" dxfId="2" priority="348" operator="greaterThan">
      <formula>0</formula>
    </cfRule>
  </conditionalFormatting>
  <conditionalFormatting sqref="P67">
    <cfRule type="cellIs" dxfId="2" priority="349" operator="greaterThan">
      <formula>0</formula>
    </cfRule>
  </conditionalFormatting>
  <conditionalFormatting sqref="P68">
    <cfRule type="cellIs" dxfId="2" priority="350" operator="greaterThan">
      <formula>0</formula>
    </cfRule>
  </conditionalFormatting>
  <conditionalFormatting sqref="P69">
    <cfRule type="cellIs" dxfId="2" priority="351" operator="greaterThan">
      <formula>0</formula>
    </cfRule>
  </conditionalFormatting>
  <conditionalFormatting sqref="P70">
    <cfRule type="cellIs" dxfId="2" priority="352" operator="greaterThan">
      <formula>0</formula>
    </cfRule>
  </conditionalFormatting>
  <conditionalFormatting sqref="P71">
    <cfRule type="cellIs" dxfId="2" priority="353" operator="greaterThan">
      <formula>0</formula>
    </cfRule>
  </conditionalFormatting>
  <conditionalFormatting sqref="P72">
    <cfRule type="cellIs" dxfId="2" priority="354" operator="greaterThan">
      <formula>0</formula>
    </cfRule>
  </conditionalFormatting>
  <conditionalFormatting sqref="P73">
    <cfRule type="cellIs" dxfId="2" priority="355" operator="greaterThan">
      <formula>0</formula>
    </cfRule>
  </conditionalFormatting>
  <conditionalFormatting sqref="P74">
    <cfRule type="cellIs" dxfId="2" priority="356" operator="greaterThan">
      <formula>0</formula>
    </cfRule>
  </conditionalFormatting>
  <conditionalFormatting sqref="P75">
    <cfRule type="cellIs" dxfId="2" priority="357" operator="greaterThan">
      <formula>0</formula>
    </cfRule>
  </conditionalFormatting>
  <conditionalFormatting sqref="P76">
    <cfRule type="cellIs" dxfId="2" priority="358" operator="greaterThan">
      <formula>0</formula>
    </cfRule>
  </conditionalFormatting>
  <conditionalFormatting sqref="P77">
    <cfRule type="cellIs" dxfId="2" priority="359" operator="greaterThan">
      <formula>0</formula>
    </cfRule>
  </conditionalFormatting>
  <conditionalFormatting sqref="P78">
    <cfRule type="cellIs" dxfId="2" priority="360" operator="greaterThan">
      <formula>0</formula>
    </cfRule>
  </conditionalFormatting>
  <conditionalFormatting sqref="P79">
    <cfRule type="cellIs" dxfId="2" priority="361" operator="greaterThan">
      <formula>0</formula>
    </cfRule>
  </conditionalFormatting>
  <conditionalFormatting sqref="P80">
    <cfRule type="cellIs" dxfId="2" priority="362" operator="greaterThan">
      <formula>0</formula>
    </cfRule>
  </conditionalFormatting>
  <conditionalFormatting sqref="P81">
    <cfRule type="cellIs" dxfId="2" priority="363" operator="greaterThan">
      <formula>0</formula>
    </cfRule>
  </conditionalFormatting>
  <conditionalFormatting sqref="P82">
    <cfRule type="cellIs" dxfId="2" priority="364" operator="greaterThan">
      <formula>0</formula>
    </cfRule>
  </conditionalFormatting>
  <conditionalFormatting sqref="P83">
    <cfRule type="cellIs" dxfId="2" priority="365" operator="greaterThan">
      <formula>0</formula>
    </cfRule>
  </conditionalFormatting>
  <conditionalFormatting sqref="P84">
    <cfRule type="cellIs" dxfId="2" priority="366" operator="greaterThan">
      <formula>0</formula>
    </cfRule>
  </conditionalFormatting>
  <conditionalFormatting sqref="P85">
    <cfRule type="cellIs" dxfId="2" priority="367" operator="greaterThan">
      <formula>0</formula>
    </cfRule>
  </conditionalFormatting>
  <conditionalFormatting sqref="P86">
    <cfRule type="cellIs" dxfId="2" priority="368" operator="greaterThan">
      <formula>0</formula>
    </cfRule>
  </conditionalFormatting>
  <conditionalFormatting sqref="P87">
    <cfRule type="cellIs" dxfId="2" priority="369" operator="greaterThan">
      <formula>0</formula>
    </cfRule>
  </conditionalFormatting>
  <conditionalFormatting sqref="P88">
    <cfRule type="cellIs" dxfId="2" priority="370" operator="greaterThan">
      <formula>0</formula>
    </cfRule>
  </conditionalFormatting>
  <conditionalFormatting sqref="P89">
    <cfRule type="cellIs" dxfId="2" priority="371" operator="greaterThan">
      <formula>0</formula>
    </cfRule>
  </conditionalFormatting>
  <conditionalFormatting sqref="P90">
    <cfRule type="cellIs" dxfId="2" priority="372" operator="greaterThan">
      <formula>0</formula>
    </cfRule>
  </conditionalFormatting>
  <conditionalFormatting sqref="P91">
    <cfRule type="cellIs" dxfId="2" priority="373" operator="greaterThan">
      <formula>0</formula>
    </cfRule>
  </conditionalFormatting>
  <conditionalFormatting sqref="P92">
    <cfRule type="cellIs" dxfId="2" priority="374" operator="greaterThan">
      <formula>0</formula>
    </cfRule>
  </conditionalFormatting>
  <conditionalFormatting sqref="P93">
    <cfRule type="cellIs" dxfId="2" priority="375" operator="greaterThan">
      <formula>0</formula>
    </cfRule>
  </conditionalFormatting>
  <conditionalFormatting sqref="P94">
    <cfRule type="cellIs" dxfId="2" priority="376" operator="greaterThan">
      <formula>0</formula>
    </cfRule>
  </conditionalFormatting>
  <conditionalFormatting sqref="P95">
    <cfRule type="cellIs" dxfId="2" priority="377" operator="greaterThan">
      <formula>0</formula>
    </cfRule>
  </conditionalFormatting>
  <conditionalFormatting sqref="P96">
    <cfRule type="cellIs" dxfId="2" priority="378" operator="greaterThan">
      <formula>0</formula>
    </cfRule>
  </conditionalFormatting>
  <conditionalFormatting sqref="P97">
    <cfRule type="cellIs" dxfId="2" priority="379" operator="greaterThan">
      <formula>0</formula>
    </cfRule>
  </conditionalFormatting>
  <conditionalFormatting sqref="P98">
    <cfRule type="cellIs" dxfId="2" priority="380" operator="greaterThan">
      <formula>0</formula>
    </cfRule>
  </conditionalFormatting>
  <conditionalFormatting sqref="P99">
    <cfRule type="cellIs" dxfId="2" priority="381" operator="greaterThan">
      <formula>0</formula>
    </cfRule>
  </conditionalFormatting>
  <conditionalFormatting sqref="P100">
    <cfRule type="cellIs" dxfId="2" priority="382" operator="greaterThan">
      <formula>0</formula>
    </cfRule>
  </conditionalFormatting>
  <conditionalFormatting sqref="P101">
    <cfRule type="cellIs" dxfId="2" priority="383" operator="greaterThan">
      <formula>0</formula>
    </cfRule>
  </conditionalFormatting>
  <conditionalFormatting sqref="P102">
    <cfRule type="cellIs" dxfId="2" priority="384" operator="greaterThan">
      <formula>0</formula>
    </cfRule>
  </conditionalFormatting>
  <conditionalFormatting sqref="P103">
    <cfRule type="cellIs" dxfId="2" priority="385" operator="greaterThan">
      <formula>0</formula>
    </cfRule>
  </conditionalFormatting>
  <conditionalFormatting sqref="P104">
    <cfRule type="cellIs" dxfId="2" priority="386" operator="greaterThan">
      <formula>0</formula>
    </cfRule>
  </conditionalFormatting>
  <conditionalFormatting sqref="Q8">
    <cfRule type="cellIs" dxfId="3" priority="387" operator="greaterThan">
      <formula>0</formula>
    </cfRule>
  </conditionalFormatting>
  <conditionalFormatting sqref="Q9">
    <cfRule type="cellIs" dxfId="3" priority="388" operator="greaterThan">
      <formula>0</formula>
    </cfRule>
  </conditionalFormatting>
  <conditionalFormatting sqref="Q10">
    <cfRule type="cellIs" dxfId="3" priority="389" operator="greaterThan">
      <formula>0</formula>
    </cfRule>
  </conditionalFormatting>
  <conditionalFormatting sqref="Q11">
    <cfRule type="cellIs" dxfId="3" priority="390" operator="greaterThan">
      <formula>0</formula>
    </cfRule>
  </conditionalFormatting>
  <conditionalFormatting sqref="Q12">
    <cfRule type="cellIs" dxfId="3" priority="391" operator="greaterThan">
      <formula>0</formula>
    </cfRule>
  </conditionalFormatting>
  <conditionalFormatting sqref="Q13">
    <cfRule type="cellIs" dxfId="3" priority="392" operator="greaterThan">
      <formula>0</formula>
    </cfRule>
  </conditionalFormatting>
  <conditionalFormatting sqref="Q14">
    <cfRule type="cellIs" dxfId="3" priority="393" operator="greaterThan">
      <formula>0</formula>
    </cfRule>
  </conditionalFormatting>
  <conditionalFormatting sqref="Q15">
    <cfRule type="cellIs" dxfId="3" priority="394" operator="greaterThan">
      <formula>0</formula>
    </cfRule>
  </conditionalFormatting>
  <conditionalFormatting sqref="Q16">
    <cfRule type="cellIs" dxfId="3" priority="395" operator="greaterThan">
      <formula>0</formula>
    </cfRule>
  </conditionalFormatting>
  <conditionalFormatting sqref="Q17">
    <cfRule type="cellIs" dxfId="3" priority="396" operator="greaterThan">
      <formula>0</formula>
    </cfRule>
  </conditionalFormatting>
  <conditionalFormatting sqref="Q18">
    <cfRule type="cellIs" dxfId="3" priority="397" operator="greaterThan">
      <formula>0</formula>
    </cfRule>
  </conditionalFormatting>
  <conditionalFormatting sqref="Q19">
    <cfRule type="cellIs" dxfId="3" priority="398" operator="greaterThan">
      <formula>0</formula>
    </cfRule>
  </conditionalFormatting>
  <conditionalFormatting sqref="Q20">
    <cfRule type="cellIs" dxfId="3" priority="399" operator="greaterThan">
      <formula>0</formula>
    </cfRule>
  </conditionalFormatting>
  <conditionalFormatting sqref="Q21">
    <cfRule type="cellIs" dxfId="3" priority="400" operator="greaterThan">
      <formula>0</formula>
    </cfRule>
  </conditionalFormatting>
  <conditionalFormatting sqref="Q22">
    <cfRule type="cellIs" dxfId="3" priority="401" operator="greaterThan">
      <formula>0</formula>
    </cfRule>
  </conditionalFormatting>
  <conditionalFormatting sqref="Q23">
    <cfRule type="cellIs" dxfId="3" priority="402" operator="greaterThan">
      <formula>0</formula>
    </cfRule>
  </conditionalFormatting>
  <conditionalFormatting sqref="Q24">
    <cfRule type="cellIs" dxfId="3" priority="403" operator="greaterThan">
      <formula>0</formula>
    </cfRule>
  </conditionalFormatting>
  <conditionalFormatting sqref="Q25">
    <cfRule type="cellIs" dxfId="3" priority="404" operator="greaterThan">
      <formula>0</formula>
    </cfRule>
  </conditionalFormatting>
  <conditionalFormatting sqref="Q26">
    <cfRule type="cellIs" dxfId="3" priority="405" operator="greaterThan">
      <formula>0</formula>
    </cfRule>
  </conditionalFormatting>
  <conditionalFormatting sqref="Q27">
    <cfRule type="cellIs" dxfId="3" priority="406" operator="greaterThan">
      <formula>0</formula>
    </cfRule>
  </conditionalFormatting>
  <conditionalFormatting sqref="Q28">
    <cfRule type="cellIs" dxfId="3" priority="407" operator="greaterThan">
      <formula>0</formula>
    </cfRule>
  </conditionalFormatting>
  <conditionalFormatting sqref="Q29">
    <cfRule type="cellIs" dxfId="3" priority="408" operator="greaterThan">
      <formula>0</formula>
    </cfRule>
  </conditionalFormatting>
  <conditionalFormatting sqref="Q30">
    <cfRule type="cellIs" dxfId="3" priority="409" operator="greaterThan">
      <formula>0</formula>
    </cfRule>
  </conditionalFormatting>
  <conditionalFormatting sqref="Q31">
    <cfRule type="cellIs" dxfId="3" priority="410" operator="greaterThan">
      <formula>0</formula>
    </cfRule>
  </conditionalFormatting>
  <conditionalFormatting sqref="Q32">
    <cfRule type="cellIs" dxfId="3" priority="411" operator="greaterThan">
      <formula>0</formula>
    </cfRule>
  </conditionalFormatting>
  <conditionalFormatting sqref="Q33">
    <cfRule type="cellIs" dxfId="3" priority="412" operator="greaterThan">
      <formula>0</formula>
    </cfRule>
  </conditionalFormatting>
  <conditionalFormatting sqref="Q34">
    <cfRule type="cellIs" dxfId="3" priority="413" operator="greaterThan">
      <formula>0</formula>
    </cfRule>
  </conditionalFormatting>
  <conditionalFormatting sqref="Q35">
    <cfRule type="cellIs" dxfId="3" priority="414" operator="greaterThan">
      <formula>0</formula>
    </cfRule>
  </conditionalFormatting>
  <conditionalFormatting sqref="Q36">
    <cfRule type="cellIs" dxfId="3" priority="415" operator="greaterThan">
      <formula>0</formula>
    </cfRule>
  </conditionalFormatting>
  <conditionalFormatting sqref="Q37">
    <cfRule type="cellIs" dxfId="3" priority="416" operator="greaterThan">
      <formula>0</formula>
    </cfRule>
  </conditionalFormatting>
  <conditionalFormatting sqref="Q38">
    <cfRule type="cellIs" dxfId="3" priority="417" operator="greaterThan">
      <formula>0</formula>
    </cfRule>
  </conditionalFormatting>
  <conditionalFormatting sqref="Q39">
    <cfRule type="cellIs" dxfId="3" priority="418" operator="greaterThan">
      <formula>0</formula>
    </cfRule>
  </conditionalFormatting>
  <conditionalFormatting sqref="Q40">
    <cfRule type="cellIs" dxfId="3" priority="419" operator="greaterThan">
      <formula>0</formula>
    </cfRule>
  </conditionalFormatting>
  <conditionalFormatting sqref="Q41">
    <cfRule type="cellIs" dxfId="3" priority="420" operator="greaterThan">
      <formula>0</formula>
    </cfRule>
  </conditionalFormatting>
  <conditionalFormatting sqref="Q42">
    <cfRule type="cellIs" dxfId="3" priority="421" operator="greaterThan">
      <formula>0</formula>
    </cfRule>
  </conditionalFormatting>
  <conditionalFormatting sqref="Q43">
    <cfRule type="cellIs" dxfId="3" priority="422" operator="greaterThan">
      <formula>0</formula>
    </cfRule>
  </conditionalFormatting>
  <conditionalFormatting sqref="Q44">
    <cfRule type="cellIs" dxfId="3" priority="423" operator="greaterThan">
      <formula>0</formula>
    </cfRule>
  </conditionalFormatting>
  <conditionalFormatting sqref="Q45">
    <cfRule type="cellIs" dxfId="3" priority="424" operator="greaterThan">
      <formula>0</formula>
    </cfRule>
  </conditionalFormatting>
  <conditionalFormatting sqref="Q46">
    <cfRule type="cellIs" dxfId="3" priority="425" operator="greaterThan">
      <formula>0</formula>
    </cfRule>
  </conditionalFormatting>
  <conditionalFormatting sqref="Q47">
    <cfRule type="cellIs" dxfId="3" priority="426" operator="greaterThan">
      <formula>0</formula>
    </cfRule>
  </conditionalFormatting>
  <conditionalFormatting sqref="Q48">
    <cfRule type="cellIs" dxfId="3" priority="427" operator="greaterThan">
      <formula>0</formula>
    </cfRule>
  </conditionalFormatting>
  <conditionalFormatting sqref="Q49">
    <cfRule type="cellIs" dxfId="3" priority="428" operator="greaterThan">
      <formula>0</formula>
    </cfRule>
  </conditionalFormatting>
  <conditionalFormatting sqref="Q50">
    <cfRule type="cellIs" dxfId="3" priority="429" operator="greaterThan">
      <formula>0</formula>
    </cfRule>
  </conditionalFormatting>
  <conditionalFormatting sqref="Q51">
    <cfRule type="cellIs" dxfId="3" priority="430" operator="greaterThan">
      <formula>0</formula>
    </cfRule>
  </conditionalFormatting>
  <conditionalFormatting sqref="Q52">
    <cfRule type="cellIs" dxfId="3" priority="431" operator="greaterThan">
      <formula>0</formula>
    </cfRule>
  </conditionalFormatting>
  <conditionalFormatting sqref="Q53">
    <cfRule type="cellIs" dxfId="3" priority="432" operator="greaterThan">
      <formula>0</formula>
    </cfRule>
  </conditionalFormatting>
  <conditionalFormatting sqref="Q54">
    <cfRule type="cellIs" dxfId="3" priority="433" operator="greaterThan">
      <formula>0</formula>
    </cfRule>
  </conditionalFormatting>
  <conditionalFormatting sqref="Q55">
    <cfRule type="cellIs" dxfId="3" priority="434" operator="greaterThan">
      <formula>0</formula>
    </cfRule>
  </conditionalFormatting>
  <conditionalFormatting sqref="Q56">
    <cfRule type="cellIs" dxfId="3" priority="435" operator="greaterThan">
      <formula>0</formula>
    </cfRule>
  </conditionalFormatting>
  <conditionalFormatting sqref="Q57">
    <cfRule type="cellIs" dxfId="3" priority="436" operator="greaterThan">
      <formula>0</formula>
    </cfRule>
  </conditionalFormatting>
  <conditionalFormatting sqref="Q58">
    <cfRule type="cellIs" dxfId="3" priority="437" operator="greaterThan">
      <formula>0</formula>
    </cfRule>
  </conditionalFormatting>
  <conditionalFormatting sqref="Q59">
    <cfRule type="cellIs" dxfId="3" priority="438" operator="greaterThan">
      <formula>0</formula>
    </cfRule>
  </conditionalFormatting>
  <conditionalFormatting sqref="Q60">
    <cfRule type="cellIs" dxfId="3" priority="439" operator="greaterThan">
      <formula>0</formula>
    </cfRule>
  </conditionalFormatting>
  <conditionalFormatting sqref="Q61">
    <cfRule type="cellIs" dxfId="3" priority="440" operator="greaterThan">
      <formula>0</formula>
    </cfRule>
  </conditionalFormatting>
  <conditionalFormatting sqref="Q62">
    <cfRule type="cellIs" dxfId="3" priority="441" operator="greaterThan">
      <formula>0</formula>
    </cfRule>
  </conditionalFormatting>
  <conditionalFormatting sqref="Q63">
    <cfRule type="cellIs" dxfId="3" priority="442" operator="greaterThan">
      <formula>0</formula>
    </cfRule>
  </conditionalFormatting>
  <conditionalFormatting sqref="Q64">
    <cfRule type="cellIs" dxfId="3" priority="443" operator="greaterThan">
      <formula>0</formula>
    </cfRule>
  </conditionalFormatting>
  <conditionalFormatting sqref="Q65">
    <cfRule type="cellIs" dxfId="3" priority="444" operator="greaterThan">
      <formula>0</formula>
    </cfRule>
  </conditionalFormatting>
  <conditionalFormatting sqref="Q66">
    <cfRule type="cellIs" dxfId="3" priority="445" operator="greaterThan">
      <formula>0</formula>
    </cfRule>
  </conditionalFormatting>
  <conditionalFormatting sqref="Q67">
    <cfRule type="cellIs" dxfId="3" priority="446" operator="greaterThan">
      <formula>0</formula>
    </cfRule>
  </conditionalFormatting>
  <conditionalFormatting sqref="Q68">
    <cfRule type="cellIs" dxfId="3" priority="447" operator="greaterThan">
      <formula>0</formula>
    </cfRule>
  </conditionalFormatting>
  <conditionalFormatting sqref="Q69">
    <cfRule type="cellIs" dxfId="3" priority="448" operator="greaterThan">
      <formula>0</formula>
    </cfRule>
  </conditionalFormatting>
  <conditionalFormatting sqref="Q70">
    <cfRule type="cellIs" dxfId="3" priority="449" operator="greaterThan">
      <formula>0</formula>
    </cfRule>
  </conditionalFormatting>
  <conditionalFormatting sqref="Q71">
    <cfRule type="cellIs" dxfId="3" priority="450" operator="greaterThan">
      <formula>0</formula>
    </cfRule>
  </conditionalFormatting>
  <conditionalFormatting sqref="Q72">
    <cfRule type="cellIs" dxfId="3" priority="451" operator="greaterThan">
      <formula>0</formula>
    </cfRule>
  </conditionalFormatting>
  <conditionalFormatting sqref="Q73">
    <cfRule type="cellIs" dxfId="3" priority="452" operator="greaterThan">
      <formula>0</formula>
    </cfRule>
  </conditionalFormatting>
  <conditionalFormatting sqref="Q74">
    <cfRule type="cellIs" dxfId="3" priority="453" operator="greaterThan">
      <formula>0</formula>
    </cfRule>
  </conditionalFormatting>
  <conditionalFormatting sqref="Q75">
    <cfRule type="cellIs" dxfId="3" priority="454" operator="greaterThan">
      <formula>0</formula>
    </cfRule>
  </conditionalFormatting>
  <conditionalFormatting sqref="Q76">
    <cfRule type="cellIs" dxfId="3" priority="455" operator="greaterThan">
      <formula>0</formula>
    </cfRule>
  </conditionalFormatting>
  <conditionalFormatting sqref="Q77">
    <cfRule type="cellIs" dxfId="3" priority="456" operator="greaterThan">
      <formula>0</formula>
    </cfRule>
  </conditionalFormatting>
  <conditionalFormatting sqref="Q78">
    <cfRule type="cellIs" dxfId="3" priority="457" operator="greaterThan">
      <formula>0</formula>
    </cfRule>
  </conditionalFormatting>
  <conditionalFormatting sqref="Q79">
    <cfRule type="cellIs" dxfId="3" priority="458" operator="greaterThan">
      <formula>0</formula>
    </cfRule>
  </conditionalFormatting>
  <conditionalFormatting sqref="Q80">
    <cfRule type="cellIs" dxfId="3" priority="459" operator="greaterThan">
      <formula>0</formula>
    </cfRule>
  </conditionalFormatting>
  <conditionalFormatting sqref="Q81">
    <cfRule type="cellIs" dxfId="3" priority="460" operator="greaterThan">
      <formula>0</formula>
    </cfRule>
  </conditionalFormatting>
  <conditionalFormatting sqref="Q82">
    <cfRule type="cellIs" dxfId="3" priority="461" operator="greaterThan">
      <formula>0</formula>
    </cfRule>
  </conditionalFormatting>
  <conditionalFormatting sqref="Q83">
    <cfRule type="cellIs" dxfId="3" priority="462" operator="greaterThan">
      <formula>0</formula>
    </cfRule>
  </conditionalFormatting>
  <conditionalFormatting sqref="Q84">
    <cfRule type="cellIs" dxfId="3" priority="463" operator="greaterThan">
      <formula>0</formula>
    </cfRule>
  </conditionalFormatting>
  <conditionalFormatting sqref="Q85">
    <cfRule type="cellIs" dxfId="3" priority="464" operator="greaterThan">
      <formula>0</formula>
    </cfRule>
  </conditionalFormatting>
  <conditionalFormatting sqref="Q86">
    <cfRule type="cellIs" dxfId="3" priority="465" operator="greaterThan">
      <formula>0</formula>
    </cfRule>
  </conditionalFormatting>
  <conditionalFormatting sqref="Q87">
    <cfRule type="cellIs" dxfId="3" priority="466" operator="greaterThan">
      <formula>0</formula>
    </cfRule>
  </conditionalFormatting>
  <conditionalFormatting sqref="Q88">
    <cfRule type="cellIs" dxfId="3" priority="467" operator="greaterThan">
      <formula>0</formula>
    </cfRule>
  </conditionalFormatting>
  <conditionalFormatting sqref="Q89">
    <cfRule type="cellIs" dxfId="3" priority="468" operator="greaterThan">
      <formula>0</formula>
    </cfRule>
  </conditionalFormatting>
  <conditionalFormatting sqref="Q90">
    <cfRule type="cellIs" dxfId="3" priority="469" operator="greaterThan">
      <formula>0</formula>
    </cfRule>
  </conditionalFormatting>
  <conditionalFormatting sqref="Q91">
    <cfRule type="cellIs" dxfId="3" priority="470" operator="greaterThan">
      <formula>0</formula>
    </cfRule>
  </conditionalFormatting>
  <conditionalFormatting sqref="Q92">
    <cfRule type="cellIs" dxfId="3" priority="471" operator="greaterThan">
      <formula>0</formula>
    </cfRule>
  </conditionalFormatting>
  <conditionalFormatting sqref="Q93">
    <cfRule type="cellIs" dxfId="3" priority="472" operator="greaterThan">
      <formula>0</formula>
    </cfRule>
  </conditionalFormatting>
  <conditionalFormatting sqref="Q94">
    <cfRule type="cellIs" dxfId="3" priority="473" operator="greaterThan">
      <formula>0</formula>
    </cfRule>
  </conditionalFormatting>
  <conditionalFormatting sqref="Q95">
    <cfRule type="cellIs" dxfId="3" priority="474" operator="greaterThan">
      <formula>0</formula>
    </cfRule>
  </conditionalFormatting>
  <conditionalFormatting sqref="Q96">
    <cfRule type="cellIs" dxfId="3" priority="475" operator="greaterThan">
      <formula>0</formula>
    </cfRule>
  </conditionalFormatting>
  <conditionalFormatting sqref="Q97">
    <cfRule type="cellIs" dxfId="3" priority="476" operator="greaterThan">
      <formula>0</formula>
    </cfRule>
  </conditionalFormatting>
  <conditionalFormatting sqref="Q98">
    <cfRule type="cellIs" dxfId="3" priority="477" operator="greaterThan">
      <formula>0</formula>
    </cfRule>
  </conditionalFormatting>
  <conditionalFormatting sqref="Q99">
    <cfRule type="cellIs" dxfId="3" priority="478" operator="greaterThan">
      <formula>0</formula>
    </cfRule>
  </conditionalFormatting>
  <conditionalFormatting sqref="Q100">
    <cfRule type="cellIs" dxfId="3" priority="479" operator="greaterThan">
      <formula>0</formula>
    </cfRule>
  </conditionalFormatting>
  <conditionalFormatting sqref="Q101">
    <cfRule type="cellIs" dxfId="3" priority="480" operator="greaterThan">
      <formula>0</formula>
    </cfRule>
  </conditionalFormatting>
  <conditionalFormatting sqref="Q102">
    <cfRule type="cellIs" dxfId="3" priority="481" operator="greaterThan">
      <formula>0</formula>
    </cfRule>
  </conditionalFormatting>
  <conditionalFormatting sqref="Q103">
    <cfRule type="cellIs" dxfId="3" priority="482" operator="greaterThan">
      <formula>0</formula>
    </cfRule>
  </conditionalFormatting>
  <conditionalFormatting sqref="R8">
    <cfRule type="cellIs" dxfId="3" priority="483" operator="greaterThan">
      <formula>0</formula>
    </cfRule>
  </conditionalFormatting>
  <conditionalFormatting sqref="R9">
    <cfRule type="cellIs" dxfId="3" priority="484" operator="greaterThan">
      <formula>0</formula>
    </cfRule>
  </conditionalFormatting>
  <conditionalFormatting sqref="R10">
    <cfRule type="cellIs" dxfId="3" priority="485" operator="greaterThan">
      <formula>0</formula>
    </cfRule>
  </conditionalFormatting>
  <conditionalFormatting sqref="R11">
    <cfRule type="cellIs" dxfId="3" priority="486" operator="greaterThan">
      <formula>0</formula>
    </cfRule>
  </conditionalFormatting>
  <conditionalFormatting sqref="R12">
    <cfRule type="cellIs" dxfId="3" priority="487" operator="greaterThan">
      <formula>0</formula>
    </cfRule>
  </conditionalFormatting>
  <conditionalFormatting sqref="R13">
    <cfRule type="cellIs" dxfId="3" priority="488" operator="greaterThan">
      <formula>0</formula>
    </cfRule>
  </conditionalFormatting>
  <conditionalFormatting sqref="R14">
    <cfRule type="cellIs" dxfId="3" priority="489" operator="greaterThan">
      <formula>0</formula>
    </cfRule>
  </conditionalFormatting>
  <conditionalFormatting sqref="R15">
    <cfRule type="cellIs" dxfId="3" priority="490" operator="greaterThan">
      <formula>0</formula>
    </cfRule>
  </conditionalFormatting>
  <conditionalFormatting sqref="R16">
    <cfRule type="cellIs" dxfId="3" priority="491" operator="greaterThan">
      <formula>0</formula>
    </cfRule>
  </conditionalFormatting>
  <conditionalFormatting sqref="R17">
    <cfRule type="cellIs" dxfId="3" priority="492" operator="greaterThan">
      <formula>0</formula>
    </cfRule>
  </conditionalFormatting>
  <conditionalFormatting sqref="R18">
    <cfRule type="cellIs" dxfId="3" priority="493" operator="greaterThan">
      <formula>0</formula>
    </cfRule>
  </conditionalFormatting>
  <conditionalFormatting sqref="R19">
    <cfRule type="cellIs" dxfId="3" priority="494" operator="greaterThan">
      <formula>0</formula>
    </cfRule>
  </conditionalFormatting>
  <conditionalFormatting sqref="R20">
    <cfRule type="cellIs" dxfId="3" priority="495" operator="greaterThan">
      <formula>0</formula>
    </cfRule>
  </conditionalFormatting>
  <conditionalFormatting sqref="R21">
    <cfRule type="cellIs" dxfId="3" priority="496" operator="greaterThan">
      <formula>0</formula>
    </cfRule>
  </conditionalFormatting>
  <conditionalFormatting sqref="R22">
    <cfRule type="cellIs" dxfId="3" priority="497" operator="greaterThan">
      <formula>0</formula>
    </cfRule>
  </conditionalFormatting>
  <conditionalFormatting sqref="R23">
    <cfRule type="cellIs" dxfId="3" priority="498" operator="greaterThan">
      <formula>0</formula>
    </cfRule>
  </conditionalFormatting>
  <conditionalFormatting sqref="R24">
    <cfRule type="cellIs" dxfId="3" priority="499" operator="greaterThan">
      <formula>0</formula>
    </cfRule>
  </conditionalFormatting>
  <conditionalFormatting sqref="R25">
    <cfRule type="cellIs" dxfId="3" priority="500" operator="greaterThan">
      <formula>0</formula>
    </cfRule>
  </conditionalFormatting>
  <conditionalFormatting sqref="R26">
    <cfRule type="cellIs" dxfId="3" priority="501" operator="greaterThan">
      <formula>0</formula>
    </cfRule>
  </conditionalFormatting>
  <conditionalFormatting sqref="R27">
    <cfRule type="cellIs" dxfId="3" priority="502" operator="greaterThan">
      <formula>0</formula>
    </cfRule>
  </conditionalFormatting>
  <conditionalFormatting sqref="R28">
    <cfRule type="cellIs" dxfId="3" priority="503" operator="greaterThan">
      <formula>0</formula>
    </cfRule>
  </conditionalFormatting>
  <conditionalFormatting sqref="R29">
    <cfRule type="cellIs" dxfId="3" priority="504" operator="greaterThan">
      <formula>0</formula>
    </cfRule>
  </conditionalFormatting>
  <conditionalFormatting sqref="R30">
    <cfRule type="cellIs" dxfId="3" priority="505" operator="greaterThan">
      <formula>0</formula>
    </cfRule>
  </conditionalFormatting>
  <conditionalFormatting sqref="R31">
    <cfRule type="cellIs" dxfId="3" priority="506" operator="greaterThan">
      <formula>0</formula>
    </cfRule>
  </conditionalFormatting>
  <conditionalFormatting sqref="R32">
    <cfRule type="cellIs" dxfId="3" priority="507" operator="greaterThan">
      <formula>0</formula>
    </cfRule>
  </conditionalFormatting>
  <conditionalFormatting sqref="R33">
    <cfRule type="cellIs" dxfId="3" priority="508" operator="greaterThan">
      <formula>0</formula>
    </cfRule>
  </conditionalFormatting>
  <conditionalFormatting sqref="R34">
    <cfRule type="cellIs" dxfId="3" priority="509" operator="greaterThan">
      <formula>0</formula>
    </cfRule>
  </conditionalFormatting>
  <conditionalFormatting sqref="R35">
    <cfRule type="cellIs" dxfId="3" priority="510" operator="greaterThan">
      <formula>0</formula>
    </cfRule>
  </conditionalFormatting>
  <conditionalFormatting sqref="R36">
    <cfRule type="cellIs" dxfId="3" priority="511" operator="greaterThan">
      <formula>0</formula>
    </cfRule>
  </conditionalFormatting>
  <conditionalFormatting sqref="R37">
    <cfRule type="cellIs" dxfId="3" priority="512" operator="greaterThan">
      <formula>0</formula>
    </cfRule>
  </conditionalFormatting>
  <conditionalFormatting sqref="R38">
    <cfRule type="cellIs" dxfId="3" priority="513" operator="greaterThan">
      <formula>0</formula>
    </cfRule>
  </conditionalFormatting>
  <conditionalFormatting sqref="R39">
    <cfRule type="cellIs" dxfId="3" priority="514" operator="greaterThan">
      <formula>0</formula>
    </cfRule>
  </conditionalFormatting>
  <conditionalFormatting sqref="R40">
    <cfRule type="cellIs" dxfId="3" priority="515" operator="greaterThan">
      <formula>0</formula>
    </cfRule>
  </conditionalFormatting>
  <conditionalFormatting sqref="R41">
    <cfRule type="cellIs" dxfId="3" priority="516" operator="greaterThan">
      <formula>0</formula>
    </cfRule>
  </conditionalFormatting>
  <conditionalFormatting sqref="R42">
    <cfRule type="cellIs" dxfId="3" priority="517" operator="greaterThan">
      <formula>0</formula>
    </cfRule>
  </conditionalFormatting>
  <conditionalFormatting sqref="R43">
    <cfRule type="cellIs" dxfId="3" priority="518" operator="greaterThan">
      <formula>0</formula>
    </cfRule>
  </conditionalFormatting>
  <conditionalFormatting sqref="R44">
    <cfRule type="cellIs" dxfId="3" priority="519" operator="greaterThan">
      <formula>0</formula>
    </cfRule>
  </conditionalFormatting>
  <conditionalFormatting sqref="R45">
    <cfRule type="cellIs" dxfId="3" priority="520" operator="greaterThan">
      <formula>0</formula>
    </cfRule>
  </conditionalFormatting>
  <conditionalFormatting sqref="R46">
    <cfRule type="cellIs" dxfId="3" priority="521" operator="greaterThan">
      <formula>0</formula>
    </cfRule>
  </conditionalFormatting>
  <conditionalFormatting sqref="R47">
    <cfRule type="cellIs" dxfId="3" priority="522" operator="greaterThan">
      <formula>0</formula>
    </cfRule>
  </conditionalFormatting>
  <conditionalFormatting sqref="R48">
    <cfRule type="cellIs" dxfId="3" priority="523" operator="greaterThan">
      <formula>0</formula>
    </cfRule>
  </conditionalFormatting>
  <conditionalFormatting sqref="R49">
    <cfRule type="cellIs" dxfId="3" priority="524" operator="greaterThan">
      <formula>0</formula>
    </cfRule>
  </conditionalFormatting>
  <conditionalFormatting sqref="R50">
    <cfRule type="cellIs" dxfId="3" priority="525" operator="greaterThan">
      <formula>0</formula>
    </cfRule>
  </conditionalFormatting>
  <conditionalFormatting sqref="R51">
    <cfRule type="cellIs" dxfId="3" priority="526" operator="greaterThan">
      <formula>0</formula>
    </cfRule>
  </conditionalFormatting>
  <conditionalFormatting sqref="R52">
    <cfRule type="cellIs" dxfId="3" priority="527" operator="greaterThan">
      <formula>0</formula>
    </cfRule>
  </conditionalFormatting>
  <conditionalFormatting sqref="R53">
    <cfRule type="cellIs" dxfId="3" priority="528" operator="greaterThan">
      <formula>0</formula>
    </cfRule>
  </conditionalFormatting>
  <conditionalFormatting sqref="R54">
    <cfRule type="cellIs" dxfId="3" priority="529" operator="greaterThan">
      <formula>0</formula>
    </cfRule>
  </conditionalFormatting>
  <conditionalFormatting sqref="R55">
    <cfRule type="cellIs" dxfId="3" priority="530" operator="greaterThan">
      <formula>0</formula>
    </cfRule>
  </conditionalFormatting>
  <conditionalFormatting sqref="R56">
    <cfRule type="cellIs" dxfId="3" priority="531" operator="greaterThan">
      <formula>0</formula>
    </cfRule>
  </conditionalFormatting>
  <conditionalFormatting sqref="R57">
    <cfRule type="cellIs" dxfId="3" priority="532" operator="greaterThan">
      <formula>0</formula>
    </cfRule>
  </conditionalFormatting>
  <conditionalFormatting sqref="R58">
    <cfRule type="cellIs" dxfId="3" priority="533" operator="greaterThan">
      <formula>0</formula>
    </cfRule>
  </conditionalFormatting>
  <conditionalFormatting sqref="R59">
    <cfRule type="cellIs" dxfId="3" priority="534" operator="greaterThan">
      <formula>0</formula>
    </cfRule>
  </conditionalFormatting>
  <conditionalFormatting sqref="R60">
    <cfRule type="cellIs" dxfId="3" priority="535" operator="greaterThan">
      <formula>0</formula>
    </cfRule>
  </conditionalFormatting>
  <conditionalFormatting sqref="R61">
    <cfRule type="cellIs" dxfId="3" priority="536" operator="greaterThan">
      <formula>0</formula>
    </cfRule>
  </conditionalFormatting>
  <conditionalFormatting sqref="R62">
    <cfRule type="cellIs" dxfId="3" priority="537" operator="greaterThan">
      <formula>0</formula>
    </cfRule>
  </conditionalFormatting>
  <conditionalFormatting sqref="R63">
    <cfRule type="cellIs" dxfId="3" priority="538" operator="greaterThan">
      <formula>0</formula>
    </cfRule>
  </conditionalFormatting>
  <conditionalFormatting sqref="R64">
    <cfRule type="cellIs" dxfId="3" priority="539" operator="greaterThan">
      <formula>0</formula>
    </cfRule>
  </conditionalFormatting>
  <conditionalFormatting sqref="R65">
    <cfRule type="cellIs" dxfId="3" priority="540" operator="greaterThan">
      <formula>0</formula>
    </cfRule>
  </conditionalFormatting>
  <conditionalFormatting sqref="R66">
    <cfRule type="cellIs" dxfId="3" priority="541" operator="greaterThan">
      <formula>0</formula>
    </cfRule>
  </conditionalFormatting>
  <conditionalFormatting sqref="R67">
    <cfRule type="cellIs" dxfId="3" priority="542" operator="greaterThan">
      <formula>0</formula>
    </cfRule>
  </conditionalFormatting>
  <conditionalFormatting sqref="R68">
    <cfRule type="cellIs" dxfId="3" priority="543" operator="greaterThan">
      <formula>0</formula>
    </cfRule>
  </conditionalFormatting>
  <conditionalFormatting sqref="R69">
    <cfRule type="cellIs" dxfId="3" priority="544" operator="greaterThan">
      <formula>0</formula>
    </cfRule>
  </conditionalFormatting>
  <conditionalFormatting sqref="R70">
    <cfRule type="cellIs" dxfId="3" priority="545" operator="greaterThan">
      <formula>0</formula>
    </cfRule>
  </conditionalFormatting>
  <conditionalFormatting sqref="R71">
    <cfRule type="cellIs" dxfId="3" priority="546" operator="greaterThan">
      <formula>0</formula>
    </cfRule>
  </conditionalFormatting>
  <conditionalFormatting sqref="R72">
    <cfRule type="cellIs" dxfId="3" priority="547" operator="greaterThan">
      <formula>0</formula>
    </cfRule>
  </conditionalFormatting>
  <conditionalFormatting sqref="R73">
    <cfRule type="cellIs" dxfId="3" priority="548" operator="greaterThan">
      <formula>0</formula>
    </cfRule>
  </conditionalFormatting>
  <conditionalFormatting sqref="R74">
    <cfRule type="cellIs" dxfId="3" priority="549" operator="greaterThan">
      <formula>0</formula>
    </cfRule>
  </conditionalFormatting>
  <conditionalFormatting sqref="R75">
    <cfRule type="cellIs" dxfId="3" priority="550" operator="greaterThan">
      <formula>0</formula>
    </cfRule>
  </conditionalFormatting>
  <conditionalFormatting sqref="R76">
    <cfRule type="cellIs" dxfId="3" priority="551" operator="greaterThan">
      <formula>0</formula>
    </cfRule>
  </conditionalFormatting>
  <conditionalFormatting sqref="R77">
    <cfRule type="cellIs" dxfId="3" priority="552" operator="greaterThan">
      <formula>0</formula>
    </cfRule>
  </conditionalFormatting>
  <conditionalFormatting sqref="R78">
    <cfRule type="cellIs" dxfId="3" priority="553" operator="greaterThan">
      <formula>0</formula>
    </cfRule>
  </conditionalFormatting>
  <conditionalFormatting sqref="R79">
    <cfRule type="cellIs" dxfId="3" priority="554" operator="greaterThan">
      <formula>0</formula>
    </cfRule>
  </conditionalFormatting>
  <conditionalFormatting sqref="R80">
    <cfRule type="cellIs" dxfId="3" priority="555" operator="greaterThan">
      <formula>0</formula>
    </cfRule>
  </conditionalFormatting>
  <conditionalFormatting sqref="R81">
    <cfRule type="cellIs" dxfId="3" priority="556" operator="greaterThan">
      <formula>0</formula>
    </cfRule>
  </conditionalFormatting>
  <conditionalFormatting sqref="R82">
    <cfRule type="cellIs" dxfId="3" priority="557" operator="greaterThan">
      <formula>0</formula>
    </cfRule>
  </conditionalFormatting>
  <conditionalFormatting sqref="R83">
    <cfRule type="cellIs" dxfId="3" priority="558" operator="greaterThan">
      <formula>0</formula>
    </cfRule>
  </conditionalFormatting>
  <conditionalFormatting sqref="R84">
    <cfRule type="cellIs" dxfId="3" priority="559" operator="greaterThan">
      <formula>0</formula>
    </cfRule>
  </conditionalFormatting>
  <conditionalFormatting sqref="R85">
    <cfRule type="cellIs" dxfId="3" priority="560" operator="greaterThan">
      <formula>0</formula>
    </cfRule>
  </conditionalFormatting>
  <conditionalFormatting sqref="R86">
    <cfRule type="cellIs" dxfId="3" priority="561" operator="greaterThan">
      <formula>0</formula>
    </cfRule>
  </conditionalFormatting>
  <conditionalFormatting sqref="R87">
    <cfRule type="cellIs" dxfId="3" priority="562" operator="greaterThan">
      <formula>0</formula>
    </cfRule>
  </conditionalFormatting>
  <conditionalFormatting sqref="R88">
    <cfRule type="cellIs" dxfId="3" priority="563" operator="greaterThan">
      <formula>0</formula>
    </cfRule>
  </conditionalFormatting>
  <conditionalFormatting sqref="R89">
    <cfRule type="cellIs" dxfId="3" priority="564" operator="greaterThan">
      <formula>0</formula>
    </cfRule>
  </conditionalFormatting>
  <conditionalFormatting sqref="R90">
    <cfRule type="cellIs" dxfId="3" priority="565" operator="greaterThan">
      <formula>0</formula>
    </cfRule>
  </conditionalFormatting>
  <conditionalFormatting sqref="R91">
    <cfRule type="cellIs" dxfId="3" priority="566" operator="greaterThan">
      <formula>0</formula>
    </cfRule>
  </conditionalFormatting>
  <conditionalFormatting sqref="R92">
    <cfRule type="cellIs" dxfId="3" priority="567" operator="greaterThan">
      <formula>0</formula>
    </cfRule>
  </conditionalFormatting>
  <conditionalFormatting sqref="R93">
    <cfRule type="cellIs" dxfId="3" priority="568" operator="greaterThan">
      <formula>0</formula>
    </cfRule>
  </conditionalFormatting>
  <conditionalFormatting sqref="R94">
    <cfRule type="cellIs" dxfId="3" priority="569" operator="greaterThan">
      <formula>0</formula>
    </cfRule>
  </conditionalFormatting>
  <conditionalFormatting sqref="R95">
    <cfRule type="cellIs" dxfId="3" priority="570" operator="greaterThan">
      <formula>0</formula>
    </cfRule>
  </conditionalFormatting>
  <conditionalFormatting sqref="R96">
    <cfRule type="cellIs" dxfId="3" priority="571" operator="greaterThan">
      <formula>0</formula>
    </cfRule>
  </conditionalFormatting>
  <conditionalFormatting sqref="R97">
    <cfRule type="cellIs" dxfId="3" priority="572" operator="greaterThan">
      <formula>0</formula>
    </cfRule>
  </conditionalFormatting>
  <conditionalFormatting sqref="R98">
    <cfRule type="cellIs" dxfId="3" priority="573" operator="greaterThan">
      <formula>0</formula>
    </cfRule>
  </conditionalFormatting>
  <conditionalFormatting sqref="R99">
    <cfRule type="cellIs" dxfId="3" priority="574" operator="greaterThan">
      <formula>0</formula>
    </cfRule>
  </conditionalFormatting>
  <conditionalFormatting sqref="R100">
    <cfRule type="cellIs" dxfId="3" priority="575" operator="greaterThan">
      <formula>0</formula>
    </cfRule>
  </conditionalFormatting>
  <conditionalFormatting sqref="R101">
    <cfRule type="cellIs" dxfId="3" priority="576" operator="greaterThan">
      <formula>0</formula>
    </cfRule>
  </conditionalFormatting>
  <conditionalFormatting sqref="R102">
    <cfRule type="cellIs" dxfId="3" priority="577" operator="greaterThan">
      <formula>0</formula>
    </cfRule>
  </conditionalFormatting>
  <conditionalFormatting sqref="R103">
    <cfRule type="cellIs" dxfId="3" priority="578" operator="greaterThan">
      <formula>0</formula>
    </cfRule>
  </conditionalFormatting>
  <conditionalFormatting sqref="H8">
    <cfRule type="cellIs" dxfId="4" priority="579" operator="greaterThan">
      <formula>250</formula>
    </cfRule>
  </conditionalFormatting>
  <conditionalFormatting sqref="H8">
    <cfRule type="cellIs" dxfId="5" priority="580" operator="greaterThan">
      <formula>200</formula>
    </cfRule>
  </conditionalFormatting>
  <conditionalFormatting sqref="H8">
    <cfRule type="cellIs" dxfId="6" priority="581" operator="greaterThan">
      <formula>150</formula>
    </cfRule>
  </conditionalFormatting>
  <conditionalFormatting sqref="H9">
    <cfRule type="cellIs" dxfId="4" priority="582" operator="greaterThan">
      <formula>250</formula>
    </cfRule>
  </conditionalFormatting>
  <conditionalFormatting sqref="H9">
    <cfRule type="cellIs" dxfId="5" priority="583" operator="greaterThan">
      <formula>200</formula>
    </cfRule>
  </conditionalFormatting>
  <conditionalFormatting sqref="H9">
    <cfRule type="cellIs" dxfId="6" priority="584" operator="greaterThan">
      <formula>150</formula>
    </cfRule>
  </conditionalFormatting>
  <conditionalFormatting sqref="H10">
    <cfRule type="cellIs" dxfId="4" priority="585" operator="greaterThan">
      <formula>250</formula>
    </cfRule>
  </conditionalFormatting>
  <conditionalFormatting sqref="H10">
    <cfRule type="cellIs" dxfId="5" priority="586" operator="greaterThan">
      <formula>200</formula>
    </cfRule>
  </conditionalFormatting>
  <conditionalFormatting sqref="H10">
    <cfRule type="cellIs" dxfId="6" priority="587" operator="greaterThan">
      <formula>150</formula>
    </cfRule>
  </conditionalFormatting>
  <conditionalFormatting sqref="H11">
    <cfRule type="cellIs" dxfId="4" priority="588" operator="greaterThan">
      <formula>250</formula>
    </cfRule>
  </conditionalFormatting>
  <conditionalFormatting sqref="H11">
    <cfRule type="cellIs" dxfId="5" priority="589" operator="greaterThan">
      <formula>200</formula>
    </cfRule>
  </conditionalFormatting>
  <conditionalFormatting sqref="H11">
    <cfRule type="cellIs" dxfId="6" priority="590" operator="greaterThan">
      <formula>150</formula>
    </cfRule>
  </conditionalFormatting>
  <conditionalFormatting sqref="H12">
    <cfRule type="cellIs" dxfId="4" priority="591" operator="greaterThan">
      <formula>250</formula>
    </cfRule>
  </conditionalFormatting>
  <conditionalFormatting sqref="H12">
    <cfRule type="cellIs" dxfId="5" priority="592" operator="greaterThan">
      <formula>200</formula>
    </cfRule>
  </conditionalFormatting>
  <conditionalFormatting sqref="H12">
    <cfRule type="cellIs" dxfId="6" priority="593" operator="greaterThan">
      <formula>150</formula>
    </cfRule>
  </conditionalFormatting>
  <conditionalFormatting sqref="H13">
    <cfRule type="cellIs" dxfId="4" priority="594" operator="greaterThan">
      <formula>250</formula>
    </cfRule>
  </conditionalFormatting>
  <conditionalFormatting sqref="H13">
    <cfRule type="cellIs" dxfId="5" priority="595" operator="greaterThan">
      <formula>200</formula>
    </cfRule>
  </conditionalFormatting>
  <conditionalFormatting sqref="H13">
    <cfRule type="cellIs" dxfId="6" priority="596" operator="greaterThan">
      <formula>150</formula>
    </cfRule>
  </conditionalFormatting>
  <conditionalFormatting sqref="H14">
    <cfRule type="cellIs" dxfId="4" priority="597" operator="greaterThan">
      <formula>250</formula>
    </cfRule>
  </conditionalFormatting>
  <conditionalFormatting sqref="H14">
    <cfRule type="cellIs" dxfId="5" priority="598" operator="greaterThan">
      <formula>200</formula>
    </cfRule>
  </conditionalFormatting>
  <conditionalFormatting sqref="H14">
    <cfRule type="cellIs" dxfId="6" priority="599" operator="greaterThan">
      <formula>150</formula>
    </cfRule>
  </conditionalFormatting>
  <conditionalFormatting sqref="H15">
    <cfRule type="cellIs" dxfId="4" priority="600" operator="greaterThan">
      <formula>250</formula>
    </cfRule>
  </conditionalFormatting>
  <conditionalFormatting sqref="H15">
    <cfRule type="cellIs" dxfId="5" priority="601" operator="greaterThan">
      <formula>200</formula>
    </cfRule>
  </conditionalFormatting>
  <conditionalFormatting sqref="H15">
    <cfRule type="cellIs" dxfId="6" priority="602" operator="greaterThan">
      <formula>150</formula>
    </cfRule>
  </conditionalFormatting>
  <conditionalFormatting sqref="H16">
    <cfRule type="cellIs" dxfId="4" priority="603" operator="greaterThan">
      <formula>250</formula>
    </cfRule>
  </conditionalFormatting>
  <conditionalFormatting sqref="H16">
    <cfRule type="cellIs" dxfId="5" priority="604" operator="greaterThan">
      <formula>200</formula>
    </cfRule>
  </conditionalFormatting>
  <conditionalFormatting sqref="H16">
    <cfRule type="cellIs" dxfId="6" priority="605" operator="greaterThan">
      <formula>150</formula>
    </cfRule>
  </conditionalFormatting>
  <conditionalFormatting sqref="H17">
    <cfRule type="cellIs" dxfId="4" priority="606" operator="greaterThan">
      <formula>250</formula>
    </cfRule>
  </conditionalFormatting>
  <conditionalFormatting sqref="H17">
    <cfRule type="cellIs" dxfId="5" priority="607" operator="greaterThan">
      <formula>200</formula>
    </cfRule>
  </conditionalFormatting>
  <conditionalFormatting sqref="H17">
    <cfRule type="cellIs" dxfId="6" priority="608" operator="greaterThan">
      <formula>150</formula>
    </cfRule>
  </conditionalFormatting>
  <conditionalFormatting sqref="H18">
    <cfRule type="cellIs" dxfId="4" priority="609" operator="greaterThan">
      <formula>250</formula>
    </cfRule>
  </conditionalFormatting>
  <conditionalFormatting sqref="H18">
    <cfRule type="cellIs" dxfId="5" priority="610" operator="greaterThan">
      <formula>200</formula>
    </cfRule>
  </conditionalFormatting>
  <conditionalFormatting sqref="H18">
    <cfRule type="cellIs" dxfId="6" priority="611" operator="greaterThan">
      <formula>150</formula>
    </cfRule>
  </conditionalFormatting>
  <conditionalFormatting sqref="H19">
    <cfRule type="cellIs" dxfId="4" priority="612" operator="greaterThan">
      <formula>250</formula>
    </cfRule>
  </conditionalFormatting>
  <conditionalFormatting sqref="H19">
    <cfRule type="cellIs" dxfId="5" priority="613" operator="greaterThan">
      <formula>200</formula>
    </cfRule>
  </conditionalFormatting>
  <conditionalFormatting sqref="H19">
    <cfRule type="cellIs" dxfId="6" priority="614" operator="greaterThan">
      <formula>150</formula>
    </cfRule>
  </conditionalFormatting>
  <conditionalFormatting sqref="H20">
    <cfRule type="cellIs" dxfId="4" priority="615" operator="greaterThan">
      <formula>250</formula>
    </cfRule>
  </conditionalFormatting>
  <conditionalFormatting sqref="H20">
    <cfRule type="cellIs" dxfId="5" priority="616" operator="greaterThan">
      <formula>200</formula>
    </cfRule>
  </conditionalFormatting>
  <conditionalFormatting sqref="H20">
    <cfRule type="cellIs" dxfId="6" priority="617" operator="greaterThan">
      <formula>150</formula>
    </cfRule>
  </conditionalFormatting>
  <conditionalFormatting sqref="H21">
    <cfRule type="cellIs" dxfId="4" priority="618" operator="greaterThan">
      <formula>250</formula>
    </cfRule>
  </conditionalFormatting>
  <conditionalFormatting sqref="H21">
    <cfRule type="cellIs" dxfId="5" priority="619" operator="greaterThan">
      <formula>200</formula>
    </cfRule>
  </conditionalFormatting>
  <conditionalFormatting sqref="H21">
    <cfRule type="cellIs" dxfId="6" priority="620" operator="greaterThan">
      <formula>150</formula>
    </cfRule>
  </conditionalFormatting>
  <conditionalFormatting sqref="H22">
    <cfRule type="cellIs" dxfId="4" priority="621" operator="greaterThan">
      <formula>250</formula>
    </cfRule>
  </conditionalFormatting>
  <conditionalFormatting sqref="H22">
    <cfRule type="cellIs" dxfId="5" priority="622" operator="greaterThan">
      <formula>200</formula>
    </cfRule>
  </conditionalFormatting>
  <conditionalFormatting sqref="H22">
    <cfRule type="cellIs" dxfId="6" priority="623" operator="greaterThan">
      <formula>150</formula>
    </cfRule>
  </conditionalFormatting>
  <conditionalFormatting sqref="H23">
    <cfRule type="cellIs" dxfId="4" priority="624" operator="greaterThan">
      <formula>250</formula>
    </cfRule>
  </conditionalFormatting>
  <conditionalFormatting sqref="H23">
    <cfRule type="cellIs" dxfId="5" priority="625" operator="greaterThan">
      <formula>200</formula>
    </cfRule>
  </conditionalFormatting>
  <conditionalFormatting sqref="H23">
    <cfRule type="cellIs" dxfId="6" priority="626" operator="greaterThan">
      <formula>150</formula>
    </cfRule>
  </conditionalFormatting>
  <conditionalFormatting sqref="H24">
    <cfRule type="cellIs" dxfId="4" priority="627" operator="greaterThan">
      <formula>250</formula>
    </cfRule>
  </conditionalFormatting>
  <conditionalFormatting sqref="H24">
    <cfRule type="cellIs" dxfId="5" priority="628" operator="greaterThan">
      <formula>200</formula>
    </cfRule>
  </conditionalFormatting>
  <conditionalFormatting sqref="H24">
    <cfRule type="cellIs" dxfId="6" priority="629" operator="greaterThan">
      <formula>150</formula>
    </cfRule>
  </conditionalFormatting>
  <conditionalFormatting sqref="H25">
    <cfRule type="cellIs" dxfId="4" priority="630" operator="greaterThan">
      <formula>250</formula>
    </cfRule>
  </conditionalFormatting>
  <conditionalFormatting sqref="H25">
    <cfRule type="cellIs" dxfId="5" priority="631" operator="greaterThan">
      <formula>200</formula>
    </cfRule>
  </conditionalFormatting>
  <conditionalFormatting sqref="H25">
    <cfRule type="cellIs" dxfId="6" priority="632" operator="greaterThan">
      <formula>150</formula>
    </cfRule>
  </conditionalFormatting>
  <conditionalFormatting sqref="H26">
    <cfRule type="cellIs" dxfId="4" priority="633" operator="greaterThan">
      <formula>250</formula>
    </cfRule>
  </conditionalFormatting>
  <conditionalFormatting sqref="H26">
    <cfRule type="cellIs" dxfId="5" priority="634" operator="greaterThan">
      <formula>200</formula>
    </cfRule>
  </conditionalFormatting>
  <conditionalFormatting sqref="H26">
    <cfRule type="cellIs" dxfId="6" priority="635" operator="greaterThan">
      <formula>150</formula>
    </cfRule>
  </conditionalFormatting>
  <conditionalFormatting sqref="H27">
    <cfRule type="cellIs" dxfId="4" priority="636" operator="greaterThan">
      <formula>250</formula>
    </cfRule>
  </conditionalFormatting>
  <conditionalFormatting sqref="H27">
    <cfRule type="cellIs" dxfId="5" priority="637" operator="greaterThan">
      <formula>200</formula>
    </cfRule>
  </conditionalFormatting>
  <conditionalFormatting sqref="H27">
    <cfRule type="cellIs" dxfId="6" priority="638" operator="greaterThan">
      <formula>150</formula>
    </cfRule>
  </conditionalFormatting>
  <conditionalFormatting sqref="H28">
    <cfRule type="cellIs" dxfId="4" priority="639" operator="greaterThan">
      <formula>250</formula>
    </cfRule>
  </conditionalFormatting>
  <conditionalFormatting sqref="H28">
    <cfRule type="cellIs" dxfId="5" priority="640" operator="greaterThan">
      <formula>200</formula>
    </cfRule>
  </conditionalFormatting>
  <conditionalFormatting sqref="H28">
    <cfRule type="cellIs" dxfId="6" priority="641" operator="greaterThan">
      <formula>150</formula>
    </cfRule>
  </conditionalFormatting>
  <conditionalFormatting sqref="H29">
    <cfRule type="cellIs" dxfId="4" priority="642" operator="greaterThan">
      <formula>250</formula>
    </cfRule>
  </conditionalFormatting>
  <conditionalFormatting sqref="H29">
    <cfRule type="cellIs" dxfId="5" priority="643" operator="greaterThan">
      <formula>200</formula>
    </cfRule>
  </conditionalFormatting>
  <conditionalFormatting sqref="H29">
    <cfRule type="cellIs" dxfId="6" priority="644" operator="greaterThan">
      <formula>150</formula>
    </cfRule>
  </conditionalFormatting>
  <conditionalFormatting sqref="H30">
    <cfRule type="cellIs" dxfId="4" priority="645" operator="greaterThan">
      <formula>250</formula>
    </cfRule>
  </conditionalFormatting>
  <conditionalFormatting sqref="H30">
    <cfRule type="cellIs" dxfId="5" priority="646" operator="greaterThan">
      <formula>200</formula>
    </cfRule>
  </conditionalFormatting>
  <conditionalFormatting sqref="H30">
    <cfRule type="cellIs" dxfId="6" priority="647" operator="greaterThan">
      <formula>150</formula>
    </cfRule>
  </conditionalFormatting>
  <conditionalFormatting sqref="H31">
    <cfRule type="cellIs" dxfId="4" priority="648" operator="greaterThan">
      <formula>250</formula>
    </cfRule>
  </conditionalFormatting>
  <conditionalFormatting sqref="H31">
    <cfRule type="cellIs" dxfId="5" priority="649" operator="greaterThan">
      <formula>200</formula>
    </cfRule>
  </conditionalFormatting>
  <conditionalFormatting sqref="H31">
    <cfRule type="cellIs" dxfId="6" priority="650" operator="greaterThan">
      <formula>150</formula>
    </cfRule>
  </conditionalFormatting>
  <conditionalFormatting sqref="H32">
    <cfRule type="cellIs" dxfId="4" priority="651" operator="greaterThan">
      <formula>250</formula>
    </cfRule>
  </conditionalFormatting>
  <conditionalFormatting sqref="H32">
    <cfRule type="cellIs" dxfId="5" priority="652" operator="greaterThan">
      <formula>200</formula>
    </cfRule>
  </conditionalFormatting>
  <conditionalFormatting sqref="H32">
    <cfRule type="cellIs" dxfId="6" priority="653" operator="greaterThan">
      <formula>150</formula>
    </cfRule>
  </conditionalFormatting>
  <conditionalFormatting sqref="H33">
    <cfRule type="cellIs" dxfId="4" priority="654" operator="greaterThan">
      <formula>250</formula>
    </cfRule>
  </conditionalFormatting>
  <conditionalFormatting sqref="H33">
    <cfRule type="cellIs" dxfId="5" priority="655" operator="greaterThan">
      <formula>200</formula>
    </cfRule>
  </conditionalFormatting>
  <conditionalFormatting sqref="H33">
    <cfRule type="cellIs" dxfId="6" priority="656" operator="greaterThan">
      <formula>150</formula>
    </cfRule>
  </conditionalFormatting>
  <conditionalFormatting sqref="H34">
    <cfRule type="cellIs" dxfId="4" priority="657" operator="greaterThan">
      <formula>250</formula>
    </cfRule>
  </conditionalFormatting>
  <conditionalFormatting sqref="H34">
    <cfRule type="cellIs" dxfId="5" priority="658" operator="greaterThan">
      <formula>200</formula>
    </cfRule>
  </conditionalFormatting>
  <conditionalFormatting sqref="H34">
    <cfRule type="cellIs" dxfId="6" priority="659" operator="greaterThan">
      <formula>150</formula>
    </cfRule>
  </conditionalFormatting>
  <conditionalFormatting sqref="H35">
    <cfRule type="cellIs" dxfId="4" priority="660" operator="greaterThan">
      <formula>250</formula>
    </cfRule>
  </conditionalFormatting>
  <conditionalFormatting sqref="H35">
    <cfRule type="cellIs" dxfId="5" priority="661" operator="greaterThan">
      <formula>200</formula>
    </cfRule>
  </conditionalFormatting>
  <conditionalFormatting sqref="H35">
    <cfRule type="cellIs" dxfId="6" priority="662" operator="greaterThan">
      <formula>150</formula>
    </cfRule>
  </conditionalFormatting>
  <conditionalFormatting sqref="H36">
    <cfRule type="cellIs" dxfId="4" priority="663" operator="greaterThan">
      <formula>250</formula>
    </cfRule>
  </conditionalFormatting>
  <conditionalFormatting sqref="H36">
    <cfRule type="cellIs" dxfId="5" priority="664" operator="greaterThan">
      <formula>200</formula>
    </cfRule>
  </conditionalFormatting>
  <conditionalFormatting sqref="H36">
    <cfRule type="cellIs" dxfId="6" priority="665" operator="greaterThan">
      <formula>150</formula>
    </cfRule>
  </conditionalFormatting>
  <conditionalFormatting sqref="H37">
    <cfRule type="cellIs" dxfId="4" priority="666" operator="greaterThan">
      <formula>250</formula>
    </cfRule>
  </conditionalFormatting>
  <conditionalFormatting sqref="H37">
    <cfRule type="cellIs" dxfId="5" priority="667" operator="greaterThan">
      <formula>200</formula>
    </cfRule>
  </conditionalFormatting>
  <conditionalFormatting sqref="H37">
    <cfRule type="cellIs" dxfId="6" priority="668" operator="greaterThan">
      <formula>150</formula>
    </cfRule>
  </conditionalFormatting>
  <conditionalFormatting sqref="H38">
    <cfRule type="cellIs" dxfId="4" priority="669" operator="greaterThan">
      <formula>250</formula>
    </cfRule>
  </conditionalFormatting>
  <conditionalFormatting sqref="H38">
    <cfRule type="cellIs" dxfId="5" priority="670" operator="greaterThan">
      <formula>200</formula>
    </cfRule>
  </conditionalFormatting>
  <conditionalFormatting sqref="H38">
    <cfRule type="cellIs" dxfId="6" priority="671" operator="greaterThan">
      <formula>150</formula>
    </cfRule>
  </conditionalFormatting>
  <conditionalFormatting sqref="H39">
    <cfRule type="cellIs" dxfId="4" priority="672" operator="greaterThan">
      <formula>250</formula>
    </cfRule>
  </conditionalFormatting>
  <conditionalFormatting sqref="H39">
    <cfRule type="cellIs" dxfId="5" priority="673" operator="greaterThan">
      <formula>200</formula>
    </cfRule>
  </conditionalFormatting>
  <conditionalFormatting sqref="H39">
    <cfRule type="cellIs" dxfId="6" priority="674" operator="greaterThan">
      <formula>150</formula>
    </cfRule>
  </conditionalFormatting>
  <conditionalFormatting sqref="H40">
    <cfRule type="cellIs" dxfId="4" priority="675" operator="greaterThan">
      <formula>250</formula>
    </cfRule>
  </conditionalFormatting>
  <conditionalFormatting sqref="H40">
    <cfRule type="cellIs" dxfId="5" priority="676" operator="greaterThan">
      <formula>200</formula>
    </cfRule>
  </conditionalFormatting>
  <conditionalFormatting sqref="H40">
    <cfRule type="cellIs" dxfId="6" priority="677" operator="greaterThan">
      <formula>150</formula>
    </cfRule>
  </conditionalFormatting>
  <conditionalFormatting sqref="H41">
    <cfRule type="cellIs" dxfId="4" priority="678" operator="greaterThan">
      <formula>250</formula>
    </cfRule>
  </conditionalFormatting>
  <conditionalFormatting sqref="H41">
    <cfRule type="cellIs" dxfId="5" priority="679" operator="greaterThan">
      <formula>200</formula>
    </cfRule>
  </conditionalFormatting>
  <conditionalFormatting sqref="H41">
    <cfRule type="cellIs" dxfId="6" priority="680" operator="greaterThan">
      <formula>150</formula>
    </cfRule>
  </conditionalFormatting>
  <conditionalFormatting sqref="H42">
    <cfRule type="cellIs" dxfId="4" priority="681" operator="greaterThan">
      <formula>250</formula>
    </cfRule>
  </conditionalFormatting>
  <conditionalFormatting sqref="H42">
    <cfRule type="cellIs" dxfId="5" priority="682" operator="greaterThan">
      <formula>200</formula>
    </cfRule>
  </conditionalFormatting>
  <conditionalFormatting sqref="H42">
    <cfRule type="cellIs" dxfId="6" priority="683" operator="greaterThan">
      <formula>150</formula>
    </cfRule>
  </conditionalFormatting>
  <conditionalFormatting sqref="H43">
    <cfRule type="cellIs" dxfId="4" priority="684" operator="greaterThan">
      <formula>250</formula>
    </cfRule>
  </conditionalFormatting>
  <conditionalFormatting sqref="H43">
    <cfRule type="cellIs" dxfId="5" priority="685" operator="greaterThan">
      <formula>200</formula>
    </cfRule>
  </conditionalFormatting>
  <conditionalFormatting sqref="H43">
    <cfRule type="cellIs" dxfId="6" priority="686" operator="greaterThan">
      <formula>150</formula>
    </cfRule>
  </conditionalFormatting>
  <conditionalFormatting sqref="H44">
    <cfRule type="cellIs" dxfId="4" priority="687" operator="greaterThan">
      <formula>250</formula>
    </cfRule>
  </conditionalFormatting>
  <conditionalFormatting sqref="H44">
    <cfRule type="cellIs" dxfId="5" priority="688" operator="greaterThan">
      <formula>200</formula>
    </cfRule>
  </conditionalFormatting>
  <conditionalFormatting sqref="H44">
    <cfRule type="cellIs" dxfId="6" priority="689" operator="greaterThan">
      <formula>150</formula>
    </cfRule>
  </conditionalFormatting>
  <conditionalFormatting sqref="H45">
    <cfRule type="cellIs" dxfId="4" priority="690" operator="greaterThan">
      <formula>250</formula>
    </cfRule>
  </conditionalFormatting>
  <conditionalFormatting sqref="H45">
    <cfRule type="cellIs" dxfId="5" priority="691" operator="greaterThan">
      <formula>200</formula>
    </cfRule>
  </conditionalFormatting>
  <conditionalFormatting sqref="H45">
    <cfRule type="cellIs" dxfId="6" priority="692" operator="greaterThan">
      <formula>150</formula>
    </cfRule>
  </conditionalFormatting>
  <conditionalFormatting sqref="H46">
    <cfRule type="cellIs" dxfId="4" priority="693" operator="greaterThan">
      <formula>250</formula>
    </cfRule>
  </conditionalFormatting>
  <conditionalFormatting sqref="H46">
    <cfRule type="cellIs" dxfId="5" priority="694" operator="greaterThan">
      <formula>200</formula>
    </cfRule>
  </conditionalFormatting>
  <conditionalFormatting sqref="H46">
    <cfRule type="cellIs" dxfId="6" priority="695" operator="greaterThan">
      <formula>150</formula>
    </cfRule>
  </conditionalFormatting>
  <conditionalFormatting sqref="H47">
    <cfRule type="cellIs" dxfId="4" priority="696" operator="greaterThan">
      <formula>250</formula>
    </cfRule>
  </conditionalFormatting>
  <conditionalFormatting sqref="H47">
    <cfRule type="cellIs" dxfId="5" priority="697" operator="greaterThan">
      <formula>200</formula>
    </cfRule>
  </conditionalFormatting>
  <conditionalFormatting sqref="H47">
    <cfRule type="cellIs" dxfId="6" priority="698" operator="greaterThan">
      <formula>150</formula>
    </cfRule>
  </conditionalFormatting>
  <conditionalFormatting sqref="H48">
    <cfRule type="cellIs" dxfId="4" priority="699" operator="greaterThan">
      <formula>250</formula>
    </cfRule>
  </conditionalFormatting>
  <conditionalFormatting sqref="H48">
    <cfRule type="cellIs" dxfId="5" priority="700" operator="greaterThan">
      <formula>200</formula>
    </cfRule>
  </conditionalFormatting>
  <conditionalFormatting sqref="H48">
    <cfRule type="cellIs" dxfId="6" priority="701" operator="greaterThan">
      <formula>150</formula>
    </cfRule>
  </conditionalFormatting>
  <conditionalFormatting sqref="H49">
    <cfRule type="cellIs" dxfId="4" priority="702" operator="greaterThan">
      <formula>250</formula>
    </cfRule>
  </conditionalFormatting>
  <conditionalFormatting sqref="H49">
    <cfRule type="cellIs" dxfId="5" priority="703" operator="greaterThan">
      <formula>200</formula>
    </cfRule>
  </conditionalFormatting>
  <conditionalFormatting sqref="H49">
    <cfRule type="cellIs" dxfId="6" priority="704" operator="greaterThan">
      <formula>150</formula>
    </cfRule>
  </conditionalFormatting>
  <conditionalFormatting sqref="H50">
    <cfRule type="cellIs" dxfId="4" priority="705" operator="greaterThan">
      <formula>250</formula>
    </cfRule>
  </conditionalFormatting>
  <conditionalFormatting sqref="H50">
    <cfRule type="cellIs" dxfId="5" priority="706" operator="greaterThan">
      <formula>200</formula>
    </cfRule>
  </conditionalFormatting>
  <conditionalFormatting sqref="H50">
    <cfRule type="cellIs" dxfId="6" priority="707" operator="greaterThan">
      <formula>150</formula>
    </cfRule>
  </conditionalFormatting>
  <conditionalFormatting sqref="H51">
    <cfRule type="cellIs" dxfId="4" priority="708" operator="greaterThan">
      <formula>250</formula>
    </cfRule>
  </conditionalFormatting>
  <conditionalFormatting sqref="H51">
    <cfRule type="cellIs" dxfId="5" priority="709" operator="greaterThan">
      <formula>200</formula>
    </cfRule>
  </conditionalFormatting>
  <conditionalFormatting sqref="H51">
    <cfRule type="cellIs" dxfId="6" priority="710" operator="greaterThan">
      <formula>150</formula>
    </cfRule>
  </conditionalFormatting>
  <conditionalFormatting sqref="H52">
    <cfRule type="cellIs" dxfId="4" priority="711" operator="greaterThan">
      <formula>250</formula>
    </cfRule>
  </conditionalFormatting>
  <conditionalFormatting sqref="H52">
    <cfRule type="cellIs" dxfId="5" priority="712" operator="greaterThan">
      <formula>200</formula>
    </cfRule>
  </conditionalFormatting>
  <conditionalFormatting sqref="H52">
    <cfRule type="cellIs" dxfId="6" priority="713" operator="greaterThan">
      <formula>150</formula>
    </cfRule>
  </conditionalFormatting>
  <conditionalFormatting sqref="H53">
    <cfRule type="cellIs" dxfId="4" priority="714" operator="greaterThan">
      <formula>250</formula>
    </cfRule>
  </conditionalFormatting>
  <conditionalFormatting sqref="H53">
    <cfRule type="cellIs" dxfId="5" priority="715" operator="greaterThan">
      <formula>200</formula>
    </cfRule>
  </conditionalFormatting>
  <conditionalFormatting sqref="H53">
    <cfRule type="cellIs" dxfId="6" priority="716" operator="greaterThan">
      <formula>150</formula>
    </cfRule>
  </conditionalFormatting>
  <conditionalFormatting sqref="H54">
    <cfRule type="cellIs" dxfId="4" priority="717" operator="greaterThan">
      <formula>250</formula>
    </cfRule>
  </conditionalFormatting>
  <conditionalFormatting sqref="H54">
    <cfRule type="cellIs" dxfId="5" priority="718" operator="greaterThan">
      <formula>200</formula>
    </cfRule>
  </conditionalFormatting>
  <conditionalFormatting sqref="H54">
    <cfRule type="cellIs" dxfId="6" priority="719" operator="greaterThan">
      <formula>150</formula>
    </cfRule>
  </conditionalFormatting>
  <conditionalFormatting sqref="H55">
    <cfRule type="cellIs" dxfId="4" priority="720" operator="greaterThan">
      <formula>250</formula>
    </cfRule>
  </conditionalFormatting>
  <conditionalFormatting sqref="H55">
    <cfRule type="cellIs" dxfId="5" priority="721" operator="greaterThan">
      <formula>200</formula>
    </cfRule>
  </conditionalFormatting>
  <conditionalFormatting sqref="H55">
    <cfRule type="cellIs" dxfId="6" priority="722" operator="greaterThan">
      <formula>150</formula>
    </cfRule>
  </conditionalFormatting>
  <conditionalFormatting sqref="H56">
    <cfRule type="cellIs" dxfId="4" priority="723" operator="greaterThan">
      <formula>250</formula>
    </cfRule>
  </conditionalFormatting>
  <conditionalFormatting sqref="H56">
    <cfRule type="cellIs" dxfId="5" priority="724" operator="greaterThan">
      <formula>200</formula>
    </cfRule>
  </conditionalFormatting>
  <conditionalFormatting sqref="H56">
    <cfRule type="cellIs" dxfId="6" priority="725" operator="greaterThan">
      <formula>150</formula>
    </cfRule>
  </conditionalFormatting>
  <conditionalFormatting sqref="H57">
    <cfRule type="cellIs" dxfId="4" priority="726" operator="greaterThan">
      <formula>250</formula>
    </cfRule>
  </conditionalFormatting>
  <conditionalFormatting sqref="H57">
    <cfRule type="cellIs" dxfId="5" priority="727" operator="greaterThan">
      <formula>200</formula>
    </cfRule>
  </conditionalFormatting>
  <conditionalFormatting sqref="H57">
    <cfRule type="cellIs" dxfId="6" priority="728" operator="greaterThan">
      <formula>150</formula>
    </cfRule>
  </conditionalFormatting>
  <conditionalFormatting sqref="H58">
    <cfRule type="cellIs" dxfId="4" priority="729" operator="greaterThan">
      <formula>250</formula>
    </cfRule>
  </conditionalFormatting>
  <conditionalFormatting sqref="H58">
    <cfRule type="cellIs" dxfId="5" priority="730" operator="greaterThan">
      <formula>200</formula>
    </cfRule>
  </conditionalFormatting>
  <conditionalFormatting sqref="H58">
    <cfRule type="cellIs" dxfId="6" priority="731" operator="greaterThan">
      <formula>150</formula>
    </cfRule>
  </conditionalFormatting>
  <conditionalFormatting sqref="H59">
    <cfRule type="cellIs" dxfId="4" priority="732" operator="greaterThan">
      <formula>250</formula>
    </cfRule>
  </conditionalFormatting>
  <conditionalFormatting sqref="H59">
    <cfRule type="cellIs" dxfId="5" priority="733" operator="greaterThan">
      <formula>200</formula>
    </cfRule>
  </conditionalFormatting>
  <conditionalFormatting sqref="H59">
    <cfRule type="cellIs" dxfId="6" priority="734" operator="greaterThan">
      <formula>150</formula>
    </cfRule>
  </conditionalFormatting>
  <conditionalFormatting sqref="H60">
    <cfRule type="cellIs" dxfId="4" priority="735" operator="greaterThan">
      <formula>250</formula>
    </cfRule>
  </conditionalFormatting>
  <conditionalFormatting sqref="H60">
    <cfRule type="cellIs" dxfId="5" priority="736" operator="greaterThan">
      <formula>200</formula>
    </cfRule>
  </conditionalFormatting>
  <conditionalFormatting sqref="H60">
    <cfRule type="cellIs" dxfId="6" priority="737" operator="greaterThan">
      <formula>150</formula>
    </cfRule>
  </conditionalFormatting>
  <conditionalFormatting sqref="H61">
    <cfRule type="cellIs" dxfId="4" priority="738" operator="greaterThan">
      <formula>250</formula>
    </cfRule>
  </conditionalFormatting>
  <conditionalFormatting sqref="H61">
    <cfRule type="cellIs" dxfId="5" priority="739" operator="greaterThan">
      <formula>200</formula>
    </cfRule>
  </conditionalFormatting>
  <conditionalFormatting sqref="H61">
    <cfRule type="cellIs" dxfId="6" priority="740" operator="greaterThan">
      <formula>150</formula>
    </cfRule>
  </conditionalFormatting>
  <conditionalFormatting sqref="H62">
    <cfRule type="cellIs" dxfId="4" priority="741" operator="greaterThan">
      <formula>250</formula>
    </cfRule>
  </conditionalFormatting>
  <conditionalFormatting sqref="H62">
    <cfRule type="cellIs" dxfId="5" priority="742" operator="greaterThan">
      <formula>200</formula>
    </cfRule>
  </conditionalFormatting>
  <conditionalFormatting sqref="H62">
    <cfRule type="cellIs" dxfId="6" priority="743" operator="greaterThan">
      <formula>150</formula>
    </cfRule>
  </conditionalFormatting>
  <conditionalFormatting sqref="H63">
    <cfRule type="cellIs" dxfId="4" priority="744" operator="greaterThan">
      <formula>250</formula>
    </cfRule>
  </conditionalFormatting>
  <conditionalFormatting sqref="H63">
    <cfRule type="cellIs" dxfId="5" priority="745" operator="greaterThan">
      <formula>200</formula>
    </cfRule>
  </conditionalFormatting>
  <conditionalFormatting sqref="H63">
    <cfRule type="cellIs" dxfId="6" priority="746" operator="greaterThan">
      <formula>150</formula>
    </cfRule>
  </conditionalFormatting>
  <conditionalFormatting sqref="H64">
    <cfRule type="cellIs" dxfId="4" priority="747" operator="greaterThan">
      <formula>250</formula>
    </cfRule>
  </conditionalFormatting>
  <conditionalFormatting sqref="H64">
    <cfRule type="cellIs" dxfId="5" priority="748" operator="greaterThan">
      <formula>200</formula>
    </cfRule>
  </conditionalFormatting>
  <conditionalFormatting sqref="H64">
    <cfRule type="cellIs" dxfId="6" priority="749" operator="greaterThan">
      <formula>150</formula>
    </cfRule>
  </conditionalFormatting>
  <conditionalFormatting sqref="H65">
    <cfRule type="cellIs" dxfId="4" priority="750" operator="greaterThan">
      <formula>250</formula>
    </cfRule>
  </conditionalFormatting>
  <conditionalFormatting sqref="H65">
    <cfRule type="cellIs" dxfId="5" priority="751" operator="greaterThan">
      <formula>200</formula>
    </cfRule>
  </conditionalFormatting>
  <conditionalFormatting sqref="H65">
    <cfRule type="cellIs" dxfId="6" priority="752" operator="greaterThan">
      <formula>150</formula>
    </cfRule>
  </conditionalFormatting>
  <conditionalFormatting sqref="H66">
    <cfRule type="cellIs" dxfId="4" priority="753" operator="greaterThan">
      <formula>250</formula>
    </cfRule>
  </conditionalFormatting>
  <conditionalFormatting sqref="H66">
    <cfRule type="cellIs" dxfId="5" priority="754" operator="greaterThan">
      <formula>200</formula>
    </cfRule>
  </conditionalFormatting>
  <conditionalFormatting sqref="H66">
    <cfRule type="cellIs" dxfId="6" priority="755" operator="greaterThan">
      <formula>150</formula>
    </cfRule>
  </conditionalFormatting>
  <conditionalFormatting sqref="H67">
    <cfRule type="cellIs" dxfId="4" priority="756" operator="greaterThan">
      <formula>250</formula>
    </cfRule>
  </conditionalFormatting>
  <conditionalFormatting sqref="H67">
    <cfRule type="cellIs" dxfId="5" priority="757" operator="greaterThan">
      <formula>200</formula>
    </cfRule>
  </conditionalFormatting>
  <conditionalFormatting sqref="H67">
    <cfRule type="cellIs" dxfId="6" priority="758" operator="greaterThan">
      <formula>150</formula>
    </cfRule>
  </conditionalFormatting>
  <conditionalFormatting sqref="H68">
    <cfRule type="cellIs" dxfId="4" priority="759" operator="greaterThan">
      <formula>250</formula>
    </cfRule>
  </conditionalFormatting>
  <conditionalFormatting sqref="H68">
    <cfRule type="cellIs" dxfId="5" priority="760" operator="greaterThan">
      <formula>200</formula>
    </cfRule>
  </conditionalFormatting>
  <conditionalFormatting sqref="H68">
    <cfRule type="cellIs" dxfId="6" priority="761" operator="greaterThan">
      <formula>150</formula>
    </cfRule>
  </conditionalFormatting>
  <conditionalFormatting sqref="H69">
    <cfRule type="cellIs" dxfId="4" priority="762" operator="greaterThan">
      <formula>250</formula>
    </cfRule>
  </conditionalFormatting>
  <conditionalFormatting sqref="H69">
    <cfRule type="cellIs" dxfId="5" priority="763" operator="greaterThan">
      <formula>200</formula>
    </cfRule>
  </conditionalFormatting>
  <conditionalFormatting sqref="H69">
    <cfRule type="cellIs" dxfId="6" priority="764" operator="greaterThan">
      <formula>150</formula>
    </cfRule>
  </conditionalFormatting>
  <conditionalFormatting sqref="H70">
    <cfRule type="cellIs" dxfId="4" priority="765" operator="greaterThan">
      <formula>250</formula>
    </cfRule>
  </conditionalFormatting>
  <conditionalFormatting sqref="H70">
    <cfRule type="cellIs" dxfId="5" priority="766" operator="greaterThan">
      <formula>200</formula>
    </cfRule>
  </conditionalFormatting>
  <conditionalFormatting sqref="H70">
    <cfRule type="cellIs" dxfId="6" priority="767" operator="greaterThan">
      <formula>150</formula>
    </cfRule>
  </conditionalFormatting>
  <conditionalFormatting sqref="H71">
    <cfRule type="cellIs" dxfId="4" priority="768" operator="greaterThan">
      <formula>250</formula>
    </cfRule>
  </conditionalFormatting>
  <conditionalFormatting sqref="H71">
    <cfRule type="cellIs" dxfId="5" priority="769" operator="greaterThan">
      <formula>200</formula>
    </cfRule>
  </conditionalFormatting>
  <conditionalFormatting sqref="H71">
    <cfRule type="cellIs" dxfId="6" priority="770" operator="greaterThan">
      <formula>150</formula>
    </cfRule>
  </conditionalFormatting>
  <conditionalFormatting sqref="H72">
    <cfRule type="cellIs" dxfId="4" priority="771" operator="greaterThan">
      <formula>250</formula>
    </cfRule>
  </conditionalFormatting>
  <conditionalFormatting sqref="H72">
    <cfRule type="cellIs" dxfId="5" priority="772" operator="greaterThan">
      <formula>200</formula>
    </cfRule>
  </conditionalFormatting>
  <conditionalFormatting sqref="H72">
    <cfRule type="cellIs" dxfId="6" priority="773" operator="greaterThan">
      <formula>150</formula>
    </cfRule>
  </conditionalFormatting>
  <conditionalFormatting sqref="H73">
    <cfRule type="cellIs" dxfId="4" priority="774" operator="greaterThan">
      <formula>250</formula>
    </cfRule>
  </conditionalFormatting>
  <conditionalFormatting sqref="H73">
    <cfRule type="cellIs" dxfId="5" priority="775" operator="greaterThan">
      <formula>200</formula>
    </cfRule>
  </conditionalFormatting>
  <conditionalFormatting sqref="H73">
    <cfRule type="cellIs" dxfId="6" priority="776" operator="greaterThan">
      <formula>150</formula>
    </cfRule>
  </conditionalFormatting>
  <conditionalFormatting sqref="H74">
    <cfRule type="cellIs" dxfId="4" priority="777" operator="greaterThan">
      <formula>250</formula>
    </cfRule>
  </conditionalFormatting>
  <conditionalFormatting sqref="H74">
    <cfRule type="cellIs" dxfId="5" priority="778" operator="greaterThan">
      <formula>200</formula>
    </cfRule>
  </conditionalFormatting>
  <conditionalFormatting sqref="H74">
    <cfRule type="cellIs" dxfId="6" priority="779" operator="greaterThan">
      <formula>150</formula>
    </cfRule>
  </conditionalFormatting>
  <conditionalFormatting sqref="H75">
    <cfRule type="cellIs" dxfId="4" priority="780" operator="greaterThan">
      <formula>250</formula>
    </cfRule>
  </conditionalFormatting>
  <conditionalFormatting sqref="H75">
    <cfRule type="cellIs" dxfId="5" priority="781" operator="greaterThan">
      <formula>200</formula>
    </cfRule>
  </conditionalFormatting>
  <conditionalFormatting sqref="H75">
    <cfRule type="cellIs" dxfId="6" priority="782" operator="greaterThan">
      <formula>150</formula>
    </cfRule>
  </conditionalFormatting>
  <conditionalFormatting sqref="H76">
    <cfRule type="cellIs" dxfId="4" priority="783" operator="greaterThan">
      <formula>250</formula>
    </cfRule>
  </conditionalFormatting>
  <conditionalFormatting sqref="H76">
    <cfRule type="cellIs" dxfId="5" priority="784" operator="greaterThan">
      <formula>200</formula>
    </cfRule>
  </conditionalFormatting>
  <conditionalFormatting sqref="H76">
    <cfRule type="cellIs" dxfId="6" priority="785" operator="greaterThan">
      <formula>150</formula>
    </cfRule>
  </conditionalFormatting>
  <conditionalFormatting sqref="H77">
    <cfRule type="cellIs" dxfId="4" priority="786" operator="greaterThan">
      <formula>250</formula>
    </cfRule>
  </conditionalFormatting>
  <conditionalFormatting sqref="H77">
    <cfRule type="cellIs" dxfId="5" priority="787" operator="greaterThan">
      <formula>200</formula>
    </cfRule>
  </conditionalFormatting>
  <conditionalFormatting sqref="H77">
    <cfRule type="cellIs" dxfId="6" priority="788" operator="greaterThan">
      <formula>150</formula>
    </cfRule>
  </conditionalFormatting>
  <conditionalFormatting sqref="H78">
    <cfRule type="cellIs" dxfId="4" priority="789" operator="greaterThan">
      <formula>250</formula>
    </cfRule>
  </conditionalFormatting>
  <conditionalFormatting sqref="H78">
    <cfRule type="cellIs" dxfId="5" priority="790" operator="greaterThan">
      <formula>200</formula>
    </cfRule>
  </conditionalFormatting>
  <conditionalFormatting sqref="H78">
    <cfRule type="cellIs" dxfId="6" priority="791" operator="greaterThan">
      <formula>150</formula>
    </cfRule>
  </conditionalFormatting>
  <conditionalFormatting sqref="H79">
    <cfRule type="cellIs" dxfId="4" priority="792" operator="greaterThan">
      <formula>250</formula>
    </cfRule>
  </conditionalFormatting>
  <conditionalFormatting sqref="H79">
    <cfRule type="cellIs" dxfId="5" priority="793" operator="greaterThan">
      <formula>200</formula>
    </cfRule>
  </conditionalFormatting>
  <conditionalFormatting sqref="H79">
    <cfRule type="cellIs" dxfId="6" priority="794" operator="greaterThan">
      <formula>150</formula>
    </cfRule>
  </conditionalFormatting>
  <conditionalFormatting sqref="H80">
    <cfRule type="cellIs" dxfId="4" priority="795" operator="greaterThan">
      <formula>250</formula>
    </cfRule>
  </conditionalFormatting>
  <conditionalFormatting sqref="H80">
    <cfRule type="cellIs" dxfId="5" priority="796" operator="greaterThan">
      <formula>200</formula>
    </cfRule>
  </conditionalFormatting>
  <conditionalFormatting sqref="H80">
    <cfRule type="cellIs" dxfId="6" priority="797" operator="greaterThan">
      <formula>150</formula>
    </cfRule>
  </conditionalFormatting>
  <conditionalFormatting sqref="H81">
    <cfRule type="cellIs" dxfId="4" priority="798" operator="greaterThan">
      <formula>250</formula>
    </cfRule>
  </conditionalFormatting>
  <conditionalFormatting sqref="H81">
    <cfRule type="cellIs" dxfId="5" priority="799" operator="greaterThan">
      <formula>200</formula>
    </cfRule>
  </conditionalFormatting>
  <conditionalFormatting sqref="H81">
    <cfRule type="cellIs" dxfId="6" priority="800" operator="greaterThan">
      <formula>150</formula>
    </cfRule>
  </conditionalFormatting>
  <conditionalFormatting sqref="H82">
    <cfRule type="cellIs" dxfId="4" priority="801" operator="greaterThan">
      <formula>250</formula>
    </cfRule>
  </conditionalFormatting>
  <conditionalFormatting sqref="H82">
    <cfRule type="cellIs" dxfId="5" priority="802" operator="greaterThan">
      <formula>200</formula>
    </cfRule>
  </conditionalFormatting>
  <conditionalFormatting sqref="H82">
    <cfRule type="cellIs" dxfId="6" priority="803" operator="greaterThan">
      <formula>150</formula>
    </cfRule>
  </conditionalFormatting>
  <conditionalFormatting sqref="H83">
    <cfRule type="cellIs" dxfId="4" priority="804" operator="greaterThan">
      <formula>250</formula>
    </cfRule>
  </conditionalFormatting>
  <conditionalFormatting sqref="H83">
    <cfRule type="cellIs" dxfId="5" priority="805" operator="greaterThan">
      <formula>200</formula>
    </cfRule>
  </conditionalFormatting>
  <conditionalFormatting sqref="H83">
    <cfRule type="cellIs" dxfId="6" priority="806" operator="greaterThan">
      <formula>150</formula>
    </cfRule>
  </conditionalFormatting>
  <conditionalFormatting sqref="H84">
    <cfRule type="cellIs" dxfId="4" priority="807" operator="greaterThan">
      <formula>250</formula>
    </cfRule>
  </conditionalFormatting>
  <conditionalFormatting sqref="H84">
    <cfRule type="cellIs" dxfId="5" priority="808" operator="greaterThan">
      <formula>200</formula>
    </cfRule>
  </conditionalFormatting>
  <conditionalFormatting sqref="H84">
    <cfRule type="cellIs" dxfId="6" priority="809" operator="greaterThan">
      <formula>150</formula>
    </cfRule>
  </conditionalFormatting>
  <conditionalFormatting sqref="H85">
    <cfRule type="cellIs" dxfId="4" priority="810" operator="greaterThan">
      <formula>250</formula>
    </cfRule>
  </conditionalFormatting>
  <conditionalFormatting sqref="H85">
    <cfRule type="cellIs" dxfId="5" priority="811" operator="greaterThan">
      <formula>200</formula>
    </cfRule>
  </conditionalFormatting>
  <conditionalFormatting sqref="H85">
    <cfRule type="cellIs" dxfId="6" priority="812" operator="greaterThan">
      <formula>150</formula>
    </cfRule>
  </conditionalFormatting>
  <conditionalFormatting sqref="H86">
    <cfRule type="cellIs" dxfId="4" priority="813" operator="greaterThan">
      <formula>250</formula>
    </cfRule>
  </conditionalFormatting>
  <conditionalFormatting sqref="H86">
    <cfRule type="cellIs" dxfId="5" priority="814" operator="greaterThan">
      <formula>200</formula>
    </cfRule>
  </conditionalFormatting>
  <conditionalFormatting sqref="H86">
    <cfRule type="cellIs" dxfId="6" priority="815" operator="greaterThan">
      <formula>150</formula>
    </cfRule>
  </conditionalFormatting>
  <conditionalFormatting sqref="H87">
    <cfRule type="cellIs" dxfId="4" priority="816" operator="greaterThan">
      <formula>250</formula>
    </cfRule>
  </conditionalFormatting>
  <conditionalFormatting sqref="H87">
    <cfRule type="cellIs" dxfId="5" priority="817" operator="greaterThan">
      <formula>200</formula>
    </cfRule>
  </conditionalFormatting>
  <conditionalFormatting sqref="H87">
    <cfRule type="cellIs" dxfId="6" priority="818" operator="greaterThan">
      <formula>150</formula>
    </cfRule>
  </conditionalFormatting>
  <conditionalFormatting sqref="H88">
    <cfRule type="cellIs" dxfId="4" priority="819" operator="greaterThan">
      <formula>250</formula>
    </cfRule>
  </conditionalFormatting>
  <conditionalFormatting sqref="H88">
    <cfRule type="cellIs" dxfId="5" priority="820" operator="greaterThan">
      <formula>200</formula>
    </cfRule>
  </conditionalFormatting>
  <conditionalFormatting sqref="H88">
    <cfRule type="cellIs" dxfId="6" priority="821" operator="greaterThan">
      <formula>150</formula>
    </cfRule>
  </conditionalFormatting>
  <conditionalFormatting sqref="H89">
    <cfRule type="cellIs" dxfId="4" priority="822" operator="greaterThan">
      <formula>250</formula>
    </cfRule>
  </conditionalFormatting>
  <conditionalFormatting sqref="H89">
    <cfRule type="cellIs" dxfId="5" priority="823" operator="greaterThan">
      <formula>200</formula>
    </cfRule>
  </conditionalFormatting>
  <conditionalFormatting sqref="H89">
    <cfRule type="cellIs" dxfId="6" priority="824" operator="greaterThan">
      <formula>150</formula>
    </cfRule>
  </conditionalFormatting>
  <conditionalFormatting sqref="H90">
    <cfRule type="cellIs" dxfId="4" priority="825" operator="greaterThan">
      <formula>250</formula>
    </cfRule>
  </conditionalFormatting>
  <conditionalFormatting sqref="H90">
    <cfRule type="cellIs" dxfId="5" priority="826" operator="greaterThan">
      <formula>200</formula>
    </cfRule>
  </conditionalFormatting>
  <conditionalFormatting sqref="H90">
    <cfRule type="cellIs" dxfId="6" priority="827" operator="greaterThan">
      <formula>150</formula>
    </cfRule>
  </conditionalFormatting>
  <conditionalFormatting sqref="H91">
    <cfRule type="cellIs" dxfId="4" priority="828" operator="greaterThan">
      <formula>250</formula>
    </cfRule>
  </conditionalFormatting>
  <conditionalFormatting sqref="H91">
    <cfRule type="cellIs" dxfId="5" priority="829" operator="greaterThan">
      <formula>200</formula>
    </cfRule>
  </conditionalFormatting>
  <conditionalFormatting sqref="H91">
    <cfRule type="cellIs" dxfId="6" priority="830" operator="greaterThan">
      <formula>150</formula>
    </cfRule>
  </conditionalFormatting>
  <conditionalFormatting sqref="H92">
    <cfRule type="cellIs" dxfId="4" priority="831" operator="greaterThan">
      <formula>250</formula>
    </cfRule>
  </conditionalFormatting>
  <conditionalFormatting sqref="H92">
    <cfRule type="cellIs" dxfId="5" priority="832" operator="greaterThan">
      <formula>200</formula>
    </cfRule>
  </conditionalFormatting>
  <conditionalFormatting sqref="H92">
    <cfRule type="cellIs" dxfId="6" priority="833" operator="greaterThan">
      <formula>150</formula>
    </cfRule>
  </conditionalFormatting>
  <conditionalFormatting sqref="H93">
    <cfRule type="cellIs" dxfId="4" priority="834" operator="greaterThan">
      <formula>250</formula>
    </cfRule>
  </conditionalFormatting>
  <conditionalFormatting sqref="H93">
    <cfRule type="cellIs" dxfId="5" priority="835" operator="greaterThan">
      <formula>200</formula>
    </cfRule>
  </conditionalFormatting>
  <conditionalFormatting sqref="H93">
    <cfRule type="cellIs" dxfId="6" priority="836" operator="greaterThan">
      <formula>150</formula>
    </cfRule>
  </conditionalFormatting>
  <conditionalFormatting sqref="H94">
    <cfRule type="cellIs" dxfId="4" priority="837" operator="greaterThan">
      <formula>250</formula>
    </cfRule>
  </conditionalFormatting>
  <conditionalFormatting sqref="H94">
    <cfRule type="cellIs" dxfId="5" priority="838" operator="greaterThan">
      <formula>200</formula>
    </cfRule>
  </conditionalFormatting>
  <conditionalFormatting sqref="H94">
    <cfRule type="cellIs" dxfId="6" priority="839" operator="greaterThan">
      <formula>150</formula>
    </cfRule>
  </conditionalFormatting>
  <conditionalFormatting sqref="H95">
    <cfRule type="cellIs" dxfId="4" priority="840" operator="greaterThan">
      <formula>250</formula>
    </cfRule>
  </conditionalFormatting>
  <conditionalFormatting sqref="H95">
    <cfRule type="cellIs" dxfId="5" priority="841" operator="greaterThan">
      <formula>200</formula>
    </cfRule>
  </conditionalFormatting>
  <conditionalFormatting sqref="H95">
    <cfRule type="cellIs" dxfId="6" priority="842" operator="greaterThan">
      <formula>150</formula>
    </cfRule>
  </conditionalFormatting>
  <conditionalFormatting sqref="H96">
    <cfRule type="cellIs" dxfId="4" priority="843" operator="greaterThan">
      <formula>250</formula>
    </cfRule>
  </conditionalFormatting>
  <conditionalFormatting sqref="H96">
    <cfRule type="cellIs" dxfId="5" priority="844" operator="greaterThan">
      <formula>200</formula>
    </cfRule>
  </conditionalFormatting>
  <conditionalFormatting sqref="H96">
    <cfRule type="cellIs" dxfId="6" priority="845" operator="greaterThan">
      <formula>150</formula>
    </cfRule>
  </conditionalFormatting>
  <conditionalFormatting sqref="H97">
    <cfRule type="cellIs" dxfId="4" priority="846" operator="greaterThan">
      <formula>250</formula>
    </cfRule>
  </conditionalFormatting>
  <conditionalFormatting sqref="H97">
    <cfRule type="cellIs" dxfId="5" priority="847" operator="greaterThan">
      <formula>200</formula>
    </cfRule>
  </conditionalFormatting>
  <conditionalFormatting sqref="H97">
    <cfRule type="cellIs" dxfId="6" priority="848" operator="greaterThan">
      <formula>150</formula>
    </cfRule>
  </conditionalFormatting>
  <conditionalFormatting sqref="H98">
    <cfRule type="cellIs" dxfId="4" priority="849" operator="greaterThan">
      <formula>250</formula>
    </cfRule>
  </conditionalFormatting>
  <conditionalFormatting sqref="H98">
    <cfRule type="cellIs" dxfId="5" priority="850" operator="greaterThan">
      <formula>200</formula>
    </cfRule>
  </conditionalFormatting>
  <conditionalFormatting sqref="H98">
    <cfRule type="cellIs" dxfId="6" priority="851" operator="greaterThan">
      <formula>150</formula>
    </cfRule>
  </conditionalFormatting>
  <conditionalFormatting sqref="H99">
    <cfRule type="cellIs" dxfId="4" priority="852" operator="greaterThan">
      <formula>250</formula>
    </cfRule>
  </conditionalFormatting>
  <conditionalFormatting sqref="H99">
    <cfRule type="cellIs" dxfId="5" priority="853" operator="greaterThan">
      <formula>200</formula>
    </cfRule>
  </conditionalFormatting>
  <conditionalFormatting sqref="H99">
    <cfRule type="cellIs" dxfId="6" priority="854" operator="greaterThan">
      <formula>150</formula>
    </cfRule>
  </conditionalFormatting>
  <conditionalFormatting sqref="H100">
    <cfRule type="cellIs" dxfId="4" priority="855" operator="greaterThan">
      <formula>250</formula>
    </cfRule>
  </conditionalFormatting>
  <conditionalFormatting sqref="H100">
    <cfRule type="cellIs" dxfId="5" priority="856" operator="greaterThan">
      <formula>200</formula>
    </cfRule>
  </conditionalFormatting>
  <conditionalFormatting sqref="H100">
    <cfRule type="cellIs" dxfId="6" priority="857" operator="greaterThan">
      <formula>150</formula>
    </cfRule>
  </conditionalFormatting>
  <conditionalFormatting sqref="H101">
    <cfRule type="cellIs" dxfId="4" priority="858" operator="greaterThan">
      <formula>250</formula>
    </cfRule>
  </conditionalFormatting>
  <conditionalFormatting sqref="H101">
    <cfRule type="cellIs" dxfId="5" priority="859" operator="greaterThan">
      <formula>200</formula>
    </cfRule>
  </conditionalFormatting>
  <conditionalFormatting sqref="H101">
    <cfRule type="cellIs" dxfId="6" priority="860" operator="greaterThan">
      <formula>150</formula>
    </cfRule>
  </conditionalFormatting>
  <conditionalFormatting sqref="H102">
    <cfRule type="cellIs" dxfId="4" priority="861" operator="greaterThan">
      <formula>250</formula>
    </cfRule>
  </conditionalFormatting>
  <conditionalFormatting sqref="H102">
    <cfRule type="cellIs" dxfId="5" priority="862" operator="greaterThan">
      <formula>200</formula>
    </cfRule>
  </conditionalFormatting>
  <conditionalFormatting sqref="H102">
    <cfRule type="cellIs" dxfId="6" priority="863" operator="greaterThan">
      <formula>150</formula>
    </cfRule>
  </conditionalFormatting>
  <conditionalFormatting sqref="H103">
    <cfRule type="cellIs" dxfId="4" priority="864" operator="greaterThan">
      <formula>250</formula>
    </cfRule>
  </conditionalFormatting>
  <conditionalFormatting sqref="H103">
    <cfRule type="cellIs" dxfId="5" priority="865" operator="greaterThan">
      <formula>200</formula>
    </cfRule>
  </conditionalFormatting>
  <conditionalFormatting sqref="H103">
    <cfRule type="cellIs" dxfId="6" priority="866" operator="greaterThan">
      <formula>150</formula>
    </cfRule>
  </conditionalFormatting>
  <conditionalFormatting sqref="I8">
    <cfRule type="cellIs" dxfId="4" priority="867" operator="greaterThan">
      <formula>250</formula>
    </cfRule>
  </conditionalFormatting>
  <conditionalFormatting sqref="I8">
    <cfRule type="cellIs" dxfId="5" priority="868" operator="greaterThan">
      <formula>200</formula>
    </cfRule>
  </conditionalFormatting>
  <conditionalFormatting sqref="I8">
    <cfRule type="cellIs" dxfId="6" priority="869" operator="greaterThan">
      <formula>150</formula>
    </cfRule>
  </conditionalFormatting>
  <conditionalFormatting sqref="I9">
    <cfRule type="cellIs" dxfId="4" priority="870" operator="greaterThan">
      <formula>250</formula>
    </cfRule>
  </conditionalFormatting>
  <conditionalFormatting sqref="I9">
    <cfRule type="cellIs" dxfId="5" priority="871" operator="greaterThan">
      <formula>200</formula>
    </cfRule>
  </conditionalFormatting>
  <conditionalFormatting sqref="I9">
    <cfRule type="cellIs" dxfId="6" priority="872" operator="greaterThan">
      <formula>150</formula>
    </cfRule>
  </conditionalFormatting>
  <conditionalFormatting sqref="I10">
    <cfRule type="cellIs" dxfId="4" priority="873" operator="greaterThan">
      <formula>250</formula>
    </cfRule>
  </conditionalFormatting>
  <conditionalFormatting sqref="I10">
    <cfRule type="cellIs" dxfId="5" priority="874" operator="greaterThan">
      <formula>200</formula>
    </cfRule>
  </conditionalFormatting>
  <conditionalFormatting sqref="I10">
    <cfRule type="cellIs" dxfId="6" priority="875" operator="greaterThan">
      <formula>150</formula>
    </cfRule>
  </conditionalFormatting>
  <conditionalFormatting sqref="I11">
    <cfRule type="cellIs" dxfId="4" priority="876" operator="greaterThan">
      <formula>250</formula>
    </cfRule>
  </conditionalFormatting>
  <conditionalFormatting sqref="I11">
    <cfRule type="cellIs" dxfId="5" priority="877" operator="greaterThan">
      <formula>200</formula>
    </cfRule>
  </conditionalFormatting>
  <conditionalFormatting sqref="I11">
    <cfRule type="cellIs" dxfId="6" priority="878" operator="greaterThan">
      <formula>150</formula>
    </cfRule>
  </conditionalFormatting>
  <conditionalFormatting sqref="I12">
    <cfRule type="cellIs" dxfId="4" priority="879" operator="greaterThan">
      <formula>250</formula>
    </cfRule>
  </conditionalFormatting>
  <conditionalFormatting sqref="I12">
    <cfRule type="cellIs" dxfId="5" priority="880" operator="greaterThan">
      <formula>200</formula>
    </cfRule>
  </conditionalFormatting>
  <conditionalFormatting sqref="I12">
    <cfRule type="cellIs" dxfId="6" priority="881" operator="greaterThan">
      <formula>150</formula>
    </cfRule>
  </conditionalFormatting>
  <conditionalFormatting sqref="I13">
    <cfRule type="cellIs" dxfId="4" priority="882" operator="greaterThan">
      <formula>250</formula>
    </cfRule>
  </conditionalFormatting>
  <conditionalFormatting sqref="I13">
    <cfRule type="cellIs" dxfId="5" priority="883" operator="greaterThan">
      <formula>200</formula>
    </cfRule>
  </conditionalFormatting>
  <conditionalFormatting sqref="I13">
    <cfRule type="cellIs" dxfId="6" priority="884" operator="greaterThan">
      <formula>150</formula>
    </cfRule>
  </conditionalFormatting>
  <conditionalFormatting sqref="I14">
    <cfRule type="cellIs" dxfId="4" priority="885" operator="greaterThan">
      <formula>250</formula>
    </cfRule>
  </conditionalFormatting>
  <conditionalFormatting sqref="I14">
    <cfRule type="cellIs" dxfId="5" priority="886" operator="greaterThan">
      <formula>200</formula>
    </cfRule>
  </conditionalFormatting>
  <conditionalFormatting sqref="I14">
    <cfRule type="cellIs" dxfId="6" priority="887" operator="greaterThan">
      <formula>150</formula>
    </cfRule>
  </conditionalFormatting>
  <conditionalFormatting sqref="I15">
    <cfRule type="cellIs" dxfId="4" priority="888" operator="greaterThan">
      <formula>250</formula>
    </cfRule>
  </conditionalFormatting>
  <conditionalFormatting sqref="I15">
    <cfRule type="cellIs" dxfId="5" priority="889" operator="greaterThan">
      <formula>200</formula>
    </cfRule>
  </conditionalFormatting>
  <conditionalFormatting sqref="I15">
    <cfRule type="cellIs" dxfId="6" priority="890" operator="greaterThan">
      <formula>150</formula>
    </cfRule>
  </conditionalFormatting>
  <conditionalFormatting sqref="I16">
    <cfRule type="cellIs" dxfId="4" priority="891" operator="greaterThan">
      <formula>250</formula>
    </cfRule>
  </conditionalFormatting>
  <conditionalFormatting sqref="I16">
    <cfRule type="cellIs" dxfId="5" priority="892" operator="greaterThan">
      <formula>200</formula>
    </cfRule>
  </conditionalFormatting>
  <conditionalFormatting sqref="I16">
    <cfRule type="cellIs" dxfId="6" priority="893" operator="greaterThan">
      <formula>150</formula>
    </cfRule>
  </conditionalFormatting>
  <conditionalFormatting sqref="I17">
    <cfRule type="cellIs" dxfId="4" priority="894" operator="greaterThan">
      <formula>250</formula>
    </cfRule>
  </conditionalFormatting>
  <conditionalFormatting sqref="I17">
    <cfRule type="cellIs" dxfId="5" priority="895" operator="greaterThan">
      <formula>200</formula>
    </cfRule>
  </conditionalFormatting>
  <conditionalFormatting sqref="I17">
    <cfRule type="cellIs" dxfId="6" priority="896" operator="greaterThan">
      <formula>150</formula>
    </cfRule>
  </conditionalFormatting>
  <conditionalFormatting sqref="I18">
    <cfRule type="cellIs" dxfId="4" priority="897" operator="greaterThan">
      <formula>250</formula>
    </cfRule>
  </conditionalFormatting>
  <conditionalFormatting sqref="I18">
    <cfRule type="cellIs" dxfId="5" priority="898" operator="greaterThan">
      <formula>200</formula>
    </cfRule>
  </conditionalFormatting>
  <conditionalFormatting sqref="I18">
    <cfRule type="cellIs" dxfId="6" priority="899" operator="greaterThan">
      <formula>150</formula>
    </cfRule>
  </conditionalFormatting>
  <conditionalFormatting sqref="I19">
    <cfRule type="cellIs" dxfId="4" priority="900" operator="greaterThan">
      <formula>250</formula>
    </cfRule>
  </conditionalFormatting>
  <conditionalFormatting sqref="I19">
    <cfRule type="cellIs" dxfId="5" priority="901" operator="greaterThan">
      <formula>200</formula>
    </cfRule>
  </conditionalFormatting>
  <conditionalFormatting sqref="I19">
    <cfRule type="cellIs" dxfId="6" priority="902" operator="greaterThan">
      <formula>150</formula>
    </cfRule>
  </conditionalFormatting>
  <conditionalFormatting sqref="I20">
    <cfRule type="cellIs" dxfId="4" priority="903" operator="greaterThan">
      <formula>250</formula>
    </cfRule>
  </conditionalFormatting>
  <conditionalFormatting sqref="I20">
    <cfRule type="cellIs" dxfId="5" priority="904" operator="greaterThan">
      <formula>200</formula>
    </cfRule>
  </conditionalFormatting>
  <conditionalFormatting sqref="I20">
    <cfRule type="cellIs" dxfId="6" priority="905" operator="greaterThan">
      <formula>150</formula>
    </cfRule>
  </conditionalFormatting>
  <conditionalFormatting sqref="I21">
    <cfRule type="cellIs" dxfId="4" priority="906" operator="greaterThan">
      <formula>250</formula>
    </cfRule>
  </conditionalFormatting>
  <conditionalFormatting sqref="I21">
    <cfRule type="cellIs" dxfId="5" priority="907" operator="greaterThan">
      <formula>200</formula>
    </cfRule>
  </conditionalFormatting>
  <conditionalFormatting sqref="I21">
    <cfRule type="cellIs" dxfId="6" priority="908" operator="greaterThan">
      <formula>150</formula>
    </cfRule>
  </conditionalFormatting>
  <conditionalFormatting sqref="I22">
    <cfRule type="cellIs" dxfId="4" priority="909" operator="greaterThan">
      <formula>250</formula>
    </cfRule>
  </conditionalFormatting>
  <conditionalFormatting sqref="I22">
    <cfRule type="cellIs" dxfId="5" priority="910" operator="greaterThan">
      <formula>200</formula>
    </cfRule>
  </conditionalFormatting>
  <conditionalFormatting sqref="I22">
    <cfRule type="cellIs" dxfId="6" priority="911" operator="greaterThan">
      <formula>150</formula>
    </cfRule>
  </conditionalFormatting>
  <conditionalFormatting sqref="I23">
    <cfRule type="cellIs" dxfId="4" priority="912" operator="greaterThan">
      <formula>250</formula>
    </cfRule>
  </conditionalFormatting>
  <conditionalFormatting sqref="I23">
    <cfRule type="cellIs" dxfId="5" priority="913" operator="greaterThan">
      <formula>200</formula>
    </cfRule>
  </conditionalFormatting>
  <conditionalFormatting sqref="I23">
    <cfRule type="cellIs" dxfId="6" priority="914" operator="greaterThan">
      <formula>150</formula>
    </cfRule>
  </conditionalFormatting>
  <conditionalFormatting sqref="I24">
    <cfRule type="cellIs" dxfId="4" priority="915" operator="greaterThan">
      <formula>250</formula>
    </cfRule>
  </conditionalFormatting>
  <conditionalFormatting sqref="I24">
    <cfRule type="cellIs" dxfId="5" priority="916" operator="greaterThan">
      <formula>200</formula>
    </cfRule>
  </conditionalFormatting>
  <conditionalFormatting sqref="I24">
    <cfRule type="cellIs" dxfId="6" priority="917" operator="greaterThan">
      <formula>150</formula>
    </cfRule>
  </conditionalFormatting>
  <conditionalFormatting sqref="I25">
    <cfRule type="cellIs" dxfId="4" priority="918" operator="greaterThan">
      <formula>250</formula>
    </cfRule>
  </conditionalFormatting>
  <conditionalFormatting sqref="I25">
    <cfRule type="cellIs" dxfId="5" priority="919" operator="greaterThan">
      <formula>200</formula>
    </cfRule>
  </conditionalFormatting>
  <conditionalFormatting sqref="I25">
    <cfRule type="cellIs" dxfId="6" priority="920" operator="greaterThan">
      <formula>150</formula>
    </cfRule>
  </conditionalFormatting>
  <conditionalFormatting sqref="I26">
    <cfRule type="cellIs" dxfId="4" priority="921" operator="greaterThan">
      <formula>250</formula>
    </cfRule>
  </conditionalFormatting>
  <conditionalFormatting sqref="I26">
    <cfRule type="cellIs" dxfId="5" priority="922" operator="greaterThan">
      <formula>200</formula>
    </cfRule>
  </conditionalFormatting>
  <conditionalFormatting sqref="I26">
    <cfRule type="cellIs" dxfId="6" priority="923" operator="greaterThan">
      <formula>150</formula>
    </cfRule>
  </conditionalFormatting>
  <conditionalFormatting sqref="I27">
    <cfRule type="cellIs" dxfId="4" priority="924" operator="greaterThan">
      <formula>250</formula>
    </cfRule>
  </conditionalFormatting>
  <conditionalFormatting sqref="I27">
    <cfRule type="cellIs" dxfId="5" priority="925" operator="greaterThan">
      <formula>200</formula>
    </cfRule>
  </conditionalFormatting>
  <conditionalFormatting sqref="I27">
    <cfRule type="cellIs" dxfId="6" priority="926" operator="greaterThan">
      <formula>150</formula>
    </cfRule>
  </conditionalFormatting>
  <conditionalFormatting sqref="I28">
    <cfRule type="cellIs" dxfId="4" priority="927" operator="greaterThan">
      <formula>250</formula>
    </cfRule>
  </conditionalFormatting>
  <conditionalFormatting sqref="I28">
    <cfRule type="cellIs" dxfId="5" priority="928" operator="greaterThan">
      <formula>200</formula>
    </cfRule>
  </conditionalFormatting>
  <conditionalFormatting sqref="I28">
    <cfRule type="cellIs" dxfId="6" priority="929" operator="greaterThan">
      <formula>150</formula>
    </cfRule>
  </conditionalFormatting>
  <conditionalFormatting sqref="I29">
    <cfRule type="cellIs" dxfId="4" priority="930" operator="greaterThan">
      <formula>250</formula>
    </cfRule>
  </conditionalFormatting>
  <conditionalFormatting sqref="I29">
    <cfRule type="cellIs" dxfId="5" priority="931" operator="greaterThan">
      <formula>200</formula>
    </cfRule>
  </conditionalFormatting>
  <conditionalFormatting sqref="I29">
    <cfRule type="cellIs" dxfId="6" priority="932" operator="greaterThan">
      <formula>150</formula>
    </cfRule>
  </conditionalFormatting>
  <conditionalFormatting sqref="I30">
    <cfRule type="cellIs" dxfId="4" priority="933" operator="greaterThan">
      <formula>250</formula>
    </cfRule>
  </conditionalFormatting>
  <conditionalFormatting sqref="I30">
    <cfRule type="cellIs" dxfId="5" priority="934" operator="greaterThan">
      <formula>200</formula>
    </cfRule>
  </conditionalFormatting>
  <conditionalFormatting sqref="I30">
    <cfRule type="cellIs" dxfId="6" priority="935" operator="greaterThan">
      <formula>150</formula>
    </cfRule>
  </conditionalFormatting>
  <conditionalFormatting sqref="I31">
    <cfRule type="cellIs" dxfId="4" priority="936" operator="greaterThan">
      <formula>250</formula>
    </cfRule>
  </conditionalFormatting>
  <conditionalFormatting sqref="I31">
    <cfRule type="cellIs" dxfId="5" priority="937" operator="greaterThan">
      <formula>200</formula>
    </cfRule>
  </conditionalFormatting>
  <conditionalFormatting sqref="I31">
    <cfRule type="cellIs" dxfId="6" priority="938" operator="greaterThan">
      <formula>150</formula>
    </cfRule>
  </conditionalFormatting>
  <conditionalFormatting sqref="I32">
    <cfRule type="cellIs" dxfId="4" priority="939" operator="greaterThan">
      <formula>250</formula>
    </cfRule>
  </conditionalFormatting>
  <conditionalFormatting sqref="I32">
    <cfRule type="cellIs" dxfId="5" priority="940" operator="greaterThan">
      <formula>200</formula>
    </cfRule>
  </conditionalFormatting>
  <conditionalFormatting sqref="I32">
    <cfRule type="cellIs" dxfId="6" priority="941" operator="greaterThan">
      <formula>150</formula>
    </cfRule>
  </conditionalFormatting>
  <conditionalFormatting sqref="I33">
    <cfRule type="cellIs" dxfId="4" priority="942" operator="greaterThan">
      <formula>250</formula>
    </cfRule>
  </conditionalFormatting>
  <conditionalFormatting sqref="I33">
    <cfRule type="cellIs" dxfId="5" priority="943" operator="greaterThan">
      <formula>200</formula>
    </cfRule>
  </conditionalFormatting>
  <conditionalFormatting sqref="I33">
    <cfRule type="cellIs" dxfId="6" priority="944" operator="greaterThan">
      <formula>150</formula>
    </cfRule>
  </conditionalFormatting>
  <conditionalFormatting sqref="I34">
    <cfRule type="cellIs" dxfId="4" priority="945" operator="greaterThan">
      <formula>250</formula>
    </cfRule>
  </conditionalFormatting>
  <conditionalFormatting sqref="I34">
    <cfRule type="cellIs" dxfId="5" priority="946" operator="greaterThan">
      <formula>200</formula>
    </cfRule>
  </conditionalFormatting>
  <conditionalFormatting sqref="I34">
    <cfRule type="cellIs" dxfId="6" priority="947" operator="greaterThan">
      <formula>150</formula>
    </cfRule>
  </conditionalFormatting>
  <conditionalFormatting sqref="I35">
    <cfRule type="cellIs" dxfId="4" priority="948" operator="greaterThan">
      <formula>250</formula>
    </cfRule>
  </conditionalFormatting>
  <conditionalFormatting sqref="I35">
    <cfRule type="cellIs" dxfId="5" priority="949" operator="greaterThan">
      <formula>200</formula>
    </cfRule>
  </conditionalFormatting>
  <conditionalFormatting sqref="I35">
    <cfRule type="cellIs" dxfId="6" priority="950" operator="greaterThan">
      <formula>150</formula>
    </cfRule>
  </conditionalFormatting>
  <conditionalFormatting sqref="I36">
    <cfRule type="cellIs" dxfId="4" priority="951" operator="greaterThan">
      <formula>250</formula>
    </cfRule>
  </conditionalFormatting>
  <conditionalFormatting sqref="I36">
    <cfRule type="cellIs" dxfId="5" priority="952" operator="greaterThan">
      <formula>200</formula>
    </cfRule>
  </conditionalFormatting>
  <conditionalFormatting sqref="I36">
    <cfRule type="cellIs" dxfId="6" priority="953" operator="greaterThan">
      <formula>150</formula>
    </cfRule>
  </conditionalFormatting>
  <conditionalFormatting sqref="I37">
    <cfRule type="cellIs" dxfId="4" priority="954" operator="greaterThan">
      <formula>250</formula>
    </cfRule>
  </conditionalFormatting>
  <conditionalFormatting sqref="I37">
    <cfRule type="cellIs" dxfId="5" priority="955" operator="greaterThan">
      <formula>200</formula>
    </cfRule>
  </conditionalFormatting>
  <conditionalFormatting sqref="I37">
    <cfRule type="cellIs" dxfId="6" priority="956" operator="greaterThan">
      <formula>150</formula>
    </cfRule>
  </conditionalFormatting>
  <conditionalFormatting sqref="I38">
    <cfRule type="cellIs" dxfId="4" priority="957" operator="greaterThan">
      <formula>250</formula>
    </cfRule>
  </conditionalFormatting>
  <conditionalFormatting sqref="I38">
    <cfRule type="cellIs" dxfId="5" priority="958" operator="greaterThan">
      <formula>200</formula>
    </cfRule>
  </conditionalFormatting>
  <conditionalFormatting sqref="I38">
    <cfRule type="cellIs" dxfId="6" priority="959" operator="greaterThan">
      <formula>150</formula>
    </cfRule>
  </conditionalFormatting>
  <conditionalFormatting sqref="I39">
    <cfRule type="cellIs" dxfId="4" priority="960" operator="greaterThan">
      <formula>250</formula>
    </cfRule>
  </conditionalFormatting>
  <conditionalFormatting sqref="I39">
    <cfRule type="cellIs" dxfId="5" priority="961" operator="greaterThan">
      <formula>200</formula>
    </cfRule>
  </conditionalFormatting>
  <conditionalFormatting sqref="I39">
    <cfRule type="cellIs" dxfId="6" priority="962" operator="greaterThan">
      <formula>150</formula>
    </cfRule>
  </conditionalFormatting>
  <conditionalFormatting sqref="I40">
    <cfRule type="cellIs" dxfId="4" priority="963" operator="greaterThan">
      <formula>250</formula>
    </cfRule>
  </conditionalFormatting>
  <conditionalFormatting sqref="I40">
    <cfRule type="cellIs" dxfId="5" priority="964" operator="greaterThan">
      <formula>200</formula>
    </cfRule>
  </conditionalFormatting>
  <conditionalFormatting sqref="I40">
    <cfRule type="cellIs" dxfId="6" priority="965" operator="greaterThan">
      <formula>150</formula>
    </cfRule>
  </conditionalFormatting>
  <conditionalFormatting sqref="I41">
    <cfRule type="cellIs" dxfId="4" priority="966" operator="greaterThan">
      <formula>250</formula>
    </cfRule>
  </conditionalFormatting>
  <conditionalFormatting sqref="I41">
    <cfRule type="cellIs" dxfId="5" priority="967" operator="greaterThan">
      <formula>200</formula>
    </cfRule>
  </conditionalFormatting>
  <conditionalFormatting sqref="I41">
    <cfRule type="cellIs" dxfId="6" priority="968" operator="greaterThan">
      <formula>150</formula>
    </cfRule>
  </conditionalFormatting>
  <conditionalFormatting sqref="I42">
    <cfRule type="cellIs" dxfId="4" priority="969" operator="greaterThan">
      <formula>250</formula>
    </cfRule>
  </conditionalFormatting>
  <conditionalFormatting sqref="I42">
    <cfRule type="cellIs" dxfId="5" priority="970" operator="greaterThan">
      <formula>200</formula>
    </cfRule>
  </conditionalFormatting>
  <conditionalFormatting sqref="I42">
    <cfRule type="cellIs" dxfId="6" priority="971" operator="greaterThan">
      <formula>150</formula>
    </cfRule>
  </conditionalFormatting>
  <conditionalFormatting sqref="I43">
    <cfRule type="cellIs" dxfId="4" priority="972" operator="greaterThan">
      <formula>250</formula>
    </cfRule>
  </conditionalFormatting>
  <conditionalFormatting sqref="I43">
    <cfRule type="cellIs" dxfId="5" priority="973" operator="greaterThan">
      <formula>200</formula>
    </cfRule>
  </conditionalFormatting>
  <conditionalFormatting sqref="I43">
    <cfRule type="cellIs" dxfId="6" priority="974" operator="greaterThan">
      <formula>150</formula>
    </cfRule>
  </conditionalFormatting>
  <conditionalFormatting sqref="I44">
    <cfRule type="cellIs" dxfId="4" priority="975" operator="greaterThan">
      <formula>250</formula>
    </cfRule>
  </conditionalFormatting>
  <conditionalFormatting sqref="I44">
    <cfRule type="cellIs" dxfId="5" priority="976" operator="greaterThan">
      <formula>200</formula>
    </cfRule>
  </conditionalFormatting>
  <conditionalFormatting sqref="I44">
    <cfRule type="cellIs" dxfId="6" priority="977" operator="greaterThan">
      <formula>150</formula>
    </cfRule>
  </conditionalFormatting>
  <conditionalFormatting sqref="I45">
    <cfRule type="cellIs" dxfId="4" priority="978" operator="greaterThan">
      <formula>250</formula>
    </cfRule>
  </conditionalFormatting>
  <conditionalFormatting sqref="I45">
    <cfRule type="cellIs" dxfId="5" priority="979" operator="greaterThan">
      <formula>200</formula>
    </cfRule>
  </conditionalFormatting>
  <conditionalFormatting sqref="I45">
    <cfRule type="cellIs" dxfId="6" priority="980" operator="greaterThan">
      <formula>150</formula>
    </cfRule>
  </conditionalFormatting>
  <conditionalFormatting sqref="I46">
    <cfRule type="cellIs" dxfId="4" priority="981" operator="greaterThan">
      <formula>250</formula>
    </cfRule>
  </conditionalFormatting>
  <conditionalFormatting sqref="I46">
    <cfRule type="cellIs" dxfId="5" priority="982" operator="greaterThan">
      <formula>200</formula>
    </cfRule>
  </conditionalFormatting>
  <conditionalFormatting sqref="I46">
    <cfRule type="cellIs" dxfId="6" priority="983" operator="greaterThan">
      <formula>150</formula>
    </cfRule>
  </conditionalFormatting>
  <conditionalFormatting sqref="I47">
    <cfRule type="cellIs" dxfId="4" priority="984" operator="greaterThan">
      <formula>250</formula>
    </cfRule>
  </conditionalFormatting>
  <conditionalFormatting sqref="I47">
    <cfRule type="cellIs" dxfId="5" priority="985" operator="greaterThan">
      <formula>200</formula>
    </cfRule>
  </conditionalFormatting>
  <conditionalFormatting sqref="I47">
    <cfRule type="cellIs" dxfId="6" priority="986" operator="greaterThan">
      <formula>150</formula>
    </cfRule>
  </conditionalFormatting>
  <conditionalFormatting sqref="I48">
    <cfRule type="cellIs" dxfId="4" priority="987" operator="greaterThan">
      <formula>250</formula>
    </cfRule>
  </conditionalFormatting>
  <conditionalFormatting sqref="I48">
    <cfRule type="cellIs" dxfId="5" priority="988" operator="greaterThan">
      <formula>200</formula>
    </cfRule>
  </conditionalFormatting>
  <conditionalFormatting sqref="I48">
    <cfRule type="cellIs" dxfId="6" priority="989" operator="greaterThan">
      <formula>150</formula>
    </cfRule>
  </conditionalFormatting>
  <conditionalFormatting sqref="I49">
    <cfRule type="cellIs" dxfId="4" priority="990" operator="greaterThan">
      <formula>250</formula>
    </cfRule>
  </conditionalFormatting>
  <conditionalFormatting sqref="I49">
    <cfRule type="cellIs" dxfId="5" priority="991" operator="greaterThan">
      <formula>200</formula>
    </cfRule>
  </conditionalFormatting>
  <conditionalFormatting sqref="I49">
    <cfRule type="cellIs" dxfId="6" priority="992" operator="greaterThan">
      <formula>150</formula>
    </cfRule>
  </conditionalFormatting>
  <conditionalFormatting sqref="I50">
    <cfRule type="cellIs" dxfId="4" priority="993" operator="greaterThan">
      <formula>250</formula>
    </cfRule>
  </conditionalFormatting>
  <conditionalFormatting sqref="I50">
    <cfRule type="cellIs" dxfId="5" priority="994" operator="greaterThan">
      <formula>200</formula>
    </cfRule>
  </conditionalFormatting>
  <conditionalFormatting sqref="I50">
    <cfRule type="cellIs" dxfId="6" priority="995" operator="greaterThan">
      <formula>150</formula>
    </cfRule>
  </conditionalFormatting>
  <conditionalFormatting sqref="I51">
    <cfRule type="cellIs" dxfId="4" priority="996" operator="greaterThan">
      <formula>250</formula>
    </cfRule>
  </conditionalFormatting>
  <conditionalFormatting sqref="I51">
    <cfRule type="cellIs" dxfId="5" priority="997" operator="greaterThan">
      <formula>200</formula>
    </cfRule>
  </conditionalFormatting>
  <conditionalFormatting sqref="I51">
    <cfRule type="cellIs" dxfId="6" priority="998" operator="greaterThan">
      <formula>150</formula>
    </cfRule>
  </conditionalFormatting>
  <conditionalFormatting sqref="I52">
    <cfRule type="cellIs" dxfId="4" priority="999" operator="greaterThan">
      <formula>250</formula>
    </cfRule>
  </conditionalFormatting>
  <conditionalFormatting sqref="I52">
    <cfRule type="cellIs" dxfId="5" priority="1000" operator="greaterThan">
      <formula>200</formula>
    </cfRule>
  </conditionalFormatting>
  <conditionalFormatting sqref="I52">
    <cfRule type="cellIs" dxfId="6" priority="1001" operator="greaterThan">
      <formula>150</formula>
    </cfRule>
  </conditionalFormatting>
  <conditionalFormatting sqref="I53">
    <cfRule type="cellIs" dxfId="4" priority="1002" operator="greaterThan">
      <formula>250</formula>
    </cfRule>
  </conditionalFormatting>
  <conditionalFormatting sqref="I53">
    <cfRule type="cellIs" dxfId="5" priority="1003" operator="greaterThan">
      <formula>200</formula>
    </cfRule>
  </conditionalFormatting>
  <conditionalFormatting sqref="I53">
    <cfRule type="cellIs" dxfId="6" priority="1004" operator="greaterThan">
      <formula>150</formula>
    </cfRule>
  </conditionalFormatting>
  <conditionalFormatting sqref="I54">
    <cfRule type="cellIs" dxfId="4" priority="1005" operator="greaterThan">
      <formula>250</formula>
    </cfRule>
  </conditionalFormatting>
  <conditionalFormatting sqref="I54">
    <cfRule type="cellIs" dxfId="5" priority="1006" operator="greaterThan">
      <formula>200</formula>
    </cfRule>
  </conditionalFormatting>
  <conditionalFormatting sqref="I54">
    <cfRule type="cellIs" dxfId="6" priority="1007" operator="greaterThan">
      <formula>150</formula>
    </cfRule>
  </conditionalFormatting>
  <conditionalFormatting sqref="I55">
    <cfRule type="cellIs" dxfId="4" priority="1008" operator="greaterThan">
      <formula>250</formula>
    </cfRule>
  </conditionalFormatting>
  <conditionalFormatting sqref="I55">
    <cfRule type="cellIs" dxfId="5" priority="1009" operator="greaterThan">
      <formula>200</formula>
    </cfRule>
  </conditionalFormatting>
  <conditionalFormatting sqref="I55">
    <cfRule type="cellIs" dxfId="6" priority="1010" operator="greaterThan">
      <formula>150</formula>
    </cfRule>
  </conditionalFormatting>
  <conditionalFormatting sqref="I56">
    <cfRule type="cellIs" dxfId="4" priority="1011" operator="greaterThan">
      <formula>250</formula>
    </cfRule>
  </conditionalFormatting>
  <conditionalFormatting sqref="I56">
    <cfRule type="cellIs" dxfId="5" priority="1012" operator="greaterThan">
      <formula>200</formula>
    </cfRule>
  </conditionalFormatting>
  <conditionalFormatting sqref="I56">
    <cfRule type="cellIs" dxfId="6" priority="1013" operator="greaterThan">
      <formula>150</formula>
    </cfRule>
  </conditionalFormatting>
  <conditionalFormatting sqref="I57">
    <cfRule type="cellIs" dxfId="4" priority="1014" operator="greaterThan">
      <formula>250</formula>
    </cfRule>
  </conditionalFormatting>
  <conditionalFormatting sqref="I57">
    <cfRule type="cellIs" dxfId="5" priority="1015" operator="greaterThan">
      <formula>200</formula>
    </cfRule>
  </conditionalFormatting>
  <conditionalFormatting sqref="I57">
    <cfRule type="cellIs" dxfId="6" priority="1016" operator="greaterThan">
      <formula>150</formula>
    </cfRule>
  </conditionalFormatting>
  <conditionalFormatting sqref="I58">
    <cfRule type="cellIs" dxfId="4" priority="1017" operator="greaterThan">
      <formula>250</formula>
    </cfRule>
  </conditionalFormatting>
  <conditionalFormatting sqref="I58">
    <cfRule type="cellIs" dxfId="5" priority="1018" operator="greaterThan">
      <formula>200</formula>
    </cfRule>
  </conditionalFormatting>
  <conditionalFormatting sqref="I58">
    <cfRule type="cellIs" dxfId="6" priority="1019" operator="greaterThan">
      <formula>150</formula>
    </cfRule>
  </conditionalFormatting>
  <conditionalFormatting sqref="I59">
    <cfRule type="cellIs" dxfId="4" priority="1020" operator="greaterThan">
      <formula>250</formula>
    </cfRule>
  </conditionalFormatting>
  <conditionalFormatting sqref="I59">
    <cfRule type="cellIs" dxfId="5" priority="1021" operator="greaterThan">
      <formula>200</formula>
    </cfRule>
  </conditionalFormatting>
  <conditionalFormatting sqref="I59">
    <cfRule type="cellIs" dxfId="6" priority="1022" operator="greaterThan">
      <formula>150</formula>
    </cfRule>
  </conditionalFormatting>
  <conditionalFormatting sqref="I60">
    <cfRule type="cellIs" dxfId="4" priority="1023" operator="greaterThan">
      <formula>250</formula>
    </cfRule>
  </conditionalFormatting>
  <conditionalFormatting sqref="I60">
    <cfRule type="cellIs" dxfId="5" priority="1024" operator="greaterThan">
      <formula>200</formula>
    </cfRule>
  </conditionalFormatting>
  <conditionalFormatting sqref="I60">
    <cfRule type="cellIs" dxfId="6" priority="1025" operator="greaterThan">
      <formula>150</formula>
    </cfRule>
  </conditionalFormatting>
  <conditionalFormatting sqref="I61">
    <cfRule type="cellIs" dxfId="4" priority="1026" operator="greaterThan">
      <formula>250</formula>
    </cfRule>
  </conditionalFormatting>
  <conditionalFormatting sqref="I61">
    <cfRule type="cellIs" dxfId="5" priority="1027" operator="greaterThan">
      <formula>200</formula>
    </cfRule>
  </conditionalFormatting>
  <conditionalFormatting sqref="I61">
    <cfRule type="cellIs" dxfId="6" priority="1028" operator="greaterThan">
      <formula>150</formula>
    </cfRule>
  </conditionalFormatting>
  <conditionalFormatting sqref="I62">
    <cfRule type="cellIs" dxfId="4" priority="1029" operator="greaterThan">
      <formula>250</formula>
    </cfRule>
  </conditionalFormatting>
  <conditionalFormatting sqref="I62">
    <cfRule type="cellIs" dxfId="5" priority="1030" operator="greaterThan">
      <formula>200</formula>
    </cfRule>
  </conditionalFormatting>
  <conditionalFormatting sqref="I62">
    <cfRule type="cellIs" dxfId="6" priority="1031" operator="greaterThan">
      <formula>150</formula>
    </cfRule>
  </conditionalFormatting>
  <conditionalFormatting sqref="I63">
    <cfRule type="cellIs" dxfId="4" priority="1032" operator="greaterThan">
      <formula>250</formula>
    </cfRule>
  </conditionalFormatting>
  <conditionalFormatting sqref="I63">
    <cfRule type="cellIs" dxfId="5" priority="1033" operator="greaterThan">
      <formula>200</formula>
    </cfRule>
  </conditionalFormatting>
  <conditionalFormatting sqref="I63">
    <cfRule type="cellIs" dxfId="6" priority="1034" operator="greaterThan">
      <formula>150</formula>
    </cfRule>
  </conditionalFormatting>
  <conditionalFormatting sqref="I64">
    <cfRule type="cellIs" dxfId="4" priority="1035" operator="greaterThan">
      <formula>250</formula>
    </cfRule>
  </conditionalFormatting>
  <conditionalFormatting sqref="I64">
    <cfRule type="cellIs" dxfId="5" priority="1036" operator="greaterThan">
      <formula>200</formula>
    </cfRule>
  </conditionalFormatting>
  <conditionalFormatting sqref="I64">
    <cfRule type="cellIs" dxfId="6" priority="1037" operator="greaterThan">
      <formula>150</formula>
    </cfRule>
  </conditionalFormatting>
  <conditionalFormatting sqref="I65">
    <cfRule type="cellIs" dxfId="4" priority="1038" operator="greaterThan">
      <formula>250</formula>
    </cfRule>
  </conditionalFormatting>
  <conditionalFormatting sqref="I65">
    <cfRule type="cellIs" dxfId="5" priority="1039" operator="greaterThan">
      <formula>200</formula>
    </cfRule>
  </conditionalFormatting>
  <conditionalFormatting sqref="I65">
    <cfRule type="cellIs" dxfId="6" priority="1040" operator="greaterThan">
      <formula>150</formula>
    </cfRule>
  </conditionalFormatting>
  <conditionalFormatting sqref="I66">
    <cfRule type="cellIs" dxfId="4" priority="1041" operator="greaterThan">
      <formula>250</formula>
    </cfRule>
  </conditionalFormatting>
  <conditionalFormatting sqref="I66">
    <cfRule type="cellIs" dxfId="5" priority="1042" operator="greaterThan">
      <formula>200</formula>
    </cfRule>
  </conditionalFormatting>
  <conditionalFormatting sqref="I66">
    <cfRule type="cellIs" dxfId="6" priority="1043" operator="greaterThan">
      <formula>150</formula>
    </cfRule>
  </conditionalFormatting>
  <conditionalFormatting sqref="I67">
    <cfRule type="cellIs" dxfId="4" priority="1044" operator="greaterThan">
      <formula>250</formula>
    </cfRule>
  </conditionalFormatting>
  <conditionalFormatting sqref="I67">
    <cfRule type="cellIs" dxfId="5" priority="1045" operator="greaterThan">
      <formula>200</formula>
    </cfRule>
  </conditionalFormatting>
  <conditionalFormatting sqref="I67">
    <cfRule type="cellIs" dxfId="6" priority="1046" operator="greaterThan">
      <formula>150</formula>
    </cfRule>
  </conditionalFormatting>
  <conditionalFormatting sqref="I68">
    <cfRule type="cellIs" dxfId="4" priority="1047" operator="greaterThan">
      <formula>250</formula>
    </cfRule>
  </conditionalFormatting>
  <conditionalFormatting sqref="I68">
    <cfRule type="cellIs" dxfId="5" priority="1048" operator="greaterThan">
      <formula>200</formula>
    </cfRule>
  </conditionalFormatting>
  <conditionalFormatting sqref="I68">
    <cfRule type="cellIs" dxfId="6" priority="1049" operator="greaterThan">
      <formula>150</formula>
    </cfRule>
  </conditionalFormatting>
  <conditionalFormatting sqref="I69">
    <cfRule type="cellIs" dxfId="4" priority="1050" operator="greaterThan">
      <formula>250</formula>
    </cfRule>
  </conditionalFormatting>
  <conditionalFormatting sqref="I69">
    <cfRule type="cellIs" dxfId="5" priority="1051" operator="greaterThan">
      <formula>200</formula>
    </cfRule>
  </conditionalFormatting>
  <conditionalFormatting sqref="I69">
    <cfRule type="cellIs" dxfId="6" priority="1052" operator="greaterThan">
      <formula>150</formula>
    </cfRule>
  </conditionalFormatting>
  <conditionalFormatting sqref="I70">
    <cfRule type="cellIs" dxfId="4" priority="1053" operator="greaterThan">
      <formula>250</formula>
    </cfRule>
  </conditionalFormatting>
  <conditionalFormatting sqref="I70">
    <cfRule type="cellIs" dxfId="5" priority="1054" operator="greaterThan">
      <formula>200</formula>
    </cfRule>
  </conditionalFormatting>
  <conditionalFormatting sqref="I70">
    <cfRule type="cellIs" dxfId="6" priority="1055" operator="greaterThan">
      <formula>150</formula>
    </cfRule>
  </conditionalFormatting>
  <conditionalFormatting sqref="I71">
    <cfRule type="cellIs" dxfId="4" priority="1056" operator="greaterThan">
      <formula>250</formula>
    </cfRule>
  </conditionalFormatting>
  <conditionalFormatting sqref="I71">
    <cfRule type="cellIs" dxfId="5" priority="1057" operator="greaterThan">
      <formula>200</formula>
    </cfRule>
  </conditionalFormatting>
  <conditionalFormatting sqref="I71">
    <cfRule type="cellIs" dxfId="6" priority="1058" operator="greaterThan">
      <formula>150</formula>
    </cfRule>
  </conditionalFormatting>
  <conditionalFormatting sqref="I72">
    <cfRule type="cellIs" dxfId="4" priority="1059" operator="greaterThan">
      <formula>250</formula>
    </cfRule>
  </conditionalFormatting>
  <conditionalFormatting sqref="I72">
    <cfRule type="cellIs" dxfId="5" priority="1060" operator="greaterThan">
      <formula>200</formula>
    </cfRule>
  </conditionalFormatting>
  <conditionalFormatting sqref="I72">
    <cfRule type="cellIs" dxfId="6" priority="1061" operator="greaterThan">
      <formula>150</formula>
    </cfRule>
  </conditionalFormatting>
  <conditionalFormatting sqref="I73">
    <cfRule type="cellIs" dxfId="4" priority="1062" operator="greaterThan">
      <formula>250</formula>
    </cfRule>
  </conditionalFormatting>
  <conditionalFormatting sqref="I73">
    <cfRule type="cellIs" dxfId="5" priority="1063" operator="greaterThan">
      <formula>200</formula>
    </cfRule>
  </conditionalFormatting>
  <conditionalFormatting sqref="I73">
    <cfRule type="cellIs" dxfId="6" priority="1064" operator="greaterThan">
      <formula>150</formula>
    </cfRule>
  </conditionalFormatting>
  <conditionalFormatting sqref="I74">
    <cfRule type="cellIs" dxfId="4" priority="1065" operator="greaterThan">
      <formula>250</formula>
    </cfRule>
  </conditionalFormatting>
  <conditionalFormatting sqref="I74">
    <cfRule type="cellIs" dxfId="5" priority="1066" operator="greaterThan">
      <formula>200</formula>
    </cfRule>
  </conditionalFormatting>
  <conditionalFormatting sqref="I74">
    <cfRule type="cellIs" dxfId="6" priority="1067" operator="greaterThan">
      <formula>150</formula>
    </cfRule>
  </conditionalFormatting>
  <conditionalFormatting sqref="I75">
    <cfRule type="cellIs" dxfId="4" priority="1068" operator="greaterThan">
      <formula>250</formula>
    </cfRule>
  </conditionalFormatting>
  <conditionalFormatting sqref="I75">
    <cfRule type="cellIs" dxfId="5" priority="1069" operator="greaterThan">
      <formula>200</formula>
    </cfRule>
  </conditionalFormatting>
  <conditionalFormatting sqref="I75">
    <cfRule type="cellIs" dxfId="6" priority="1070" operator="greaterThan">
      <formula>150</formula>
    </cfRule>
  </conditionalFormatting>
  <conditionalFormatting sqref="I76">
    <cfRule type="cellIs" dxfId="4" priority="1071" operator="greaterThan">
      <formula>250</formula>
    </cfRule>
  </conditionalFormatting>
  <conditionalFormatting sqref="I76">
    <cfRule type="cellIs" dxfId="5" priority="1072" operator="greaterThan">
      <formula>200</formula>
    </cfRule>
  </conditionalFormatting>
  <conditionalFormatting sqref="I76">
    <cfRule type="cellIs" dxfId="6" priority="1073" operator="greaterThan">
      <formula>150</formula>
    </cfRule>
  </conditionalFormatting>
  <conditionalFormatting sqref="I77">
    <cfRule type="cellIs" dxfId="4" priority="1074" operator="greaterThan">
      <formula>250</formula>
    </cfRule>
  </conditionalFormatting>
  <conditionalFormatting sqref="I77">
    <cfRule type="cellIs" dxfId="5" priority="1075" operator="greaterThan">
      <formula>200</formula>
    </cfRule>
  </conditionalFormatting>
  <conditionalFormatting sqref="I77">
    <cfRule type="cellIs" dxfId="6" priority="1076" operator="greaterThan">
      <formula>150</formula>
    </cfRule>
  </conditionalFormatting>
  <conditionalFormatting sqref="I78">
    <cfRule type="cellIs" dxfId="4" priority="1077" operator="greaterThan">
      <formula>250</formula>
    </cfRule>
  </conditionalFormatting>
  <conditionalFormatting sqref="I78">
    <cfRule type="cellIs" dxfId="5" priority="1078" operator="greaterThan">
      <formula>200</formula>
    </cfRule>
  </conditionalFormatting>
  <conditionalFormatting sqref="I78">
    <cfRule type="cellIs" dxfId="6" priority="1079" operator="greaterThan">
      <formula>150</formula>
    </cfRule>
  </conditionalFormatting>
  <conditionalFormatting sqref="I79">
    <cfRule type="cellIs" dxfId="4" priority="1080" operator="greaterThan">
      <formula>250</formula>
    </cfRule>
  </conditionalFormatting>
  <conditionalFormatting sqref="I79">
    <cfRule type="cellIs" dxfId="5" priority="1081" operator="greaterThan">
      <formula>200</formula>
    </cfRule>
  </conditionalFormatting>
  <conditionalFormatting sqref="I79">
    <cfRule type="cellIs" dxfId="6" priority="1082" operator="greaterThan">
      <formula>150</formula>
    </cfRule>
  </conditionalFormatting>
  <conditionalFormatting sqref="I80">
    <cfRule type="cellIs" dxfId="4" priority="1083" operator="greaterThan">
      <formula>250</formula>
    </cfRule>
  </conditionalFormatting>
  <conditionalFormatting sqref="I80">
    <cfRule type="cellIs" dxfId="5" priority="1084" operator="greaterThan">
      <formula>200</formula>
    </cfRule>
  </conditionalFormatting>
  <conditionalFormatting sqref="I80">
    <cfRule type="cellIs" dxfId="6" priority="1085" operator="greaterThan">
      <formula>150</formula>
    </cfRule>
  </conditionalFormatting>
  <conditionalFormatting sqref="I81">
    <cfRule type="cellIs" dxfId="4" priority="1086" operator="greaterThan">
      <formula>250</formula>
    </cfRule>
  </conditionalFormatting>
  <conditionalFormatting sqref="I81">
    <cfRule type="cellIs" dxfId="5" priority="1087" operator="greaterThan">
      <formula>200</formula>
    </cfRule>
  </conditionalFormatting>
  <conditionalFormatting sqref="I81">
    <cfRule type="cellIs" dxfId="6" priority="1088" operator="greaterThan">
      <formula>150</formula>
    </cfRule>
  </conditionalFormatting>
  <conditionalFormatting sqref="I82">
    <cfRule type="cellIs" dxfId="4" priority="1089" operator="greaterThan">
      <formula>250</formula>
    </cfRule>
  </conditionalFormatting>
  <conditionalFormatting sqref="I82">
    <cfRule type="cellIs" dxfId="5" priority="1090" operator="greaterThan">
      <formula>200</formula>
    </cfRule>
  </conditionalFormatting>
  <conditionalFormatting sqref="I82">
    <cfRule type="cellIs" dxfId="6" priority="1091" operator="greaterThan">
      <formula>150</formula>
    </cfRule>
  </conditionalFormatting>
  <conditionalFormatting sqref="I83">
    <cfRule type="cellIs" dxfId="4" priority="1092" operator="greaterThan">
      <formula>250</formula>
    </cfRule>
  </conditionalFormatting>
  <conditionalFormatting sqref="I83">
    <cfRule type="cellIs" dxfId="5" priority="1093" operator="greaterThan">
      <formula>200</formula>
    </cfRule>
  </conditionalFormatting>
  <conditionalFormatting sqref="I83">
    <cfRule type="cellIs" dxfId="6" priority="1094" operator="greaterThan">
      <formula>150</formula>
    </cfRule>
  </conditionalFormatting>
  <conditionalFormatting sqref="I84">
    <cfRule type="cellIs" dxfId="4" priority="1095" operator="greaterThan">
      <formula>250</formula>
    </cfRule>
  </conditionalFormatting>
  <conditionalFormatting sqref="I84">
    <cfRule type="cellIs" dxfId="5" priority="1096" operator="greaterThan">
      <formula>200</formula>
    </cfRule>
  </conditionalFormatting>
  <conditionalFormatting sqref="I84">
    <cfRule type="cellIs" dxfId="6" priority="1097" operator="greaterThan">
      <formula>150</formula>
    </cfRule>
  </conditionalFormatting>
  <conditionalFormatting sqref="I85">
    <cfRule type="cellIs" dxfId="4" priority="1098" operator="greaterThan">
      <formula>250</formula>
    </cfRule>
  </conditionalFormatting>
  <conditionalFormatting sqref="I85">
    <cfRule type="cellIs" dxfId="5" priority="1099" operator="greaterThan">
      <formula>200</formula>
    </cfRule>
  </conditionalFormatting>
  <conditionalFormatting sqref="I85">
    <cfRule type="cellIs" dxfId="6" priority="1100" operator="greaterThan">
      <formula>150</formula>
    </cfRule>
  </conditionalFormatting>
  <conditionalFormatting sqref="I86">
    <cfRule type="cellIs" dxfId="4" priority="1101" operator="greaterThan">
      <formula>250</formula>
    </cfRule>
  </conditionalFormatting>
  <conditionalFormatting sqref="I86">
    <cfRule type="cellIs" dxfId="5" priority="1102" operator="greaterThan">
      <formula>200</formula>
    </cfRule>
  </conditionalFormatting>
  <conditionalFormatting sqref="I86">
    <cfRule type="cellIs" dxfId="6" priority="1103" operator="greaterThan">
      <formula>150</formula>
    </cfRule>
  </conditionalFormatting>
  <conditionalFormatting sqref="I87">
    <cfRule type="cellIs" dxfId="4" priority="1104" operator="greaterThan">
      <formula>250</formula>
    </cfRule>
  </conditionalFormatting>
  <conditionalFormatting sqref="I87">
    <cfRule type="cellIs" dxfId="5" priority="1105" operator="greaterThan">
      <formula>200</formula>
    </cfRule>
  </conditionalFormatting>
  <conditionalFormatting sqref="I87">
    <cfRule type="cellIs" dxfId="6" priority="1106" operator="greaterThan">
      <formula>150</formula>
    </cfRule>
  </conditionalFormatting>
  <conditionalFormatting sqref="I88">
    <cfRule type="cellIs" dxfId="4" priority="1107" operator="greaterThan">
      <formula>250</formula>
    </cfRule>
  </conditionalFormatting>
  <conditionalFormatting sqref="I88">
    <cfRule type="cellIs" dxfId="5" priority="1108" operator="greaterThan">
      <formula>200</formula>
    </cfRule>
  </conditionalFormatting>
  <conditionalFormatting sqref="I88">
    <cfRule type="cellIs" dxfId="6" priority="1109" operator="greaterThan">
      <formula>150</formula>
    </cfRule>
  </conditionalFormatting>
  <conditionalFormatting sqref="I89">
    <cfRule type="cellIs" dxfId="4" priority="1110" operator="greaterThan">
      <formula>250</formula>
    </cfRule>
  </conditionalFormatting>
  <conditionalFormatting sqref="I89">
    <cfRule type="cellIs" dxfId="5" priority="1111" operator="greaterThan">
      <formula>200</formula>
    </cfRule>
  </conditionalFormatting>
  <conditionalFormatting sqref="I89">
    <cfRule type="cellIs" dxfId="6" priority="1112" operator="greaterThan">
      <formula>150</formula>
    </cfRule>
  </conditionalFormatting>
  <conditionalFormatting sqref="I90">
    <cfRule type="cellIs" dxfId="4" priority="1113" operator="greaterThan">
      <formula>250</formula>
    </cfRule>
  </conditionalFormatting>
  <conditionalFormatting sqref="I90">
    <cfRule type="cellIs" dxfId="5" priority="1114" operator="greaterThan">
      <formula>200</formula>
    </cfRule>
  </conditionalFormatting>
  <conditionalFormatting sqref="I90">
    <cfRule type="cellIs" dxfId="6" priority="1115" operator="greaterThan">
      <formula>150</formula>
    </cfRule>
  </conditionalFormatting>
  <conditionalFormatting sqref="I91">
    <cfRule type="cellIs" dxfId="4" priority="1116" operator="greaterThan">
      <formula>250</formula>
    </cfRule>
  </conditionalFormatting>
  <conditionalFormatting sqref="I91">
    <cfRule type="cellIs" dxfId="5" priority="1117" operator="greaterThan">
      <formula>200</formula>
    </cfRule>
  </conditionalFormatting>
  <conditionalFormatting sqref="I91">
    <cfRule type="cellIs" dxfId="6" priority="1118" operator="greaterThan">
      <formula>150</formula>
    </cfRule>
  </conditionalFormatting>
  <conditionalFormatting sqref="I92">
    <cfRule type="cellIs" dxfId="4" priority="1119" operator="greaterThan">
      <formula>250</formula>
    </cfRule>
  </conditionalFormatting>
  <conditionalFormatting sqref="I92">
    <cfRule type="cellIs" dxfId="5" priority="1120" operator="greaterThan">
      <formula>200</formula>
    </cfRule>
  </conditionalFormatting>
  <conditionalFormatting sqref="I92">
    <cfRule type="cellIs" dxfId="6" priority="1121" operator="greaterThan">
      <formula>150</formula>
    </cfRule>
  </conditionalFormatting>
  <conditionalFormatting sqref="I93">
    <cfRule type="cellIs" dxfId="4" priority="1122" operator="greaterThan">
      <formula>250</formula>
    </cfRule>
  </conditionalFormatting>
  <conditionalFormatting sqref="I93">
    <cfRule type="cellIs" dxfId="5" priority="1123" operator="greaterThan">
      <formula>200</formula>
    </cfRule>
  </conditionalFormatting>
  <conditionalFormatting sqref="I93">
    <cfRule type="cellIs" dxfId="6" priority="1124" operator="greaterThan">
      <formula>150</formula>
    </cfRule>
  </conditionalFormatting>
  <conditionalFormatting sqref="I94">
    <cfRule type="cellIs" dxfId="4" priority="1125" operator="greaterThan">
      <formula>250</formula>
    </cfRule>
  </conditionalFormatting>
  <conditionalFormatting sqref="I94">
    <cfRule type="cellIs" dxfId="5" priority="1126" operator="greaterThan">
      <formula>200</formula>
    </cfRule>
  </conditionalFormatting>
  <conditionalFormatting sqref="I94">
    <cfRule type="cellIs" dxfId="6" priority="1127" operator="greaterThan">
      <formula>150</formula>
    </cfRule>
  </conditionalFormatting>
  <conditionalFormatting sqref="I95">
    <cfRule type="cellIs" dxfId="4" priority="1128" operator="greaterThan">
      <formula>250</formula>
    </cfRule>
  </conditionalFormatting>
  <conditionalFormatting sqref="I95">
    <cfRule type="cellIs" dxfId="5" priority="1129" operator="greaterThan">
      <formula>200</formula>
    </cfRule>
  </conditionalFormatting>
  <conditionalFormatting sqref="I95">
    <cfRule type="cellIs" dxfId="6" priority="1130" operator="greaterThan">
      <formula>150</formula>
    </cfRule>
  </conditionalFormatting>
  <conditionalFormatting sqref="I96">
    <cfRule type="cellIs" dxfId="4" priority="1131" operator="greaterThan">
      <formula>250</formula>
    </cfRule>
  </conditionalFormatting>
  <conditionalFormatting sqref="I96">
    <cfRule type="cellIs" dxfId="5" priority="1132" operator="greaterThan">
      <formula>200</formula>
    </cfRule>
  </conditionalFormatting>
  <conditionalFormatting sqref="I96">
    <cfRule type="cellIs" dxfId="6" priority="1133" operator="greaterThan">
      <formula>150</formula>
    </cfRule>
  </conditionalFormatting>
  <conditionalFormatting sqref="I97">
    <cfRule type="cellIs" dxfId="4" priority="1134" operator="greaterThan">
      <formula>250</formula>
    </cfRule>
  </conditionalFormatting>
  <conditionalFormatting sqref="I97">
    <cfRule type="cellIs" dxfId="5" priority="1135" operator="greaterThan">
      <formula>200</formula>
    </cfRule>
  </conditionalFormatting>
  <conditionalFormatting sqref="I97">
    <cfRule type="cellIs" dxfId="6" priority="1136" operator="greaterThan">
      <formula>150</formula>
    </cfRule>
  </conditionalFormatting>
  <conditionalFormatting sqref="I98">
    <cfRule type="cellIs" dxfId="4" priority="1137" operator="greaterThan">
      <formula>250</formula>
    </cfRule>
  </conditionalFormatting>
  <conditionalFormatting sqref="I98">
    <cfRule type="cellIs" dxfId="5" priority="1138" operator="greaterThan">
      <formula>200</formula>
    </cfRule>
  </conditionalFormatting>
  <conditionalFormatting sqref="I98">
    <cfRule type="cellIs" dxfId="6" priority="1139" operator="greaterThan">
      <formula>150</formula>
    </cfRule>
  </conditionalFormatting>
  <conditionalFormatting sqref="I99">
    <cfRule type="cellIs" dxfId="4" priority="1140" operator="greaterThan">
      <formula>250</formula>
    </cfRule>
  </conditionalFormatting>
  <conditionalFormatting sqref="I99">
    <cfRule type="cellIs" dxfId="5" priority="1141" operator="greaterThan">
      <formula>200</formula>
    </cfRule>
  </conditionalFormatting>
  <conditionalFormatting sqref="I99">
    <cfRule type="cellIs" dxfId="6" priority="1142" operator="greaterThan">
      <formula>150</formula>
    </cfRule>
  </conditionalFormatting>
  <conditionalFormatting sqref="I100">
    <cfRule type="cellIs" dxfId="4" priority="1143" operator="greaterThan">
      <formula>250</formula>
    </cfRule>
  </conditionalFormatting>
  <conditionalFormatting sqref="I100">
    <cfRule type="cellIs" dxfId="5" priority="1144" operator="greaterThan">
      <formula>200</formula>
    </cfRule>
  </conditionalFormatting>
  <conditionalFormatting sqref="I100">
    <cfRule type="cellIs" dxfId="6" priority="1145" operator="greaterThan">
      <formula>150</formula>
    </cfRule>
  </conditionalFormatting>
  <conditionalFormatting sqref="I101">
    <cfRule type="cellIs" dxfId="4" priority="1146" operator="greaterThan">
      <formula>250</formula>
    </cfRule>
  </conditionalFormatting>
  <conditionalFormatting sqref="I101">
    <cfRule type="cellIs" dxfId="5" priority="1147" operator="greaterThan">
      <formula>200</formula>
    </cfRule>
  </conditionalFormatting>
  <conditionalFormatting sqref="I101">
    <cfRule type="cellIs" dxfId="6" priority="1148" operator="greaterThan">
      <formula>150</formula>
    </cfRule>
  </conditionalFormatting>
  <conditionalFormatting sqref="I102">
    <cfRule type="cellIs" dxfId="4" priority="1149" operator="greaterThan">
      <formula>250</formula>
    </cfRule>
  </conditionalFormatting>
  <conditionalFormatting sqref="I102">
    <cfRule type="cellIs" dxfId="5" priority="1150" operator="greaterThan">
      <formula>200</formula>
    </cfRule>
  </conditionalFormatting>
  <conditionalFormatting sqref="I102">
    <cfRule type="cellIs" dxfId="6" priority="1151" operator="greaterThan">
      <formula>150</formula>
    </cfRule>
  </conditionalFormatting>
  <conditionalFormatting sqref="I103">
    <cfRule type="cellIs" dxfId="4" priority="1152" operator="greaterThan">
      <formula>250</formula>
    </cfRule>
  </conditionalFormatting>
  <conditionalFormatting sqref="I103">
    <cfRule type="cellIs" dxfId="5" priority="1153" operator="greaterThan">
      <formula>200</formula>
    </cfRule>
  </conditionalFormatting>
  <conditionalFormatting sqref="I103">
    <cfRule type="cellIs" dxfId="6" priority="1154" operator="greaterThan">
      <formula>150</formula>
    </cfRule>
  </conditionalFormatting>
  <conditionalFormatting sqref="J8">
    <cfRule type="cellIs" dxfId="4" priority="1155" operator="greaterThan">
      <formula>250</formula>
    </cfRule>
  </conditionalFormatting>
  <conditionalFormatting sqref="J8">
    <cfRule type="cellIs" dxfId="5" priority="1156" operator="greaterThan">
      <formula>200</formula>
    </cfRule>
  </conditionalFormatting>
  <conditionalFormatting sqref="J8">
    <cfRule type="cellIs" dxfId="6" priority="1157" operator="greaterThan">
      <formula>150</formula>
    </cfRule>
  </conditionalFormatting>
  <conditionalFormatting sqref="J9">
    <cfRule type="cellIs" dxfId="4" priority="1158" operator="greaterThan">
      <formula>250</formula>
    </cfRule>
  </conditionalFormatting>
  <conditionalFormatting sqref="J9">
    <cfRule type="cellIs" dxfId="5" priority="1159" operator="greaterThan">
      <formula>200</formula>
    </cfRule>
  </conditionalFormatting>
  <conditionalFormatting sqref="J9">
    <cfRule type="cellIs" dxfId="6" priority="1160" operator="greaterThan">
      <formula>150</formula>
    </cfRule>
  </conditionalFormatting>
  <conditionalFormatting sqref="J10">
    <cfRule type="cellIs" dxfId="4" priority="1161" operator="greaterThan">
      <formula>250</formula>
    </cfRule>
  </conditionalFormatting>
  <conditionalFormatting sqref="J10">
    <cfRule type="cellIs" dxfId="5" priority="1162" operator="greaterThan">
      <formula>200</formula>
    </cfRule>
  </conditionalFormatting>
  <conditionalFormatting sqref="J10">
    <cfRule type="cellIs" dxfId="6" priority="1163" operator="greaterThan">
      <formula>150</formula>
    </cfRule>
  </conditionalFormatting>
  <conditionalFormatting sqref="J11">
    <cfRule type="cellIs" dxfId="4" priority="1164" operator="greaterThan">
      <formula>250</formula>
    </cfRule>
  </conditionalFormatting>
  <conditionalFormatting sqref="J11">
    <cfRule type="cellIs" dxfId="5" priority="1165" operator="greaterThan">
      <formula>200</formula>
    </cfRule>
  </conditionalFormatting>
  <conditionalFormatting sqref="J11">
    <cfRule type="cellIs" dxfId="6" priority="1166" operator="greaterThan">
      <formula>150</formula>
    </cfRule>
  </conditionalFormatting>
  <conditionalFormatting sqref="J12">
    <cfRule type="cellIs" dxfId="4" priority="1167" operator="greaterThan">
      <formula>250</formula>
    </cfRule>
  </conditionalFormatting>
  <conditionalFormatting sqref="J12">
    <cfRule type="cellIs" dxfId="5" priority="1168" operator="greaterThan">
      <formula>200</formula>
    </cfRule>
  </conditionalFormatting>
  <conditionalFormatting sqref="J12">
    <cfRule type="cellIs" dxfId="6" priority="1169" operator="greaterThan">
      <formula>150</formula>
    </cfRule>
  </conditionalFormatting>
  <conditionalFormatting sqref="J13">
    <cfRule type="cellIs" dxfId="4" priority="1170" operator="greaterThan">
      <formula>250</formula>
    </cfRule>
  </conditionalFormatting>
  <conditionalFormatting sqref="J13">
    <cfRule type="cellIs" dxfId="5" priority="1171" operator="greaterThan">
      <formula>200</formula>
    </cfRule>
  </conditionalFormatting>
  <conditionalFormatting sqref="J13">
    <cfRule type="cellIs" dxfId="6" priority="1172" operator="greaterThan">
      <formula>150</formula>
    </cfRule>
  </conditionalFormatting>
  <conditionalFormatting sqref="J14">
    <cfRule type="cellIs" dxfId="4" priority="1173" operator="greaterThan">
      <formula>250</formula>
    </cfRule>
  </conditionalFormatting>
  <conditionalFormatting sqref="J14">
    <cfRule type="cellIs" dxfId="5" priority="1174" operator="greaterThan">
      <formula>200</formula>
    </cfRule>
  </conditionalFormatting>
  <conditionalFormatting sqref="J14">
    <cfRule type="cellIs" dxfId="6" priority="1175" operator="greaterThan">
      <formula>150</formula>
    </cfRule>
  </conditionalFormatting>
  <conditionalFormatting sqref="J15">
    <cfRule type="cellIs" dxfId="4" priority="1176" operator="greaterThan">
      <formula>250</formula>
    </cfRule>
  </conditionalFormatting>
  <conditionalFormatting sqref="J15">
    <cfRule type="cellIs" dxfId="5" priority="1177" operator="greaterThan">
      <formula>200</formula>
    </cfRule>
  </conditionalFormatting>
  <conditionalFormatting sqref="J15">
    <cfRule type="cellIs" dxfId="6" priority="1178" operator="greaterThan">
      <formula>150</formula>
    </cfRule>
  </conditionalFormatting>
  <conditionalFormatting sqref="J16">
    <cfRule type="cellIs" dxfId="4" priority="1179" operator="greaterThan">
      <formula>250</formula>
    </cfRule>
  </conditionalFormatting>
  <conditionalFormatting sqref="J16">
    <cfRule type="cellIs" dxfId="5" priority="1180" operator="greaterThan">
      <formula>200</formula>
    </cfRule>
  </conditionalFormatting>
  <conditionalFormatting sqref="J16">
    <cfRule type="cellIs" dxfId="6" priority="1181" operator="greaterThan">
      <formula>150</formula>
    </cfRule>
  </conditionalFormatting>
  <conditionalFormatting sqref="J17">
    <cfRule type="cellIs" dxfId="4" priority="1182" operator="greaterThan">
      <formula>250</formula>
    </cfRule>
  </conditionalFormatting>
  <conditionalFormatting sqref="J17">
    <cfRule type="cellIs" dxfId="5" priority="1183" operator="greaterThan">
      <formula>200</formula>
    </cfRule>
  </conditionalFormatting>
  <conditionalFormatting sqref="J17">
    <cfRule type="cellIs" dxfId="6" priority="1184" operator="greaterThan">
      <formula>150</formula>
    </cfRule>
  </conditionalFormatting>
  <conditionalFormatting sqref="J18">
    <cfRule type="cellIs" dxfId="4" priority="1185" operator="greaterThan">
      <formula>250</formula>
    </cfRule>
  </conditionalFormatting>
  <conditionalFormatting sqref="J18">
    <cfRule type="cellIs" dxfId="5" priority="1186" operator="greaterThan">
      <formula>200</formula>
    </cfRule>
  </conditionalFormatting>
  <conditionalFormatting sqref="J18">
    <cfRule type="cellIs" dxfId="6" priority="1187" operator="greaterThan">
      <formula>150</formula>
    </cfRule>
  </conditionalFormatting>
  <conditionalFormatting sqref="J19">
    <cfRule type="cellIs" dxfId="4" priority="1188" operator="greaterThan">
      <formula>250</formula>
    </cfRule>
  </conditionalFormatting>
  <conditionalFormatting sqref="J19">
    <cfRule type="cellIs" dxfId="5" priority="1189" operator="greaterThan">
      <formula>200</formula>
    </cfRule>
  </conditionalFormatting>
  <conditionalFormatting sqref="J19">
    <cfRule type="cellIs" dxfId="6" priority="1190" operator="greaterThan">
      <formula>150</formula>
    </cfRule>
  </conditionalFormatting>
  <conditionalFormatting sqref="J20">
    <cfRule type="cellIs" dxfId="4" priority="1191" operator="greaterThan">
      <formula>250</formula>
    </cfRule>
  </conditionalFormatting>
  <conditionalFormatting sqref="J20">
    <cfRule type="cellIs" dxfId="5" priority="1192" operator="greaterThan">
      <formula>200</formula>
    </cfRule>
  </conditionalFormatting>
  <conditionalFormatting sqref="J20">
    <cfRule type="cellIs" dxfId="6" priority="1193" operator="greaterThan">
      <formula>150</formula>
    </cfRule>
  </conditionalFormatting>
  <conditionalFormatting sqref="J21">
    <cfRule type="cellIs" dxfId="4" priority="1194" operator="greaterThan">
      <formula>250</formula>
    </cfRule>
  </conditionalFormatting>
  <conditionalFormatting sqref="J21">
    <cfRule type="cellIs" dxfId="5" priority="1195" operator="greaterThan">
      <formula>200</formula>
    </cfRule>
  </conditionalFormatting>
  <conditionalFormatting sqref="J21">
    <cfRule type="cellIs" dxfId="6" priority="1196" operator="greaterThan">
      <formula>150</formula>
    </cfRule>
  </conditionalFormatting>
  <conditionalFormatting sqref="J22">
    <cfRule type="cellIs" dxfId="4" priority="1197" operator="greaterThan">
      <formula>250</formula>
    </cfRule>
  </conditionalFormatting>
  <conditionalFormatting sqref="J22">
    <cfRule type="cellIs" dxfId="5" priority="1198" operator="greaterThan">
      <formula>200</formula>
    </cfRule>
  </conditionalFormatting>
  <conditionalFormatting sqref="J22">
    <cfRule type="cellIs" dxfId="6" priority="1199" operator="greaterThan">
      <formula>150</formula>
    </cfRule>
  </conditionalFormatting>
  <conditionalFormatting sqref="J23">
    <cfRule type="cellIs" dxfId="4" priority="1200" operator="greaterThan">
      <formula>250</formula>
    </cfRule>
  </conditionalFormatting>
  <conditionalFormatting sqref="J23">
    <cfRule type="cellIs" dxfId="5" priority="1201" operator="greaterThan">
      <formula>200</formula>
    </cfRule>
  </conditionalFormatting>
  <conditionalFormatting sqref="J23">
    <cfRule type="cellIs" dxfId="6" priority="1202" operator="greaterThan">
      <formula>150</formula>
    </cfRule>
  </conditionalFormatting>
  <conditionalFormatting sqref="J24">
    <cfRule type="cellIs" dxfId="4" priority="1203" operator="greaterThan">
      <formula>250</formula>
    </cfRule>
  </conditionalFormatting>
  <conditionalFormatting sqref="J24">
    <cfRule type="cellIs" dxfId="5" priority="1204" operator="greaterThan">
      <formula>200</formula>
    </cfRule>
  </conditionalFormatting>
  <conditionalFormatting sqref="J24">
    <cfRule type="cellIs" dxfId="6" priority="1205" operator="greaterThan">
      <formula>150</formula>
    </cfRule>
  </conditionalFormatting>
  <conditionalFormatting sqref="J25">
    <cfRule type="cellIs" dxfId="4" priority="1206" operator="greaterThan">
      <formula>250</formula>
    </cfRule>
  </conditionalFormatting>
  <conditionalFormatting sqref="J25">
    <cfRule type="cellIs" dxfId="5" priority="1207" operator="greaterThan">
      <formula>200</formula>
    </cfRule>
  </conditionalFormatting>
  <conditionalFormatting sqref="J25">
    <cfRule type="cellIs" dxfId="6" priority="1208" operator="greaterThan">
      <formula>150</formula>
    </cfRule>
  </conditionalFormatting>
  <conditionalFormatting sqref="J26">
    <cfRule type="cellIs" dxfId="4" priority="1209" operator="greaterThan">
      <formula>250</formula>
    </cfRule>
  </conditionalFormatting>
  <conditionalFormatting sqref="J26">
    <cfRule type="cellIs" dxfId="5" priority="1210" operator="greaterThan">
      <formula>200</formula>
    </cfRule>
  </conditionalFormatting>
  <conditionalFormatting sqref="J26">
    <cfRule type="cellIs" dxfId="6" priority="1211" operator="greaterThan">
      <formula>150</formula>
    </cfRule>
  </conditionalFormatting>
  <conditionalFormatting sqref="J27">
    <cfRule type="cellIs" dxfId="4" priority="1212" operator="greaterThan">
      <formula>250</formula>
    </cfRule>
  </conditionalFormatting>
  <conditionalFormatting sqref="J27">
    <cfRule type="cellIs" dxfId="5" priority="1213" operator="greaterThan">
      <formula>200</formula>
    </cfRule>
  </conditionalFormatting>
  <conditionalFormatting sqref="J27">
    <cfRule type="cellIs" dxfId="6" priority="1214" operator="greaterThan">
      <formula>150</formula>
    </cfRule>
  </conditionalFormatting>
  <conditionalFormatting sqref="J28">
    <cfRule type="cellIs" dxfId="4" priority="1215" operator="greaterThan">
      <formula>250</formula>
    </cfRule>
  </conditionalFormatting>
  <conditionalFormatting sqref="J28">
    <cfRule type="cellIs" dxfId="5" priority="1216" operator="greaterThan">
      <formula>200</formula>
    </cfRule>
  </conditionalFormatting>
  <conditionalFormatting sqref="J28">
    <cfRule type="cellIs" dxfId="6" priority="1217" operator="greaterThan">
      <formula>150</formula>
    </cfRule>
  </conditionalFormatting>
  <conditionalFormatting sqref="J29">
    <cfRule type="cellIs" dxfId="4" priority="1218" operator="greaterThan">
      <formula>250</formula>
    </cfRule>
  </conditionalFormatting>
  <conditionalFormatting sqref="J29">
    <cfRule type="cellIs" dxfId="5" priority="1219" operator="greaterThan">
      <formula>200</formula>
    </cfRule>
  </conditionalFormatting>
  <conditionalFormatting sqref="J29">
    <cfRule type="cellIs" dxfId="6" priority="1220" operator="greaterThan">
      <formula>150</formula>
    </cfRule>
  </conditionalFormatting>
  <conditionalFormatting sqref="J30">
    <cfRule type="cellIs" dxfId="4" priority="1221" operator="greaterThan">
      <formula>250</formula>
    </cfRule>
  </conditionalFormatting>
  <conditionalFormatting sqref="J30">
    <cfRule type="cellIs" dxfId="5" priority="1222" operator="greaterThan">
      <formula>200</formula>
    </cfRule>
  </conditionalFormatting>
  <conditionalFormatting sqref="J30">
    <cfRule type="cellIs" dxfId="6" priority="1223" operator="greaterThan">
      <formula>150</formula>
    </cfRule>
  </conditionalFormatting>
  <conditionalFormatting sqref="J31">
    <cfRule type="cellIs" dxfId="4" priority="1224" operator="greaterThan">
      <formula>250</formula>
    </cfRule>
  </conditionalFormatting>
  <conditionalFormatting sqref="J31">
    <cfRule type="cellIs" dxfId="5" priority="1225" operator="greaterThan">
      <formula>200</formula>
    </cfRule>
  </conditionalFormatting>
  <conditionalFormatting sqref="J31">
    <cfRule type="cellIs" dxfId="6" priority="1226" operator="greaterThan">
      <formula>150</formula>
    </cfRule>
  </conditionalFormatting>
  <conditionalFormatting sqref="J32">
    <cfRule type="cellIs" dxfId="4" priority="1227" operator="greaterThan">
      <formula>250</formula>
    </cfRule>
  </conditionalFormatting>
  <conditionalFormatting sqref="J32">
    <cfRule type="cellIs" dxfId="5" priority="1228" operator="greaterThan">
      <formula>200</formula>
    </cfRule>
  </conditionalFormatting>
  <conditionalFormatting sqref="J32">
    <cfRule type="cellIs" dxfId="6" priority="1229" operator="greaterThan">
      <formula>150</formula>
    </cfRule>
  </conditionalFormatting>
  <conditionalFormatting sqref="J33">
    <cfRule type="cellIs" dxfId="4" priority="1230" operator="greaterThan">
      <formula>250</formula>
    </cfRule>
  </conditionalFormatting>
  <conditionalFormatting sqref="J33">
    <cfRule type="cellIs" dxfId="5" priority="1231" operator="greaterThan">
      <formula>200</formula>
    </cfRule>
  </conditionalFormatting>
  <conditionalFormatting sqref="J33">
    <cfRule type="cellIs" dxfId="6" priority="1232" operator="greaterThan">
      <formula>150</formula>
    </cfRule>
  </conditionalFormatting>
  <conditionalFormatting sqref="J34">
    <cfRule type="cellIs" dxfId="4" priority="1233" operator="greaterThan">
      <formula>250</formula>
    </cfRule>
  </conditionalFormatting>
  <conditionalFormatting sqref="J34">
    <cfRule type="cellIs" dxfId="5" priority="1234" operator="greaterThan">
      <formula>200</formula>
    </cfRule>
  </conditionalFormatting>
  <conditionalFormatting sqref="J34">
    <cfRule type="cellIs" dxfId="6" priority="1235" operator="greaterThan">
      <formula>150</formula>
    </cfRule>
  </conditionalFormatting>
  <conditionalFormatting sqref="J35">
    <cfRule type="cellIs" dxfId="4" priority="1236" operator="greaterThan">
      <formula>250</formula>
    </cfRule>
  </conditionalFormatting>
  <conditionalFormatting sqref="J35">
    <cfRule type="cellIs" dxfId="5" priority="1237" operator="greaterThan">
      <formula>200</formula>
    </cfRule>
  </conditionalFormatting>
  <conditionalFormatting sqref="J35">
    <cfRule type="cellIs" dxfId="6" priority="1238" operator="greaterThan">
      <formula>150</formula>
    </cfRule>
  </conditionalFormatting>
  <conditionalFormatting sqref="J36">
    <cfRule type="cellIs" dxfId="4" priority="1239" operator="greaterThan">
      <formula>250</formula>
    </cfRule>
  </conditionalFormatting>
  <conditionalFormatting sqref="J36">
    <cfRule type="cellIs" dxfId="5" priority="1240" operator="greaterThan">
      <formula>200</formula>
    </cfRule>
  </conditionalFormatting>
  <conditionalFormatting sqref="J36">
    <cfRule type="cellIs" dxfId="6" priority="1241" operator="greaterThan">
      <formula>150</formula>
    </cfRule>
  </conditionalFormatting>
  <conditionalFormatting sqref="J37">
    <cfRule type="cellIs" dxfId="4" priority="1242" operator="greaterThan">
      <formula>250</formula>
    </cfRule>
  </conditionalFormatting>
  <conditionalFormatting sqref="J37">
    <cfRule type="cellIs" dxfId="5" priority="1243" operator="greaterThan">
      <formula>200</formula>
    </cfRule>
  </conditionalFormatting>
  <conditionalFormatting sqref="J37">
    <cfRule type="cellIs" dxfId="6" priority="1244" operator="greaterThan">
      <formula>150</formula>
    </cfRule>
  </conditionalFormatting>
  <conditionalFormatting sqref="J38">
    <cfRule type="cellIs" dxfId="4" priority="1245" operator="greaterThan">
      <formula>250</formula>
    </cfRule>
  </conditionalFormatting>
  <conditionalFormatting sqref="J38">
    <cfRule type="cellIs" dxfId="5" priority="1246" operator="greaterThan">
      <formula>200</formula>
    </cfRule>
  </conditionalFormatting>
  <conditionalFormatting sqref="J38">
    <cfRule type="cellIs" dxfId="6" priority="1247" operator="greaterThan">
      <formula>150</formula>
    </cfRule>
  </conditionalFormatting>
  <conditionalFormatting sqref="J39">
    <cfRule type="cellIs" dxfId="4" priority="1248" operator="greaterThan">
      <formula>250</formula>
    </cfRule>
  </conditionalFormatting>
  <conditionalFormatting sqref="J39">
    <cfRule type="cellIs" dxfId="5" priority="1249" operator="greaterThan">
      <formula>200</formula>
    </cfRule>
  </conditionalFormatting>
  <conditionalFormatting sqref="J39">
    <cfRule type="cellIs" dxfId="6" priority="1250" operator="greaterThan">
      <formula>150</formula>
    </cfRule>
  </conditionalFormatting>
  <conditionalFormatting sqref="J40">
    <cfRule type="cellIs" dxfId="4" priority="1251" operator="greaterThan">
      <formula>250</formula>
    </cfRule>
  </conditionalFormatting>
  <conditionalFormatting sqref="J40">
    <cfRule type="cellIs" dxfId="5" priority="1252" operator="greaterThan">
      <formula>200</formula>
    </cfRule>
  </conditionalFormatting>
  <conditionalFormatting sqref="J40">
    <cfRule type="cellIs" dxfId="6" priority="1253" operator="greaterThan">
      <formula>150</formula>
    </cfRule>
  </conditionalFormatting>
  <conditionalFormatting sqref="J41">
    <cfRule type="cellIs" dxfId="4" priority="1254" operator="greaterThan">
      <formula>250</formula>
    </cfRule>
  </conditionalFormatting>
  <conditionalFormatting sqref="J41">
    <cfRule type="cellIs" dxfId="5" priority="1255" operator="greaterThan">
      <formula>200</formula>
    </cfRule>
  </conditionalFormatting>
  <conditionalFormatting sqref="J41">
    <cfRule type="cellIs" dxfId="6" priority="1256" operator="greaterThan">
      <formula>150</formula>
    </cfRule>
  </conditionalFormatting>
  <conditionalFormatting sqref="J42">
    <cfRule type="cellIs" dxfId="4" priority="1257" operator="greaterThan">
      <formula>250</formula>
    </cfRule>
  </conditionalFormatting>
  <conditionalFormatting sqref="J42">
    <cfRule type="cellIs" dxfId="5" priority="1258" operator="greaterThan">
      <formula>200</formula>
    </cfRule>
  </conditionalFormatting>
  <conditionalFormatting sqref="J42">
    <cfRule type="cellIs" dxfId="6" priority="1259" operator="greaterThan">
      <formula>150</formula>
    </cfRule>
  </conditionalFormatting>
  <conditionalFormatting sqref="J43">
    <cfRule type="cellIs" dxfId="4" priority="1260" operator="greaterThan">
      <formula>250</formula>
    </cfRule>
  </conditionalFormatting>
  <conditionalFormatting sqref="J43">
    <cfRule type="cellIs" dxfId="5" priority="1261" operator="greaterThan">
      <formula>200</formula>
    </cfRule>
  </conditionalFormatting>
  <conditionalFormatting sqref="J43">
    <cfRule type="cellIs" dxfId="6" priority="1262" operator="greaterThan">
      <formula>150</formula>
    </cfRule>
  </conditionalFormatting>
  <conditionalFormatting sqref="J44">
    <cfRule type="cellIs" dxfId="4" priority="1263" operator="greaterThan">
      <formula>250</formula>
    </cfRule>
  </conditionalFormatting>
  <conditionalFormatting sqref="J44">
    <cfRule type="cellIs" dxfId="5" priority="1264" operator="greaterThan">
      <formula>200</formula>
    </cfRule>
  </conditionalFormatting>
  <conditionalFormatting sqref="J44">
    <cfRule type="cellIs" dxfId="6" priority="1265" operator="greaterThan">
      <formula>150</formula>
    </cfRule>
  </conditionalFormatting>
  <conditionalFormatting sqref="J45">
    <cfRule type="cellIs" dxfId="4" priority="1266" operator="greaterThan">
      <formula>250</formula>
    </cfRule>
  </conditionalFormatting>
  <conditionalFormatting sqref="J45">
    <cfRule type="cellIs" dxfId="5" priority="1267" operator="greaterThan">
      <formula>200</formula>
    </cfRule>
  </conditionalFormatting>
  <conditionalFormatting sqref="J45">
    <cfRule type="cellIs" dxfId="6" priority="1268" operator="greaterThan">
      <formula>150</formula>
    </cfRule>
  </conditionalFormatting>
  <conditionalFormatting sqref="J46">
    <cfRule type="cellIs" dxfId="4" priority="1269" operator="greaterThan">
      <formula>250</formula>
    </cfRule>
  </conditionalFormatting>
  <conditionalFormatting sqref="J46">
    <cfRule type="cellIs" dxfId="5" priority="1270" operator="greaterThan">
      <formula>200</formula>
    </cfRule>
  </conditionalFormatting>
  <conditionalFormatting sqref="J46">
    <cfRule type="cellIs" dxfId="6" priority="1271" operator="greaterThan">
      <formula>150</formula>
    </cfRule>
  </conditionalFormatting>
  <conditionalFormatting sqref="J47">
    <cfRule type="cellIs" dxfId="4" priority="1272" operator="greaterThan">
      <formula>250</formula>
    </cfRule>
  </conditionalFormatting>
  <conditionalFormatting sqref="J47">
    <cfRule type="cellIs" dxfId="5" priority="1273" operator="greaterThan">
      <formula>200</formula>
    </cfRule>
  </conditionalFormatting>
  <conditionalFormatting sqref="J47">
    <cfRule type="cellIs" dxfId="6" priority="1274" operator="greaterThan">
      <formula>150</formula>
    </cfRule>
  </conditionalFormatting>
  <conditionalFormatting sqref="J48">
    <cfRule type="cellIs" dxfId="4" priority="1275" operator="greaterThan">
      <formula>250</formula>
    </cfRule>
  </conditionalFormatting>
  <conditionalFormatting sqref="J48">
    <cfRule type="cellIs" dxfId="5" priority="1276" operator="greaterThan">
      <formula>200</formula>
    </cfRule>
  </conditionalFormatting>
  <conditionalFormatting sqref="J48">
    <cfRule type="cellIs" dxfId="6" priority="1277" operator="greaterThan">
      <formula>150</formula>
    </cfRule>
  </conditionalFormatting>
  <conditionalFormatting sqref="J49">
    <cfRule type="cellIs" dxfId="4" priority="1278" operator="greaterThan">
      <formula>250</formula>
    </cfRule>
  </conditionalFormatting>
  <conditionalFormatting sqref="J49">
    <cfRule type="cellIs" dxfId="5" priority="1279" operator="greaterThan">
      <formula>200</formula>
    </cfRule>
  </conditionalFormatting>
  <conditionalFormatting sqref="J49">
    <cfRule type="cellIs" dxfId="6" priority="1280" operator="greaterThan">
      <formula>150</formula>
    </cfRule>
  </conditionalFormatting>
  <conditionalFormatting sqref="J50">
    <cfRule type="cellIs" dxfId="4" priority="1281" operator="greaterThan">
      <formula>250</formula>
    </cfRule>
  </conditionalFormatting>
  <conditionalFormatting sqref="J50">
    <cfRule type="cellIs" dxfId="5" priority="1282" operator="greaterThan">
      <formula>200</formula>
    </cfRule>
  </conditionalFormatting>
  <conditionalFormatting sqref="J50">
    <cfRule type="cellIs" dxfId="6" priority="1283" operator="greaterThan">
      <formula>150</formula>
    </cfRule>
  </conditionalFormatting>
  <conditionalFormatting sqref="J51">
    <cfRule type="cellIs" dxfId="4" priority="1284" operator="greaterThan">
      <formula>250</formula>
    </cfRule>
  </conditionalFormatting>
  <conditionalFormatting sqref="J51">
    <cfRule type="cellIs" dxfId="5" priority="1285" operator="greaterThan">
      <formula>200</formula>
    </cfRule>
  </conditionalFormatting>
  <conditionalFormatting sqref="J51">
    <cfRule type="cellIs" dxfId="6" priority="1286" operator="greaterThan">
      <formula>150</formula>
    </cfRule>
  </conditionalFormatting>
  <conditionalFormatting sqref="J52">
    <cfRule type="cellIs" dxfId="4" priority="1287" operator="greaterThan">
      <formula>250</formula>
    </cfRule>
  </conditionalFormatting>
  <conditionalFormatting sqref="J52">
    <cfRule type="cellIs" dxfId="5" priority="1288" operator="greaterThan">
      <formula>200</formula>
    </cfRule>
  </conditionalFormatting>
  <conditionalFormatting sqref="J52">
    <cfRule type="cellIs" dxfId="6" priority="1289" operator="greaterThan">
      <formula>150</formula>
    </cfRule>
  </conditionalFormatting>
  <conditionalFormatting sqref="J53">
    <cfRule type="cellIs" dxfId="4" priority="1290" operator="greaterThan">
      <formula>250</formula>
    </cfRule>
  </conditionalFormatting>
  <conditionalFormatting sqref="J53">
    <cfRule type="cellIs" dxfId="5" priority="1291" operator="greaterThan">
      <formula>200</formula>
    </cfRule>
  </conditionalFormatting>
  <conditionalFormatting sqref="J53">
    <cfRule type="cellIs" dxfId="6" priority="1292" operator="greaterThan">
      <formula>150</formula>
    </cfRule>
  </conditionalFormatting>
  <conditionalFormatting sqref="J54">
    <cfRule type="cellIs" dxfId="4" priority="1293" operator="greaterThan">
      <formula>250</formula>
    </cfRule>
  </conditionalFormatting>
  <conditionalFormatting sqref="J54">
    <cfRule type="cellIs" dxfId="5" priority="1294" operator="greaterThan">
      <formula>200</formula>
    </cfRule>
  </conditionalFormatting>
  <conditionalFormatting sqref="J54">
    <cfRule type="cellIs" dxfId="6" priority="1295" operator="greaterThan">
      <formula>150</formula>
    </cfRule>
  </conditionalFormatting>
  <conditionalFormatting sqref="J55">
    <cfRule type="cellIs" dxfId="4" priority="1296" operator="greaterThan">
      <formula>250</formula>
    </cfRule>
  </conditionalFormatting>
  <conditionalFormatting sqref="J55">
    <cfRule type="cellIs" dxfId="5" priority="1297" operator="greaterThan">
      <formula>200</formula>
    </cfRule>
  </conditionalFormatting>
  <conditionalFormatting sqref="J55">
    <cfRule type="cellIs" dxfId="6" priority="1298" operator="greaterThan">
      <formula>150</formula>
    </cfRule>
  </conditionalFormatting>
  <conditionalFormatting sqref="J56">
    <cfRule type="cellIs" dxfId="4" priority="1299" operator="greaterThan">
      <formula>250</formula>
    </cfRule>
  </conditionalFormatting>
  <conditionalFormatting sqref="J56">
    <cfRule type="cellIs" dxfId="5" priority="1300" operator="greaterThan">
      <formula>200</formula>
    </cfRule>
  </conditionalFormatting>
  <conditionalFormatting sqref="J56">
    <cfRule type="cellIs" dxfId="6" priority="1301" operator="greaterThan">
      <formula>150</formula>
    </cfRule>
  </conditionalFormatting>
  <conditionalFormatting sqref="J57">
    <cfRule type="cellIs" dxfId="4" priority="1302" operator="greaterThan">
      <formula>250</formula>
    </cfRule>
  </conditionalFormatting>
  <conditionalFormatting sqref="J57">
    <cfRule type="cellIs" dxfId="5" priority="1303" operator="greaterThan">
      <formula>200</formula>
    </cfRule>
  </conditionalFormatting>
  <conditionalFormatting sqref="J57">
    <cfRule type="cellIs" dxfId="6" priority="1304" operator="greaterThan">
      <formula>150</formula>
    </cfRule>
  </conditionalFormatting>
  <conditionalFormatting sqref="J58">
    <cfRule type="cellIs" dxfId="4" priority="1305" operator="greaterThan">
      <formula>250</formula>
    </cfRule>
  </conditionalFormatting>
  <conditionalFormatting sqref="J58">
    <cfRule type="cellIs" dxfId="5" priority="1306" operator="greaterThan">
      <formula>200</formula>
    </cfRule>
  </conditionalFormatting>
  <conditionalFormatting sqref="J58">
    <cfRule type="cellIs" dxfId="6" priority="1307" operator="greaterThan">
      <formula>150</formula>
    </cfRule>
  </conditionalFormatting>
  <conditionalFormatting sqref="J59">
    <cfRule type="cellIs" dxfId="4" priority="1308" operator="greaterThan">
      <formula>250</formula>
    </cfRule>
  </conditionalFormatting>
  <conditionalFormatting sqref="J59">
    <cfRule type="cellIs" dxfId="5" priority="1309" operator="greaterThan">
      <formula>200</formula>
    </cfRule>
  </conditionalFormatting>
  <conditionalFormatting sqref="J59">
    <cfRule type="cellIs" dxfId="6" priority="1310" operator="greaterThan">
      <formula>150</formula>
    </cfRule>
  </conditionalFormatting>
  <conditionalFormatting sqref="J60">
    <cfRule type="cellIs" dxfId="4" priority="1311" operator="greaterThan">
      <formula>250</formula>
    </cfRule>
  </conditionalFormatting>
  <conditionalFormatting sqref="J60">
    <cfRule type="cellIs" dxfId="5" priority="1312" operator="greaterThan">
      <formula>200</formula>
    </cfRule>
  </conditionalFormatting>
  <conditionalFormatting sqref="J60">
    <cfRule type="cellIs" dxfId="6" priority="1313" operator="greaterThan">
      <formula>150</formula>
    </cfRule>
  </conditionalFormatting>
  <conditionalFormatting sqref="J61">
    <cfRule type="cellIs" dxfId="4" priority="1314" operator="greaterThan">
      <formula>250</formula>
    </cfRule>
  </conditionalFormatting>
  <conditionalFormatting sqref="J61">
    <cfRule type="cellIs" dxfId="5" priority="1315" operator="greaterThan">
      <formula>200</formula>
    </cfRule>
  </conditionalFormatting>
  <conditionalFormatting sqref="J61">
    <cfRule type="cellIs" dxfId="6" priority="1316" operator="greaterThan">
      <formula>150</formula>
    </cfRule>
  </conditionalFormatting>
  <conditionalFormatting sqref="J62">
    <cfRule type="cellIs" dxfId="4" priority="1317" operator="greaterThan">
      <formula>250</formula>
    </cfRule>
  </conditionalFormatting>
  <conditionalFormatting sqref="J62">
    <cfRule type="cellIs" dxfId="5" priority="1318" operator="greaterThan">
      <formula>200</formula>
    </cfRule>
  </conditionalFormatting>
  <conditionalFormatting sqref="J62">
    <cfRule type="cellIs" dxfId="6" priority="1319" operator="greaterThan">
      <formula>150</formula>
    </cfRule>
  </conditionalFormatting>
  <conditionalFormatting sqref="J63">
    <cfRule type="cellIs" dxfId="4" priority="1320" operator="greaterThan">
      <formula>250</formula>
    </cfRule>
  </conditionalFormatting>
  <conditionalFormatting sqref="J63">
    <cfRule type="cellIs" dxfId="5" priority="1321" operator="greaterThan">
      <formula>200</formula>
    </cfRule>
  </conditionalFormatting>
  <conditionalFormatting sqref="J63">
    <cfRule type="cellIs" dxfId="6" priority="1322" operator="greaterThan">
      <formula>150</formula>
    </cfRule>
  </conditionalFormatting>
  <conditionalFormatting sqref="J64">
    <cfRule type="cellIs" dxfId="4" priority="1323" operator="greaterThan">
      <formula>250</formula>
    </cfRule>
  </conditionalFormatting>
  <conditionalFormatting sqref="J64">
    <cfRule type="cellIs" dxfId="5" priority="1324" operator="greaterThan">
      <formula>200</formula>
    </cfRule>
  </conditionalFormatting>
  <conditionalFormatting sqref="J64">
    <cfRule type="cellIs" dxfId="6" priority="1325" operator="greaterThan">
      <formula>150</formula>
    </cfRule>
  </conditionalFormatting>
  <conditionalFormatting sqref="J65">
    <cfRule type="cellIs" dxfId="4" priority="1326" operator="greaterThan">
      <formula>250</formula>
    </cfRule>
  </conditionalFormatting>
  <conditionalFormatting sqref="J65">
    <cfRule type="cellIs" dxfId="5" priority="1327" operator="greaterThan">
      <formula>200</formula>
    </cfRule>
  </conditionalFormatting>
  <conditionalFormatting sqref="J65">
    <cfRule type="cellIs" dxfId="6" priority="1328" operator="greaterThan">
      <formula>150</formula>
    </cfRule>
  </conditionalFormatting>
  <conditionalFormatting sqref="J66">
    <cfRule type="cellIs" dxfId="4" priority="1329" operator="greaterThan">
      <formula>250</formula>
    </cfRule>
  </conditionalFormatting>
  <conditionalFormatting sqref="J66">
    <cfRule type="cellIs" dxfId="5" priority="1330" operator="greaterThan">
      <formula>200</formula>
    </cfRule>
  </conditionalFormatting>
  <conditionalFormatting sqref="J66">
    <cfRule type="cellIs" dxfId="6" priority="1331" operator="greaterThan">
      <formula>150</formula>
    </cfRule>
  </conditionalFormatting>
  <conditionalFormatting sqref="J67">
    <cfRule type="cellIs" dxfId="4" priority="1332" operator="greaterThan">
      <formula>250</formula>
    </cfRule>
  </conditionalFormatting>
  <conditionalFormatting sqref="J67">
    <cfRule type="cellIs" dxfId="5" priority="1333" operator="greaterThan">
      <formula>200</formula>
    </cfRule>
  </conditionalFormatting>
  <conditionalFormatting sqref="J67">
    <cfRule type="cellIs" dxfId="6" priority="1334" operator="greaterThan">
      <formula>150</formula>
    </cfRule>
  </conditionalFormatting>
  <conditionalFormatting sqref="J68">
    <cfRule type="cellIs" dxfId="4" priority="1335" operator="greaterThan">
      <formula>250</formula>
    </cfRule>
  </conditionalFormatting>
  <conditionalFormatting sqref="J68">
    <cfRule type="cellIs" dxfId="5" priority="1336" operator="greaterThan">
      <formula>200</formula>
    </cfRule>
  </conditionalFormatting>
  <conditionalFormatting sqref="J68">
    <cfRule type="cellIs" dxfId="6" priority="1337" operator="greaterThan">
      <formula>150</formula>
    </cfRule>
  </conditionalFormatting>
  <conditionalFormatting sqref="J69">
    <cfRule type="cellIs" dxfId="4" priority="1338" operator="greaterThan">
      <formula>250</formula>
    </cfRule>
  </conditionalFormatting>
  <conditionalFormatting sqref="J69">
    <cfRule type="cellIs" dxfId="5" priority="1339" operator="greaterThan">
      <formula>200</formula>
    </cfRule>
  </conditionalFormatting>
  <conditionalFormatting sqref="J69">
    <cfRule type="cellIs" dxfId="6" priority="1340" operator="greaterThan">
      <formula>150</formula>
    </cfRule>
  </conditionalFormatting>
  <conditionalFormatting sqref="J70">
    <cfRule type="cellIs" dxfId="4" priority="1341" operator="greaterThan">
      <formula>250</formula>
    </cfRule>
  </conditionalFormatting>
  <conditionalFormatting sqref="J70">
    <cfRule type="cellIs" dxfId="5" priority="1342" operator="greaterThan">
      <formula>200</formula>
    </cfRule>
  </conditionalFormatting>
  <conditionalFormatting sqref="J70">
    <cfRule type="cellIs" dxfId="6" priority="1343" operator="greaterThan">
      <formula>150</formula>
    </cfRule>
  </conditionalFormatting>
  <conditionalFormatting sqref="J71">
    <cfRule type="cellIs" dxfId="4" priority="1344" operator="greaterThan">
      <formula>250</formula>
    </cfRule>
  </conditionalFormatting>
  <conditionalFormatting sqref="J71">
    <cfRule type="cellIs" dxfId="5" priority="1345" operator="greaterThan">
      <formula>200</formula>
    </cfRule>
  </conditionalFormatting>
  <conditionalFormatting sqref="J71">
    <cfRule type="cellIs" dxfId="6" priority="1346" operator="greaterThan">
      <formula>150</formula>
    </cfRule>
  </conditionalFormatting>
  <conditionalFormatting sqref="J72">
    <cfRule type="cellIs" dxfId="4" priority="1347" operator="greaterThan">
      <formula>250</formula>
    </cfRule>
  </conditionalFormatting>
  <conditionalFormatting sqref="J72">
    <cfRule type="cellIs" dxfId="5" priority="1348" operator="greaterThan">
      <formula>200</formula>
    </cfRule>
  </conditionalFormatting>
  <conditionalFormatting sqref="J72">
    <cfRule type="cellIs" dxfId="6" priority="1349" operator="greaterThan">
      <formula>150</formula>
    </cfRule>
  </conditionalFormatting>
  <conditionalFormatting sqref="J73">
    <cfRule type="cellIs" dxfId="4" priority="1350" operator="greaterThan">
      <formula>250</formula>
    </cfRule>
  </conditionalFormatting>
  <conditionalFormatting sqref="J73">
    <cfRule type="cellIs" dxfId="5" priority="1351" operator="greaterThan">
      <formula>200</formula>
    </cfRule>
  </conditionalFormatting>
  <conditionalFormatting sqref="J73">
    <cfRule type="cellIs" dxfId="6" priority="1352" operator="greaterThan">
      <formula>150</formula>
    </cfRule>
  </conditionalFormatting>
  <conditionalFormatting sqref="J74">
    <cfRule type="cellIs" dxfId="4" priority="1353" operator="greaterThan">
      <formula>250</formula>
    </cfRule>
  </conditionalFormatting>
  <conditionalFormatting sqref="J74">
    <cfRule type="cellIs" dxfId="5" priority="1354" operator="greaterThan">
      <formula>200</formula>
    </cfRule>
  </conditionalFormatting>
  <conditionalFormatting sqref="J74">
    <cfRule type="cellIs" dxfId="6" priority="1355" operator="greaterThan">
      <formula>150</formula>
    </cfRule>
  </conditionalFormatting>
  <conditionalFormatting sqref="J75">
    <cfRule type="cellIs" dxfId="4" priority="1356" operator="greaterThan">
      <formula>250</formula>
    </cfRule>
  </conditionalFormatting>
  <conditionalFormatting sqref="J75">
    <cfRule type="cellIs" dxfId="5" priority="1357" operator="greaterThan">
      <formula>200</formula>
    </cfRule>
  </conditionalFormatting>
  <conditionalFormatting sqref="J75">
    <cfRule type="cellIs" dxfId="6" priority="1358" operator="greaterThan">
      <formula>150</formula>
    </cfRule>
  </conditionalFormatting>
  <conditionalFormatting sqref="J76">
    <cfRule type="cellIs" dxfId="4" priority="1359" operator="greaterThan">
      <formula>250</formula>
    </cfRule>
  </conditionalFormatting>
  <conditionalFormatting sqref="J76">
    <cfRule type="cellIs" dxfId="5" priority="1360" operator="greaterThan">
      <formula>200</formula>
    </cfRule>
  </conditionalFormatting>
  <conditionalFormatting sqref="J76">
    <cfRule type="cellIs" dxfId="6" priority="1361" operator="greaterThan">
      <formula>150</formula>
    </cfRule>
  </conditionalFormatting>
  <conditionalFormatting sqref="J77">
    <cfRule type="cellIs" dxfId="4" priority="1362" operator="greaterThan">
      <formula>250</formula>
    </cfRule>
  </conditionalFormatting>
  <conditionalFormatting sqref="J77">
    <cfRule type="cellIs" dxfId="5" priority="1363" operator="greaterThan">
      <formula>200</formula>
    </cfRule>
  </conditionalFormatting>
  <conditionalFormatting sqref="J77">
    <cfRule type="cellIs" dxfId="6" priority="1364" operator="greaterThan">
      <formula>150</formula>
    </cfRule>
  </conditionalFormatting>
  <conditionalFormatting sqref="J78">
    <cfRule type="cellIs" dxfId="4" priority="1365" operator="greaterThan">
      <formula>250</formula>
    </cfRule>
  </conditionalFormatting>
  <conditionalFormatting sqref="J78">
    <cfRule type="cellIs" dxfId="5" priority="1366" operator="greaterThan">
      <formula>200</formula>
    </cfRule>
  </conditionalFormatting>
  <conditionalFormatting sqref="J78">
    <cfRule type="cellIs" dxfId="6" priority="1367" operator="greaterThan">
      <formula>150</formula>
    </cfRule>
  </conditionalFormatting>
  <conditionalFormatting sqref="J79">
    <cfRule type="cellIs" dxfId="4" priority="1368" operator="greaterThan">
      <formula>250</formula>
    </cfRule>
  </conditionalFormatting>
  <conditionalFormatting sqref="J79">
    <cfRule type="cellIs" dxfId="5" priority="1369" operator="greaterThan">
      <formula>200</formula>
    </cfRule>
  </conditionalFormatting>
  <conditionalFormatting sqref="J79">
    <cfRule type="cellIs" dxfId="6" priority="1370" operator="greaterThan">
      <formula>150</formula>
    </cfRule>
  </conditionalFormatting>
  <conditionalFormatting sqref="J80">
    <cfRule type="cellIs" dxfId="4" priority="1371" operator="greaterThan">
      <formula>250</formula>
    </cfRule>
  </conditionalFormatting>
  <conditionalFormatting sqref="J80">
    <cfRule type="cellIs" dxfId="5" priority="1372" operator="greaterThan">
      <formula>200</formula>
    </cfRule>
  </conditionalFormatting>
  <conditionalFormatting sqref="J80">
    <cfRule type="cellIs" dxfId="6" priority="1373" operator="greaterThan">
      <formula>150</formula>
    </cfRule>
  </conditionalFormatting>
  <conditionalFormatting sqref="J81">
    <cfRule type="cellIs" dxfId="4" priority="1374" operator="greaterThan">
      <formula>250</formula>
    </cfRule>
  </conditionalFormatting>
  <conditionalFormatting sqref="J81">
    <cfRule type="cellIs" dxfId="5" priority="1375" operator="greaterThan">
      <formula>200</formula>
    </cfRule>
  </conditionalFormatting>
  <conditionalFormatting sqref="J81">
    <cfRule type="cellIs" dxfId="6" priority="1376" operator="greaterThan">
      <formula>150</formula>
    </cfRule>
  </conditionalFormatting>
  <conditionalFormatting sqref="J82">
    <cfRule type="cellIs" dxfId="4" priority="1377" operator="greaterThan">
      <formula>250</formula>
    </cfRule>
  </conditionalFormatting>
  <conditionalFormatting sqref="J82">
    <cfRule type="cellIs" dxfId="5" priority="1378" operator="greaterThan">
      <formula>200</formula>
    </cfRule>
  </conditionalFormatting>
  <conditionalFormatting sqref="J82">
    <cfRule type="cellIs" dxfId="6" priority="1379" operator="greaterThan">
      <formula>150</formula>
    </cfRule>
  </conditionalFormatting>
  <conditionalFormatting sqref="J83">
    <cfRule type="cellIs" dxfId="4" priority="1380" operator="greaterThan">
      <formula>250</formula>
    </cfRule>
  </conditionalFormatting>
  <conditionalFormatting sqref="J83">
    <cfRule type="cellIs" dxfId="5" priority="1381" operator="greaterThan">
      <formula>200</formula>
    </cfRule>
  </conditionalFormatting>
  <conditionalFormatting sqref="J83">
    <cfRule type="cellIs" dxfId="6" priority="1382" operator="greaterThan">
      <formula>150</formula>
    </cfRule>
  </conditionalFormatting>
  <conditionalFormatting sqref="J84">
    <cfRule type="cellIs" dxfId="4" priority="1383" operator="greaterThan">
      <formula>250</formula>
    </cfRule>
  </conditionalFormatting>
  <conditionalFormatting sqref="J84">
    <cfRule type="cellIs" dxfId="5" priority="1384" operator="greaterThan">
      <formula>200</formula>
    </cfRule>
  </conditionalFormatting>
  <conditionalFormatting sqref="J84">
    <cfRule type="cellIs" dxfId="6" priority="1385" operator="greaterThan">
      <formula>150</formula>
    </cfRule>
  </conditionalFormatting>
  <conditionalFormatting sqref="J85">
    <cfRule type="cellIs" dxfId="4" priority="1386" operator="greaterThan">
      <formula>250</formula>
    </cfRule>
  </conditionalFormatting>
  <conditionalFormatting sqref="J85">
    <cfRule type="cellIs" dxfId="5" priority="1387" operator="greaterThan">
      <formula>200</formula>
    </cfRule>
  </conditionalFormatting>
  <conditionalFormatting sqref="J85">
    <cfRule type="cellIs" dxfId="6" priority="1388" operator="greaterThan">
      <formula>150</formula>
    </cfRule>
  </conditionalFormatting>
  <conditionalFormatting sqref="J86">
    <cfRule type="cellIs" dxfId="4" priority="1389" operator="greaterThan">
      <formula>250</formula>
    </cfRule>
  </conditionalFormatting>
  <conditionalFormatting sqref="J86">
    <cfRule type="cellIs" dxfId="5" priority="1390" operator="greaterThan">
      <formula>200</formula>
    </cfRule>
  </conditionalFormatting>
  <conditionalFormatting sqref="J86">
    <cfRule type="cellIs" dxfId="6" priority="1391" operator="greaterThan">
      <formula>150</formula>
    </cfRule>
  </conditionalFormatting>
  <conditionalFormatting sqref="J87">
    <cfRule type="cellIs" dxfId="4" priority="1392" operator="greaterThan">
      <formula>250</formula>
    </cfRule>
  </conditionalFormatting>
  <conditionalFormatting sqref="J87">
    <cfRule type="cellIs" dxfId="5" priority="1393" operator="greaterThan">
      <formula>200</formula>
    </cfRule>
  </conditionalFormatting>
  <conditionalFormatting sqref="J87">
    <cfRule type="cellIs" dxfId="6" priority="1394" operator="greaterThan">
      <formula>150</formula>
    </cfRule>
  </conditionalFormatting>
  <conditionalFormatting sqref="J88">
    <cfRule type="cellIs" dxfId="4" priority="1395" operator="greaterThan">
      <formula>250</formula>
    </cfRule>
  </conditionalFormatting>
  <conditionalFormatting sqref="J88">
    <cfRule type="cellIs" dxfId="5" priority="1396" operator="greaterThan">
      <formula>200</formula>
    </cfRule>
  </conditionalFormatting>
  <conditionalFormatting sqref="J88">
    <cfRule type="cellIs" dxfId="6" priority="1397" operator="greaterThan">
      <formula>150</formula>
    </cfRule>
  </conditionalFormatting>
  <conditionalFormatting sqref="J89">
    <cfRule type="cellIs" dxfId="4" priority="1398" operator="greaterThan">
      <formula>250</formula>
    </cfRule>
  </conditionalFormatting>
  <conditionalFormatting sqref="J89">
    <cfRule type="cellIs" dxfId="5" priority="1399" operator="greaterThan">
      <formula>200</formula>
    </cfRule>
  </conditionalFormatting>
  <conditionalFormatting sqref="J89">
    <cfRule type="cellIs" dxfId="6" priority="1400" operator="greaterThan">
      <formula>150</formula>
    </cfRule>
  </conditionalFormatting>
  <conditionalFormatting sqref="J90">
    <cfRule type="cellIs" dxfId="4" priority="1401" operator="greaterThan">
      <formula>250</formula>
    </cfRule>
  </conditionalFormatting>
  <conditionalFormatting sqref="J90">
    <cfRule type="cellIs" dxfId="5" priority="1402" operator="greaterThan">
      <formula>200</formula>
    </cfRule>
  </conditionalFormatting>
  <conditionalFormatting sqref="J90">
    <cfRule type="cellIs" dxfId="6" priority="1403" operator="greaterThan">
      <formula>150</formula>
    </cfRule>
  </conditionalFormatting>
  <conditionalFormatting sqref="J91">
    <cfRule type="cellIs" dxfId="4" priority="1404" operator="greaterThan">
      <formula>250</formula>
    </cfRule>
  </conditionalFormatting>
  <conditionalFormatting sqref="J91">
    <cfRule type="cellIs" dxfId="5" priority="1405" operator="greaterThan">
      <formula>200</formula>
    </cfRule>
  </conditionalFormatting>
  <conditionalFormatting sqref="J91">
    <cfRule type="cellIs" dxfId="6" priority="1406" operator="greaterThan">
      <formula>150</formula>
    </cfRule>
  </conditionalFormatting>
  <conditionalFormatting sqref="J92">
    <cfRule type="cellIs" dxfId="4" priority="1407" operator="greaterThan">
      <formula>250</formula>
    </cfRule>
  </conditionalFormatting>
  <conditionalFormatting sqref="J92">
    <cfRule type="cellIs" dxfId="5" priority="1408" operator="greaterThan">
      <formula>200</formula>
    </cfRule>
  </conditionalFormatting>
  <conditionalFormatting sqref="J92">
    <cfRule type="cellIs" dxfId="6" priority="1409" operator="greaterThan">
      <formula>150</formula>
    </cfRule>
  </conditionalFormatting>
  <conditionalFormatting sqref="J93">
    <cfRule type="cellIs" dxfId="4" priority="1410" operator="greaterThan">
      <formula>250</formula>
    </cfRule>
  </conditionalFormatting>
  <conditionalFormatting sqref="J93">
    <cfRule type="cellIs" dxfId="5" priority="1411" operator="greaterThan">
      <formula>200</formula>
    </cfRule>
  </conditionalFormatting>
  <conditionalFormatting sqref="J93">
    <cfRule type="cellIs" dxfId="6" priority="1412" operator="greaterThan">
      <formula>150</formula>
    </cfRule>
  </conditionalFormatting>
  <conditionalFormatting sqref="J94">
    <cfRule type="cellIs" dxfId="4" priority="1413" operator="greaterThan">
      <formula>250</formula>
    </cfRule>
  </conditionalFormatting>
  <conditionalFormatting sqref="J94">
    <cfRule type="cellIs" dxfId="5" priority="1414" operator="greaterThan">
      <formula>200</formula>
    </cfRule>
  </conditionalFormatting>
  <conditionalFormatting sqref="J94">
    <cfRule type="cellIs" dxfId="6" priority="1415" operator="greaterThan">
      <formula>150</formula>
    </cfRule>
  </conditionalFormatting>
  <conditionalFormatting sqref="J95">
    <cfRule type="cellIs" dxfId="4" priority="1416" operator="greaterThan">
      <formula>250</formula>
    </cfRule>
  </conditionalFormatting>
  <conditionalFormatting sqref="J95">
    <cfRule type="cellIs" dxfId="5" priority="1417" operator="greaterThan">
      <formula>200</formula>
    </cfRule>
  </conditionalFormatting>
  <conditionalFormatting sqref="J95">
    <cfRule type="cellIs" dxfId="6" priority="1418" operator="greaterThan">
      <formula>150</formula>
    </cfRule>
  </conditionalFormatting>
  <conditionalFormatting sqref="J96">
    <cfRule type="cellIs" dxfId="4" priority="1419" operator="greaterThan">
      <formula>250</formula>
    </cfRule>
  </conditionalFormatting>
  <conditionalFormatting sqref="J96">
    <cfRule type="cellIs" dxfId="5" priority="1420" operator="greaterThan">
      <formula>200</formula>
    </cfRule>
  </conditionalFormatting>
  <conditionalFormatting sqref="J96">
    <cfRule type="cellIs" dxfId="6" priority="1421" operator="greaterThan">
      <formula>150</formula>
    </cfRule>
  </conditionalFormatting>
  <conditionalFormatting sqref="J97">
    <cfRule type="cellIs" dxfId="4" priority="1422" operator="greaterThan">
      <formula>250</formula>
    </cfRule>
  </conditionalFormatting>
  <conditionalFormatting sqref="J97">
    <cfRule type="cellIs" dxfId="5" priority="1423" operator="greaterThan">
      <formula>200</formula>
    </cfRule>
  </conditionalFormatting>
  <conditionalFormatting sqref="J97">
    <cfRule type="cellIs" dxfId="6" priority="1424" operator="greaterThan">
      <formula>150</formula>
    </cfRule>
  </conditionalFormatting>
  <conditionalFormatting sqref="J98">
    <cfRule type="cellIs" dxfId="4" priority="1425" operator="greaterThan">
      <formula>250</formula>
    </cfRule>
  </conditionalFormatting>
  <conditionalFormatting sqref="J98">
    <cfRule type="cellIs" dxfId="5" priority="1426" operator="greaterThan">
      <formula>200</formula>
    </cfRule>
  </conditionalFormatting>
  <conditionalFormatting sqref="J98">
    <cfRule type="cellIs" dxfId="6" priority="1427" operator="greaterThan">
      <formula>150</formula>
    </cfRule>
  </conditionalFormatting>
  <conditionalFormatting sqref="J99">
    <cfRule type="cellIs" dxfId="4" priority="1428" operator="greaterThan">
      <formula>250</formula>
    </cfRule>
  </conditionalFormatting>
  <conditionalFormatting sqref="J99">
    <cfRule type="cellIs" dxfId="5" priority="1429" operator="greaterThan">
      <formula>200</formula>
    </cfRule>
  </conditionalFormatting>
  <conditionalFormatting sqref="J99">
    <cfRule type="cellIs" dxfId="6" priority="1430" operator="greaterThan">
      <formula>150</formula>
    </cfRule>
  </conditionalFormatting>
  <conditionalFormatting sqref="J100">
    <cfRule type="cellIs" dxfId="4" priority="1431" operator="greaterThan">
      <formula>250</formula>
    </cfRule>
  </conditionalFormatting>
  <conditionalFormatting sqref="J100">
    <cfRule type="cellIs" dxfId="5" priority="1432" operator="greaterThan">
      <formula>200</formula>
    </cfRule>
  </conditionalFormatting>
  <conditionalFormatting sqref="J100">
    <cfRule type="cellIs" dxfId="6" priority="1433" operator="greaterThan">
      <formula>150</formula>
    </cfRule>
  </conditionalFormatting>
  <conditionalFormatting sqref="J101">
    <cfRule type="cellIs" dxfId="4" priority="1434" operator="greaterThan">
      <formula>250</formula>
    </cfRule>
  </conditionalFormatting>
  <conditionalFormatting sqref="J101">
    <cfRule type="cellIs" dxfId="5" priority="1435" operator="greaterThan">
      <formula>200</formula>
    </cfRule>
  </conditionalFormatting>
  <conditionalFormatting sqref="J101">
    <cfRule type="cellIs" dxfId="6" priority="1436" operator="greaterThan">
      <formula>150</formula>
    </cfRule>
  </conditionalFormatting>
  <conditionalFormatting sqref="J102">
    <cfRule type="cellIs" dxfId="4" priority="1437" operator="greaterThan">
      <formula>250</formula>
    </cfRule>
  </conditionalFormatting>
  <conditionalFormatting sqref="J102">
    <cfRule type="cellIs" dxfId="5" priority="1438" operator="greaterThan">
      <formula>200</formula>
    </cfRule>
  </conditionalFormatting>
  <conditionalFormatting sqref="J102">
    <cfRule type="cellIs" dxfId="6" priority="1439" operator="greaterThan">
      <formula>150</formula>
    </cfRule>
  </conditionalFormatting>
  <conditionalFormatting sqref="J103">
    <cfRule type="cellIs" dxfId="4" priority="1440" operator="greaterThan">
      <formula>250</formula>
    </cfRule>
  </conditionalFormatting>
  <conditionalFormatting sqref="J103">
    <cfRule type="cellIs" dxfId="5" priority="1441" operator="greaterThan">
      <formula>200</formula>
    </cfRule>
  </conditionalFormatting>
  <conditionalFormatting sqref="J103">
    <cfRule type="cellIs" dxfId="6" priority="1442" operator="greaterThan">
      <formula>150</formula>
    </cfRule>
  </conditionalFormatting>
  <conditionalFormatting sqref="AA8">
    <cfRule type="cellIs" dxfId="2" priority="1443" operator="greaterThan">
      <formula>0</formula>
    </cfRule>
  </conditionalFormatting>
  <conditionalFormatting sqref="AA9">
    <cfRule type="cellIs" dxfId="2" priority="1444" operator="greaterThan">
      <formula>0</formula>
    </cfRule>
  </conditionalFormatting>
  <conditionalFormatting sqref="AA10">
    <cfRule type="cellIs" dxfId="2" priority="1445" operator="greaterThan">
      <formula>0</formula>
    </cfRule>
  </conditionalFormatting>
  <conditionalFormatting sqref="AA11">
    <cfRule type="cellIs" dxfId="2" priority="1446" operator="greaterThan">
      <formula>0</formula>
    </cfRule>
  </conditionalFormatting>
  <conditionalFormatting sqref="AA12">
    <cfRule type="cellIs" dxfId="2" priority="1447" operator="greaterThan">
      <formula>0</formula>
    </cfRule>
  </conditionalFormatting>
  <conditionalFormatting sqref="AA13">
    <cfRule type="cellIs" dxfId="2" priority="1448" operator="greaterThan">
      <formula>0</formula>
    </cfRule>
  </conditionalFormatting>
  <conditionalFormatting sqref="AA14">
    <cfRule type="cellIs" dxfId="2" priority="1449" operator="greaterThan">
      <formula>0</formula>
    </cfRule>
  </conditionalFormatting>
  <conditionalFormatting sqref="AA15">
    <cfRule type="cellIs" dxfId="2" priority="1450" operator="greaterThan">
      <formula>0</formula>
    </cfRule>
  </conditionalFormatting>
  <conditionalFormatting sqref="AA16">
    <cfRule type="cellIs" dxfId="2" priority="1451" operator="greaterThan">
      <formula>0</formula>
    </cfRule>
  </conditionalFormatting>
  <conditionalFormatting sqref="AA17">
    <cfRule type="cellIs" dxfId="2" priority="1452" operator="greaterThan">
      <formula>0</formula>
    </cfRule>
  </conditionalFormatting>
  <conditionalFormatting sqref="AA18">
    <cfRule type="cellIs" dxfId="2" priority="1453" operator="greaterThan">
      <formula>0</formula>
    </cfRule>
  </conditionalFormatting>
  <conditionalFormatting sqref="AA19">
    <cfRule type="cellIs" dxfId="2" priority="1454" operator="greaterThan">
      <formula>0</formula>
    </cfRule>
  </conditionalFormatting>
  <conditionalFormatting sqref="AA20">
    <cfRule type="cellIs" dxfId="2" priority="1455" operator="greaterThan">
      <formula>0</formula>
    </cfRule>
  </conditionalFormatting>
  <conditionalFormatting sqref="AA21">
    <cfRule type="cellIs" dxfId="2" priority="1456" operator="greaterThan">
      <formula>0</formula>
    </cfRule>
  </conditionalFormatting>
  <conditionalFormatting sqref="AA22">
    <cfRule type="cellIs" dxfId="2" priority="1457" operator="greaterThan">
      <formula>0</formula>
    </cfRule>
  </conditionalFormatting>
  <conditionalFormatting sqref="AA23">
    <cfRule type="cellIs" dxfId="2" priority="1458" operator="greaterThan">
      <formula>0</formula>
    </cfRule>
  </conditionalFormatting>
  <conditionalFormatting sqref="AA24">
    <cfRule type="cellIs" dxfId="2" priority="1459" operator="greaterThan">
      <formula>0</formula>
    </cfRule>
  </conditionalFormatting>
  <conditionalFormatting sqref="AA25">
    <cfRule type="cellIs" dxfId="2" priority="1460" operator="greaterThan">
      <formula>0</formula>
    </cfRule>
  </conditionalFormatting>
  <conditionalFormatting sqref="AA26">
    <cfRule type="cellIs" dxfId="2" priority="1461" operator="greaterThan">
      <formula>0</formula>
    </cfRule>
  </conditionalFormatting>
  <conditionalFormatting sqref="AA27">
    <cfRule type="cellIs" dxfId="2" priority="1462" operator="greaterThan">
      <formula>0</formula>
    </cfRule>
  </conditionalFormatting>
  <conditionalFormatting sqref="AA28">
    <cfRule type="cellIs" dxfId="2" priority="1463" operator="greaterThan">
      <formula>0</formula>
    </cfRule>
  </conditionalFormatting>
  <conditionalFormatting sqref="AA29">
    <cfRule type="cellIs" dxfId="2" priority="1464" operator="greaterThan">
      <formula>0</formula>
    </cfRule>
  </conditionalFormatting>
  <conditionalFormatting sqref="AA30">
    <cfRule type="cellIs" dxfId="2" priority="1465" operator="greaterThan">
      <formula>0</formula>
    </cfRule>
  </conditionalFormatting>
  <conditionalFormatting sqref="AA31">
    <cfRule type="cellIs" dxfId="2" priority="1466" operator="greaterThan">
      <formula>0</formula>
    </cfRule>
  </conditionalFormatting>
  <conditionalFormatting sqref="AA32">
    <cfRule type="cellIs" dxfId="2" priority="1467" operator="greaterThan">
      <formula>0</formula>
    </cfRule>
  </conditionalFormatting>
  <conditionalFormatting sqref="AA33">
    <cfRule type="cellIs" dxfId="2" priority="1468" operator="greaterThan">
      <formula>0</formula>
    </cfRule>
  </conditionalFormatting>
  <conditionalFormatting sqref="AA34">
    <cfRule type="cellIs" dxfId="2" priority="1469" operator="greaterThan">
      <formula>0</formula>
    </cfRule>
  </conditionalFormatting>
  <conditionalFormatting sqref="AA35">
    <cfRule type="cellIs" dxfId="2" priority="1470" operator="greaterThan">
      <formula>0</formula>
    </cfRule>
  </conditionalFormatting>
  <conditionalFormatting sqref="AA36">
    <cfRule type="cellIs" dxfId="2" priority="1471" operator="greaterThan">
      <formula>0</formula>
    </cfRule>
  </conditionalFormatting>
  <conditionalFormatting sqref="AA37">
    <cfRule type="cellIs" dxfId="2" priority="1472" operator="greaterThan">
      <formula>0</formula>
    </cfRule>
  </conditionalFormatting>
  <conditionalFormatting sqref="AA38">
    <cfRule type="cellIs" dxfId="2" priority="1473" operator="greaterThan">
      <formula>0</formula>
    </cfRule>
  </conditionalFormatting>
  <conditionalFormatting sqref="AA39">
    <cfRule type="cellIs" dxfId="2" priority="1474" operator="greaterThan">
      <formula>0</formula>
    </cfRule>
  </conditionalFormatting>
  <conditionalFormatting sqref="AA40">
    <cfRule type="cellIs" dxfId="2" priority="1475" operator="greaterThan">
      <formula>0</formula>
    </cfRule>
  </conditionalFormatting>
  <conditionalFormatting sqref="AA41">
    <cfRule type="cellIs" dxfId="2" priority="1476" operator="greaterThan">
      <formula>0</formula>
    </cfRule>
  </conditionalFormatting>
  <conditionalFormatting sqref="AA42">
    <cfRule type="cellIs" dxfId="2" priority="1477" operator="greaterThan">
      <formula>0</formula>
    </cfRule>
  </conditionalFormatting>
  <conditionalFormatting sqref="AA43">
    <cfRule type="cellIs" dxfId="2" priority="1478" operator="greaterThan">
      <formula>0</formula>
    </cfRule>
  </conditionalFormatting>
  <conditionalFormatting sqref="AA44">
    <cfRule type="cellIs" dxfId="2" priority="1479" operator="greaterThan">
      <formula>0</formula>
    </cfRule>
  </conditionalFormatting>
  <conditionalFormatting sqref="AA45">
    <cfRule type="cellIs" dxfId="2" priority="1480" operator="greaterThan">
      <formula>0</formula>
    </cfRule>
  </conditionalFormatting>
  <conditionalFormatting sqref="AA46">
    <cfRule type="cellIs" dxfId="2" priority="1481" operator="greaterThan">
      <formula>0</formula>
    </cfRule>
  </conditionalFormatting>
  <conditionalFormatting sqref="AA47">
    <cfRule type="cellIs" dxfId="2" priority="1482" operator="greaterThan">
      <formula>0</formula>
    </cfRule>
  </conditionalFormatting>
  <conditionalFormatting sqref="AA48">
    <cfRule type="cellIs" dxfId="2" priority="1483" operator="greaterThan">
      <formula>0</formula>
    </cfRule>
  </conditionalFormatting>
  <conditionalFormatting sqref="AA49">
    <cfRule type="cellIs" dxfId="2" priority="1484" operator="greaterThan">
      <formula>0</formula>
    </cfRule>
  </conditionalFormatting>
  <conditionalFormatting sqref="AA50">
    <cfRule type="cellIs" dxfId="2" priority="1485" operator="greaterThan">
      <formula>0</formula>
    </cfRule>
  </conditionalFormatting>
  <conditionalFormatting sqref="AA51">
    <cfRule type="cellIs" dxfId="2" priority="1486" operator="greaterThan">
      <formula>0</formula>
    </cfRule>
  </conditionalFormatting>
  <conditionalFormatting sqref="AA52">
    <cfRule type="cellIs" dxfId="2" priority="1487" operator="greaterThan">
      <formula>0</formula>
    </cfRule>
  </conditionalFormatting>
  <conditionalFormatting sqref="AA53">
    <cfRule type="cellIs" dxfId="2" priority="1488" operator="greaterThan">
      <formula>0</formula>
    </cfRule>
  </conditionalFormatting>
  <conditionalFormatting sqref="AA54">
    <cfRule type="cellIs" dxfId="2" priority="1489" operator="greaterThan">
      <formula>0</formula>
    </cfRule>
  </conditionalFormatting>
  <conditionalFormatting sqref="AA55">
    <cfRule type="cellIs" dxfId="2" priority="1490" operator="greaterThan">
      <formula>0</formula>
    </cfRule>
  </conditionalFormatting>
  <conditionalFormatting sqref="AA56">
    <cfRule type="cellIs" dxfId="2" priority="1491" operator="greaterThan">
      <formula>0</formula>
    </cfRule>
  </conditionalFormatting>
  <conditionalFormatting sqref="AA57">
    <cfRule type="cellIs" dxfId="2" priority="1492" operator="greaterThan">
      <formula>0</formula>
    </cfRule>
  </conditionalFormatting>
  <conditionalFormatting sqref="AA58">
    <cfRule type="cellIs" dxfId="2" priority="1493" operator="greaterThan">
      <formula>0</formula>
    </cfRule>
  </conditionalFormatting>
  <conditionalFormatting sqref="AA59">
    <cfRule type="cellIs" dxfId="2" priority="1494" operator="greaterThan">
      <formula>0</formula>
    </cfRule>
  </conditionalFormatting>
  <conditionalFormatting sqref="AA60">
    <cfRule type="cellIs" dxfId="2" priority="1495" operator="greaterThan">
      <formula>0</formula>
    </cfRule>
  </conditionalFormatting>
  <conditionalFormatting sqref="AA61">
    <cfRule type="cellIs" dxfId="2" priority="1496" operator="greaterThan">
      <formula>0</formula>
    </cfRule>
  </conditionalFormatting>
  <conditionalFormatting sqref="AA62">
    <cfRule type="cellIs" dxfId="2" priority="1497" operator="greaterThan">
      <formula>0</formula>
    </cfRule>
  </conditionalFormatting>
  <conditionalFormatting sqref="AA63">
    <cfRule type="cellIs" dxfId="2" priority="1498" operator="greaterThan">
      <formula>0</formula>
    </cfRule>
  </conditionalFormatting>
  <conditionalFormatting sqref="AA64">
    <cfRule type="cellIs" dxfId="2" priority="1499" operator="greaterThan">
      <formula>0</formula>
    </cfRule>
  </conditionalFormatting>
  <conditionalFormatting sqref="AA65">
    <cfRule type="cellIs" dxfId="2" priority="1500" operator="greaterThan">
      <formula>0</formula>
    </cfRule>
  </conditionalFormatting>
  <conditionalFormatting sqref="AA66">
    <cfRule type="cellIs" dxfId="2" priority="1501" operator="greaterThan">
      <formula>0</formula>
    </cfRule>
  </conditionalFormatting>
  <conditionalFormatting sqref="AA67">
    <cfRule type="cellIs" dxfId="2" priority="1502" operator="greaterThan">
      <formula>0</formula>
    </cfRule>
  </conditionalFormatting>
  <conditionalFormatting sqref="AA68">
    <cfRule type="cellIs" dxfId="2" priority="1503" operator="greaterThan">
      <formula>0</formula>
    </cfRule>
  </conditionalFormatting>
  <conditionalFormatting sqref="AA69">
    <cfRule type="cellIs" dxfId="2" priority="1504" operator="greaterThan">
      <formula>0</formula>
    </cfRule>
  </conditionalFormatting>
  <conditionalFormatting sqref="AA70">
    <cfRule type="cellIs" dxfId="2" priority="1505" operator="greaterThan">
      <formula>0</formula>
    </cfRule>
  </conditionalFormatting>
  <conditionalFormatting sqref="AA71">
    <cfRule type="cellIs" dxfId="2" priority="1506" operator="greaterThan">
      <formula>0</formula>
    </cfRule>
  </conditionalFormatting>
  <conditionalFormatting sqref="AA72">
    <cfRule type="cellIs" dxfId="2" priority="1507" operator="greaterThan">
      <formula>0</formula>
    </cfRule>
  </conditionalFormatting>
  <conditionalFormatting sqref="AA73">
    <cfRule type="cellIs" dxfId="2" priority="1508" operator="greaterThan">
      <formula>0</formula>
    </cfRule>
  </conditionalFormatting>
  <conditionalFormatting sqref="AA74">
    <cfRule type="cellIs" dxfId="2" priority="1509" operator="greaterThan">
      <formula>0</formula>
    </cfRule>
  </conditionalFormatting>
  <conditionalFormatting sqref="AA75">
    <cfRule type="cellIs" dxfId="2" priority="1510" operator="greaterThan">
      <formula>0</formula>
    </cfRule>
  </conditionalFormatting>
  <conditionalFormatting sqref="AA76">
    <cfRule type="cellIs" dxfId="2" priority="1511" operator="greaterThan">
      <formula>0</formula>
    </cfRule>
  </conditionalFormatting>
  <conditionalFormatting sqref="AA77">
    <cfRule type="cellIs" dxfId="2" priority="1512" operator="greaterThan">
      <formula>0</formula>
    </cfRule>
  </conditionalFormatting>
  <conditionalFormatting sqref="AA78">
    <cfRule type="cellIs" dxfId="2" priority="1513" operator="greaterThan">
      <formula>0</formula>
    </cfRule>
  </conditionalFormatting>
  <conditionalFormatting sqref="AA79">
    <cfRule type="cellIs" dxfId="2" priority="1514" operator="greaterThan">
      <formula>0</formula>
    </cfRule>
  </conditionalFormatting>
  <conditionalFormatting sqref="AA80">
    <cfRule type="cellIs" dxfId="2" priority="1515" operator="greaterThan">
      <formula>0</formula>
    </cfRule>
  </conditionalFormatting>
  <conditionalFormatting sqref="AA81">
    <cfRule type="cellIs" dxfId="2" priority="1516" operator="greaterThan">
      <formula>0</formula>
    </cfRule>
  </conditionalFormatting>
  <conditionalFormatting sqref="AA82">
    <cfRule type="cellIs" dxfId="2" priority="1517" operator="greaterThan">
      <formula>0</formula>
    </cfRule>
  </conditionalFormatting>
  <conditionalFormatting sqref="AA83">
    <cfRule type="cellIs" dxfId="2" priority="1518" operator="greaterThan">
      <formula>0</formula>
    </cfRule>
  </conditionalFormatting>
  <conditionalFormatting sqref="AA84">
    <cfRule type="cellIs" dxfId="2" priority="1519" operator="greaterThan">
      <formula>0</formula>
    </cfRule>
  </conditionalFormatting>
  <conditionalFormatting sqref="AA85">
    <cfRule type="cellIs" dxfId="2" priority="1520" operator="greaterThan">
      <formula>0</formula>
    </cfRule>
  </conditionalFormatting>
  <conditionalFormatting sqref="AA86">
    <cfRule type="cellIs" dxfId="2" priority="1521" operator="greaterThan">
      <formula>0</formula>
    </cfRule>
  </conditionalFormatting>
  <conditionalFormatting sqref="AA87">
    <cfRule type="cellIs" dxfId="2" priority="1522" operator="greaterThan">
      <formula>0</formula>
    </cfRule>
  </conditionalFormatting>
  <conditionalFormatting sqref="AA88">
    <cfRule type="cellIs" dxfId="2" priority="1523" operator="greaterThan">
      <formula>0</formula>
    </cfRule>
  </conditionalFormatting>
  <conditionalFormatting sqref="AA89">
    <cfRule type="cellIs" dxfId="2" priority="1524" operator="greaterThan">
      <formula>0</formula>
    </cfRule>
  </conditionalFormatting>
  <conditionalFormatting sqref="AA90">
    <cfRule type="cellIs" dxfId="2" priority="1525" operator="greaterThan">
      <formula>0</formula>
    </cfRule>
  </conditionalFormatting>
  <conditionalFormatting sqref="AA91">
    <cfRule type="cellIs" dxfId="2" priority="1526" operator="greaterThan">
      <formula>0</formula>
    </cfRule>
  </conditionalFormatting>
  <conditionalFormatting sqref="AA92">
    <cfRule type="cellIs" dxfId="2" priority="1527" operator="greaterThan">
      <formula>0</formula>
    </cfRule>
  </conditionalFormatting>
  <conditionalFormatting sqref="AA93">
    <cfRule type="cellIs" dxfId="2" priority="1528" operator="greaterThan">
      <formula>0</formula>
    </cfRule>
  </conditionalFormatting>
  <conditionalFormatting sqref="AA94">
    <cfRule type="cellIs" dxfId="2" priority="1529" operator="greaterThan">
      <formula>0</formula>
    </cfRule>
  </conditionalFormatting>
  <conditionalFormatting sqref="AA95">
    <cfRule type="cellIs" dxfId="2" priority="1530" operator="greaterThan">
      <formula>0</formula>
    </cfRule>
  </conditionalFormatting>
  <conditionalFormatting sqref="AA96">
    <cfRule type="cellIs" dxfId="2" priority="1531" operator="greaterThan">
      <formula>0</formula>
    </cfRule>
  </conditionalFormatting>
  <conditionalFormatting sqref="AA97">
    <cfRule type="cellIs" dxfId="2" priority="1532" operator="greaterThan">
      <formula>0</formula>
    </cfRule>
  </conditionalFormatting>
  <conditionalFormatting sqref="AA98">
    <cfRule type="cellIs" dxfId="2" priority="1533" operator="greaterThan">
      <formula>0</formula>
    </cfRule>
  </conditionalFormatting>
  <conditionalFormatting sqref="AA99">
    <cfRule type="cellIs" dxfId="2" priority="1534" operator="greaterThan">
      <formula>0</formula>
    </cfRule>
  </conditionalFormatting>
  <conditionalFormatting sqref="AA100">
    <cfRule type="cellIs" dxfId="2" priority="1535" operator="greaterThan">
      <formula>0</formula>
    </cfRule>
  </conditionalFormatting>
  <conditionalFormatting sqref="AA101">
    <cfRule type="cellIs" dxfId="2" priority="1536" operator="greaterThan">
      <formula>0</formula>
    </cfRule>
  </conditionalFormatting>
  <conditionalFormatting sqref="AA102">
    <cfRule type="cellIs" dxfId="2" priority="1537" operator="greaterThan">
      <formula>0</formula>
    </cfRule>
  </conditionalFormatting>
  <conditionalFormatting sqref="AA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2020-02-24</vt:lpstr>
      <vt:lpstr>2020-02-25</vt:lpstr>
      <vt:lpstr>2020-02-26</vt:lpstr>
      <vt:lpstr>2020-02-27</vt:lpstr>
      <vt:lpstr>2020-02-28</vt:lpstr>
      <vt:lpstr>2020-02-29</vt:lpstr>
      <vt:lpstr>2020-03-01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Arun Thakur</cp:lastModifiedBy>
  <dcterms:created xsi:type="dcterms:W3CDTF">2019-07-26T16:16:07+05:30</dcterms:created>
  <dcterms:modified xsi:type="dcterms:W3CDTF">2022-02-09T12:47:02+05:30</dcterms:modified>
  <dc:title/>
  <dc:description/>
  <dc:subject/>
  <cp:keywords/>
  <cp:category/>
</cp:coreProperties>
</file>