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6" autoFilterDateGrouping="1" firstSheet="0" minimized="0" showHorizontalScroll="1" showSheetTabs="1" showVerticalScroll="1" tabRatio="600" visibility="visible"/>
  </bookViews>
  <sheets>
    <sheet name="2020-02-03" sheetId="1" r:id="rId4"/>
    <sheet name="2020-02-04" sheetId="2" r:id="rId5"/>
    <sheet name="2020-02-05" sheetId="3" r:id="rId6"/>
    <sheet name="2020-02-06" sheetId="4" r:id="rId7"/>
    <sheet name="2020-02-07" sheetId="5" r:id="rId8"/>
    <sheet name="2020-02-08" sheetId="6" r:id="rId9"/>
    <sheet name="2020-02-09" sheetId="7" r:id="rId10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<sst xmlns="http://schemas.openxmlformats.org/spreadsheetml/2006/main" uniqueCount="63">
  <si>
    <t>ACP</t>
  </si>
  <si>
    <t>CAP</t>
  </si>
  <si>
    <t>Total DSM</t>
  </si>
  <si>
    <t>Lac Rupees</t>
  </si>
  <si>
    <t xml:space="preserve">NEGATIVE  MEANS  </t>
  </si>
  <si>
    <t>O V E R - I N J E C T I O N</t>
  </si>
  <si>
    <t>Dated:</t>
  </si>
  <si>
    <t>03-02-2020</t>
  </si>
  <si>
    <t>FILL  ONLY  YELLOW  CELLS</t>
  </si>
  <si>
    <t>HIDE IT</t>
  </si>
  <si>
    <t>Freq</t>
  </si>
  <si>
    <t>Rate</t>
  </si>
  <si>
    <t>Capped</t>
  </si>
  <si>
    <t>From</t>
  </si>
  <si>
    <t>To</t>
  </si>
  <si>
    <t>Av Freq</t>
  </si>
  <si>
    <t>DSM Rate*</t>
  </si>
  <si>
    <t>SCHEDULE</t>
  </si>
  <si>
    <t>OverInject</t>
  </si>
  <si>
    <t>Over INJ</t>
  </si>
  <si>
    <t>LIMIT of</t>
  </si>
  <si>
    <t>Cont.</t>
  </si>
  <si>
    <t>Count</t>
  </si>
  <si>
    <t xml:space="preserve">Voilation  </t>
  </si>
  <si>
    <t>Voilation</t>
  </si>
  <si>
    <t>AMOUNT</t>
  </si>
  <si>
    <t>Normal</t>
  </si>
  <si>
    <t>Additional</t>
  </si>
  <si>
    <t>Over Inj.</t>
  </si>
  <si>
    <t>TOTAL</t>
  </si>
  <si>
    <t>Payable</t>
  </si>
  <si>
    <t>Recievable</t>
  </si>
  <si>
    <t>(Hr)</t>
  </si>
  <si>
    <t>(Hz)</t>
  </si>
  <si>
    <t>Round</t>
  </si>
  <si>
    <t>Paise/KWH</t>
  </si>
  <si>
    <t>MW</t>
  </si>
  <si>
    <t>(MW)</t>
  </si>
  <si>
    <t>Modified</t>
  </si>
  <si>
    <t>OD/UD</t>
  </si>
  <si>
    <t>UD</t>
  </si>
  <si>
    <t>of  UD*</t>
  </si>
  <si>
    <t>OD</t>
  </si>
  <si>
    <t>of  OD</t>
  </si>
  <si>
    <t>of SIGN</t>
  </si>
  <si>
    <t>ofVoilation</t>
  </si>
  <si>
    <t>DSM(Lac)</t>
  </si>
  <si>
    <t>%</t>
  </si>
  <si>
    <t>abov 12</t>
  </si>
  <si>
    <t>abov 15</t>
  </si>
  <si>
    <t>abov 20</t>
  </si>
  <si>
    <t>Penalty</t>
  </si>
  <si>
    <t>.</t>
  </si>
  <si>
    <t>Additional DSM due to Sign Change</t>
  </si>
  <si>
    <t>**If total Under injection is more than 1% of Average Daily Schedule,then Additional DSM</t>
  </si>
  <si>
    <t>TOTAL  DSM</t>
  </si>
  <si>
    <t>** This has been deferred by Commision for one year</t>
  </si>
  <si>
    <t>04-02-2020</t>
  </si>
  <si>
    <t>05-02-2020</t>
  </si>
  <si>
    <t>06-02-2020</t>
  </si>
  <si>
    <t>07-02-2020</t>
  </si>
  <si>
    <t>08-02-2020</t>
  </si>
  <si>
    <t>09-02-2020</t>
  </si>
</sst>
</file>

<file path=xl/styles.xml><?xml version="1.0" encoding="utf-8"?>
<styleSheet xmlns="http://schemas.openxmlformats.org/spreadsheetml/2006/main" xml:space="preserve">
  <numFmts count="10">
    <numFmt numFmtId="164" formatCode="0.0000"/>
    <numFmt numFmtId="165" formatCode="d\-mmm\-yy;@"/>
    <numFmt numFmtId="166" formatCode="dd/mm/yyyy\ h:mm\ AM/PM"/>
    <numFmt numFmtId="167" formatCode="h:mm;@"/>
    <numFmt numFmtId="168" formatCode="0.000"/>
    <numFmt numFmtId="169" formatCode="0.00000"/>
    <numFmt numFmtId="170" formatCode="0.0000000"/>
    <numFmt numFmtId="171" formatCode="[h]:mm"/>
    <numFmt numFmtId="172" formatCode="0.000000"/>
    <numFmt numFmtId="173" formatCode="0.00000000"/>
  </numFmts>
  <fonts count="1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FFFFFF"/>
      <name val="Calibri"/>
    </font>
    <font>
      <b val="0"/>
      <i val="0"/>
      <strike val="0"/>
      <u val="singl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2"/>
      <color rgb="FFDBEEF4"/>
      <name val="Calibri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single"/>
      <sz val="14"/>
      <color rgb="FFFFFFFF"/>
      <name val="Calibri"/>
    </font>
    <font>
      <b val="0"/>
      <i val="0"/>
      <strike val="0"/>
      <u val="single"/>
      <sz val="18"/>
      <color rgb="FF000000"/>
      <name val="Calibri"/>
    </font>
  </fonts>
  <fills count="2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00"/>
        <bgColor rgb="FFC3D69B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C3D69B"/>
      </patternFill>
    </fill>
    <fill>
      <patternFill patternType="solid">
        <fgColor rgb="FFC6D9F1"/>
        <bgColor rgb="FFB7DEE8"/>
      </patternFill>
    </fill>
    <fill>
      <patternFill patternType="solid">
        <fgColor rgb="FFF2DCDB"/>
        <bgColor rgb="FFFDEADA"/>
      </patternFill>
    </fill>
    <fill>
      <patternFill patternType="solid">
        <fgColor rgb="FFDDD9C3"/>
        <bgColor rgb="FFF2DCDB"/>
      </patternFill>
    </fill>
    <fill>
      <patternFill patternType="solid">
        <fgColor rgb="FFC3D69B"/>
        <bgColor rgb="FFC4BD97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rgb="FF558ED5"/>
        <bgColor rgb="FF808080"/>
      </patternFill>
    </fill>
    <fill>
      <patternFill patternType="solid">
        <fgColor rgb="FFB7DEE8"/>
        <bgColor rgb="FFC6D9F1"/>
      </patternFill>
    </fill>
    <fill>
      <patternFill patternType="solid">
        <fgColor rgb="FFF2F2F2"/>
        <bgColor rgb="FFEBF1DE"/>
      </patternFill>
    </fill>
    <fill>
      <patternFill patternType="solid">
        <fgColor rgb="FFDBEEF4"/>
        <bgColor rgb="FFEBF1DE"/>
      </patternFill>
    </fill>
    <fill>
      <patternFill patternType="solid">
        <fgColor rgb="FFE6B9B8"/>
        <bgColor rgb="FFFFC7CE"/>
      </patternFill>
    </fill>
    <fill>
      <patternFill patternType="solid">
        <fgColor rgb="FFFF00FF"/>
        <bgColor rgb="FFFF66FF"/>
      </patternFill>
    </fill>
    <fill>
      <patternFill patternType="solid">
        <fgColor rgb="FFC4BD97"/>
        <bgColor rgb="FFC3D69B"/>
      </patternFill>
    </fill>
    <fill>
      <patternFill patternType="solid">
        <fgColor rgb="FFFF66FF"/>
        <bgColor rgb="FFFF99FF"/>
      </patternFill>
    </fill>
    <fill>
      <patternFill patternType="solid">
        <fgColor rgb="FF93CDDD"/>
        <bgColor rgb="FFB7DEE8"/>
      </patternFill>
    </fill>
    <fill>
      <patternFill patternType="solid">
        <fgColor rgb="FFFF0000"/>
        <bgColor rgb="FF9C0006"/>
      </patternFill>
    </fill>
    <fill>
      <patternFill patternType="solid">
        <fgColor rgb="FFFF99FF"/>
        <bgColor rgb="FFFF99CC"/>
      </patternFill>
    </fill>
  </fills>
  <borders count="5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medium">
        <color rgb="FF000000"/>
      </right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5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2" numFmtId="0" fillId="5" borderId="3" applyFont="1" applyNumberFormat="0" applyFill="1" applyBorder="1" applyAlignment="1">
      <alignment horizontal="center" vertical="bottom" textRotation="0" wrapText="false" shrinkToFit="false"/>
    </xf>
    <xf xfId="0" fontId="3" numFmtId="0" fillId="6" borderId="4" applyFont="1" applyNumberFormat="0" applyFill="1" applyBorder="1" applyAlignment="1">
      <alignment horizontal="center" vertical="center" textRotation="0" wrapText="false" shrinkToFit="false"/>
    </xf>
    <xf xfId="0" fontId="0" numFmtId="0" fillId="6" borderId="4" applyFont="0" applyNumberFormat="0" applyFill="1" applyBorder="1" applyAlignment="0">
      <alignment horizontal="general" vertical="bottom" textRotation="0" wrapText="false" shrinkToFit="false"/>
    </xf>
    <xf xfId="0" fontId="3" numFmtId="0" fillId="6" borderId="4" applyFont="1" applyNumberFormat="0" applyFill="1" applyBorder="1" applyAlignment="0" applyProtection="true">
      <alignment horizontal="general" vertical="bottom" textRotation="0" wrapText="false" shrinkToFit="false"/>
      <protection locked="false"/>
    </xf>
    <xf xfId="0" fontId="3" numFmtId="0" fillId="6" borderId="5" applyFont="1" applyNumberFormat="0" applyFill="1" applyBorder="1" applyAlignment="0">
      <alignment horizontal="general" vertical="bottom" textRotation="0" wrapText="false" shrinkToFit="false"/>
    </xf>
    <xf xfId="0" fontId="3" numFmtId="0" fillId="6" borderId="2" applyFont="1" applyNumberFormat="0" applyFill="1" applyBorder="1" applyAlignment="0">
      <alignment horizontal="general" vertical="bottom" textRotation="0" wrapText="false" shrinkToFit="false"/>
    </xf>
    <xf xfId="0" fontId="3" numFmtId="0" fillId="7" borderId="6" applyFont="1" applyNumberFormat="0" applyFill="1" applyBorder="1" applyAlignment="0">
      <alignment horizontal="general" vertical="bottom" textRotation="0" wrapText="false" shrinkToFit="false"/>
    </xf>
    <xf xfId="0" fontId="4" numFmtId="2" fillId="7" borderId="2" applyFont="1" applyNumberFormat="1" applyFill="1" applyBorder="1" applyAlignment="0">
      <alignment horizontal="general" vertical="bottom" textRotation="0" wrapText="false" shrinkToFit="false"/>
    </xf>
    <xf xfId="0" fontId="3" numFmtId="0" fillId="7" borderId="7" applyFont="1" applyNumberFormat="0" applyFill="1" applyBorder="1" applyAlignment="0">
      <alignment horizontal="general" vertical="bottom" textRotation="0" wrapText="false" shrinkToFit="false"/>
    </xf>
    <xf xfId="0" fontId="5" numFmtId="9" fillId="8" borderId="3" applyFont="1" applyNumberFormat="1" applyFill="1" applyBorder="1" applyAlignment="1">
      <alignment horizontal="right" vertical="bottom" textRotation="0" wrapText="false" shrinkToFit="false"/>
    </xf>
    <xf xfId="0" fontId="3" numFmtId="0" fillId="9" borderId="8" applyFont="1" applyNumberFormat="0" applyFill="1" applyBorder="1" applyAlignment="1">
      <alignment horizontal="center" vertical="bottom" textRotation="0" wrapText="false" shrinkToFit="false"/>
    </xf>
    <xf xfId="0" fontId="3" numFmtId="0" fillId="10" borderId="9" applyFont="1" applyNumberFormat="0" applyFill="1" applyBorder="1" applyAlignment="1">
      <alignment horizontal="center" vertical="bottom" textRotation="0" wrapText="false" shrinkToFit="false"/>
    </xf>
    <xf xfId="0" fontId="3" numFmtId="0" fillId="9" borderId="10" applyFont="1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3" borderId="11" applyFont="1" applyNumberFormat="0" applyFill="1" applyBorder="1" applyAlignment="1" applyProtection="true">
      <alignment horizontal="center" vertical="center" textRotation="0" wrapText="false" shrinkToFit="false"/>
      <protection locked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6" numFmtId="2" fillId="5" borderId="11" applyFont="1" applyNumberFormat="1" applyFill="1" applyBorder="1" applyAlignment="1">
      <alignment horizontal="center" vertical="bottom" textRotation="0" wrapText="false" shrinkToFit="false"/>
    </xf>
    <xf xfId="0" fontId="1" numFmtId="0" fillId="4" borderId="0" applyFont="1" applyNumberFormat="0" applyFill="1" applyBorder="0" applyAlignment="0">
      <alignment horizontal="general" vertical="bottom" textRotation="0" wrapText="false" shrinkToFit="false"/>
    </xf>
    <xf xfId="0" fontId="1" numFmtId="0" fillId="4" borderId="0" applyFont="1" applyNumberFormat="0" applyFill="1" applyBorder="0" applyAlignment="1">
      <alignment horizontal="center" vertical="bottom" textRotation="0" wrapText="false" shrinkToFit="false"/>
    </xf>
    <xf xfId="0" fontId="3" numFmtId="9" fillId="8" borderId="12" applyFont="1" applyNumberFormat="1" applyFill="1" applyBorder="1" applyAlignment="1">
      <alignment horizontal="right" vertical="bottom" textRotation="0" wrapText="false" shrinkToFit="false"/>
    </xf>
    <xf xfId="0" fontId="3" numFmtId="0" fillId="9" borderId="13" applyFont="1" applyNumberFormat="0" applyFill="1" applyBorder="1" applyAlignment="1">
      <alignment horizontal="center" vertical="bottom" textRotation="0" wrapText="false" shrinkToFit="false"/>
    </xf>
    <xf xfId="0" fontId="3" numFmtId="0" fillId="10" borderId="14" applyFont="1" applyNumberFormat="0" applyFill="1" applyBorder="1" applyAlignment="1">
      <alignment horizontal="center" vertical="bottom" textRotation="0" wrapText="false" shrinkToFit="false"/>
    </xf>
    <xf xfId="0" fontId="3" numFmtId="0" fillId="9" borderId="15" applyFont="1" applyNumberFormat="0" applyFill="1" applyBorder="1" applyAlignment="1">
      <alignment horizontal="center" vertical="bottom" textRotation="0" wrapText="false" shrinkToFit="false"/>
    </xf>
    <xf xfId="0" fontId="0" numFmtId="0" fillId="4" borderId="16" applyFont="0" applyNumberFormat="0" applyFill="1" applyBorder="1" applyAlignment="0">
      <alignment horizontal="general" vertical="bottom" textRotation="0" wrapText="false" shrinkToFit="false"/>
    </xf>
    <xf xfId="0" fontId="0" numFmtId="164" fillId="4" borderId="0" applyFont="0" applyNumberFormat="1" applyFill="1" applyBorder="0" applyAlignment="0">
      <alignment horizontal="general" vertical="bottom" textRotation="0" wrapText="false" shrinkToFit="false"/>
    </xf>
    <xf xfId="0" fontId="5" numFmtId="9" fillId="8" borderId="12" applyFont="1" applyNumberFormat="1" applyFill="1" applyBorder="1" applyAlignment="1">
      <alignment horizontal="right" vertical="bottom" textRotation="0" wrapText="false" shrinkToFit="false"/>
    </xf>
    <xf xfId="0" fontId="7" numFmtId="0" fillId="4" borderId="16" applyFont="1" applyNumberFormat="0" applyFill="1" applyBorder="1" applyAlignment="0">
      <alignment horizontal="general" vertical="bottom" textRotation="0" wrapText="false" shrinkToFit="false"/>
    </xf>
    <xf xfId="0" fontId="8" numFmtId="165" fillId="4" borderId="0" applyFont="1" applyNumberFormat="1" applyFill="1" applyBorder="0" applyAlignment="1">
      <alignment horizontal="center" vertical="center" textRotation="0" wrapText="false" shrinkToFit="false"/>
    </xf>
    <xf xfId="0" fontId="8" numFmtId="166" fillId="4" borderId="0" applyFont="1" applyNumberFormat="1" applyFill="1" applyBorder="0" applyAlignment="1">
      <alignment horizontal="center" vertical="bottom" textRotation="0" wrapText="true" shrinkToFit="false"/>
    </xf>
    <xf xfId="0" fontId="8" numFmtId="166" fillId="2" borderId="17" applyFont="1" applyNumberFormat="1" applyFill="0" applyBorder="1" applyAlignment="1">
      <alignment horizontal="general" vertical="bottom" textRotation="0" wrapText="true" shrinkToFit="false"/>
    </xf>
    <xf xfId="0" fontId="8" numFmtId="166" fillId="8" borderId="18" applyFont="1" applyNumberFormat="1" applyFill="1" applyBorder="1" applyAlignment="1">
      <alignment horizontal="center" vertical="bottom" textRotation="0" wrapText="true" shrinkToFit="false"/>
    </xf>
    <xf xfId="0" fontId="3" numFmtId="0" fillId="9" borderId="19" applyFont="1" applyNumberFormat="0" applyFill="1" applyBorder="1" applyAlignment="1">
      <alignment horizontal="center" vertical="bottom" textRotation="0" wrapText="false" shrinkToFit="false"/>
    </xf>
    <xf xfId="0" fontId="3" numFmtId="0" fillId="10" borderId="20" applyFont="1" applyNumberFormat="0" applyFill="1" applyBorder="1" applyAlignment="1">
      <alignment horizontal="center" vertical="bottom" textRotation="0" wrapText="false" shrinkToFit="false"/>
    </xf>
    <xf xfId="0" fontId="3" numFmtId="0" fillId="9" borderId="21" applyFont="1" applyNumberFormat="0" applyFill="1" applyBorder="1" applyAlignment="1">
      <alignment horizontal="center" vertical="bottom" textRotation="0" wrapText="false" shrinkToFit="false"/>
    </xf>
    <xf xfId="0" fontId="6" numFmtId="0" fillId="11" borderId="22" applyFont="1" applyNumberFormat="0" applyFill="1" applyBorder="1" applyAlignment="0">
      <alignment horizontal="general" vertical="bottom" textRotation="0" wrapText="false" shrinkToFit="false"/>
    </xf>
    <xf xfId="0" fontId="6" numFmtId="0" fillId="11" borderId="4" applyFont="1" applyNumberFormat="0" applyFill="1" applyBorder="1" applyAlignment="0">
      <alignment horizontal="general" vertical="bottom" textRotation="0" wrapText="false" shrinkToFit="false"/>
    </xf>
    <xf xfId="0" fontId="0" numFmtId="0" fillId="11" borderId="4" applyFont="0" applyNumberFormat="0" applyFill="1" applyBorder="1" applyAlignment="0">
      <alignment horizontal="general" vertical="bottom" textRotation="0" wrapText="false" shrinkToFit="false"/>
    </xf>
    <xf xfId="0" fontId="0" numFmtId="0" fillId="11" borderId="5" applyFont="0" applyNumberFormat="0" applyFill="1" applyBorder="1" applyAlignment="0">
      <alignment horizontal="general" vertical="bottom" textRotation="0" wrapText="false" shrinkToFit="false"/>
    </xf>
    <xf xfId="0" fontId="3" numFmtId="0" fillId="12" borderId="23" applyFont="1" applyNumberFormat="0" applyFill="1" applyBorder="1" applyAlignment="1">
      <alignment horizontal="center" vertical="bottom" textRotation="0" wrapText="false" shrinkToFit="false"/>
    </xf>
    <xf xfId="0" fontId="3" numFmtId="0" fillId="12" borderId="9" applyFont="1" applyNumberFormat="0" applyFill="1" applyBorder="1" applyAlignment="1">
      <alignment horizontal="center" vertical="bottom" textRotation="0" wrapText="false" shrinkToFit="false"/>
    </xf>
    <xf xfId="0" fontId="3" numFmtId="0" fillId="12" borderId="10" applyFont="1" applyNumberFormat="0" applyFill="1" applyBorder="1" applyAlignment="1">
      <alignment horizontal="center" vertical="bottom" textRotation="0" wrapText="false" shrinkToFit="false"/>
    </xf>
    <xf xfId="0" fontId="3" numFmtId="0" fillId="8" borderId="24" applyFont="1" applyNumberFormat="0" applyFill="1" applyBorder="1" applyAlignment="1">
      <alignment horizontal="center" vertical="bottom" textRotation="0" wrapText="false" shrinkToFit="false"/>
    </xf>
    <xf xfId="0" fontId="3" numFmtId="0" fillId="8" borderId="25" applyFont="1" applyNumberFormat="0" applyFill="1" applyBorder="1" applyAlignment="1">
      <alignment horizontal="center" vertical="bottom" textRotation="0" wrapText="false" shrinkToFit="false"/>
    </xf>
    <xf xfId="0" fontId="9" numFmtId="0" fillId="8" borderId="25" applyFont="1" applyNumberFormat="0" applyFill="1" applyBorder="1" applyAlignment="1">
      <alignment horizontal="center" vertical="bottom" textRotation="0" wrapText="false" shrinkToFit="false"/>
    </xf>
    <xf xfId="0" fontId="3" numFmtId="0" fillId="8" borderId="26" applyFont="1" applyNumberFormat="0" applyFill="1" applyBorder="1" applyAlignment="1">
      <alignment horizontal="center" vertical="bottom" textRotation="0" wrapText="false" shrinkToFit="false"/>
    </xf>
    <xf xfId="0" fontId="3" numFmtId="0" fillId="8" borderId="7" applyFont="1" applyNumberFormat="0" applyFill="1" applyBorder="1" applyAlignment="1">
      <alignment horizontal="center" vertical="bottom" textRotation="0" wrapText="false" shrinkToFit="false"/>
    </xf>
    <xf xfId="0" fontId="3" numFmtId="2" fillId="13" borderId="27" applyFont="1" applyNumberFormat="1" applyFill="1" applyBorder="1" applyAlignment="1">
      <alignment horizontal="center" vertical="bottom" textRotation="0" wrapText="false" shrinkToFit="false"/>
    </xf>
    <xf xfId="0" fontId="3" numFmtId="2" fillId="13" borderId="14" applyFont="1" applyNumberFormat="1" applyFill="1" applyBorder="1" applyAlignment="1">
      <alignment horizontal="center" vertical="bottom" textRotation="0" wrapText="false" shrinkToFit="false"/>
    </xf>
    <xf xfId="0" fontId="3" numFmtId="2" fillId="13" borderId="15" applyFont="1" applyNumberFormat="1" applyFill="1" applyBorder="1" applyAlignment="1">
      <alignment horizontal="center" vertical="bottom" textRotation="0" wrapText="false" shrinkToFit="false"/>
    </xf>
    <xf xfId="0" fontId="3" numFmtId="0" fillId="8" borderId="28" applyFont="1" applyNumberFormat="0" applyFill="1" applyBorder="1" applyAlignment="1">
      <alignment horizontal="center" vertical="bottom" textRotation="0" wrapText="false" shrinkToFit="false"/>
    </xf>
    <xf xfId="0" fontId="3" numFmtId="0" fillId="8" borderId="29" applyFont="1" applyNumberFormat="0" applyFill="1" applyBorder="1" applyAlignment="1">
      <alignment horizontal="center" vertical="bottom" textRotation="0" wrapText="false" shrinkToFit="false"/>
    </xf>
    <xf xfId="0" fontId="3" numFmtId="0" fillId="8" borderId="30" applyFont="1" applyNumberFormat="0" applyFill="1" applyBorder="1" applyAlignment="1">
      <alignment horizontal="center" vertical="bottom" textRotation="0" wrapText="false" shrinkToFit="false"/>
    </xf>
    <xf xfId="0" fontId="3" numFmtId="0" fillId="8" borderId="31" applyFont="1" applyNumberFormat="0" applyFill="1" applyBorder="1" applyAlignment="1">
      <alignment horizontal="center" vertical="bottom" textRotation="0" wrapText="false" shrinkToFit="false"/>
    </xf>
    <xf xfId="0" fontId="0" numFmtId="167" fillId="2" borderId="32" applyFont="0" applyNumberFormat="1" applyFill="0" applyBorder="1" applyAlignment="1">
      <alignment horizontal="center" vertical="bottom" textRotation="0" wrapText="false" shrinkToFit="false"/>
    </xf>
    <xf xfId="0" fontId="0" numFmtId="167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168" fillId="2" borderId="33" applyFont="0" applyNumberFormat="1" applyFill="0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14" borderId="33" applyFont="0" applyNumberFormat="1" applyFill="1" applyBorder="1" applyAlignment="1">
      <alignment horizontal="center" vertical="bottom" textRotation="0" wrapText="false" shrinkToFit="false"/>
    </xf>
    <xf xfId="0" fontId="10" numFmtId="2" fillId="15" borderId="33" applyFont="1" applyNumberFormat="1" applyFill="1" applyBorder="1" applyAlignment="1">
      <alignment horizontal="center" vertical="bottom" textRotation="0" wrapText="false" shrinkToFit="false"/>
    </xf>
    <xf xfId="0" fontId="0" numFmtId="170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34" applyFont="0" applyNumberFormat="1" applyFill="0" applyBorder="1" applyAlignment="1">
      <alignment horizontal="center" vertical="bottom" textRotation="0" wrapText="false" shrinkToFit="false"/>
    </xf>
    <xf xfId="0" fontId="0" numFmtId="2" fillId="2" borderId="35" applyFont="0" applyNumberFormat="1" applyFill="0" applyBorder="1" applyAlignment="1">
      <alignment horizontal="center" vertical="bottom" textRotation="0" wrapText="false" shrinkToFit="false"/>
    </xf>
    <xf xfId="0" fontId="0" numFmtId="167" fillId="2" borderId="27" applyFont="0" applyNumberFormat="1" applyFill="0" applyBorder="1" applyAlignment="1">
      <alignment horizontal="center" vertical="bottom" textRotation="0" wrapText="false" shrinkToFit="false"/>
    </xf>
    <xf xfId="0" fontId="0" numFmtId="167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169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170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15" applyFont="0" applyNumberFormat="1" applyFill="0" applyBorder="1" applyAlignment="1">
      <alignment horizontal="center" vertical="bottom" textRotation="0" wrapText="false" shrinkToFit="false"/>
    </xf>
    <xf xfId="0" fontId="0" numFmtId="2" fillId="2" borderId="36" applyFont="0" applyNumberFormat="1" applyFill="0" applyBorder="1" applyAlignment="1">
      <alignment horizontal="center" vertical="bottom" textRotation="0" wrapText="false" shrinkToFit="false"/>
    </xf>
    <xf xfId="0" fontId="0" numFmtId="0" fillId="3" borderId="22" applyFont="0" applyNumberFormat="0" applyFill="1" applyBorder="1" applyAlignment="1">
      <alignment horizontal="center" vertical="bottom" textRotation="0" wrapText="false" shrinkToFit="false"/>
    </xf>
    <xf xfId="0" fontId="0" numFmtId="0" fillId="6" borderId="5" applyFont="0" applyNumberFormat="0" applyFill="1" applyBorder="1" applyAlignment="1">
      <alignment horizontal="center" vertical="bottom" textRotation="0" wrapText="false" shrinkToFit="false"/>
    </xf>
    <xf xfId="0" fontId="0" numFmtId="0" fillId="6" borderId="16" applyFont="0" applyNumberFormat="0" applyFill="1" applyBorder="1" applyAlignment="1">
      <alignment horizontal="center" vertical="bottom" textRotation="0" wrapText="false" shrinkToFit="false"/>
    </xf>
    <xf xfId="0" fontId="0" numFmtId="0" fillId="6" borderId="17" applyFont="0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37" applyFont="0" applyNumberFormat="0" applyFill="0" applyBorder="1" applyAlignment="1">
      <alignment horizontal="center" vertical="bottom" textRotation="0" wrapText="true" shrinkToFit="false"/>
    </xf>
    <xf xfId="0" fontId="11" numFmtId="2" fillId="2" borderId="38" applyFont="1" applyNumberFormat="1" applyFill="0" applyBorder="1" applyAlignment="1">
      <alignment horizontal="center" vertical="top" textRotation="0" wrapText="false" shrinkToFit="true"/>
    </xf>
    <xf xfId="0" fontId="12" numFmtId="2" fillId="13" borderId="27" applyFont="1" applyNumberFormat="1" applyFill="1" applyBorder="1" applyAlignment="1">
      <alignment horizontal="center" vertical="top" textRotation="0" wrapText="false" shrinkToFit="true"/>
    </xf>
    <xf xfId="0" fontId="12" numFmtId="2" fillId="13" borderId="15" applyFont="1" applyNumberFormat="1" applyFill="1" applyBorder="1" applyAlignment="1">
      <alignment horizontal="center" vertical="top" textRotation="0" wrapText="false" shrinkToFit="true"/>
    </xf>
    <xf xfId="0" fontId="6" numFmtId="2" fillId="13" borderId="14" applyFont="1" applyNumberFormat="1" applyFill="1" applyBorder="1" applyAlignment="1">
      <alignment horizontal="center" vertical="top" textRotation="0" wrapText="true" shrinkToFit="false"/>
    </xf>
    <xf xfId="0" fontId="11" numFmtId="2" fillId="2" borderId="39" applyFont="1" applyNumberFormat="1" applyFill="0" applyBorder="1" applyAlignment="1">
      <alignment horizontal="center" vertical="top" textRotation="0" wrapText="false" shrinkToFit="true"/>
    </xf>
    <xf xfId="0" fontId="0" numFmtId="168" fillId="2" borderId="0" applyFont="0" applyNumberFormat="1" applyFill="0" applyBorder="0" applyAlignment="1">
      <alignment horizontal="center" vertical="bottom" textRotation="0" wrapText="false" shrinkToFit="false"/>
    </xf>
    <xf xfId="0" fontId="0" numFmtId="168" fillId="2" borderId="0" applyFont="0" applyNumberFormat="1" applyFill="0" applyBorder="0" applyAlignment="0">
      <alignment horizontal="general" vertical="bottom" textRotation="0" wrapText="false" shrinkToFit="false"/>
    </xf>
    <xf xfId="0" fontId="5" numFmtId="2" fillId="13" borderId="27" applyFont="1" applyNumberFormat="1" applyFill="1" applyBorder="1" applyAlignment="1">
      <alignment horizontal="center" vertical="bottom" textRotation="0" wrapText="true" shrinkToFit="false"/>
    </xf>
    <xf xfId="0" fontId="5" numFmtId="2" fillId="13" borderId="27" applyFont="1" applyNumberFormat="1" applyFill="1" applyBorder="1" applyAlignment="1">
      <alignment horizontal="center" vertical="bottom" textRotation="0" wrapText="false" shrinkToFit="false"/>
    </xf>
    <xf xfId="0" fontId="5" numFmtId="2" fillId="13" borderId="14" applyFont="1" applyNumberFormat="1" applyFill="1" applyBorder="1" applyAlignment="1">
      <alignment horizontal="center" vertical="bottom" textRotation="0" wrapText="false" shrinkToFit="false"/>
    </xf>
    <xf xfId="0" fontId="0" numFmtId="2" fillId="2" borderId="0" applyFont="0" applyNumberFormat="1" applyFill="0" applyBorder="0" applyAlignment="0">
      <alignment horizontal="general" vertical="bottom" textRotation="0" wrapText="false" shrinkToFit="false"/>
    </xf>
    <xf xfId="0" fontId="0" numFmtId="167" fillId="2" borderId="40" applyFont="0" applyNumberFormat="1" applyFill="0" applyBorder="1" applyAlignment="1">
      <alignment horizontal="center" vertical="bottom" textRotation="0" wrapText="false" shrinkToFit="false"/>
    </xf>
    <xf xfId="0" fontId="0" numFmtId="171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68" fillId="2" borderId="20" applyFont="0" applyNumberFormat="1" applyFill="0" applyBorder="1" applyAlignment="1">
      <alignment horizontal="center" vertical="bottom" textRotation="0" wrapText="false" shrinkToFit="false"/>
    </xf>
    <xf xfId="0" fontId="0" numFmtId="169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41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41" applyFont="0" applyNumberFormat="1" applyFill="0" applyBorder="1" applyAlignment="1">
      <alignment horizontal="center" vertical="bottom" textRotation="0" wrapText="false" shrinkToFit="false"/>
    </xf>
    <xf xfId="0" fontId="0" numFmtId="2" fillId="14" borderId="41" applyFont="0" applyNumberFormat="1" applyFill="1" applyBorder="1" applyAlignment="1">
      <alignment horizontal="center" vertical="bottom" textRotation="0" wrapText="false" shrinkToFit="false"/>
    </xf>
    <xf xfId="0" fontId="10" numFmtId="2" fillId="15" borderId="41" applyFont="1" applyNumberFormat="1" applyFill="1" applyBorder="1" applyAlignment="1">
      <alignment horizontal="center" vertical="bottom" textRotation="0" wrapText="false" shrinkToFit="false"/>
    </xf>
    <xf xfId="0" fontId="0" numFmtId="168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2" borderId="21" applyFont="0" applyNumberFormat="1" applyFill="0" applyBorder="1" applyAlignment="1">
      <alignment horizontal="center" vertical="bottom" textRotation="0" wrapText="false" shrinkToFit="false"/>
    </xf>
    <xf xfId="0" fontId="0" numFmtId="2" fillId="2" borderId="42" applyFont="0" applyNumberFormat="1" applyFill="0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center" textRotation="0" wrapText="false" shrinkToFit="false"/>
    </xf>
    <xf xfId="0" fontId="0" numFmtId="168" fillId="16" borderId="43" applyFont="0" applyNumberFormat="1" applyFill="1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bottom" textRotation="0" wrapText="false" shrinkToFit="false"/>
    </xf>
    <xf xfId="0" fontId="0" numFmtId="168" fillId="16" borderId="44" applyFont="0" applyNumberFormat="1" applyFill="1" applyBorder="1" applyAlignment="1">
      <alignment horizontal="center" vertical="bottom" textRotation="0" wrapText="false" shrinkToFit="false"/>
    </xf>
    <xf xfId="0" fontId="0" numFmtId="2" fillId="16" borderId="44" applyFont="0" applyNumberFormat="1" applyFill="1" applyBorder="1" applyAlignment="1">
      <alignment horizontal="center" vertical="bottom" textRotation="0" wrapText="false" shrinkToFit="false"/>
    </xf>
    <xf xfId="0" fontId="3" numFmtId="2" fillId="17" borderId="45" applyFont="1" applyNumberFormat="1" applyFill="1" applyBorder="1" applyAlignment="1">
      <alignment horizontal="center" vertical="bottom" textRotation="0" wrapText="false" shrinkToFit="false"/>
    </xf>
    <xf xfId="0" fontId="0" numFmtId="2" fillId="16" borderId="46" applyFont="0" applyNumberFormat="1" applyFill="1" applyBorder="1" applyAlignment="1">
      <alignment horizontal="center" vertical="bottom" textRotation="0" wrapText="false" shrinkToFit="false"/>
    </xf>
    <xf xfId="0" fontId="0" numFmtId="2" fillId="16" borderId="47" applyFont="0" applyNumberFormat="1" applyFill="1" applyBorder="1" applyAlignment="1">
      <alignment horizontal="center" vertical="bottom" textRotation="0" wrapText="false" shrinkToFit="false"/>
    </xf>
    <xf xfId="0" fontId="0" numFmtId="2" fillId="16" borderId="5" applyFont="0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1">
      <alignment horizontal="right" vertical="bottom" textRotation="0" wrapText="false" shrinkToFit="false"/>
    </xf>
    <xf xfId="0" fontId="3" numFmtId="2" fillId="19" borderId="48" applyFont="1" applyNumberFormat="1" applyFill="1" applyBorder="1" applyAlignment="1">
      <alignment horizontal="center" vertical="bottom" textRotation="0" wrapText="false" shrinkToFit="false"/>
    </xf>
    <xf xfId="0" fontId="0" numFmtId="0" fillId="18" borderId="17" applyFont="0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7" applyFont="0" applyNumberFormat="0" applyFill="0" applyBorder="1" applyAlignment="0">
      <alignment horizontal="general" vertical="bottom" textRotation="0" wrapText="false" shrinkToFit="false"/>
    </xf>
    <xf xfId="0" fontId="3" numFmtId="2" fillId="20" borderId="12" applyFont="1" applyNumberFormat="1" applyFill="1" applyBorder="1" applyAlignment="1">
      <alignment horizontal="center" vertical="bottom" textRotation="0" wrapText="false" shrinkToFit="false"/>
    </xf>
    <xf xfId="0" fontId="3" numFmtId="2" fillId="21" borderId="18" applyFont="1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0">
      <alignment horizontal="general" vertical="bottom" textRotation="0" wrapText="false" shrinkToFit="false"/>
    </xf>
    <xf xfId="0" fontId="0" numFmtId="0" fillId="18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18" borderId="49" applyFont="0" applyNumberFormat="0" applyFill="1" applyBorder="1" applyAlignment="0">
      <alignment horizontal="general" vertical="bottom" textRotation="0" wrapText="false" shrinkToFit="false"/>
    </xf>
    <xf xfId="0" fontId="0" numFmtId="0" fillId="18" borderId="50" applyFont="0" applyNumberFormat="0" applyFill="1" applyBorder="1" applyAlignment="0">
      <alignment horizontal="general" vertical="bottom" textRotation="0" wrapText="false" shrinkToFit="false"/>
    </xf>
    <xf xfId="0" fontId="0" numFmtId="0" fillId="18" borderId="51" applyFont="0" applyNumberFormat="0" applyFill="1" applyBorder="1" applyAlignment="0">
      <alignment horizontal="general" vertical="bottom" textRotation="0" wrapText="false" shrinkToFit="false"/>
    </xf>
    <xf xfId="0" fontId="3" numFmtId="168" fillId="2" borderId="0" applyFont="1" applyNumberFormat="1" applyFill="0" applyBorder="0" applyAlignment="1">
      <alignment horizontal="center" vertical="bottom" textRotation="0" wrapText="false" shrinkToFit="false"/>
    </xf>
    <xf xfId="0" fontId="3" numFmtId="0" fillId="13" borderId="27" applyFont="1" applyNumberFormat="0" applyFill="1" applyBorder="1" applyAlignment="1">
      <alignment horizontal="center" vertical="bottom" textRotation="0" wrapText="false" shrinkToFit="false"/>
    </xf>
    <xf xfId="0" fontId="3" numFmtId="0" fillId="13" borderId="14" applyFont="1" applyNumberFormat="0" applyFill="1" applyBorder="1" applyAlignment="1">
      <alignment horizontal="center" vertical="bottom" textRotation="0" wrapText="false" shrinkToFit="false"/>
    </xf>
    <xf xfId="0" fontId="3" numFmtId="0" fillId="13" borderId="15" applyFont="1" applyNumberFormat="0" applyFill="1" applyBorder="1" applyAlignment="1">
      <alignment horizontal="center" vertical="bottom" textRotation="0" wrapText="false" shrinkToFit="false"/>
    </xf>
    <xf xfId="0" fontId="3" numFmtId="2" fillId="13" borderId="52" applyFont="1" applyNumberFormat="1" applyFill="1" applyBorder="1" applyAlignment="1">
      <alignment horizontal="center" vertical="bottom" textRotation="0" wrapText="false" shrinkToFit="false"/>
    </xf>
    <xf xfId="0" fontId="3" numFmtId="0" fillId="13" borderId="53" applyFont="1" applyNumberFormat="0" applyFill="1" applyBorder="1" applyAlignment="1">
      <alignment horizontal="center" vertical="bottom" textRotation="0" wrapText="false" shrinkToFit="false"/>
    </xf>
    <xf xfId="0" fontId="0" numFmtId="17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73" fillId="2" borderId="33" applyFont="0" applyNumberFormat="1" applyFill="0" applyBorder="1" applyAlignment="1">
      <alignment horizontal="center" vertical="bottom" textRotation="0" wrapText="false" shrinkToFit="false"/>
    </xf>
    <xf xfId="0" fontId="0" numFmtId="173" fillId="2" borderId="14" applyFont="0" applyNumberFormat="1" applyFill="0" applyBorder="1" applyAlignment="1">
      <alignment horizontal="center" vertical="bottom" textRotation="0" wrapText="false" shrinkToFit="false"/>
    </xf>
    <xf xfId="0" fontId="0" numFmtId="173" fillId="2" borderId="20" applyFont="0" applyNumberFormat="1" applyFill="0" applyBorder="1" applyAlignment="1">
      <alignment horizontal="center" vertical="bottom" textRotation="0" wrapText="false" shrinkToFit="false"/>
    </xf>
    <xf xfId="0" fontId="3" numFmtId="0" fillId="16" borderId="54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3" numFmtId="0" fillId="6" borderId="22" applyFont="1" applyNumberFormat="0" applyFill="1" applyBorder="1" applyAlignment="1">
      <alignment horizontal="center" vertical="center" textRotation="0" wrapText="false" shrinkToFit="false"/>
    </xf>
    <xf xfId="0" fontId="1" numFmtId="164" fillId="22" borderId="1" applyFont="1" applyNumberFormat="1" applyFill="1" applyBorder="1" applyAlignment="1">
      <alignment horizontal="center" vertical="bottom" textRotation="0" wrapText="false" shrinkToFit="false"/>
    </xf>
    <xf xfId="0" fontId="13" numFmtId="164" fillId="22" borderId="11" applyFont="1" applyNumberFormat="1" applyFill="1" applyBorder="1" applyAlignment="1">
      <alignment horizontal="center" vertical="bottom" textRotation="0" wrapText="false" shrinkToFit="false"/>
    </xf>
    <xf xfId="0" fontId="14" numFmtId="165" fillId="4" borderId="0" applyFont="1" applyNumberFormat="1" applyFill="1" applyBorder="0" applyAlignment="1" applyProtection="true">
      <alignment horizontal="center" vertical="center" textRotation="0" wrapText="false" shrinkToFit="false"/>
      <protection locked="false"/>
    </xf>
    <xf xfId="0" fontId="15" numFmtId="166" fillId="3" borderId="1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9"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EBF1D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DEADA"/>
        </patternFill>
      </fill>
      <alignment/>
      <border/>
    </dxf>
    <dxf>
      <font>
        <sz val="10"/>
        <color rgb="FF9C0006"/>
        <name val="Lohit Devanagari"/>
      </font>
      <numFmt numFmtId="164" formatCode="General"/>
      <fill>
        <patternFill patternType="solid">
          <fgColor rgb="FF000000"/>
          <bgColor rgb="FFFFC7C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CC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00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66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99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92D050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FF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9" customWidth="true" style="0"/>
    <col min="25" max="25" width="19.5" customWidth="true" style="0"/>
    <col min="26" max="26" width="17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0.0156266823025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255.962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16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6</v>
      </c>
      <c r="M3" s="27"/>
      <c r="N3" s="27">
        <v>0.76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</v>
      </c>
      <c r="D8" s="59">
        <f>ROUND(C8,2)</f>
        <v>50</v>
      </c>
      <c r="E8" s="60">
        <v>255.96</v>
      </c>
      <c r="F8" s="61">
        <v>0</v>
      </c>
      <c r="G8" s="62">
        <v>0.00395</v>
      </c>
      <c r="H8" s="63">
        <f>MAX(G8,-0.12*F8)</f>
        <v>0.00395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2.527605000000001E-5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2.527605000000001E-5</v>
      </c>
      <c r="Z8" s="67">
        <f>IF(AND(C8&gt;=50.1,G8&lt;0),($A$2)*ABS(G8)/40000,0)</f>
        <v>0</v>
      </c>
      <c r="AA8" s="67">
        <f>R8+Y8+Z8</f>
        <v>5.055210000000001E-5</v>
      </c>
      <c r="AB8" s="67">
        <f>IF(AA8&gt;=0,AA8,"")</f>
        <v>5.055210000000001E-5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50.02</v>
      </c>
      <c r="D9" s="73">
        <f>ROUND(C9,2)</f>
        <v>50.02</v>
      </c>
      <c r="E9" s="60">
        <v>153.58</v>
      </c>
      <c r="F9" s="61">
        <v>0</v>
      </c>
      <c r="G9" s="74">
        <v>0.00395</v>
      </c>
      <c r="H9" s="63">
        <f>MAX(G9,-0.12*F9)</f>
        <v>0.00395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1.5166025E-5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67">
        <f>IF(AND(D9&lt;49.85,G9&gt;0),$C$2*ABS(G9)/40000,(SUMPRODUCT(--(G9&gt;$S9:$U9),(G9-$S9:$U9),($V9:$X9)))*E9/40000)</f>
        <v>1.5166025E-5</v>
      </c>
      <c r="Z9" s="67">
        <f>IF(AND(C9&gt;=50.1,G9&lt;0),($A$2)*ABS(G9)/40000,0)</f>
        <v>0</v>
      </c>
      <c r="AA9" s="67">
        <f>R9+Y9+Z9</f>
        <v>3.033205E-5</v>
      </c>
      <c r="AB9" s="75">
        <f>IF(AA9&gt;=0,AA9,"")</f>
        <v>3.033205E-5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50.04</v>
      </c>
      <c r="D10" s="73">
        <f>ROUND(C10,2)</f>
        <v>50.04</v>
      </c>
      <c r="E10" s="60">
        <v>51.19</v>
      </c>
      <c r="F10" s="61">
        <v>0</v>
      </c>
      <c r="G10" s="74">
        <v>0.00526</v>
      </c>
      <c r="H10" s="63">
        <f>MAX(G10,-0.12*F10)</f>
        <v>0.00526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6.731485E-6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67">
        <f>IF(AND(D10&lt;49.85,G10&gt;0),$C$2*ABS(G10)/40000,(SUMPRODUCT(--(G10&gt;$S10:$U10),(G10-$S10:$U10),($V10:$X10)))*E10/40000)</f>
        <v>6.731485E-6</v>
      </c>
      <c r="Z10" s="67">
        <f>IF(AND(C10&gt;=50.1,G10&lt;0),($A$2)*ABS(G10)/40000,0)</f>
        <v>0</v>
      </c>
      <c r="AA10" s="67">
        <f>R10+Y10+Z10</f>
        <v>1.346297E-5</v>
      </c>
      <c r="AB10" s="75">
        <f>IF(AA10&gt;=0,AA10,"")</f>
        <v>1.346297E-5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255.96</v>
      </c>
      <c r="F11" s="61">
        <v>0</v>
      </c>
      <c r="G11" s="74">
        <v>0.00395</v>
      </c>
      <c r="H11" s="63">
        <f>MAX(G11,-0.12*F11)</f>
        <v>0.00395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2.527605000000001E-5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67">
        <f>IF(AND(D11&lt;49.85,G11&gt;0),$C$2*ABS(G11)/40000,(SUMPRODUCT(--(G11&gt;$S11:$U11),(G11-$S11:$U11),($V11:$X11)))*E11/40000)</f>
        <v>2.527605000000001E-5</v>
      </c>
      <c r="Z11" s="67">
        <f>IF(AND(C11&gt;=50.1,G11&lt;0),($A$2)*ABS(G11)/40000,0)</f>
        <v>0</v>
      </c>
      <c r="AA11" s="67">
        <f>R11+Y11+Z11</f>
        <v>5.055210000000001E-5</v>
      </c>
      <c r="AB11" s="75">
        <f>IF(AA11&gt;=0,AA11,"")</f>
        <v>5.055210000000001E-5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49.99</v>
      </c>
      <c r="D12" s="73">
        <f>ROUND(C12,2)</f>
        <v>49.99</v>
      </c>
      <c r="E12" s="60">
        <v>289.96</v>
      </c>
      <c r="F12" s="61">
        <v>0</v>
      </c>
      <c r="G12" s="74">
        <v>0.00526</v>
      </c>
      <c r="H12" s="63">
        <f>MAX(G12,-0.12*F12)</f>
        <v>0.00526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3.812974E-5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67">
        <f>IF(AND(D12&lt;49.85,G12&gt;0),$C$2*ABS(G12)/40000,(SUMPRODUCT(--(G12&gt;$S12:$U12),(G12-$S12:$U12),($V12:$X12)))*E12/40000)</f>
        <v>3.812974E-5</v>
      </c>
      <c r="Z12" s="67">
        <f>IF(AND(C12&gt;=50.1,G12&lt;0),($A$2)*ABS(G12)/40000,0)</f>
        <v>0</v>
      </c>
      <c r="AA12" s="67">
        <f>R12+Y12+Z12</f>
        <v>7.625948E-5</v>
      </c>
      <c r="AB12" s="75">
        <f>IF(AA12&gt;=0,AA12,"")</f>
        <v>7.625948E-5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50.04</v>
      </c>
      <c r="D13" s="73">
        <f>ROUND(C13,2)</f>
        <v>50.04</v>
      </c>
      <c r="E13" s="60">
        <v>51.19</v>
      </c>
      <c r="F13" s="61">
        <v>0</v>
      </c>
      <c r="G13" s="74">
        <v>0.009220000000000001</v>
      </c>
      <c r="H13" s="63">
        <f>MAX(G13,-0.12*F13)</f>
        <v>0.009220000000000001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1.1799295E-5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67">
        <f>IF(AND(D13&lt;49.85,G13&gt;0),$C$2*ABS(G13)/40000,(SUMPRODUCT(--(G13&gt;$S13:$U13),(G13-$S13:$U13),($V13:$X13)))*E13/40000)</f>
        <v>1.1799295E-5</v>
      </c>
      <c r="Z13" s="67">
        <f>IF(AND(C13&gt;=50.1,G13&lt;0),($A$2)*ABS(G13)/40000,0)</f>
        <v>0</v>
      </c>
      <c r="AA13" s="67">
        <f>R13+Y13+Z13</f>
        <v>2.359859E-5</v>
      </c>
      <c r="AB13" s="75">
        <f>IF(AA13&gt;=0,AA13,"")</f>
        <v>2.359859E-5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50.03</v>
      </c>
      <c r="D14" s="73">
        <f>ROUND(C14,2)</f>
        <v>50.03</v>
      </c>
      <c r="E14" s="60">
        <v>102.38</v>
      </c>
      <c r="F14" s="61">
        <v>0</v>
      </c>
      <c r="G14" s="74">
        <v>0.00395</v>
      </c>
      <c r="H14" s="63">
        <f>MAX(G14,-0.12*F14)</f>
        <v>0.00395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1.0110025E-5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67">
        <f>IF(AND(D14&lt;49.85,G14&gt;0),$C$2*ABS(G14)/40000,(SUMPRODUCT(--(G14&gt;$S14:$U14),(G14-$S14:$U14),($V14:$X14)))*E14/40000)</f>
        <v>1.0110025E-5</v>
      </c>
      <c r="Z14" s="67">
        <f>IF(AND(C14&gt;=50.1,G14&lt;0),($A$2)*ABS(G14)/40000,0)</f>
        <v>0</v>
      </c>
      <c r="AA14" s="67">
        <f>R14+Y14+Z14</f>
        <v>2.022005E-5</v>
      </c>
      <c r="AB14" s="75">
        <f>IF(AA14&gt;=0,AA14,"")</f>
        <v>2.022005E-5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49.99</v>
      </c>
      <c r="D15" s="73">
        <f>ROUND(C15,2)</f>
        <v>49.99</v>
      </c>
      <c r="E15" s="60">
        <v>289.96</v>
      </c>
      <c r="F15" s="61">
        <v>0</v>
      </c>
      <c r="G15" s="74">
        <v>0.00526</v>
      </c>
      <c r="H15" s="63">
        <f>MAX(G15,-0.12*F15)</f>
        <v>0.00526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3.812974E-5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67">
        <f>IF(AND(D15&lt;49.85,G15&gt;0),$C$2*ABS(G15)/40000,(SUMPRODUCT(--(G15&gt;$S15:$U15),(G15-$S15:$U15),($V15:$X15)))*E15/40000)</f>
        <v>3.812974E-5</v>
      </c>
      <c r="Z15" s="67">
        <f>IF(AND(C15&gt;=50.1,G15&lt;0),($A$2)*ABS(G15)/40000,0)</f>
        <v>0</v>
      </c>
      <c r="AA15" s="67">
        <f>R15+Y15+Z15</f>
        <v>7.625948E-5</v>
      </c>
      <c r="AB15" s="75">
        <f>IF(AA15&gt;=0,AA15,"")</f>
        <v>7.625948E-5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50.04</v>
      </c>
      <c r="D16" s="73">
        <f>ROUND(C16,2)</f>
        <v>50.04</v>
      </c>
      <c r="E16" s="60">
        <v>51.19</v>
      </c>
      <c r="F16" s="61">
        <v>0</v>
      </c>
      <c r="G16" s="74">
        <v>0.00395</v>
      </c>
      <c r="H16" s="63">
        <f>MAX(G16,-0.12*F16)</f>
        <v>0.00395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5.0550125E-6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67">
        <f>IF(AND(D16&lt;49.85,G16&gt;0),$C$2*ABS(G16)/40000,(SUMPRODUCT(--(G16&gt;$S16:$U16),(G16-$S16:$U16),($V16:$X16)))*E16/40000)</f>
        <v>5.0550125E-6</v>
      </c>
      <c r="Z16" s="67">
        <f>IF(AND(C16&gt;=50.1,G16&lt;0),($A$2)*ABS(G16)/40000,0)</f>
        <v>0</v>
      </c>
      <c r="AA16" s="67">
        <f>R16+Y16+Z16</f>
        <v>1.0110025E-5</v>
      </c>
      <c r="AB16" s="75">
        <f>IF(AA16&gt;=0,AA16,"")</f>
        <v>1.0110025E-5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50.01</v>
      </c>
      <c r="D17" s="73">
        <f>ROUND(C17,2)</f>
        <v>50.01</v>
      </c>
      <c r="E17" s="60">
        <v>204.77</v>
      </c>
      <c r="F17" s="61">
        <v>0</v>
      </c>
      <c r="G17" s="74">
        <v>0.00526</v>
      </c>
      <c r="H17" s="63">
        <f>MAX(G17,-0.12*F17)</f>
        <v>0.00526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2.6927255E-5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67">
        <f>IF(AND(D17&lt;49.85,G17&gt;0),$C$2*ABS(G17)/40000,(SUMPRODUCT(--(G17&gt;$S17:$U17),(G17-$S17:$U17),($V17:$X17)))*E17/40000)</f>
        <v>2.6927255E-5</v>
      </c>
      <c r="Z17" s="67">
        <f>IF(AND(C17&gt;=50.1,G17&lt;0),($A$2)*ABS(G17)/40000,0)</f>
        <v>0</v>
      </c>
      <c r="AA17" s="67">
        <f>R17+Y17+Z17</f>
        <v>5.385451E-5</v>
      </c>
      <c r="AB17" s="75">
        <f>IF(AA17&gt;=0,AA17,"")</f>
        <v>5.385451E-5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204.77</v>
      </c>
      <c r="F18" s="61">
        <v>0</v>
      </c>
      <c r="G18" s="74">
        <v>0.00395</v>
      </c>
      <c r="H18" s="63">
        <f>MAX(G18,-0.12*F18)</f>
        <v>0.00395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2.02210375E-5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67">
        <f>IF(AND(D18&lt;49.85,G18&gt;0),$C$2*ABS(G18)/40000,(SUMPRODUCT(--(G18&gt;$S18:$U18),(G18-$S18:$U18),($V18:$X18)))*E18/40000)</f>
        <v>2.02210375E-5</v>
      </c>
      <c r="Z18" s="67">
        <f>IF(AND(C18&gt;=50.1,G18&lt;0),($A$2)*ABS(G18)/40000,0)</f>
        <v>0</v>
      </c>
      <c r="AA18" s="67">
        <f>R18+Y18+Z18</f>
        <v>4.0442075E-5</v>
      </c>
      <c r="AB18" s="75">
        <f>IF(AA18&gt;=0,AA18,"")</f>
        <v>4.0442075E-5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102.38</v>
      </c>
      <c r="F19" s="61">
        <v>0</v>
      </c>
      <c r="G19" s="74">
        <v>0.00395</v>
      </c>
      <c r="H19" s="63">
        <f>MAX(G19,-0.12*F19)</f>
        <v>0.00395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1.0110025E-5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67">
        <f>IF(AND(D19&lt;49.85,G19&gt;0),$C$2*ABS(G19)/40000,(SUMPRODUCT(--(G19&gt;$S19:$U19),(G19-$S19:$U19),($V19:$X19)))*E19/40000)</f>
        <v>1.0110025E-5</v>
      </c>
      <c r="Z19" s="67">
        <f>IF(AND(C19&gt;=50.1,G19&lt;0),($A$2)*ABS(G19)/40000,0)</f>
        <v>0</v>
      </c>
      <c r="AA19" s="67">
        <f>R19+Y19+Z19</f>
        <v>2.022005E-5</v>
      </c>
      <c r="AB19" s="75">
        <f>IF(AA19&gt;=0,AA19,"")</f>
        <v>2.022005E-5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49.97</v>
      </c>
      <c r="D20" s="73">
        <f>ROUND(C20,2)</f>
        <v>49.97</v>
      </c>
      <c r="E20" s="60">
        <v>357.97</v>
      </c>
      <c r="F20" s="61">
        <v>0</v>
      </c>
      <c r="G20" s="74">
        <v>0.00526</v>
      </c>
      <c r="H20" s="63">
        <f>MAX(G20,-0.12*F20)</f>
        <v>0.00526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4.707305500000001E-5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67">
        <f>IF(AND(D20&lt;49.85,G20&gt;0),$C$2*ABS(G20)/40000,(SUMPRODUCT(--(G20&gt;$S20:$U20),(G20-$S20:$U20),($V20:$X20)))*E20/40000)</f>
        <v>4.707305500000001E-5</v>
      </c>
      <c r="Z20" s="67">
        <f>IF(AND(C20&gt;=50.1,G20&lt;0),($A$2)*ABS(G20)/40000,0)</f>
        <v>0</v>
      </c>
      <c r="AA20" s="67">
        <f>R20+Y20+Z20</f>
        <v>9.414611000000001E-5</v>
      </c>
      <c r="AB20" s="75">
        <f>IF(AA20&gt;=0,AA20,"")</f>
        <v>9.414611000000001E-5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49.97</v>
      </c>
      <c r="D21" s="73">
        <f>ROUND(C21,2)</f>
        <v>49.97</v>
      </c>
      <c r="E21" s="60">
        <v>357.97</v>
      </c>
      <c r="F21" s="61">
        <v>0</v>
      </c>
      <c r="G21" s="74">
        <v>0.00395</v>
      </c>
      <c r="H21" s="63">
        <f>MAX(G21,-0.12*F21)</f>
        <v>0.00395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3.53495375E-5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67">
        <f>IF(AND(D21&lt;49.85,G21&gt;0),$C$2*ABS(G21)/40000,(SUMPRODUCT(--(G21&gt;$S21:$U21),(G21-$S21:$U21),($V21:$X21)))*E21/40000)</f>
        <v>3.53495375E-5</v>
      </c>
      <c r="Z21" s="67">
        <f>IF(AND(C21&gt;=50.1,G21&lt;0),($A$2)*ABS(G21)/40000,0)</f>
        <v>0</v>
      </c>
      <c r="AA21" s="67">
        <f>R21+Y21+Z21</f>
        <v>7.069907500000001E-5</v>
      </c>
      <c r="AB21" s="75">
        <f>IF(AA21&gt;=0,AA21,"")</f>
        <v>7.069907500000001E-5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49.95</v>
      </c>
      <c r="D22" s="73">
        <f>ROUND(C22,2)</f>
        <v>49.95</v>
      </c>
      <c r="E22" s="60">
        <v>425.97</v>
      </c>
      <c r="F22" s="61">
        <v>0</v>
      </c>
      <c r="G22" s="74">
        <v>0.00526</v>
      </c>
      <c r="H22" s="63">
        <f>MAX(G22,-0.12*F22)</f>
        <v>0.00526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5.6015055E-5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67">
        <f>IF(AND(D22&lt;49.85,G22&gt;0),$C$2*ABS(G22)/40000,(SUMPRODUCT(--(G22&gt;$S22:$U22),(G22-$S22:$U22),($V22:$X22)))*E22/40000)</f>
        <v>5.6015055E-5</v>
      </c>
      <c r="Z22" s="67">
        <f>IF(AND(C22&gt;=50.1,G22&lt;0),($A$2)*ABS(G22)/40000,0)</f>
        <v>0</v>
      </c>
      <c r="AA22" s="67">
        <f>R22+Y22+Z22</f>
        <v>0.00011203011</v>
      </c>
      <c r="AB22" s="75">
        <f>IF(AA22&gt;=0,AA22,"")</f>
        <v>0.00011203011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49.98</v>
      </c>
      <c r="D23" s="73">
        <f>ROUND(C23,2)</f>
        <v>49.98</v>
      </c>
      <c r="E23" s="60">
        <v>323.97</v>
      </c>
      <c r="F23" s="61">
        <v>0</v>
      </c>
      <c r="G23" s="74">
        <v>0.00395</v>
      </c>
      <c r="H23" s="63">
        <f>MAX(G23,-0.12*F23)</f>
        <v>0.00395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3.19920375E-5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67">
        <f>IF(AND(D23&lt;49.85,G23&gt;0),$C$2*ABS(G23)/40000,(SUMPRODUCT(--(G23&gt;$S23:$U23),(G23-$S23:$U23),($V23:$X23)))*E23/40000)</f>
        <v>3.19920375E-5</v>
      </c>
      <c r="Z23" s="67">
        <f>IF(AND(C23&gt;=50.1,G23&lt;0),($A$2)*ABS(G23)/40000,0)</f>
        <v>0</v>
      </c>
      <c r="AA23" s="67">
        <f>R23+Y23+Z23</f>
        <v>6.3984075E-5</v>
      </c>
      <c r="AB23" s="75">
        <f>IF(AA23&gt;=0,AA23,"")</f>
        <v>6.3984075E-5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49.94</v>
      </c>
      <c r="D24" s="73">
        <f>ROUND(C24,2)</f>
        <v>49.94</v>
      </c>
      <c r="E24" s="60">
        <v>459.98</v>
      </c>
      <c r="F24" s="61">
        <v>0</v>
      </c>
      <c r="G24" s="74">
        <v>0.00526</v>
      </c>
      <c r="H24" s="63">
        <f>MAX(G24,-0.12*F24)</f>
        <v>0.00526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6.048737E-5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67">
        <f>IF(AND(D24&lt;49.85,G24&gt;0),$C$2*ABS(G24)/40000,(SUMPRODUCT(--(G24&gt;$S24:$U24),(G24-$S24:$U24),($V24:$X24)))*E24/40000)</f>
        <v>6.048737E-5</v>
      </c>
      <c r="Z24" s="67">
        <f>IF(AND(C24&gt;=50.1,G24&lt;0),($A$2)*ABS(G24)/40000,0)</f>
        <v>0</v>
      </c>
      <c r="AA24" s="67">
        <f>R24+Y24+Z24</f>
        <v>0.00012097474</v>
      </c>
      <c r="AB24" s="75">
        <f>IF(AA24&gt;=0,AA24,"")</f>
        <v>0.00012097474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49.97</v>
      </c>
      <c r="D25" s="73">
        <f>ROUND(C25,2)</f>
        <v>49.97</v>
      </c>
      <c r="E25" s="60">
        <v>357.97</v>
      </c>
      <c r="F25" s="61">
        <v>0</v>
      </c>
      <c r="G25" s="74">
        <v>0.00395</v>
      </c>
      <c r="H25" s="63">
        <f>MAX(G25,-0.12*F25)</f>
        <v>0.00395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3.53495375E-5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67">
        <f>IF(AND(D25&lt;49.85,G25&gt;0),$C$2*ABS(G25)/40000,(SUMPRODUCT(--(G25&gt;$S25:$U25),(G25-$S25:$U25),($V25:$X25)))*E25/40000)</f>
        <v>3.53495375E-5</v>
      </c>
      <c r="Z25" s="67">
        <f>IF(AND(C25&gt;=50.1,G25&lt;0),($A$2)*ABS(G25)/40000,0)</f>
        <v>0</v>
      </c>
      <c r="AA25" s="67">
        <f>R25+Y25+Z25</f>
        <v>7.069907500000001E-5</v>
      </c>
      <c r="AB25" s="75">
        <f>IF(AA25&gt;=0,AA25,"")</f>
        <v>7.069907500000001E-5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50.02</v>
      </c>
      <c r="D26" s="73">
        <f>ROUND(C26,2)</f>
        <v>50.02</v>
      </c>
      <c r="E26" s="60">
        <v>153.58</v>
      </c>
      <c r="F26" s="61">
        <v>0</v>
      </c>
      <c r="G26" s="74">
        <v>0.00395</v>
      </c>
      <c r="H26" s="63">
        <f>MAX(G26,-0.12*F26)</f>
        <v>0.00395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1.5166025E-5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67">
        <f>IF(AND(D26&lt;49.85,G26&gt;0),$C$2*ABS(G26)/40000,(SUMPRODUCT(--(G26&gt;$S26:$U26),(G26-$S26:$U26),($V26:$X26)))*E26/40000)</f>
        <v>1.5166025E-5</v>
      </c>
      <c r="Z26" s="67">
        <f>IF(AND(C26&gt;=50.1,G26&lt;0),($A$2)*ABS(G26)/40000,0)</f>
        <v>0</v>
      </c>
      <c r="AA26" s="67">
        <f>R26+Y26+Z26</f>
        <v>3.033205E-5</v>
      </c>
      <c r="AB26" s="75">
        <f>IF(AA26&gt;=0,AA26,"")</f>
        <v>3.033205E-5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</v>
      </c>
      <c r="D27" s="73">
        <f>ROUND(C27,2)</f>
        <v>50</v>
      </c>
      <c r="E27" s="60">
        <v>255.96</v>
      </c>
      <c r="F27" s="61">
        <v>0</v>
      </c>
      <c r="G27" s="74">
        <v>0.00526</v>
      </c>
      <c r="H27" s="63">
        <f>MAX(G27,-0.12*F27)</f>
        <v>0.00526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3.365874E-5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67">
        <f>IF(AND(D27&lt;49.85,G27&gt;0),$C$2*ABS(G27)/40000,(SUMPRODUCT(--(G27&gt;$S27:$U27),(G27-$S27:$U27),($V27:$X27)))*E27/40000)</f>
        <v>3.365874E-5</v>
      </c>
      <c r="Z27" s="67">
        <f>IF(AND(C27&gt;=50.1,G27&lt;0),($A$2)*ABS(G27)/40000,0)</f>
        <v>0</v>
      </c>
      <c r="AA27" s="67">
        <f>R27+Y27+Z27</f>
        <v>6.731748E-5</v>
      </c>
      <c r="AB27" s="75">
        <f>IF(AA27&gt;=0,AA27,"")</f>
        <v>6.731748E-5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49.88</v>
      </c>
      <c r="D28" s="73">
        <f>ROUND(C28,2)</f>
        <v>49.88</v>
      </c>
      <c r="E28" s="60">
        <v>663.99</v>
      </c>
      <c r="F28" s="61">
        <v>0</v>
      </c>
      <c r="G28" s="74">
        <v>0.00395</v>
      </c>
      <c r="H28" s="63">
        <f>MAX(G28,-0.12*F28)</f>
        <v>0.00395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6.556901250000001E-5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67">
        <f>IF(AND(D28&lt;49.85,G28&gt;0),$C$2*ABS(G28)/40000,(SUMPRODUCT(--(G28&gt;$S28:$U28),(G28-$S28:$U28),($V28:$X28)))*E28/40000)</f>
        <v>6.556901250000001E-5</v>
      </c>
      <c r="Z28" s="67">
        <f>IF(AND(C28&gt;=50.1,G28&lt;0),($A$2)*ABS(G28)/40000,0)</f>
        <v>0</v>
      </c>
      <c r="AA28" s="67">
        <f>R28+Y28+Z28</f>
        <v>0.000131138025</v>
      </c>
      <c r="AB28" s="75">
        <f>IF(AA28&gt;=0,AA28,"")</f>
        <v>0.000131138025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49.91</v>
      </c>
      <c r="D29" s="73">
        <f>ROUND(C29,2)</f>
        <v>49.91</v>
      </c>
      <c r="E29" s="60">
        <v>561.98</v>
      </c>
      <c r="F29" s="61">
        <v>0</v>
      </c>
      <c r="G29" s="74">
        <v>0.00526</v>
      </c>
      <c r="H29" s="63">
        <f>MAX(G29,-0.12*F29)</f>
        <v>0.00526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7.390037000000001E-5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67">
        <f>IF(AND(D29&lt;49.85,G29&gt;0),$C$2*ABS(G29)/40000,(SUMPRODUCT(--(G29&gt;$S29:$U29),(G29-$S29:$U29),($V29:$X29)))*E29/40000)</f>
        <v>7.390037000000001E-5</v>
      </c>
      <c r="Z29" s="67">
        <f>IF(AND(C29&gt;=50.1,G29&lt;0),($A$2)*ABS(G29)/40000,0)</f>
        <v>0</v>
      </c>
      <c r="AA29" s="67">
        <f>R29+Y29+Z29</f>
        <v>0.00014780074</v>
      </c>
      <c r="AB29" s="75">
        <f>IF(AA29&gt;=0,AA29,"")</f>
        <v>0.00014780074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49.87</v>
      </c>
      <c r="D30" s="73">
        <f>ROUND(C30,2)</f>
        <v>49.87</v>
      </c>
      <c r="E30" s="60">
        <v>697.99</v>
      </c>
      <c r="F30" s="61">
        <v>0</v>
      </c>
      <c r="G30" s="74">
        <v>0.00395</v>
      </c>
      <c r="H30" s="63">
        <f>MAX(G30,-0.12*F30)</f>
        <v>0.00395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6.892651250000001E-5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67">
        <f>IF(AND(D30&lt;49.85,G30&gt;0),$C$2*ABS(G30)/40000,(SUMPRODUCT(--(G30&gt;$S30:$U30),(G30-$S30:$U30),($V30:$X30)))*E30/40000)</f>
        <v>6.892651250000001E-5</v>
      </c>
      <c r="Z30" s="67">
        <f>IF(AND(C30&gt;=50.1,G30&lt;0),($A$2)*ABS(G30)/40000,0)</f>
        <v>0</v>
      </c>
      <c r="AA30" s="67">
        <f>R30+Y30+Z30</f>
        <v>0.000137853025</v>
      </c>
      <c r="AB30" s="75">
        <f>IF(AA30&gt;=0,AA30,"")</f>
        <v>0.000137853025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49.94</v>
      </c>
      <c r="D31" s="73">
        <f>ROUND(C31,2)</f>
        <v>49.94</v>
      </c>
      <c r="E31" s="60">
        <v>459.98</v>
      </c>
      <c r="F31" s="61">
        <v>0</v>
      </c>
      <c r="G31" s="74">
        <v>0.00395</v>
      </c>
      <c r="H31" s="63">
        <f>MAX(G31,-0.12*F31)</f>
        <v>0.00395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4.5423025E-5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67">
        <f>IF(AND(D31&lt;49.85,G31&gt;0),$C$2*ABS(G31)/40000,(SUMPRODUCT(--(G31&gt;$S31:$U31),(G31-$S31:$U31),($V31:$X31)))*E31/40000)</f>
        <v>4.5423025E-5</v>
      </c>
      <c r="Z31" s="67">
        <f>IF(AND(C31&gt;=50.1,G31&lt;0),($A$2)*ABS(G31)/40000,0)</f>
        <v>0</v>
      </c>
      <c r="AA31" s="67">
        <f>R31+Y31+Z31</f>
        <v>9.084605000000001E-5</v>
      </c>
      <c r="AB31" s="75">
        <f>IF(AA31&gt;=0,AA31,"")</f>
        <v>9.084605000000001E-5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49.91</v>
      </c>
      <c r="D32" s="73">
        <f>ROUND(C32,2)</f>
        <v>49.91</v>
      </c>
      <c r="E32" s="60">
        <v>561.98</v>
      </c>
      <c r="F32" s="61">
        <v>0</v>
      </c>
      <c r="G32" s="74">
        <v>0.00526</v>
      </c>
      <c r="H32" s="63">
        <f>MAX(G32,-0.12*F32)</f>
        <v>0.00526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7.390037000000001E-5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67">
        <f>IF(AND(D32&lt;49.85,G32&gt;0),$C$2*ABS(G32)/40000,(SUMPRODUCT(--(G32&gt;$S32:$U32),(G32-$S32:$U32),($V32:$X32)))*E32/40000)</f>
        <v>7.390037000000001E-5</v>
      </c>
      <c r="Z32" s="67">
        <f>IF(AND(C32&gt;=50.1,G32&lt;0),($A$2)*ABS(G32)/40000,0)</f>
        <v>0</v>
      </c>
      <c r="AA32" s="67">
        <f>R32+Y32+Z32</f>
        <v>0.00014780074</v>
      </c>
      <c r="AB32" s="75">
        <f>IF(AA32&gt;=0,AA32,"")</f>
        <v>0.00014780074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49.88</v>
      </c>
      <c r="D33" s="73">
        <f>ROUND(C33,2)</f>
        <v>49.88</v>
      </c>
      <c r="E33" s="60">
        <v>663.99</v>
      </c>
      <c r="F33" s="61">
        <v>0</v>
      </c>
      <c r="G33" s="74">
        <v>0.00395</v>
      </c>
      <c r="H33" s="63">
        <f>MAX(G33,-0.12*F33)</f>
        <v>0.00395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6.556901250000001E-5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67">
        <f>IF(AND(D33&lt;49.85,G33&gt;0),$C$2*ABS(G33)/40000,(SUMPRODUCT(--(G33&gt;$S33:$U33),(G33-$S33:$U33),($V33:$X33)))*E33/40000)</f>
        <v>6.556901250000001E-5</v>
      </c>
      <c r="Z33" s="67">
        <f>IF(AND(C33&gt;=50.1,G33&lt;0),($A$2)*ABS(G33)/40000,0)</f>
        <v>0</v>
      </c>
      <c r="AA33" s="67">
        <f>R33+Y33+Z33</f>
        <v>0.000131138025</v>
      </c>
      <c r="AB33" s="75">
        <f>IF(AA33&gt;=0,AA33,"")</f>
        <v>0.000131138025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49.85</v>
      </c>
      <c r="D34" s="73">
        <f>ROUND(C34,2)</f>
        <v>49.85</v>
      </c>
      <c r="E34" s="60">
        <v>766</v>
      </c>
      <c r="F34" s="61">
        <v>0</v>
      </c>
      <c r="G34" s="74">
        <v>0.00395</v>
      </c>
      <c r="H34" s="63">
        <f>MAX(G34,-0.12*F34)</f>
        <v>0.00395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7.564250000000001E-5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67">
        <f>IF(AND(D34&lt;49.85,G34&gt;0),$C$2*ABS(G34)/40000,(SUMPRODUCT(--(G34&gt;$S34:$U34),(G34-$S34:$U34),($V34:$X34)))*E34/40000)</f>
        <v>7.564250000000001E-5</v>
      </c>
      <c r="Z34" s="67">
        <f>IF(AND(C34&gt;=50.1,G34&lt;0),($A$2)*ABS(G34)/40000,0)</f>
        <v>0</v>
      </c>
      <c r="AA34" s="67">
        <f>R34+Y34+Z34</f>
        <v>0.000151285</v>
      </c>
      <c r="AB34" s="75">
        <f>IF(AA34&gt;=0,AA34,"")</f>
        <v>0.000151285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49.77</v>
      </c>
      <c r="D35" s="73">
        <f>ROUND(C35,2)</f>
        <v>49.77</v>
      </c>
      <c r="E35" s="60">
        <v>800</v>
      </c>
      <c r="F35" s="61">
        <v>0</v>
      </c>
      <c r="G35" s="74">
        <v>0.00395</v>
      </c>
      <c r="H35" s="63">
        <f>MAX(G35,-0.12*F35)</f>
        <v>0.00395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7.900000000000001E-5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67">
        <f>IF(AND(D35&lt;49.85,G35&gt;0),$C$2*ABS(G35)/40000,(SUMPRODUCT(--(G35&gt;$S35:$U35),(G35-$S35:$U35),($V35:$X35)))*E35/40000)</f>
        <v>7.900000000000001E-5</v>
      </c>
      <c r="Z35" s="67">
        <f>IF(AND(C35&gt;=50.1,G35&lt;0),($A$2)*ABS(G35)/40000,0)</f>
        <v>0</v>
      </c>
      <c r="AA35" s="67">
        <f>R35+Y35+Z35</f>
        <v>0.000158</v>
      </c>
      <c r="AB35" s="75">
        <f>IF(AA35&gt;=0,AA35,"")</f>
        <v>0.000158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49.86</v>
      </c>
      <c r="D36" s="73">
        <f>ROUND(C36,2)</f>
        <v>49.86</v>
      </c>
      <c r="E36" s="60">
        <v>732</v>
      </c>
      <c r="F36" s="61">
        <v>0</v>
      </c>
      <c r="G36" s="74">
        <v>0.01185</v>
      </c>
      <c r="H36" s="63">
        <f>MAX(G36,-0.12*F36)</f>
        <v>0.01185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0.000216855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67">
        <f>IF(AND(D36&lt;49.85,G36&gt;0),$C$2*ABS(G36)/40000,(SUMPRODUCT(--(G36&gt;$S36:$U36),(G36-$S36:$U36),($V36:$X36)))*E36/40000)</f>
        <v>0.000216855</v>
      </c>
      <c r="Z36" s="67">
        <f>IF(AND(C36&gt;=50.1,G36&lt;0),($A$2)*ABS(G36)/40000,0)</f>
        <v>0</v>
      </c>
      <c r="AA36" s="67">
        <f>R36+Y36+Z36</f>
        <v>0.00043371</v>
      </c>
      <c r="AB36" s="75">
        <f>IF(AA36&gt;=0,AA36,"")</f>
        <v>0.00043371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49.78</v>
      </c>
      <c r="D37" s="73">
        <f>ROUND(C37,2)</f>
        <v>49.78</v>
      </c>
      <c r="E37" s="60">
        <v>800</v>
      </c>
      <c r="F37" s="61">
        <v>0</v>
      </c>
      <c r="G37" s="74">
        <v>0.01185</v>
      </c>
      <c r="H37" s="63">
        <f>MAX(G37,-0.12*F37)</f>
        <v>0.01185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0.000237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67">
        <f>IF(AND(D37&lt;49.85,G37&gt;0),$C$2*ABS(G37)/40000,(SUMPRODUCT(--(G37&gt;$S37:$U37),(G37-$S37:$U37),($V37:$X37)))*E37/40000)</f>
        <v>0.000237</v>
      </c>
      <c r="Z37" s="67">
        <f>IF(AND(C37&gt;=50.1,G37&lt;0),($A$2)*ABS(G37)/40000,0)</f>
        <v>0</v>
      </c>
      <c r="AA37" s="67">
        <f>R37+Y37+Z37</f>
        <v>0.000474</v>
      </c>
      <c r="AB37" s="75">
        <f>IF(AA37&gt;=0,AA37,"")</f>
        <v>0.000474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49.99</v>
      </c>
      <c r="D38" s="73">
        <f>ROUND(C38,2)</f>
        <v>49.99</v>
      </c>
      <c r="E38" s="60">
        <v>289.96</v>
      </c>
      <c r="F38" s="61">
        <v>1.71</v>
      </c>
      <c r="G38" s="74">
        <v>0.5000599999999999</v>
      </c>
      <c r="H38" s="63">
        <f>MAX(G38,-0.12*F38)</f>
        <v>0.5000599999999999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1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0.003624934939999999</v>
      </c>
      <c r="S38" s="60">
        <f>MIN($S$6/100*F38,150)</f>
        <v>0.2052</v>
      </c>
      <c r="T38" s="60">
        <f>MIN($T$6/100*F38,200)</f>
        <v>0.2565</v>
      </c>
      <c r="U38" s="60">
        <f>MIN($U$6/100*F38,250)</f>
        <v>0.342</v>
      </c>
      <c r="V38" s="60">
        <v>0.2</v>
      </c>
      <c r="W38" s="60">
        <v>0.2</v>
      </c>
      <c r="X38" s="60">
        <v>0.6</v>
      </c>
      <c r="Y38" s="67">
        <f>IF(AND(D38&lt;49.85,G38&gt;0),$C$2*ABS(G38)/40000,(SUMPRODUCT(--(G38&gt;$S38:$U38),(G38-$S38:$U38),($V38:$X38)))*E38/40000)</f>
        <v>0.001468067479999999</v>
      </c>
      <c r="Z38" s="67">
        <f>IF(AND(C38&gt;=50.1,G38&lt;0),($A$2)*ABS(G38)/40000,0)</f>
        <v>0</v>
      </c>
      <c r="AA38" s="67">
        <f>R38+Y38+Z38</f>
        <v>0.005093002419999998</v>
      </c>
      <c r="AB38" s="75">
        <f>IF(AA38&gt;=0,AA38,"")</f>
        <v>0.005093002419999998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50.01</v>
      </c>
      <c r="D39" s="73">
        <f>ROUND(C39,2)</f>
        <v>50.01</v>
      </c>
      <c r="E39" s="60">
        <v>204.77</v>
      </c>
      <c r="F39" s="61">
        <v>1.71</v>
      </c>
      <c r="G39" s="74">
        <v>-0.07133</v>
      </c>
      <c r="H39" s="63">
        <f>MAX(G39,-0.12*F39)</f>
        <v>-0.07133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-0.0003651561025</v>
      </c>
      <c r="S39" s="60">
        <f>MIN($S$6/100*F39,150)</f>
        <v>0.2052</v>
      </c>
      <c r="T39" s="60">
        <f>MIN($T$6/100*F39,200)</f>
        <v>0.2565</v>
      </c>
      <c r="U39" s="60">
        <f>MIN($U$6/100*F39,250)</f>
        <v>0.342</v>
      </c>
      <c r="V39" s="60">
        <v>0.2</v>
      </c>
      <c r="W39" s="60">
        <v>0.2</v>
      </c>
      <c r="X39" s="60">
        <v>0.6</v>
      </c>
      <c r="Y39" s="67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-0.0003651561025</v>
      </c>
      <c r="AB39" s="75" t="str">
        <f>IF(AA39&gt;=0,AA39,"")</f>
        <v/>
      </c>
      <c r="AC39" s="76">
        <f>IF(AA39&lt;0,AA39,"")</f>
        <v>-0.0003651561025</v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49.98</v>
      </c>
      <c r="D40" s="73">
        <f>ROUND(C40,2)</f>
        <v>49.98</v>
      </c>
      <c r="E40" s="60">
        <v>323.97</v>
      </c>
      <c r="F40" s="61">
        <v>1.71</v>
      </c>
      <c r="G40" s="74">
        <v>-0.08055</v>
      </c>
      <c r="H40" s="63">
        <f>MAX(G40,-0.12*F40)</f>
        <v>-0.08055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-0.0006523945875</v>
      </c>
      <c r="S40" s="60">
        <f>MIN($S$6/100*F40,150)</f>
        <v>0.2052</v>
      </c>
      <c r="T40" s="60">
        <f>MIN($T$6/100*F40,200)</f>
        <v>0.2565</v>
      </c>
      <c r="U40" s="60">
        <f>MIN($U$6/100*F40,250)</f>
        <v>0.342</v>
      </c>
      <c r="V40" s="60">
        <v>0.2</v>
      </c>
      <c r="W40" s="60">
        <v>0.2</v>
      </c>
      <c r="X40" s="60">
        <v>0.6</v>
      </c>
      <c r="Y40" s="67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-0.0006523945875</v>
      </c>
      <c r="AB40" s="75" t="str">
        <f>IF(AA40&gt;=0,AA40,"")</f>
        <v/>
      </c>
      <c r="AC40" s="76">
        <f>IF(AA40&lt;0,AA40,"")</f>
        <v>-0.0006523945875</v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</v>
      </c>
      <c r="D41" s="73">
        <f>ROUND(C41,2)</f>
        <v>50</v>
      </c>
      <c r="E41" s="60">
        <v>255.96</v>
      </c>
      <c r="F41" s="61">
        <v>1.71</v>
      </c>
      <c r="G41" s="74">
        <v>-0.08581999999999999</v>
      </c>
      <c r="H41" s="63">
        <f>MAX(G41,-0.12*F41)</f>
        <v>-0.08581999999999999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-0.00054916218</v>
      </c>
      <c r="S41" s="60">
        <f>MIN($S$6/100*F41,150)</f>
        <v>0.2052</v>
      </c>
      <c r="T41" s="60">
        <f>MIN($T$6/100*F41,200)</f>
        <v>0.2565</v>
      </c>
      <c r="U41" s="60">
        <f>MIN($U$6/100*F41,250)</f>
        <v>0.342</v>
      </c>
      <c r="V41" s="60">
        <v>0.2</v>
      </c>
      <c r="W41" s="60">
        <v>0.2</v>
      </c>
      <c r="X41" s="60">
        <v>0.6</v>
      </c>
      <c r="Y41" s="67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-0.00054916218</v>
      </c>
      <c r="AB41" s="75" t="str">
        <f>IF(AA41&gt;=0,AA41,"")</f>
        <v/>
      </c>
      <c r="AC41" s="76">
        <f>IF(AA41&lt;0,AA41,"")</f>
        <v>-0.00054916218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49.97</v>
      </c>
      <c r="D42" s="73">
        <f>ROUND(C42,2)</f>
        <v>49.97</v>
      </c>
      <c r="E42" s="60">
        <v>357.97</v>
      </c>
      <c r="F42" s="61">
        <v>1.71</v>
      </c>
      <c r="G42" s="74">
        <v>-0.08581999999999999</v>
      </c>
      <c r="H42" s="63">
        <f>MAX(G42,-0.12*F42)</f>
        <v>-0.08581999999999999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-0.000768024635</v>
      </c>
      <c r="S42" s="60">
        <f>MIN($S$6/100*F42,150)</f>
        <v>0.2052</v>
      </c>
      <c r="T42" s="60">
        <f>MIN($T$6/100*F42,200)</f>
        <v>0.2565</v>
      </c>
      <c r="U42" s="60">
        <f>MIN($U$6/100*F42,250)</f>
        <v>0.342</v>
      </c>
      <c r="V42" s="60">
        <v>0.2</v>
      </c>
      <c r="W42" s="60">
        <v>0.2</v>
      </c>
      <c r="X42" s="60">
        <v>0.6</v>
      </c>
      <c r="Y42" s="67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-0.000768024635</v>
      </c>
      <c r="AB42" s="75" t="str">
        <f>IF(AA42&gt;=0,AA42,"")</f>
        <v/>
      </c>
      <c r="AC42" s="76">
        <f>IF(AA42&lt;0,AA42,"")</f>
        <v>-0.000768024635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50.03</v>
      </c>
      <c r="D43" s="73">
        <f>ROUND(C43,2)</f>
        <v>50.03</v>
      </c>
      <c r="E43" s="60">
        <v>102.38</v>
      </c>
      <c r="F43" s="61">
        <v>1.71</v>
      </c>
      <c r="G43" s="74">
        <v>-0.08845</v>
      </c>
      <c r="H43" s="63">
        <f>MAX(G43,-0.12*F43)</f>
        <v>-0.08845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-0.000226387775</v>
      </c>
      <c r="S43" s="60">
        <f>MIN($S$6/100*F43,150)</f>
        <v>0.2052</v>
      </c>
      <c r="T43" s="60">
        <f>MIN($T$6/100*F43,200)</f>
        <v>0.2565</v>
      </c>
      <c r="U43" s="60">
        <f>MIN($U$6/100*F43,250)</f>
        <v>0.342</v>
      </c>
      <c r="V43" s="60">
        <v>0.2</v>
      </c>
      <c r="W43" s="60">
        <v>0.2</v>
      </c>
      <c r="X43" s="60">
        <v>0.6</v>
      </c>
      <c r="Y43" s="67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-0.000226387775</v>
      </c>
      <c r="AB43" s="75" t="str">
        <f>IF(AA43&gt;=0,AA43,"")</f>
        <v/>
      </c>
      <c r="AC43" s="76">
        <f>IF(AA43&lt;0,AA43,"")</f>
        <v>-0.000226387775</v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49.93</v>
      </c>
      <c r="D44" s="73">
        <f>ROUND(C44,2)</f>
        <v>49.93</v>
      </c>
      <c r="E44" s="60">
        <v>493.98</v>
      </c>
      <c r="F44" s="61">
        <v>1.71</v>
      </c>
      <c r="G44" s="74">
        <v>-0.08186</v>
      </c>
      <c r="H44" s="63">
        <f>MAX(G44,-0.12*F44)</f>
        <v>-0.08186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-0.00101093007</v>
      </c>
      <c r="S44" s="60">
        <f>MIN($S$6/100*F44,150)</f>
        <v>0.2052</v>
      </c>
      <c r="T44" s="60">
        <f>MIN($T$6/100*F44,200)</f>
        <v>0.2565</v>
      </c>
      <c r="U44" s="60">
        <f>MIN($U$6/100*F44,250)</f>
        <v>0.342</v>
      </c>
      <c r="V44" s="60">
        <v>0.2</v>
      </c>
      <c r="W44" s="60">
        <v>0.2</v>
      </c>
      <c r="X44" s="60">
        <v>0.6</v>
      </c>
      <c r="Y44" s="67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-0.00101093007</v>
      </c>
      <c r="AB44" s="75" t="str">
        <f>IF(AA44&gt;=0,AA44,"")</f>
        <v/>
      </c>
      <c r="AC44" s="76">
        <f>IF(AA44&lt;0,AA44,"")</f>
        <v>-0.00101093007</v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49.95</v>
      </c>
      <c r="D45" s="73">
        <f>ROUND(C45,2)</f>
        <v>49.95</v>
      </c>
      <c r="E45" s="60">
        <v>425.97</v>
      </c>
      <c r="F45" s="61">
        <v>1.71</v>
      </c>
      <c r="G45" s="74">
        <v>-0.09371</v>
      </c>
      <c r="H45" s="63">
        <f>MAX(G45,-0.12*F45)</f>
        <v>-0.09371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-0.0009979412175</v>
      </c>
      <c r="S45" s="60">
        <f>MIN($S$6/100*F45,150)</f>
        <v>0.2052</v>
      </c>
      <c r="T45" s="60">
        <f>MIN($T$6/100*F45,200)</f>
        <v>0.2565</v>
      </c>
      <c r="U45" s="60">
        <f>MIN($U$6/100*F45,250)</f>
        <v>0.342</v>
      </c>
      <c r="V45" s="60">
        <v>0.2</v>
      </c>
      <c r="W45" s="60">
        <v>0.2</v>
      </c>
      <c r="X45" s="60">
        <v>0.6</v>
      </c>
      <c r="Y45" s="67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-0.0009979412175</v>
      </c>
      <c r="AB45" s="75" t="str">
        <f>IF(AA45&gt;=0,AA45,"")</f>
        <v/>
      </c>
      <c r="AC45" s="76">
        <f>IF(AA45&lt;0,AA45,"")</f>
        <v>-0.0009979412175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</v>
      </c>
      <c r="D46" s="73">
        <f>ROUND(C46,2)</f>
        <v>50</v>
      </c>
      <c r="E46" s="60">
        <v>255.96</v>
      </c>
      <c r="F46" s="61">
        <v>1.71</v>
      </c>
      <c r="G46" s="74">
        <v>-0.09107999999999999</v>
      </c>
      <c r="H46" s="63">
        <f>MAX(G46,-0.12*F46)</f>
        <v>-0.09107999999999999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-0.00058282092</v>
      </c>
      <c r="S46" s="60">
        <f>MIN($S$6/100*F46,150)</f>
        <v>0.2052</v>
      </c>
      <c r="T46" s="60">
        <f>MIN($T$6/100*F46,200)</f>
        <v>0.2565</v>
      </c>
      <c r="U46" s="60">
        <f>MIN($U$6/100*F46,250)</f>
        <v>0.342</v>
      </c>
      <c r="V46" s="60">
        <v>0.2</v>
      </c>
      <c r="W46" s="60">
        <v>0.2</v>
      </c>
      <c r="X46" s="60">
        <v>0.6</v>
      </c>
      <c r="Y46" s="67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-0.00058282092</v>
      </c>
      <c r="AB46" s="75" t="str">
        <f>IF(AA46&gt;=0,AA46,"")</f>
        <v/>
      </c>
      <c r="AC46" s="76">
        <f>IF(AA46&lt;0,AA46,"")</f>
        <v>-0.00058282092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50.01</v>
      </c>
      <c r="D47" s="73">
        <f>ROUND(C47,2)</f>
        <v>50.01</v>
      </c>
      <c r="E47" s="60">
        <v>204.77</v>
      </c>
      <c r="F47" s="61">
        <v>1.71</v>
      </c>
      <c r="G47" s="74">
        <v>-0.08318</v>
      </c>
      <c r="H47" s="63">
        <f>MAX(G47,-0.12*F47)</f>
        <v>-0.08318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-0.000425819215</v>
      </c>
      <c r="S47" s="60">
        <f>MIN($S$6/100*F47,150)</f>
        <v>0.2052</v>
      </c>
      <c r="T47" s="60">
        <f>MIN($T$6/100*F47,200)</f>
        <v>0.2565</v>
      </c>
      <c r="U47" s="60">
        <f>MIN($U$6/100*F47,250)</f>
        <v>0.342</v>
      </c>
      <c r="V47" s="60">
        <v>0.2</v>
      </c>
      <c r="W47" s="60">
        <v>0.2</v>
      </c>
      <c r="X47" s="60">
        <v>0.6</v>
      </c>
      <c r="Y47" s="67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-0.000425819215</v>
      </c>
      <c r="AB47" s="75" t="str">
        <f>IF(AA47&gt;=0,AA47,"")</f>
        <v/>
      </c>
      <c r="AC47" s="76">
        <f>IF(AA47&lt;0,AA47,"")</f>
        <v>-0.000425819215</v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49.96</v>
      </c>
      <c r="D48" s="73">
        <f>ROUND(C48,2)</f>
        <v>49.96</v>
      </c>
      <c r="E48" s="60">
        <v>391.97</v>
      </c>
      <c r="F48" s="61">
        <v>1.71</v>
      </c>
      <c r="G48" s="74">
        <v>-0.08581999999999999</v>
      </c>
      <c r="H48" s="63">
        <f>MAX(G48,-0.12*F48)</f>
        <v>-0.08581999999999999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-0.000840971635</v>
      </c>
      <c r="S48" s="60">
        <f>MIN($S$6/100*F48,150)</f>
        <v>0.2052</v>
      </c>
      <c r="T48" s="60">
        <f>MIN($T$6/100*F48,200)</f>
        <v>0.2565</v>
      </c>
      <c r="U48" s="60">
        <f>MIN($U$6/100*F48,250)</f>
        <v>0.342</v>
      </c>
      <c r="V48" s="60">
        <v>0.2</v>
      </c>
      <c r="W48" s="60">
        <v>0.2</v>
      </c>
      <c r="X48" s="60">
        <v>0.6</v>
      </c>
      <c r="Y48" s="67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-0.000840971635</v>
      </c>
      <c r="AB48" s="75" t="str">
        <f>IF(AA48&gt;=0,AA48,"")</f>
        <v/>
      </c>
      <c r="AC48" s="76">
        <f>IF(AA48&lt;0,AA48,"")</f>
        <v>-0.000840971635</v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49.96</v>
      </c>
      <c r="D49" s="73">
        <f>ROUND(C49,2)</f>
        <v>49.96</v>
      </c>
      <c r="E49" s="60">
        <v>391.97</v>
      </c>
      <c r="F49" s="61">
        <v>1.71</v>
      </c>
      <c r="G49" s="74">
        <v>-0.07396999999999999</v>
      </c>
      <c r="H49" s="63">
        <f>MAX(G49,-0.12*F49)</f>
        <v>-0.07396999999999999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-0.0007248505224999999</v>
      </c>
      <c r="S49" s="60">
        <f>MIN($S$6/100*F49,150)</f>
        <v>0.2052</v>
      </c>
      <c r="T49" s="60">
        <f>MIN($T$6/100*F49,200)</f>
        <v>0.2565</v>
      </c>
      <c r="U49" s="60">
        <f>MIN($U$6/100*F49,250)</f>
        <v>0.342</v>
      </c>
      <c r="V49" s="60">
        <v>0.2</v>
      </c>
      <c r="W49" s="60">
        <v>0.2</v>
      </c>
      <c r="X49" s="60">
        <v>0.6</v>
      </c>
      <c r="Y49" s="67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-0.0007248505224999999</v>
      </c>
      <c r="AB49" s="75" t="str">
        <f>IF(AA49&gt;=0,AA49,"")</f>
        <v/>
      </c>
      <c r="AC49" s="76">
        <f>IF(AA49&lt;0,AA49,"")</f>
        <v>-0.0007248505224999999</v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</v>
      </c>
      <c r="D50" s="73">
        <f>ROUND(C50,2)</f>
        <v>50</v>
      </c>
      <c r="E50" s="60">
        <v>255.96</v>
      </c>
      <c r="F50" s="61">
        <v>1.71</v>
      </c>
      <c r="G50" s="74">
        <v>-0.08713</v>
      </c>
      <c r="H50" s="63">
        <f>MAX(G50,-0.12*F50)</f>
        <v>-0.08713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-0.00055754487</v>
      </c>
      <c r="S50" s="60">
        <f>MIN($S$6/100*F50,150)</f>
        <v>0.2052</v>
      </c>
      <c r="T50" s="60">
        <f>MIN($T$6/100*F50,200)</f>
        <v>0.2565</v>
      </c>
      <c r="U50" s="60">
        <f>MIN($U$6/100*F50,250)</f>
        <v>0.342</v>
      </c>
      <c r="V50" s="60">
        <v>0.2</v>
      </c>
      <c r="W50" s="60">
        <v>0.2</v>
      </c>
      <c r="X50" s="60">
        <v>0.6</v>
      </c>
      <c r="Y50" s="67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-0.00055754487</v>
      </c>
      <c r="AB50" s="75" t="str">
        <f>IF(AA50&gt;=0,AA50,"")</f>
        <v/>
      </c>
      <c r="AC50" s="76">
        <f>IF(AA50&lt;0,AA50,"")</f>
        <v>-0.00055754487</v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49.98</v>
      </c>
      <c r="D51" s="73">
        <f>ROUND(C51,2)</f>
        <v>49.98</v>
      </c>
      <c r="E51" s="60">
        <v>323.97</v>
      </c>
      <c r="F51" s="61">
        <v>1.71</v>
      </c>
      <c r="G51" s="74">
        <v>0.63962</v>
      </c>
      <c r="H51" s="63">
        <f>MAX(G51,-0.12*F51)</f>
        <v>0.63962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1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0.005180442285000001</v>
      </c>
      <c r="S51" s="60">
        <f>MIN($S$6/100*F51,150)</f>
        <v>0.2052</v>
      </c>
      <c r="T51" s="60">
        <f>MIN($T$6/100*F51,200)</f>
        <v>0.2565</v>
      </c>
      <c r="U51" s="60">
        <f>MIN($U$6/100*F51,250)</f>
        <v>0.342</v>
      </c>
      <c r="V51" s="60">
        <v>0.2</v>
      </c>
      <c r="W51" s="60">
        <v>0.2</v>
      </c>
      <c r="X51" s="60">
        <v>0.6</v>
      </c>
      <c r="Y51" s="67">
        <f>IF(AND(D51&lt;49.85,G51&gt;0),$C$2*ABS(G51)/40000,(SUMPRODUCT(--(G51&gt;$S51:$U51),(G51-$S51:$U51),($V51:$X51)))*E51/40000)</f>
        <v>0.00277059144</v>
      </c>
      <c r="Z51" s="67">
        <f>IF(AND(C51&gt;=50.1,G51&lt;0),($A$2)*ABS(G51)/40000,0)</f>
        <v>0</v>
      </c>
      <c r="AA51" s="67">
        <f>R51+Y51+Z51</f>
        <v>0.007951033725000001</v>
      </c>
      <c r="AB51" s="75">
        <f>IF(AA51&gt;=0,AA51,"")</f>
        <v>0.007951033725000001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49.92</v>
      </c>
      <c r="D52" s="73">
        <f>ROUND(C52,2)</f>
        <v>49.92</v>
      </c>
      <c r="E52" s="60">
        <v>527.98</v>
      </c>
      <c r="F52" s="61">
        <v>0</v>
      </c>
      <c r="G52" s="74">
        <v>-0.19486</v>
      </c>
      <c r="H52" s="63">
        <f>MAX(G52,-0.12*F52)</f>
        <v>-0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-0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67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75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49.88</v>
      </c>
      <c r="D53" s="73">
        <f>ROUND(C53,2)</f>
        <v>49.88</v>
      </c>
      <c r="E53" s="60">
        <v>663.99</v>
      </c>
      <c r="F53" s="61">
        <v>0</v>
      </c>
      <c r="G53" s="74">
        <v>0.00395</v>
      </c>
      <c r="H53" s="63">
        <f>MAX(G53,-0.12*F53)</f>
        <v>0.00395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6.556901250000001E-5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67">
        <f>IF(AND(D53&lt;49.85,G53&gt;0),$C$2*ABS(G53)/40000,(SUMPRODUCT(--(G53&gt;$S53:$U53),(G53-$S53:$U53),($V53:$X53)))*E53/40000)</f>
        <v>6.556901250000001E-5</v>
      </c>
      <c r="Z53" s="67">
        <f>IF(AND(C53&gt;=50.1,G53&lt;0),($A$2)*ABS(G53)/40000,0)</f>
        <v>0</v>
      </c>
      <c r="AA53" s="67">
        <f>R53+Y53+Z53</f>
        <v>0.000131138025</v>
      </c>
      <c r="AB53" s="75">
        <f>IF(AA53&gt;=0,AA53,"")</f>
        <v>0.000131138025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49.88</v>
      </c>
      <c r="D54" s="73">
        <f>ROUND(C54,2)</f>
        <v>49.88</v>
      </c>
      <c r="E54" s="60">
        <v>663.99</v>
      </c>
      <c r="F54" s="61">
        <v>0</v>
      </c>
      <c r="G54" s="74">
        <v>0.00395</v>
      </c>
      <c r="H54" s="63">
        <f>MAX(G54,-0.12*F54)</f>
        <v>0.00395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6.556901250000001E-5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67">
        <f>IF(AND(D54&lt;49.85,G54&gt;0),$C$2*ABS(G54)/40000,(SUMPRODUCT(--(G54&gt;$S54:$U54),(G54-$S54:$U54),($V54:$X54)))*E54/40000)</f>
        <v>6.556901250000001E-5</v>
      </c>
      <c r="Z54" s="67">
        <f>IF(AND(C54&gt;=50.1,G54&lt;0),($A$2)*ABS(G54)/40000,0)</f>
        <v>0</v>
      </c>
      <c r="AA54" s="67">
        <f>R54+Y54+Z54</f>
        <v>0.000131138025</v>
      </c>
      <c r="AB54" s="75">
        <f>IF(AA54&gt;=0,AA54,"")</f>
        <v>0.000131138025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50.01</v>
      </c>
      <c r="D55" s="73">
        <f>ROUND(C55,2)</f>
        <v>50.01</v>
      </c>
      <c r="E55" s="60">
        <v>204.77</v>
      </c>
      <c r="F55" s="61">
        <v>0</v>
      </c>
      <c r="G55" s="74">
        <v>0.00263</v>
      </c>
      <c r="H55" s="63">
        <f>MAX(G55,-0.12*F55)</f>
        <v>0.00263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1.34636275E-5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67">
        <f>IF(AND(D55&lt;49.85,G55&gt;0),$C$2*ABS(G55)/40000,(SUMPRODUCT(--(G55&gt;$S55:$U55),(G55-$S55:$U55),($V55:$X55)))*E55/40000)</f>
        <v>1.34636275E-5</v>
      </c>
      <c r="Z55" s="67">
        <f>IF(AND(C55&gt;=50.1,G55&lt;0),($A$2)*ABS(G55)/40000,0)</f>
        <v>0</v>
      </c>
      <c r="AA55" s="67">
        <f>R55+Y55+Z55</f>
        <v>2.6927255E-5</v>
      </c>
      <c r="AB55" s="75">
        <f>IF(AA55&gt;=0,AA55,"")</f>
        <v>2.6927255E-5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49.95</v>
      </c>
      <c r="D56" s="73">
        <f>ROUND(C56,2)</f>
        <v>49.95</v>
      </c>
      <c r="E56" s="60">
        <v>425.97</v>
      </c>
      <c r="F56" s="61">
        <v>0</v>
      </c>
      <c r="G56" s="74">
        <v>0.00263</v>
      </c>
      <c r="H56" s="63">
        <f>MAX(G56,-0.12*F56)</f>
        <v>0.00263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2.80075275E-5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67">
        <f>IF(AND(D56&lt;49.85,G56&gt;0),$C$2*ABS(G56)/40000,(SUMPRODUCT(--(G56&gt;$S56:$U56),(G56-$S56:$U56),($V56:$X56)))*E56/40000)</f>
        <v>2.80075275E-5</v>
      </c>
      <c r="Z56" s="67">
        <f>IF(AND(C56&gt;=50.1,G56&lt;0),($A$2)*ABS(G56)/40000,0)</f>
        <v>0</v>
      </c>
      <c r="AA56" s="67">
        <f>R56+Y56+Z56</f>
        <v>5.6015055E-5</v>
      </c>
      <c r="AB56" s="75">
        <f>IF(AA56&gt;=0,AA56,"")</f>
        <v>5.6015055E-5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49.92</v>
      </c>
      <c r="D57" s="73">
        <f>ROUND(C57,2)</f>
        <v>49.92</v>
      </c>
      <c r="E57" s="60">
        <v>527.98</v>
      </c>
      <c r="F57" s="61">
        <v>0</v>
      </c>
      <c r="G57" s="74">
        <v>0.00132</v>
      </c>
      <c r="H57" s="63">
        <f>MAX(G57,-0.12*F57)</f>
        <v>0.00132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1.742334E-5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67">
        <f>IF(AND(D57&lt;49.85,G57&gt;0),$C$2*ABS(G57)/40000,(SUMPRODUCT(--(G57&gt;$S57:$U57),(G57-$S57:$U57),($V57:$X57)))*E57/40000)</f>
        <v>1.742334E-5</v>
      </c>
      <c r="Z57" s="67">
        <f>IF(AND(C57&gt;=50.1,G57&lt;0),($A$2)*ABS(G57)/40000,0)</f>
        <v>0</v>
      </c>
      <c r="AA57" s="67">
        <f>R57+Y57+Z57</f>
        <v>3.484668E-5</v>
      </c>
      <c r="AB57" s="75">
        <f>IF(AA57&gt;=0,AA57,"")</f>
        <v>3.484668E-5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</v>
      </c>
      <c r="D58" s="73">
        <f>ROUND(C58,2)</f>
        <v>49.9</v>
      </c>
      <c r="E58" s="60">
        <v>595.99</v>
      </c>
      <c r="F58" s="61">
        <v>0</v>
      </c>
      <c r="G58" s="74">
        <v>0.00263</v>
      </c>
      <c r="H58" s="63">
        <f>MAX(G58,-0.12*F58)</f>
        <v>0.00263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3.91863425E-5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67">
        <f>IF(AND(D58&lt;49.85,G58&gt;0),$C$2*ABS(G58)/40000,(SUMPRODUCT(--(G58&gt;$S58:$U58),(G58-$S58:$U58),($V58:$X58)))*E58/40000)</f>
        <v>3.91863425E-5</v>
      </c>
      <c r="Z58" s="67">
        <f>IF(AND(C58&gt;=50.1,G58&lt;0),($A$2)*ABS(G58)/40000,0)</f>
        <v>0</v>
      </c>
      <c r="AA58" s="67">
        <f>R58+Y58+Z58</f>
        <v>7.8372685E-5</v>
      </c>
      <c r="AB58" s="75">
        <f>IF(AA58&gt;=0,AA58,"")</f>
        <v>7.8372685E-5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49.92</v>
      </c>
      <c r="D59" s="73">
        <f>ROUND(C59,2)</f>
        <v>49.92</v>
      </c>
      <c r="E59" s="60">
        <v>527.98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67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75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</v>
      </c>
      <c r="D60" s="73">
        <f>ROUND(C60,2)</f>
        <v>50</v>
      </c>
      <c r="E60" s="60">
        <v>255.96</v>
      </c>
      <c r="F60" s="61">
        <v>0</v>
      </c>
      <c r="G60" s="74">
        <v>0.00395</v>
      </c>
      <c r="H60" s="63">
        <f>MAX(G60,-0.12*F60)</f>
        <v>0.00395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2.527605000000001E-5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67">
        <f>IF(AND(D60&lt;49.85,G60&gt;0),$C$2*ABS(G60)/40000,(SUMPRODUCT(--(G60&gt;$S60:$U60),(G60-$S60:$U60),($V60:$X60)))*E60/40000)</f>
        <v>2.527605000000001E-5</v>
      </c>
      <c r="Z60" s="67">
        <f>IF(AND(C60&gt;=50.1,G60&lt;0),($A$2)*ABS(G60)/40000,0)</f>
        <v>0</v>
      </c>
      <c r="AA60" s="67">
        <f>R60+Y60+Z60</f>
        <v>5.055210000000001E-5</v>
      </c>
      <c r="AB60" s="75">
        <f>IF(AA60&gt;=0,AA60,"")</f>
        <v>5.055210000000001E-5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49.98</v>
      </c>
      <c r="D61" s="73">
        <f>ROUND(C61,2)</f>
        <v>49.98</v>
      </c>
      <c r="E61" s="60">
        <v>323.97</v>
      </c>
      <c r="F61" s="61">
        <v>0</v>
      </c>
      <c r="G61" s="74">
        <v>0.00526</v>
      </c>
      <c r="H61" s="63">
        <f>MAX(G61,-0.12*F61)</f>
        <v>0.00526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4.260205500000001E-5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67">
        <f>IF(AND(D61&lt;49.85,G61&gt;0),$C$2*ABS(G61)/40000,(SUMPRODUCT(--(G61&gt;$S61:$U61),(G61-$S61:$U61),($V61:$X61)))*E61/40000)</f>
        <v>4.260205500000001E-5</v>
      </c>
      <c r="Z61" s="67">
        <f>IF(AND(C61&gt;=50.1,G61&lt;0),($A$2)*ABS(G61)/40000,0)</f>
        <v>0</v>
      </c>
      <c r="AA61" s="67">
        <f>R61+Y61+Z61</f>
        <v>8.520411000000001E-5</v>
      </c>
      <c r="AB61" s="75">
        <f>IF(AA61&gt;=0,AA61,"")</f>
        <v>8.520411000000001E-5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49.96</v>
      </c>
      <c r="D62" s="73">
        <f>ROUND(C62,2)</f>
        <v>49.96</v>
      </c>
      <c r="E62" s="60">
        <v>391.97</v>
      </c>
      <c r="F62" s="61">
        <v>0</v>
      </c>
      <c r="G62" s="74">
        <v>0.00263</v>
      </c>
      <c r="H62" s="63">
        <f>MAX(G62,-0.12*F62)</f>
        <v>0.00263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2.57720275E-5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67">
        <f>IF(AND(D62&lt;49.85,G62&gt;0),$C$2*ABS(G62)/40000,(SUMPRODUCT(--(G62&gt;$S62:$U62),(G62-$S62:$U62),($V62:$X62)))*E62/40000)</f>
        <v>2.57720275E-5</v>
      </c>
      <c r="Z62" s="67">
        <f>IF(AND(C62&gt;=50.1,G62&lt;0),($A$2)*ABS(G62)/40000,0)</f>
        <v>0</v>
      </c>
      <c r="AA62" s="67">
        <f>R62+Y62+Z62</f>
        <v>5.1544055E-5</v>
      </c>
      <c r="AB62" s="75">
        <f>IF(AA62&gt;=0,AA62,"")</f>
        <v>5.1544055E-5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49.94</v>
      </c>
      <c r="D63" s="73">
        <f>ROUND(C63,2)</f>
        <v>49.94</v>
      </c>
      <c r="E63" s="60">
        <v>459.98</v>
      </c>
      <c r="F63" s="61">
        <v>0</v>
      </c>
      <c r="G63" s="74">
        <v>0.00395</v>
      </c>
      <c r="H63" s="63">
        <f>MAX(G63,-0.12*F63)</f>
        <v>0.00395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4.5423025E-5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67">
        <f>IF(AND(D63&lt;49.85,G63&gt;0),$C$2*ABS(G63)/40000,(SUMPRODUCT(--(G63&gt;$S63:$U63),(G63-$S63:$U63),($V63:$X63)))*E63/40000)</f>
        <v>4.5423025E-5</v>
      </c>
      <c r="Z63" s="67">
        <f>IF(AND(C63&gt;=50.1,G63&lt;0),($A$2)*ABS(G63)/40000,0)</f>
        <v>0</v>
      </c>
      <c r="AA63" s="67">
        <f>R63+Y63+Z63</f>
        <v>9.084605000000001E-5</v>
      </c>
      <c r="AB63" s="75">
        <f>IF(AA63&gt;=0,AA63,"")</f>
        <v>9.084605000000001E-5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49.93</v>
      </c>
      <c r="D64" s="73">
        <f>ROUND(C64,2)</f>
        <v>49.93</v>
      </c>
      <c r="E64" s="60">
        <v>493.98</v>
      </c>
      <c r="F64" s="61">
        <v>0</v>
      </c>
      <c r="G64" s="74">
        <v>0.00526</v>
      </c>
      <c r="H64" s="63">
        <f>MAX(G64,-0.12*F64)</f>
        <v>0.00526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6.495837E-5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67">
        <f>IF(AND(D64&lt;49.85,G64&gt;0),$C$2*ABS(G64)/40000,(SUMPRODUCT(--(G64&gt;$S64:$U64),(G64-$S64:$U64),($V64:$X64)))*E64/40000)</f>
        <v>6.495837E-5</v>
      </c>
      <c r="Z64" s="67">
        <f>IF(AND(C64&gt;=50.1,G64&lt;0),($A$2)*ABS(G64)/40000,0)</f>
        <v>0</v>
      </c>
      <c r="AA64" s="67">
        <f>R64+Y64+Z64</f>
        <v>0.00012991674</v>
      </c>
      <c r="AB64" s="75">
        <f>IF(AA64&gt;=0,AA64,"")</f>
        <v>0.00012991674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49.84</v>
      </c>
      <c r="D65" s="73">
        <f>ROUND(C65,2)</f>
        <v>49.84</v>
      </c>
      <c r="E65" s="60">
        <v>800</v>
      </c>
      <c r="F65" s="61">
        <v>0</v>
      </c>
      <c r="G65" s="74">
        <v>0.00395</v>
      </c>
      <c r="H65" s="63">
        <f>MAX(G65,-0.12*F65)</f>
        <v>0.00395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7.900000000000001E-5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67">
        <f>IF(AND(D65&lt;49.85,G65&gt;0),$C$2*ABS(G65)/40000,(SUMPRODUCT(--(G65&gt;$S65:$U65),(G65-$S65:$U65),($V65:$X65)))*E65/40000)</f>
        <v>7.900000000000001E-5</v>
      </c>
      <c r="Z65" s="67">
        <f>IF(AND(C65&gt;=50.1,G65&lt;0),($A$2)*ABS(G65)/40000,0)</f>
        <v>0</v>
      </c>
      <c r="AA65" s="67">
        <f>R65+Y65+Z65</f>
        <v>0.000158</v>
      </c>
      <c r="AB65" s="75">
        <f>IF(AA65&gt;=0,AA65,"")</f>
        <v>0.000158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</v>
      </c>
      <c r="D66" s="73">
        <f>ROUND(C66,2)</f>
        <v>49.9</v>
      </c>
      <c r="E66" s="60">
        <v>595.99</v>
      </c>
      <c r="F66" s="61">
        <v>0</v>
      </c>
      <c r="G66" s="74">
        <v>0.00395</v>
      </c>
      <c r="H66" s="63">
        <f>MAX(G66,-0.12*F66)</f>
        <v>0.00395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5.885401250000001E-5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67">
        <f>IF(AND(D66&lt;49.85,G66&gt;0),$C$2*ABS(G66)/40000,(SUMPRODUCT(--(G66&gt;$S66:$U66),(G66-$S66:$U66),($V66:$X66)))*E66/40000)</f>
        <v>5.885401250000001E-5</v>
      </c>
      <c r="Z66" s="67">
        <f>IF(AND(C66&gt;=50.1,G66&lt;0),($A$2)*ABS(G66)/40000,0)</f>
        <v>0</v>
      </c>
      <c r="AA66" s="67">
        <f>R66+Y66+Z66</f>
        <v>0.000117708025</v>
      </c>
      <c r="AB66" s="75">
        <f>IF(AA66&gt;=0,AA66,"")</f>
        <v>0.000117708025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</v>
      </c>
      <c r="D67" s="73">
        <f>ROUND(C67,2)</f>
        <v>49.9</v>
      </c>
      <c r="E67" s="60">
        <v>595.99</v>
      </c>
      <c r="F67" s="61">
        <v>0</v>
      </c>
      <c r="G67" s="74">
        <v>0.00395</v>
      </c>
      <c r="H67" s="63">
        <f>MAX(G67,-0.12*F67)</f>
        <v>0.00395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5.885401250000001E-5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67">
        <f>IF(AND(D67&lt;49.85,G67&gt;0),$C$2*ABS(G67)/40000,(SUMPRODUCT(--(G67&gt;$S67:$U67),(G67-$S67:$U67),($V67:$X67)))*E67/40000)</f>
        <v>5.885401250000001E-5</v>
      </c>
      <c r="Z67" s="67">
        <f>IF(AND(C67&gt;=50.1,G67&lt;0),($A$2)*ABS(G67)/40000,0)</f>
        <v>0</v>
      </c>
      <c r="AA67" s="67">
        <f>R67+Y67+Z67</f>
        <v>0.000117708025</v>
      </c>
      <c r="AB67" s="75">
        <f>IF(AA67&gt;=0,AA67,"")</f>
        <v>0.000117708025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49.97</v>
      </c>
      <c r="D68" s="73">
        <f>ROUND(C68,2)</f>
        <v>49.97</v>
      </c>
      <c r="E68" s="60">
        <v>357.97</v>
      </c>
      <c r="F68" s="61">
        <v>0</v>
      </c>
      <c r="G68" s="74">
        <v>0.00659</v>
      </c>
      <c r="H68" s="63">
        <f>MAX(G68,-0.12*F68)</f>
        <v>0.00659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5.897555750000001E-5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67">
        <f>IF(AND(D68&lt;49.85,G68&gt;0),$C$2*ABS(G68)/40000,(SUMPRODUCT(--(G68&gt;$S68:$U68),(G68-$S68:$U68),($V68:$X68)))*E68/40000)</f>
        <v>5.897555750000001E-5</v>
      </c>
      <c r="Z68" s="67">
        <f>IF(AND(C68&gt;=50.1,G68&lt;0),($A$2)*ABS(G68)/40000,0)</f>
        <v>0</v>
      </c>
      <c r="AA68" s="67">
        <f>R68+Y68+Z68</f>
        <v>0.000117951115</v>
      </c>
      <c r="AB68" s="75">
        <f>IF(AA68&gt;=0,AA68,"")</f>
        <v>0.000117951115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49.85</v>
      </c>
      <c r="D69" s="73">
        <f>ROUND(C69,2)</f>
        <v>49.85</v>
      </c>
      <c r="E69" s="60">
        <v>766</v>
      </c>
      <c r="F69" s="61">
        <v>0</v>
      </c>
      <c r="G69" s="74">
        <v>0.00263</v>
      </c>
      <c r="H69" s="63">
        <f>MAX(G69,-0.12*F69)</f>
        <v>0.00263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5.03645E-5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67">
        <f>IF(AND(D69&lt;49.85,G69&gt;0),$C$2*ABS(G69)/40000,(SUMPRODUCT(--(G69&gt;$S69:$U69),(G69-$S69:$U69),($V69:$X69)))*E69/40000)</f>
        <v>5.03645E-5</v>
      </c>
      <c r="Z69" s="67">
        <f>IF(AND(C69&gt;=50.1,G69&lt;0),($A$2)*ABS(G69)/40000,0)</f>
        <v>0</v>
      </c>
      <c r="AA69" s="67">
        <f>R69+Y69+Z69</f>
        <v>0.000100729</v>
      </c>
      <c r="AB69" s="75">
        <f>IF(AA69&gt;=0,AA69,"")</f>
        <v>0.000100729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49.98</v>
      </c>
      <c r="D70" s="73">
        <f>ROUND(C70,2)</f>
        <v>49.98</v>
      </c>
      <c r="E70" s="60">
        <v>323.97</v>
      </c>
      <c r="F70" s="61">
        <v>0</v>
      </c>
      <c r="G70" s="74">
        <v>0.00263</v>
      </c>
      <c r="H70" s="63">
        <f>MAX(G70,-0.12*F70)</f>
        <v>0.00263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2.13010275E-5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67">
        <f>IF(AND(D70&lt;49.85,G70&gt;0),$C$2*ABS(G70)/40000,(SUMPRODUCT(--(G70&gt;$S70:$U70),(G70-$S70:$U70),($V70:$X70)))*E70/40000)</f>
        <v>2.13010275E-5</v>
      </c>
      <c r="Z70" s="67">
        <f>IF(AND(C70&gt;=50.1,G70&lt;0),($A$2)*ABS(G70)/40000,0)</f>
        <v>0</v>
      </c>
      <c r="AA70" s="67">
        <f>R70+Y70+Z70</f>
        <v>4.260205500000001E-5</v>
      </c>
      <c r="AB70" s="75">
        <f>IF(AA70&gt;=0,AA70,"")</f>
        <v>4.260205500000001E-5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49.94</v>
      </c>
      <c r="D71" s="73">
        <f>ROUND(C71,2)</f>
        <v>49.94</v>
      </c>
      <c r="E71" s="60">
        <v>459.98</v>
      </c>
      <c r="F71" s="61">
        <v>0</v>
      </c>
      <c r="G71" s="74">
        <v>0.00263</v>
      </c>
      <c r="H71" s="63">
        <f>MAX(G71,-0.12*F71)</f>
        <v>0.00263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3.0243685E-5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67">
        <f>IF(AND(D71&lt;49.85,G71&gt;0),$C$2*ABS(G71)/40000,(SUMPRODUCT(--(G71&gt;$S71:$U71),(G71-$S71:$U71),($V71:$X71)))*E71/40000)</f>
        <v>3.0243685E-5</v>
      </c>
      <c r="Z71" s="67">
        <f>IF(AND(C71&gt;=50.1,G71&lt;0),($A$2)*ABS(G71)/40000,0)</f>
        <v>0</v>
      </c>
      <c r="AA71" s="67">
        <f>R71+Y71+Z71</f>
        <v>6.048737E-5</v>
      </c>
      <c r="AB71" s="75">
        <f>IF(AA71&gt;=0,AA71,"")</f>
        <v>6.048737E-5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50.04</v>
      </c>
      <c r="D72" s="73">
        <f>ROUND(C72,2)</f>
        <v>50.04</v>
      </c>
      <c r="E72" s="60">
        <v>51.19</v>
      </c>
      <c r="F72" s="61">
        <v>0</v>
      </c>
      <c r="G72" s="74">
        <v>0.00526</v>
      </c>
      <c r="H72" s="63">
        <f>MAX(G72,-0.12*F72)</f>
        <v>0.00526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6.731485E-6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67">
        <f>IF(AND(D72&lt;49.85,G72&gt;0),$C$2*ABS(G72)/40000,(SUMPRODUCT(--(G72&gt;$S72:$U72),(G72-$S72:$U72),($V72:$X72)))*E72/40000)</f>
        <v>6.731485E-6</v>
      </c>
      <c r="Z72" s="67">
        <f>IF(AND(C72&gt;=50.1,G72&lt;0),($A$2)*ABS(G72)/40000,0)</f>
        <v>0</v>
      </c>
      <c r="AA72" s="67">
        <f>R72+Y72+Z72</f>
        <v>1.346297E-5</v>
      </c>
      <c r="AB72" s="75">
        <f>IF(AA72&gt;=0,AA72,"")</f>
        <v>1.346297E-5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49.95</v>
      </c>
      <c r="D73" s="73">
        <f>ROUND(C73,2)</f>
        <v>49.95</v>
      </c>
      <c r="E73" s="60">
        <v>425.97</v>
      </c>
      <c r="F73" s="61">
        <v>0</v>
      </c>
      <c r="G73" s="74">
        <v>0.00395</v>
      </c>
      <c r="H73" s="63">
        <f>MAX(G73,-0.12*F73)</f>
        <v>0.00395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4.20645375E-5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67">
        <f>IF(AND(D73&lt;49.85,G73&gt;0),$C$2*ABS(G73)/40000,(SUMPRODUCT(--(G73&gt;$S73:$U73),(G73-$S73:$U73),($V73:$X73)))*E73/40000)</f>
        <v>4.20645375E-5</v>
      </c>
      <c r="Z73" s="67">
        <f>IF(AND(C73&gt;=50.1,G73&lt;0),($A$2)*ABS(G73)/40000,0)</f>
        <v>0</v>
      </c>
      <c r="AA73" s="67">
        <f>R73+Y73+Z73</f>
        <v>8.412907500000001E-5</v>
      </c>
      <c r="AB73" s="75">
        <f>IF(AA73&gt;=0,AA73,"")</f>
        <v>8.412907500000001E-5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49.93</v>
      </c>
      <c r="D74" s="73">
        <f>ROUND(C74,2)</f>
        <v>49.93</v>
      </c>
      <c r="E74" s="60">
        <v>493.98</v>
      </c>
      <c r="F74" s="61">
        <v>0</v>
      </c>
      <c r="G74" s="74">
        <v>0.00526</v>
      </c>
      <c r="H74" s="63">
        <f>MAX(G74,-0.12*F74)</f>
        <v>0.00526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6.495837E-5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67">
        <f>IF(AND(D74&lt;49.85,G74&gt;0),$C$2*ABS(G74)/40000,(SUMPRODUCT(--(G74&gt;$S74:$U74),(G74-$S74:$U74),($V74:$X74)))*E74/40000)</f>
        <v>6.495837E-5</v>
      </c>
      <c r="Z74" s="67">
        <f>IF(AND(C74&gt;=50.1,G74&lt;0),($A$2)*ABS(G74)/40000,0)</f>
        <v>0</v>
      </c>
      <c r="AA74" s="67">
        <f>R74+Y74+Z74</f>
        <v>0.00012991674</v>
      </c>
      <c r="AB74" s="75">
        <f>IF(AA74&gt;=0,AA74,"")</f>
        <v>0.00012991674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49.97</v>
      </c>
      <c r="D75" s="73">
        <f>ROUND(C75,2)</f>
        <v>49.97</v>
      </c>
      <c r="E75" s="60">
        <v>357.97</v>
      </c>
      <c r="F75" s="61">
        <v>0</v>
      </c>
      <c r="G75" s="74">
        <v>0.00526</v>
      </c>
      <c r="H75" s="63">
        <f>MAX(G75,-0.12*F75)</f>
        <v>0.00526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4.707305500000001E-5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67">
        <f>IF(AND(D75&lt;49.85,G75&gt;0),$C$2*ABS(G75)/40000,(SUMPRODUCT(--(G75&gt;$S75:$U75),(G75-$S75:$U75),($V75:$X75)))*E75/40000)</f>
        <v>4.707305500000001E-5</v>
      </c>
      <c r="Z75" s="67">
        <f>IF(AND(C75&gt;=50.1,G75&lt;0),($A$2)*ABS(G75)/40000,0)</f>
        <v>0</v>
      </c>
      <c r="AA75" s="67">
        <f>R75+Y75+Z75</f>
        <v>9.414611000000001E-5</v>
      </c>
      <c r="AB75" s="75">
        <f>IF(AA75&gt;=0,AA75,"")</f>
        <v>9.414611000000001E-5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</v>
      </c>
      <c r="D76" s="73">
        <f>ROUND(C76,2)</f>
        <v>50</v>
      </c>
      <c r="E76" s="60">
        <v>255.96</v>
      </c>
      <c r="F76" s="61">
        <v>0</v>
      </c>
      <c r="G76" s="74">
        <v>0.00526</v>
      </c>
      <c r="H76" s="63">
        <f>MAX(G76,-0.12*F76)</f>
        <v>0.00526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3.365874E-5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67">
        <f>IF(AND(D76&lt;49.85,G76&gt;0),$C$2*ABS(G76)/40000,(SUMPRODUCT(--(G76&gt;$S76:$U76),(G76-$S76:$U76),($V76:$X76)))*E76/40000)</f>
        <v>3.365874E-5</v>
      </c>
      <c r="Z76" s="67">
        <f>IF(AND(C76&gt;=50.1,G76&lt;0),($A$2)*ABS(G76)/40000,0)</f>
        <v>0</v>
      </c>
      <c r="AA76" s="67">
        <f>R76+Y76+Z76</f>
        <v>6.731748E-5</v>
      </c>
      <c r="AB76" s="75">
        <f>IF(AA76&gt;=0,AA76,"")</f>
        <v>6.731748E-5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49.94</v>
      </c>
      <c r="D77" s="73">
        <f>ROUND(C77,2)</f>
        <v>49.94</v>
      </c>
      <c r="E77" s="60">
        <v>459.98</v>
      </c>
      <c r="F77" s="61">
        <v>0</v>
      </c>
      <c r="G77" s="74">
        <v>0.00395</v>
      </c>
      <c r="H77" s="63">
        <f>MAX(G77,-0.12*F77)</f>
        <v>0.00395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4.5423025E-5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67">
        <f>IF(AND(D77&lt;49.85,G77&gt;0),$C$2*ABS(G77)/40000,(SUMPRODUCT(--(G77&gt;$S77:$U77),(G77-$S77:$U77),($V77:$X77)))*E77/40000)</f>
        <v>4.5423025E-5</v>
      </c>
      <c r="Z77" s="67">
        <f>IF(AND(C77&gt;=50.1,G77&lt;0),($A$2)*ABS(G77)/40000,0)</f>
        <v>0</v>
      </c>
      <c r="AA77" s="67">
        <f>R77+Y77+Z77</f>
        <v>9.084605000000001E-5</v>
      </c>
      <c r="AB77" s="75">
        <f>IF(AA77&gt;=0,AA77,"")</f>
        <v>9.084605000000001E-5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49.97</v>
      </c>
      <c r="D78" s="73">
        <f>ROUND(C78,2)</f>
        <v>49.97</v>
      </c>
      <c r="E78" s="60">
        <v>357.97</v>
      </c>
      <c r="F78" s="61">
        <v>0</v>
      </c>
      <c r="G78" s="74">
        <v>0.00526</v>
      </c>
      <c r="H78" s="63">
        <f>MAX(G78,-0.12*F78)</f>
        <v>0.00526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4.707305500000001E-5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67">
        <f>IF(AND(D78&lt;49.85,G78&gt;0),$C$2*ABS(G78)/40000,(SUMPRODUCT(--(G78&gt;$S78:$U78),(G78-$S78:$U78),($V78:$X78)))*E78/40000)</f>
        <v>4.707305500000001E-5</v>
      </c>
      <c r="Z78" s="67">
        <f>IF(AND(C78&gt;=50.1,G78&lt;0),($A$2)*ABS(G78)/40000,0)</f>
        <v>0</v>
      </c>
      <c r="AA78" s="67">
        <f>R78+Y78+Z78</f>
        <v>9.414611000000001E-5</v>
      </c>
      <c r="AB78" s="75">
        <f>IF(AA78&gt;=0,AA78,"")</f>
        <v>9.414611000000001E-5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50.01</v>
      </c>
      <c r="D79" s="73">
        <f>ROUND(C79,2)</f>
        <v>50.01</v>
      </c>
      <c r="E79" s="60">
        <v>204.77</v>
      </c>
      <c r="F79" s="61">
        <v>0</v>
      </c>
      <c r="G79" s="74">
        <v>0.00526</v>
      </c>
      <c r="H79" s="63">
        <f>MAX(G79,-0.12*F79)</f>
        <v>0.00526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2.6927255E-5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67">
        <f>IF(AND(D79&lt;49.85,G79&gt;0),$C$2*ABS(G79)/40000,(SUMPRODUCT(--(G79&gt;$S79:$U79),(G79-$S79:$U79),($V79:$X79)))*E79/40000)</f>
        <v>2.6927255E-5</v>
      </c>
      <c r="Z79" s="67">
        <f>IF(AND(C79&gt;=50.1,G79&lt;0),($A$2)*ABS(G79)/40000,0)</f>
        <v>0</v>
      </c>
      <c r="AA79" s="67">
        <f>R79+Y79+Z79</f>
        <v>5.385451E-5</v>
      </c>
      <c r="AB79" s="75">
        <f>IF(AA79&gt;=0,AA79,"")</f>
        <v>5.385451E-5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50.08</v>
      </c>
      <c r="D80" s="73">
        <f>ROUND(C80,2)</f>
        <v>50.08</v>
      </c>
      <c r="E80" s="60">
        <v>0</v>
      </c>
      <c r="F80" s="61">
        <v>0</v>
      </c>
      <c r="G80" s="74">
        <v>0.00526</v>
      </c>
      <c r="H80" s="63">
        <f>MAX(G80,-0.12*F80)</f>
        <v>0.00526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67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75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49.95</v>
      </c>
      <c r="D81" s="73">
        <f>ROUND(C81,2)</f>
        <v>49.95</v>
      </c>
      <c r="E81" s="60">
        <v>425.97</v>
      </c>
      <c r="F81" s="61">
        <v>0</v>
      </c>
      <c r="G81" s="74">
        <v>0.009220000000000001</v>
      </c>
      <c r="H81" s="63">
        <f>MAX(G81,-0.12*F81)</f>
        <v>0.009220000000000001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9.818608500000001E-5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67">
        <f>IF(AND(D81&lt;49.85,G81&gt;0),$C$2*ABS(G81)/40000,(SUMPRODUCT(--(G81&gt;$S81:$U81),(G81-$S81:$U81),($V81:$X81)))*E81/40000)</f>
        <v>9.818608500000001E-5</v>
      </c>
      <c r="Z81" s="67">
        <f>IF(AND(C81&gt;=50.1,G81&lt;0),($A$2)*ABS(G81)/40000,0)</f>
        <v>0</v>
      </c>
      <c r="AA81" s="67">
        <f>R81+Y81+Z81</f>
        <v>0.00019637217</v>
      </c>
      <c r="AB81" s="75">
        <f>IF(AA81&gt;=0,AA81,"")</f>
        <v>0.00019637217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49.86</v>
      </c>
      <c r="D82" s="73">
        <f>ROUND(C82,2)</f>
        <v>49.86</v>
      </c>
      <c r="E82" s="60">
        <v>732</v>
      </c>
      <c r="F82" s="61">
        <v>0</v>
      </c>
      <c r="G82" s="74">
        <v>0.00526</v>
      </c>
      <c r="H82" s="63">
        <f>MAX(G82,-0.12*F82)</f>
        <v>0.00526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9.6258E-5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67">
        <f>IF(AND(D82&lt;49.85,G82&gt;0),$C$2*ABS(G82)/40000,(SUMPRODUCT(--(G82&gt;$S82:$U82),(G82-$S82:$U82),($V82:$X82)))*E82/40000)</f>
        <v>9.6258E-5</v>
      </c>
      <c r="Z82" s="67">
        <f>IF(AND(C82&gt;=50.1,G82&lt;0),($A$2)*ABS(G82)/40000,0)</f>
        <v>0</v>
      </c>
      <c r="AA82" s="67">
        <f>R82+Y82+Z82</f>
        <v>0.000192516</v>
      </c>
      <c r="AB82" s="75">
        <f>IF(AA82&gt;=0,AA82,"")</f>
        <v>0.000192516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49.88</v>
      </c>
      <c r="D83" s="73">
        <f>ROUND(C83,2)</f>
        <v>49.88</v>
      </c>
      <c r="E83" s="60">
        <v>663.99</v>
      </c>
      <c r="F83" s="61">
        <v>0</v>
      </c>
      <c r="G83" s="74">
        <v>0.00526</v>
      </c>
      <c r="H83" s="63">
        <f>MAX(G83,-0.12*F83)</f>
        <v>0.00526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8.7314685E-5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67">
        <f>IF(AND(D83&lt;49.85,G83&gt;0),$C$2*ABS(G83)/40000,(SUMPRODUCT(--(G83&gt;$S83:$U83),(G83-$S83:$U83),($V83:$X83)))*E83/40000)</f>
        <v>8.7314685E-5</v>
      </c>
      <c r="Z83" s="67">
        <f>IF(AND(C83&gt;=50.1,G83&lt;0),($A$2)*ABS(G83)/40000,0)</f>
        <v>0</v>
      </c>
      <c r="AA83" s="67">
        <f>R83+Y83+Z83</f>
        <v>0.00017462937</v>
      </c>
      <c r="AB83" s="75">
        <f>IF(AA83&gt;=0,AA83,"")</f>
        <v>0.00017462937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49.96</v>
      </c>
      <c r="D84" s="73">
        <f>ROUND(C84,2)</f>
        <v>49.96</v>
      </c>
      <c r="E84" s="60">
        <v>391.97</v>
      </c>
      <c r="F84" s="61">
        <v>0</v>
      </c>
      <c r="G84" s="74">
        <v>0.00526</v>
      </c>
      <c r="H84" s="63">
        <f>MAX(G84,-0.12*F84)</f>
        <v>0.00526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5.1544055E-5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67">
        <f>IF(AND(D84&lt;49.85,G84&gt;0),$C$2*ABS(G84)/40000,(SUMPRODUCT(--(G84&gt;$S84:$U84),(G84-$S84:$U84),($V84:$X84)))*E84/40000)</f>
        <v>5.1544055E-5</v>
      </c>
      <c r="Z84" s="67">
        <f>IF(AND(C84&gt;=50.1,G84&lt;0),($A$2)*ABS(G84)/40000,0)</f>
        <v>0</v>
      </c>
      <c r="AA84" s="67">
        <f>R84+Y84+Z84</f>
        <v>0.00010308811</v>
      </c>
      <c r="AB84" s="75">
        <f>IF(AA84&gt;=0,AA84,"")</f>
        <v>0.00010308811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49.94</v>
      </c>
      <c r="D85" s="73">
        <f>ROUND(C85,2)</f>
        <v>49.94</v>
      </c>
      <c r="E85" s="60">
        <v>459.98</v>
      </c>
      <c r="F85" s="61">
        <v>0</v>
      </c>
      <c r="G85" s="74">
        <v>0.00659</v>
      </c>
      <c r="H85" s="63">
        <f>MAX(G85,-0.12*F85)</f>
        <v>0.00659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7.578170500000001E-5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67">
        <f>IF(AND(D85&lt;49.85,G85&gt;0),$C$2*ABS(G85)/40000,(SUMPRODUCT(--(G85&gt;$S85:$U85),(G85-$S85:$U85),($V85:$X85)))*E85/40000)</f>
        <v>7.578170500000001E-5</v>
      </c>
      <c r="Z85" s="67">
        <f>IF(AND(C85&gt;=50.1,G85&lt;0),($A$2)*ABS(G85)/40000,0)</f>
        <v>0</v>
      </c>
      <c r="AA85" s="67">
        <f>R85+Y85+Z85</f>
        <v>0.00015156341</v>
      </c>
      <c r="AB85" s="75">
        <f>IF(AA85&gt;=0,AA85,"")</f>
        <v>0.00015156341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49.95</v>
      </c>
      <c r="D86" s="73">
        <f>ROUND(C86,2)</f>
        <v>49.95</v>
      </c>
      <c r="E86" s="60">
        <v>425.97</v>
      </c>
      <c r="F86" s="61">
        <v>0</v>
      </c>
      <c r="G86" s="74">
        <v>0.009220000000000001</v>
      </c>
      <c r="H86" s="63">
        <f>MAX(G86,-0.12*F86)</f>
        <v>0.009220000000000001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9.818608500000001E-5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67">
        <f>IF(AND(D86&lt;49.85,G86&gt;0),$C$2*ABS(G86)/40000,(SUMPRODUCT(--(G86&gt;$S86:$U86),(G86-$S86:$U86),($V86:$X86)))*E86/40000)</f>
        <v>9.818608500000001E-5</v>
      </c>
      <c r="Z86" s="67">
        <f>IF(AND(C86&gt;=50.1,G86&lt;0),($A$2)*ABS(G86)/40000,0)</f>
        <v>0</v>
      </c>
      <c r="AA86" s="67">
        <f>R86+Y86+Z86</f>
        <v>0.00019637217</v>
      </c>
      <c r="AB86" s="75">
        <f>IF(AA86&gt;=0,AA86,"")</f>
        <v>0.00019637217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49.98</v>
      </c>
      <c r="D87" s="73">
        <f>ROUND(C87,2)</f>
        <v>49.98</v>
      </c>
      <c r="E87" s="60">
        <v>323.97</v>
      </c>
      <c r="F87" s="61">
        <v>1.61</v>
      </c>
      <c r="G87" s="74">
        <v>0.03669</v>
      </c>
      <c r="H87" s="63">
        <f>MAX(G87,-0.12*F87)</f>
        <v>0.03669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0.0002971614825</v>
      </c>
      <c r="S87" s="60">
        <f>MIN($S$6/100*F87,150)</f>
        <v>0.1932</v>
      </c>
      <c r="T87" s="60">
        <f>MIN($T$6/100*F87,200)</f>
        <v>0.2415</v>
      </c>
      <c r="U87" s="60">
        <f>MIN($U$6/100*F87,250)</f>
        <v>0.3220000000000001</v>
      </c>
      <c r="V87" s="60">
        <v>0.2</v>
      </c>
      <c r="W87" s="60">
        <v>0.2</v>
      </c>
      <c r="X87" s="60">
        <v>0.6</v>
      </c>
      <c r="Y87" s="67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0.0002971614825</v>
      </c>
      <c r="AB87" s="75">
        <f>IF(AA87&gt;=0,AA87,"")</f>
        <v>0.0002971614825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49.97</v>
      </c>
      <c r="D88" s="73">
        <f>ROUND(C88,2)</f>
        <v>49.97</v>
      </c>
      <c r="E88" s="60">
        <v>357.97</v>
      </c>
      <c r="F88" s="61">
        <v>1.61</v>
      </c>
      <c r="G88" s="74">
        <v>-0.145</v>
      </c>
      <c r="H88" s="63">
        <f>MAX(G88,-0.12*F88)</f>
        <v>-0.145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-0.00129764125</v>
      </c>
      <c r="S88" s="60">
        <f>MIN($S$6/100*F88,150)</f>
        <v>0.1932</v>
      </c>
      <c r="T88" s="60">
        <f>MIN($T$6/100*F88,200)</f>
        <v>0.2415</v>
      </c>
      <c r="U88" s="60">
        <f>MIN($U$6/100*F88,250)</f>
        <v>0.3220000000000001</v>
      </c>
      <c r="V88" s="60">
        <v>0.2</v>
      </c>
      <c r="W88" s="60">
        <v>0.2</v>
      </c>
      <c r="X88" s="60">
        <v>0.6</v>
      </c>
      <c r="Y88" s="67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-0.00129764125</v>
      </c>
      <c r="AB88" s="75" t="str">
        <f>IF(AA88&gt;=0,AA88,"")</f>
        <v/>
      </c>
      <c r="AC88" s="76">
        <f>IF(AA88&lt;0,AA88,"")</f>
        <v>-0.00129764125</v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49.92</v>
      </c>
      <c r="D89" s="73">
        <f>ROUND(C89,2)</f>
        <v>49.92</v>
      </c>
      <c r="E89" s="60">
        <v>527.98</v>
      </c>
      <c r="F89" s="61">
        <v>1.61</v>
      </c>
      <c r="G89" s="74">
        <v>-0.14895</v>
      </c>
      <c r="H89" s="63">
        <f>MAX(G89,-0.12*F89)</f>
        <v>-0.14895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-0.001966065525</v>
      </c>
      <c r="S89" s="60">
        <f>MIN($S$6/100*F89,150)</f>
        <v>0.1932</v>
      </c>
      <c r="T89" s="60">
        <f>MIN($T$6/100*F89,200)</f>
        <v>0.2415</v>
      </c>
      <c r="U89" s="60">
        <f>MIN($U$6/100*F89,250)</f>
        <v>0.3220000000000001</v>
      </c>
      <c r="V89" s="60">
        <v>0.2</v>
      </c>
      <c r="W89" s="60">
        <v>0.2</v>
      </c>
      <c r="X89" s="60">
        <v>0.6</v>
      </c>
      <c r="Y89" s="67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-0.001966065525</v>
      </c>
      <c r="AB89" s="75" t="str">
        <f>IF(AA89&gt;=0,AA89,"")</f>
        <v/>
      </c>
      <c r="AC89" s="76">
        <f>IF(AA89&lt;0,AA89,"")</f>
        <v>-0.001966065525</v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49.94</v>
      </c>
      <c r="D90" s="73">
        <f>ROUND(C90,2)</f>
        <v>49.94</v>
      </c>
      <c r="E90" s="60">
        <v>459.98</v>
      </c>
      <c r="F90" s="61">
        <v>1.61</v>
      </c>
      <c r="G90" s="74">
        <v>0.38558</v>
      </c>
      <c r="H90" s="63">
        <f>MAX(G90,-0.12*F90)</f>
        <v>0.38558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0.00443397721</v>
      </c>
      <c r="S90" s="60">
        <f>MIN($S$6/100*F90,150)</f>
        <v>0.1932</v>
      </c>
      <c r="T90" s="60">
        <f>MIN($T$6/100*F90,200)</f>
        <v>0.2415</v>
      </c>
      <c r="U90" s="60">
        <f>MIN($U$6/100*F90,250)</f>
        <v>0.3220000000000001</v>
      </c>
      <c r="V90" s="60">
        <v>0.2</v>
      </c>
      <c r="W90" s="60">
        <v>0.2</v>
      </c>
      <c r="X90" s="60">
        <v>0.6</v>
      </c>
      <c r="Y90" s="67">
        <f>IF(AND(D90&lt;49.85,G90&gt;0),$C$2*ABS(G90)/40000,(SUMPRODUCT(--(G90&gt;$S90:$U90),(G90-$S90:$U90),($V90:$X90)))*E90/40000)</f>
        <v>0.001212507279999999</v>
      </c>
      <c r="Z90" s="67">
        <f>IF(AND(C90&gt;=50.1,G90&lt;0),($A$2)*ABS(G90)/40000,0)</f>
        <v>0</v>
      </c>
      <c r="AA90" s="67">
        <f>R90+Y90+Z90</f>
        <v>0.005646484489999999</v>
      </c>
      <c r="AB90" s="75">
        <f>IF(AA90&gt;=0,AA90,"")</f>
        <v>0.005646484489999999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</v>
      </c>
      <c r="D91" s="73">
        <f>ROUND(C91,2)</f>
        <v>50</v>
      </c>
      <c r="E91" s="60">
        <v>255.96</v>
      </c>
      <c r="F91" s="61">
        <v>0</v>
      </c>
      <c r="G91" s="74">
        <v>-0.02765</v>
      </c>
      <c r="H91" s="63">
        <f>MAX(G91,-0.12*F91)</f>
        <v>-0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-0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67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75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49.97</v>
      </c>
      <c r="D92" s="73">
        <f>ROUND(C92,2)</f>
        <v>49.97</v>
      </c>
      <c r="E92" s="60">
        <v>357.97</v>
      </c>
      <c r="F92" s="61">
        <v>0</v>
      </c>
      <c r="G92" s="74">
        <v>0.00659</v>
      </c>
      <c r="H92" s="63">
        <f>MAX(G92,-0.12*F92)</f>
        <v>0.00659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5.897555750000001E-5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67">
        <f>IF(AND(D92&lt;49.85,G92&gt;0),$C$2*ABS(G92)/40000,(SUMPRODUCT(--(G92&gt;$S92:$U92),(G92-$S92:$U92),($V92:$X92)))*E92/40000)</f>
        <v>5.897555750000001E-5</v>
      </c>
      <c r="Z92" s="67">
        <f>IF(AND(C92&gt;=50.1,G92&lt;0),($A$2)*ABS(G92)/40000,0)</f>
        <v>0</v>
      </c>
      <c r="AA92" s="67">
        <f>R92+Y92+Z92</f>
        <v>0.000117951115</v>
      </c>
      <c r="AB92" s="75">
        <f>IF(AA92&gt;=0,AA92,"")</f>
        <v>0.000117951115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50.02</v>
      </c>
      <c r="D93" s="73">
        <f>ROUND(C93,2)</f>
        <v>50.02</v>
      </c>
      <c r="E93" s="60">
        <v>153.58</v>
      </c>
      <c r="F93" s="61">
        <v>0</v>
      </c>
      <c r="G93" s="74">
        <v>0.00659</v>
      </c>
      <c r="H93" s="63">
        <f>MAX(G93,-0.12*F93)</f>
        <v>0.00659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2.5302305E-5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67">
        <f>IF(AND(D93&lt;49.85,G93&gt;0),$C$2*ABS(G93)/40000,(SUMPRODUCT(--(G93&gt;$S93:$U93),(G93-$S93:$U93),($V93:$X93)))*E93/40000)</f>
        <v>2.5302305E-5</v>
      </c>
      <c r="Z93" s="67">
        <f>IF(AND(C93&gt;=50.1,G93&lt;0),($A$2)*ABS(G93)/40000,0)</f>
        <v>0</v>
      </c>
      <c r="AA93" s="67">
        <f>R93+Y93+Z93</f>
        <v>5.060461000000001E-5</v>
      </c>
      <c r="AB93" s="75">
        <f>IF(AA93&gt;=0,AA93,"")</f>
        <v>5.060461000000001E-5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50.01</v>
      </c>
      <c r="D94" s="73">
        <f>ROUND(C94,2)</f>
        <v>50.01</v>
      </c>
      <c r="E94" s="60">
        <v>204.77</v>
      </c>
      <c r="F94" s="61">
        <v>0</v>
      </c>
      <c r="G94" s="74">
        <v>0.00659</v>
      </c>
      <c r="H94" s="63">
        <f>MAX(G94,-0.12*F94)</f>
        <v>0.00659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3.37358575E-5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67">
        <f>IF(AND(D94&lt;49.85,G94&gt;0),$C$2*ABS(G94)/40000,(SUMPRODUCT(--(G94&gt;$S94:$U94),(G94-$S94:$U94),($V94:$X94)))*E94/40000)</f>
        <v>3.37358575E-5</v>
      </c>
      <c r="Z94" s="67">
        <f>IF(AND(C94&gt;=50.1,G94&lt;0),($A$2)*ABS(G94)/40000,0)</f>
        <v>0</v>
      </c>
      <c r="AA94" s="67">
        <f>R94+Y94+Z94</f>
        <v>6.747171500000001E-5</v>
      </c>
      <c r="AB94" s="75">
        <f>IF(AA94&gt;=0,AA94,"")</f>
        <v>6.747171500000001E-5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50.03</v>
      </c>
      <c r="D95" s="73">
        <f>ROUND(C95,2)</f>
        <v>50.03</v>
      </c>
      <c r="E95" s="60">
        <v>102.38</v>
      </c>
      <c r="F95" s="61">
        <v>0</v>
      </c>
      <c r="G95" s="74">
        <v>0.007900000000000001</v>
      </c>
      <c r="H95" s="63">
        <f>MAX(G95,-0.12*F95)</f>
        <v>0.007900000000000001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2.022005E-5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67">
        <f>IF(AND(D95&lt;49.85,G95&gt;0),$C$2*ABS(G95)/40000,(SUMPRODUCT(--(G95&gt;$S95:$U95),(G95-$S95:$U95),($V95:$X95)))*E95/40000)</f>
        <v>2.022005E-5</v>
      </c>
      <c r="Z95" s="67">
        <f>IF(AND(C95&gt;=50.1,G95&lt;0),($A$2)*ABS(G95)/40000,0)</f>
        <v>0</v>
      </c>
      <c r="AA95" s="67">
        <f>R95+Y95+Z95</f>
        <v>4.04401E-5</v>
      </c>
      <c r="AB95" s="75">
        <f>IF(AA95&gt;=0,AA95,"")</f>
        <v>4.04401E-5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49.99</v>
      </c>
      <c r="D96" s="73">
        <f>ROUND(C96,2)</f>
        <v>49.99</v>
      </c>
      <c r="E96" s="60">
        <v>289.96</v>
      </c>
      <c r="F96" s="61">
        <v>0</v>
      </c>
      <c r="G96" s="74">
        <v>0.00659</v>
      </c>
      <c r="H96" s="63">
        <f>MAX(G96,-0.12*F96)</f>
        <v>0.00659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4.777091E-5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67">
        <f>IF(AND(D96&lt;49.85,G96&gt;0),$C$2*ABS(G96)/40000,(SUMPRODUCT(--(G96&gt;$S96:$U96),(G96-$S96:$U96),($V96:$X96)))*E96/40000)</f>
        <v>4.777091E-5</v>
      </c>
      <c r="Z96" s="67">
        <f>IF(AND(C96&gt;=50.1,G96&lt;0),($A$2)*ABS(G96)/40000,0)</f>
        <v>0</v>
      </c>
      <c r="AA96" s="67">
        <f>R96+Y96+Z96</f>
        <v>9.554182E-5</v>
      </c>
      <c r="AB96" s="75">
        <f>IF(AA96&gt;=0,AA96,"")</f>
        <v>9.554182E-5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49.97</v>
      </c>
      <c r="D97" s="73">
        <f>ROUND(C97,2)</f>
        <v>49.97</v>
      </c>
      <c r="E97" s="60">
        <v>357.97</v>
      </c>
      <c r="F97" s="61">
        <v>0</v>
      </c>
      <c r="G97" s="74">
        <v>0.009220000000000001</v>
      </c>
      <c r="H97" s="63">
        <f>MAX(G97,-0.12*F97)</f>
        <v>0.009220000000000001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8.251208500000001E-5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67">
        <f>IF(AND(D97&lt;49.85,G97&gt;0),$C$2*ABS(G97)/40000,(SUMPRODUCT(--(G97&gt;$S97:$U97),(G97-$S97:$U97),($V97:$X97)))*E97/40000)</f>
        <v>8.251208500000001E-5</v>
      </c>
      <c r="Z97" s="67">
        <f>IF(AND(C97&gt;=50.1,G97&lt;0),($A$2)*ABS(G97)/40000,0)</f>
        <v>0</v>
      </c>
      <c r="AA97" s="67">
        <f>R97+Y97+Z97</f>
        <v>0.00016502417</v>
      </c>
      <c r="AB97" s="75">
        <f>IF(AA97&gt;=0,AA97,"")</f>
        <v>0.00016502417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49.99</v>
      </c>
      <c r="D98" s="73">
        <f>ROUND(C98,2)</f>
        <v>49.99</v>
      </c>
      <c r="E98" s="60">
        <v>289.96</v>
      </c>
      <c r="F98" s="61">
        <v>0</v>
      </c>
      <c r="G98" s="74">
        <v>0.00659</v>
      </c>
      <c r="H98" s="63">
        <f>MAX(G98,-0.12*F98)</f>
        <v>0.00659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4.777091E-5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67">
        <f>IF(AND(D98&lt;49.85,G98&gt;0),$C$2*ABS(G98)/40000,(SUMPRODUCT(--(G98&gt;$S98:$U98),(G98-$S98:$U98),($V98:$X98)))*E98/40000)</f>
        <v>4.777091E-5</v>
      </c>
      <c r="Z98" s="67">
        <f>IF(AND(C98&gt;=50.1,G98&lt;0),($A$2)*ABS(G98)/40000,0)</f>
        <v>0</v>
      </c>
      <c r="AA98" s="67">
        <f>R98+Y98+Z98</f>
        <v>9.554182E-5</v>
      </c>
      <c r="AB98" s="75">
        <f>IF(AA98&gt;=0,AA98,"")</f>
        <v>9.554182E-5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49.97</v>
      </c>
      <c r="D99" s="73">
        <f>ROUND(C99,2)</f>
        <v>49.97</v>
      </c>
      <c r="E99" s="60">
        <v>357.97</v>
      </c>
      <c r="F99" s="61">
        <v>0</v>
      </c>
      <c r="G99" s="74">
        <v>0.00526</v>
      </c>
      <c r="H99" s="63">
        <f>MAX(G99,-0.12*F99)</f>
        <v>0.00526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4.707305500000001E-5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67">
        <f>IF(AND(D99&lt;49.85,G99&gt;0),$C$2*ABS(G99)/40000,(SUMPRODUCT(--(G99&gt;$S99:$U99),(G99-$S99:$U99),($V99:$X99)))*E99/40000)</f>
        <v>4.707305500000001E-5</v>
      </c>
      <c r="Z99" s="67">
        <f>IF(AND(C99&gt;=50.1,G99&lt;0),($A$2)*ABS(G99)/40000,0)</f>
        <v>0</v>
      </c>
      <c r="AA99" s="67">
        <f>R99+Y99+Z99</f>
        <v>9.414611000000001E-5</v>
      </c>
      <c r="AB99" s="75">
        <f>IF(AA99&gt;=0,AA99,"")</f>
        <v>9.414611000000001E-5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49.98</v>
      </c>
      <c r="D100" s="73">
        <f>ROUND(C100,2)</f>
        <v>49.98</v>
      </c>
      <c r="E100" s="60">
        <v>323.97</v>
      </c>
      <c r="F100" s="61">
        <v>0</v>
      </c>
      <c r="G100" s="74">
        <v>0.00659</v>
      </c>
      <c r="H100" s="63">
        <f>MAX(G100,-0.12*F100)</f>
        <v>0.00659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5.337405750000001E-5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67">
        <f>IF(AND(D100&lt;49.85,G100&gt;0),$C$2*ABS(G100)/40000,(SUMPRODUCT(--(G100&gt;$S100:$U100),(G100-$S100:$U100),($V100:$X100)))*E100/40000)</f>
        <v>5.337405750000001E-5</v>
      </c>
      <c r="Z100" s="67">
        <f>IF(AND(C100&gt;=50.1,G100&lt;0),($A$2)*ABS(G100)/40000,0)</f>
        <v>0</v>
      </c>
      <c r="AA100" s="67">
        <f>R100+Y100+Z100</f>
        <v>0.000106748115</v>
      </c>
      <c r="AB100" s="75">
        <f>IF(AA100&gt;=0,AA100,"")</f>
        <v>0.000106748115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49.97</v>
      </c>
      <c r="D101" s="73">
        <f>ROUND(C101,2)</f>
        <v>49.97</v>
      </c>
      <c r="E101" s="60">
        <v>357.97</v>
      </c>
      <c r="F101" s="61">
        <v>0</v>
      </c>
      <c r="G101" s="74">
        <v>0.00526</v>
      </c>
      <c r="H101" s="63">
        <f>MAX(G101,-0.12*F101)</f>
        <v>0.00526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4.707305500000001E-5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67">
        <f>IF(AND(D101&lt;49.85,G101&gt;0),$C$2*ABS(G101)/40000,(SUMPRODUCT(--(G101&gt;$S101:$U101),(G101-$S101:$U101),($V101:$X101)))*E101/40000)</f>
        <v>4.707305500000001E-5</v>
      </c>
      <c r="Z101" s="67">
        <f>IF(AND(C101&gt;=50.1,G101&lt;0),($A$2)*ABS(G101)/40000,0)</f>
        <v>0</v>
      </c>
      <c r="AA101" s="67">
        <f>R101+Y101+Z101</f>
        <v>9.414611000000001E-5</v>
      </c>
      <c r="AB101" s="75">
        <f>IF(AA101&gt;=0,AA101,"")</f>
        <v>9.414611000000001E-5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49.95</v>
      </c>
      <c r="D102" s="73">
        <f>ROUND(C102,2)</f>
        <v>49.95</v>
      </c>
      <c r="E102" s="60">
        <v>425.97</v>
      </c>
      <c r="F102" s="61">
        <v>0</v>
      </c>
      <c r="G102" s="74">
        <v>0.007900000000000001</v>
      </c>
      <c r="H102" s="63">
        <f>MAX(G102,-0.12*F102)</f>
        <v>0.007900000000000001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8.412907500000001E-5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67">
        <f>IF(AND(D102&lt;49.85,G102&gt;0),$C$2*ABS(G102)/40000,(SUMPRODUCT(--(G102&gt;$S102:$U102),(G102-$S102:$U102),($V102:$X102)))*E102/40000)</f>
        <v>8.412907500000001E-5</v>
      </c>
      <c r="Z102" s="67">
        <f>IF(AND(C102&gt;=50.1,G102&lt;0),($A$2)*ABS(G102)/40000,0)</f>
        <v>0</v>
      </c>
      <c r="AA102" s="67">
        <f>R102+Y102+Z102</f>
        <v>0.00016825815</v>
      </c>
      <c r="AB102" s="75">
        <f>IF(AA102&gt;=0,AA102,"")</f>
        <v>0.00016825815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49.91</v>
      </c>
      <c r="D103" s="98">
        <f>ROUND(C103,2)</f>
        <v>49.91</v>
      </c>
      <c r="E103" s="99">
        <v>561.98</v>
      </c>
      <c r="F103" s="61">
        <v>0</v>
      </c>
      <c r="G103" s="100">
        <v>0.00659</v>
      </c>
      <c r="H103" s="101">
        <f>MAX(G103,-0.12*F103)</f>
        <v>0.00659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67">
        <f>H103*E103/40000</f>
        <v>9.258620500000001E-5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67">
        <f>IF(AND(D103&lt;49.85,G103&gt;0),$C$2*ABS(G103)/40000,(SUMPRODUCT(--(G103&gt;$S103:$U103),(G103-$S103:$U103),($V103:$X103)))*E103/40000)</f>
        <v>9.258620500000001E-5</v>
      </c>
      <c r="Z103" s="67">
        <f>IF(AND(C103&gt;=50.1,G103&lt;0),($A$2)*ABS(G103)/40000,0)</f>
        <v>0</v>
      </c>
      <c r="AA103" s="106">
        <f>R103+Y103+Z103</f>
        <v>0.00018517241</v>
      </c>
      <c r="AB103" s="107">
        <f>IF(AA103&gt;=0,AA103,"")</f>
        <v>0.00018517241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49.95822916666666</v>
      </c>
      <c r="D104" s="110">
        <f>ROUND(C104,2)</f>
        <v>49.96</v>
      </c>
      <c r="E104" s="111">
        <f>AVERAGE(E6:E103)</f>
        <v>386.2137500000001</v>
      </c>
      <c r="F104" s="111">
        <f>AVERAGE(F6:F103)</f>
        <v>0.3164583333333334</v>
      </c>
      <c r="G104" s="112">
        <f>SUM(G8:G103)/4</f>
        <v>0.1052824999999999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0.006373160757499997</v>
      </c>
      <c r="S104" s="113"/>
      <c r="T104" s="113"/>
      <c r="U104" s="113"/>
      <c r="V104" s="113"/>
      <c r="W104" s="113"/>
      <c r="X104" s="113"/>
      <c r="Y104" s="114">
        <f>SUM(Y8:Y103)</f>
        <v>0.009253521544999997</v>
      </c>
      <c r="Z104" s="114">
        <f>SUM(Z8:Z103)</f>
        <v>0</v>
      </c>
      <c r="AA104" s="115">
        <f>SUM(AA8:AA103)</f>
        <v>0.0156266823025</v>
      </c>
      <c r="AB104" s="116">
        <f>SUM(AB8:AB103)</f>
        <v>0.02659239280749999</v>
      </c>
      <c r="AC104" s="117">
        <f>SUM(AC8:AC103)</f>
        <v>-0.010965710505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0.0012746321515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0.0156266823025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51.1924</v>
      </c>
      <c r="AH152" s="86">
        <f>MIN(AG152,$C$2)</f>
        <v>51.1924</v>
      </c>
    </row>
    <row r="153" spans="1:37" customHeight="1" ht="16">
      <c r="AE153" s="16"/>
      <c r="AF153" s="133">
        <f>ROUND((AF152-0.01),2)</f>
        <v>50.03</v>
      </c>
      <c r="AG153" s="134">
        <f>2*$A$2/5</f>
        <v>102.3848</v>
      </c>
      <c r="AH153" s="86">
        <f>MIN(AG153,$C$2)</f>
        <v>102.3848</v>
      </c>
    </row>
    <row r="154" spans="1:37" customHeight="1" ht="16">
      <c r="AE154" s="16"/>
      <c r="AF154" s="133">
        <f>ROUND((AF153-0.01),2)</f>
        <v>50.02</v>
      </c>
      <c r="AG154" s="134">
        <f>3*$A$2/5</f>
        <v>153.5772</v>
      </c>
      <c r="AH154" s="86">
        <f>MIN(AG154,$C$2)</f>
        <v>153.5772</v>
      </c>
    </row>
    <row r="155" spans="1:37" customHeight="1" ht="16">
      <c r="AE155" s="16"/>
      <c r="AF155" s="133">
        <f>ROUND((AF154-0.01),2)</f>
        <v>50.01</v>
      </c>
      <c r="AG155" s="134">
        <f>4*$A$2/5</f>
        <v>204.7696</v>
      </c>
      <c r="AH155" s="86">
        <f>MIN(AG155,$C$2)</f>
        <v>204.7696</v>
      </c>
    </row>
    <row r="156" spans="1:37" customHeight="1" ht="16">
      <c r="AE156" s="16"/>
      <c r="AF156" s="133">
        <f>ROUND((AF155-0.01),2)</f>
        <v>50</v>
      </c>
      <c r="AG156" s="134">
        <f>5*$A$2/5</f>
        <v>255.962</v>
      </c>
      <c r="AH156" s="86">
        <f>MIN(AG156,$C$2)</f>
        <v>255.962</v>
      </c>
    </row>
    <row r="157" spans="1:37" customHeight="1" ht="16">
      <c r="AE157" s="16"/>
      <c r="AF157" s="133">
        <f>ROUND((AF156-0.01),2)</f>
        <v>49.99</v>
      </c>
      <c r="AG157" s="134">
        <f>50+15*$A$2/16</f>
        <v>289.964375</v>
      </c>
      <c r="AH157" s="86">
        <f>MIN(AG157,$C$2)</f>
        <v>289.964375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323.96675</v>
      </c>
      <c r="AH158" s="86">
        <f>MIN(AG158,$C$2)</f>
        <v>323.96675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357.969125</v>
      </c>
      <c r="AH159" s="86">
        <f>MIN(AG159,$C$2)</f>
        <v>357.969125</v>
      </c>
    </row>
    <row r="160" spans="1:37" customHeight="1" ht="16">
      <c r="AE160" s="16"/>
      <c r="AF160" s="133">
        <f>ROUND((AF159-0.01),2)</f>
        <v>49.96</v>
      </c>
      <c r="AG160" s="134">
        <f>200+12*$A$2/16</f>
        <v>391.9715</v>
      </c>
      <c r="AH160" s="86">
        <f>MIN(AG160,$C$2)</f>
        <v>391.9715</v>
      </c>
    </row>
    <row r="161" spans="1:37" customHeight="1" ht="16">
      <c r="AE161" s="16"/>
      <c r="AF161" s="133">
        <f>ROUND((AF160-0.01),2)</f>
        <v>49.95</v>
      </c>
      <c r="AG161" s="134">
        <f>250+11*$A$2/16</f>
        <v>425.973875</v>
      </c>
      <c r="AH161" s="86">
        <f>MIN(AG161,$C$2)</f>
        <v>425.973875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459.97625</v>
      </c>
      <c r="AH162" s="86">
        <f>MIN(AG162,$C$2)</f>
        <v>459.97625</v>
      </c>
    </row>
    <row r="163" spans="1:37" customHeight="1" ht="16">
      <c r="AE163" s="16"/>
      <c r="AF163" s="133">
        <f>ROUND((AF162-0.01),2)</f>
        <v>49.93</v>
      </c>
      <c r="AG163" s="134">
        <f>350+9*$A$2/16</f>
        <v>493.978625</v>
      </c>
      <c r="AH163" s="86">
        <f>MIN(AG163,$C$2)</f>
        <v>493.978625</v>
      </c>
    </row>
    <row r="164" spans="1:37" customHeight="1" ht="15">
      <c r="AE164" s="16"/>
      <c r="AF164" s="133">
        <f>ROUND((AF163-0.01),2)</f>
        <v>49.92</v>
      </c>
      <c r="AG164" s="134">
        <f>400+8*$A$2/16</f>
        <v>527.981</v>
      </c>
      <c r="AH164" s="135">
        <f>MIN(AG164,$C$2)</f>
        <v>527.981</v>
      </c>
    </row>
    <row r="165" spans="1:37" customHeight="1" ht="15">
      <c r="AE165" s="16"/>
      <c r="AF165" s="133">
        <f>ROUND((AF164-0.01),2)</f>
        <v>49.91</v>
      </c>
      <c r="AG165" s="134">
        <f>450+7*$A$2/16</f>
        <v>561.983375</v>
      </c>
      <c r="AH165" s="135">
        <f>MIN(AG165,$C$2)</f>
        <v>561.983375</v>
      </c>
    </row>
    <row r="166" spans="1:37" customHeight="1" ht="15">
      <c r="AE166" s="16"/>
      <c r="AF166" s="133">
        <f>ROUND((AF165-0.01),2)</f>
        <v>49.9</v>
      </c>
      <c r="AG166" s="134">
        <f>500+6*$A$2/16</f>
        <v>595.9857500000001</v>
      </c>
      <c r="AH166" s="135">
        <f>MIN(AG166,$C$2)</f>
        <v>595.9857500000001</v>
      </c>
    </row>
    <row r="167" spans="1:37" customHeight="1" ht="15">
      <c r="AE167" s="16"/>
      <c r="AF167" s="133">
        <f>ROUND((AF166-0.01),2)</f>
        <v>49.89</v>
      </c>
      <c r="AG167" s="134">
        <f>550+5*$A$2/16</f>
        <v>629.988125</v>
      </c>
      <c r="AH167" s="135">
        <f>MIN(AG167,$C$2)</f>
        <v>629.988125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663.9905</v>
      </c>
      <c r="AH168" s="135">
        <f>MIN(AG168,$C$2)</f>
        <v>663.9905</v>
      </c>
    </row>
    <row r="169" spans="1:37" customHeight="1" ht="15">
      <c r="AE169" s="16"/>
      <c r="AF169" s="133">
        <f>ROUND((AF168-0.01),2)</f>
        <v>49.87</v>
      </c>
      <c r="AG169" s="134">
        <f>650+3*$A$2/16</f>
        <v>697.992875</v>
      </c>
      <c r="AH169" s="135">
        <f>MIN(AG169,$C$2)</f>
        <v>697.992875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731.9952499999999</v>
      </c>
      <c r="AH170" s="135">
        <f>MIN(AG170,$C$2)</f>
        <v>731.9952499999999</v>
      </c>
    </row>
    <row r="171" spans="1:37" customHeight="1" ht="15">
      <c r="AE171" s="16"/>
      <c r="AF171" s="133">
        <f>ROUND((AF170-0.01),2)</f>
        <v>49.85</v>
      </c>
      <c r="AG171" s="134">
        <f>750+1*$A$2/16</f>
        <v>765.997625</v>
      </c>
      <c r="AH171" s="135">
        <f>MIN(AG171,$C$2)</f>
        <v>765.997625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8.1640625" customWidth="true" style="0"/>
    <col min="25" max="25" width="17.5" customWidth="true" style="0"/>
    <col min="26" max="26" width="16.6640625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0.005386858845500001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294.842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16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6</v>
      </c>
      <c r="M3" s="27"/>
      <c r="N3" s="27">
        <v>0.76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49.83</v>
      </c>
      <c r="D8" s="59">
        <f>ROUND(C8,2)</f>
        <v>49.83</v>
      </c>
      <c r="E8" s="60">
        <v>800</v>
      </c>
      <c r="F8" s="61">
        <v>0</v>
      </c>
      <c r="G8" s="62">
        <v>0.00395</v>
      </c>
      <c r="H8" s="63">
        <f>MAX(G8,-0.12*F8)</f>
        <v>0.00395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7.900000000000001E-5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7.900000000000001E-5</v>
      </c>
      <c r="Z8" s="138">
        <f>IF(AND(C8&gt;=50.1,G8&lt;0),($A$2)*ABS(G8)/40000,0)</f>
        <v>0</v>
      </c>
      <c r="AA8" s="67">
        <f>R8+Y8+Z8</f>
        <v>0.000158</v>
      </c>
      <c r="AB8" s="64">
        <f>IF(AA8&gt;=0,AA8,"")</f>
        <v>0.000158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49.85</v>
      </c>
      <c r="D9" s="73">
        <f>ROUND(C9,2)</f>
        <v>49.85</v>
      </c>
      <c r="E9" s="60">
        <v>768.4299999999999</v>
      </c>
      <c r="F9" s="61">
        <v>0</v>
      </c>
      <c r="G9" s="74">
        <v>0.00526</v>
      </c>
      <c r="H9" s="63">
        <f>MAX(G9,-0.12*F9)</f>
        <v>0.00526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0.000101048545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0.000101048545</v>
      </c>
      <c r="Z9" s="138">
        <f>IF(AND(C9&gt;=50.1,G9&lt;0),($A$2)*ABS(G9)/40000,0)</f>
        <v>0</v>
      </c>
      <c r="AA9" s="67">
        <f>R9+Y9+Z9</f>
        <v>0.00020209709</v>
      </c>
      <c r="AB9" s="139">
        <f>IF(AA9&gt;=0,AA9,"")</f>
        <v>0.00020209709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49.94</v>
      </c>
      <c r="D10" s="73">
        <f>ROUND(C10,2)</f>
        <v>49.94</v>
      </c>
      <c r="E10" s="60">
        <v>484.28</v>
      </c>
      <c r="F10" s="61">
        <v>0</v>
      </c>
      <c r="G10" s="74">
        <v>0.00395</v>
      </c>
      <c r="H10" s="63">
        <f>MAX(G10,-0.12*F10)</f>
        <v>0.00395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4.782265E-5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4.782265E-5</v>
      </c>
      <c r="Z10" s="138">
        <f>IF(AND(C10&gt;=50.1,G10&lt;0),($A$2)*ABS(G10)/40000,0)</f>
        <v>0</v>
      </c>
      <c r="AA10" s="67">
        <f>R10+Y10+Z10</f>
        <v>9.56453E-5</v>
      </c>
      <c r="AB10" s="139">
        <f>IF(AA10&gt;=0,AA10,"")</f>
        <v>9.56453E-5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49.97</v>
      </c>
      <c r="D11" s="73">
        <f>ROUND(C11,2)</f>
        <v>49.97</v>
      </c>
      <c r="E11" s="60">
        <v>389.56</v>
      </c>
      <c r="F11" s="61">
        <v>0</v>
      </c>
      <c r="G11" s="74">
        <v>0.00526</v>
      </c>
      <c r="H11" s="63">
        <f>MAX(G11,-0.12*F11)</f>
        <v>0.00526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5.122714000000001E-5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5.122714000000001E-5</v>
      </c>
      <c r="Z11" s="138">
        <f>IF(AND(C11&gt;=50.1,G11&lt;0),($A$2)*ABS(G11)/40000,0)</f>
        <v>0</v>
      </c>
      <c r="AA11" s="67">
        <f>R11+Y11+Z11</f>
        <v>0.00010245428</v>
      </c>
      <c r="AB11" s="139">
        <f>IF(AA11&gt;=0,AA11,"")</f>
        <v>0.00010245428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49.97</v>
      </c>
      <c r="D12" s="73">
        <f>ROUND(C12,2)</f>
        <v>49.97</v>
      </c>
      <c r="E12" s="60">
        <v>389.56</v>
      </c>
      <c r="F12" s="61">
        <v>0</v>
      </c>
      <c r="G12" s="74">
        <v>0.00395</v>
      </c>
      <c r="H12" s="63">
        <f>MAX(G12,-0.12*F12)</f>
        <v>0.00395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3.846905E-5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3.846905E-5</v>
      </c>
      <c r="Z12" s="138">
        <f>IF(AND(C12&gt;=50.1,G12&lt;0),($A$2)*ABS(G12)/40000,0)</f>
        <v>0</v>
      </c>
      <c r="AA12" s="67">
        <f>R12+Y12+Z12</f>
        <v>7.693810000000001E-5</v>
      </c>
      <c r="AB12" s="139">
        <f>IF(AA12&gt;=0,AA12,"")</f>
        <v>7.693810000000001E-5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49.99</v>
      </c>
      <c r="D13" s="73">
        <f>ROUND(C13,2)</f>
        <v>49.99</v>
      </c>
      <c r="E13" s="60">
        <v>326.41</v>
      </c>
      <c r="F13" s="61">
        <v>0</v>
      </c>
      <c r="G13" s="74">
        <v>0.00395</v>
      </c>
      <c r="H13" s="63">
        <f>MAX(G13,-0.12*F13)</f>
        <v>0.00395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3.22329875E-5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3.22329875E-5</v>
      </c>
      <c r="Z13" s="138">
        <f>IF(AND(C13&gt;=50.1,G13&lt;0),($A$2)*ABS(G13)/40000,0)</f>
        <v>0</v>
      </c>
      <c r="AA13" s="67">
        <f>R13+Y13+Z13</f>
        <v>6.446597500000001E-5</v>
      </c>
      <c r="AB13" s="139">
        <f>IF(AA13&gt;=0,AA13,"")</f>
        <v>6.446597500000001E-5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50.01</v>
      </c>
      <c r="D14" s="73">
        <f>ROUND(C14,2)</f>
        <v>50.01</v>
      </c>
      <c r="E14" s="60">
        <v>235.87</v>
      </c>
      <c r="F14" s="61">
        <v>0</v>
      </c>
      <c r="G14" s="74">
        <v>0.00526</v>
      </c>
      <c r="H14" s="63">
        <f>MAX(G14,-0.12*F14)</f>
        <v>0.00526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3.1016905E-5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3.1016905E-5</v>
      </c>
      <c r="Z14" s="138">
        <f>IF(AND(C14&gt;=50.1,G14&lt;0),($A$2)*ABS(G14)/40000,0)</f>
        <v>0</v>
      </c>
      <c r="AA14" s="67">
        <f>R14+Y14+Z14</f>
        <v>6.203381E-5</v>
      </c>
      <c r="AB14" s="139">
        <f>IF(AA14&gt;=0,AA14,"")</f>
        <v>6.203381E-5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49.99</v>
      </c>
      <c r="D15" s="73">
        <f>ROUND(C15,2)</f>
        <v>49.99</v>
      </c>
      <c r="E15" s="60">
        <v>326.41</v>
      </c>
      <c r="F15" s="61">
        <v>0</v>
      </c>
      <c r="G15" s="74">
        <v>0.00395</v>
      </c>
      <c r="H15" s="63">
        <f>MAX(G15,-0.12*F15)</f>
        <v>0.00395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3.22329875E-5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3.22329875E-5</v>
      </c>
      <c r="Z15" s="138">
        <f>IF(AND(C15&gt;=50.1,G15&lt;0),($A$2)*ABS(G15)/40000,0)</f>
        <v>0</v>
      </c>
      <c r="AA15" s="67">
        <f>R15+Y15+Z15</f>
        <v>6.446597500000001E-5</v>
      </c>
      <c r="AB15" s="139">
        <f>IF(AA15&gt;=0,AA15,"")</f>
        <v>6.446597500000001E-5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49.98</v>
      </c>
      <c r="D16" s="73">
        <f>ROUND(C16,2)</f>
        <v>49.98</v>
      </c>
      <c r="E16" s="60">
        <v>357.99</v>
      </c>
      <c r="F16" s="61">
        <v>0</v>
      </c>
      <c r="G16" s="74">
        <v>0.00395</v>
      </c>
      <c r="H16" s="63">
        <f>MAX(G16,-0.12*F16)</f>
        <v>0.00395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3.535151250000001E-5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3.535151250000001E-5</v>
      </c>
      <c r="Z16" s="138">
        <f>IF(AND(C16&gt;=50.1,G16&lt;0),($A$2)*ABS(G16)/40000,0)</f>
        <v>0</v>
      </c>
      <c r="AA16" s="67">
        <f>R16+Y16+Z16</f>
        <v>7.070302500000001E-5</v>
      </c>
      <c r="AB16" s="139">
        <f>IF(AA16&gt;=0,AA16,"")</f>
        <v>7.070302500000001E-5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49.97</v>
      </c>
      <c r="D17" s="73">
        <f>ROUND(C17,2)</f>
        <v>49.97</v>
      </c>
      <c r="E17" s="60">
        <v>389.56</v>
      </c>
      <c r="F17" s="61">
        <v>0</v>
      </c>
      <c r="G17" s="74">
        <v>0.00526</v>
      </c>
      <c r="H17" s="63">
        <f>MAX(G17,-0.12*F17)</f>
        <v>0.00526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5.122714000000001E-5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5.122714000000001E-5</v>
      </c>
      <c r="Z17" s="138">
        <f>IF(AND(C17&gt;=50.1,G17&lt;0),($A$2)*ABS(G17)/40000,0)</f>
        <v>0</v>
      </c>
      <c r="AA17" s="67">
        <f>R17+Y17+Z17</f>
        <v>0.00010245428</v>
      </c>
      <c r="AB17" s="139">
        <f>IF(AA17&gt;=0,AA17,"")</f>
        <v>0.00010245428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49.97</v>
      </c>
      <c r="D18" s="73">
        <f>ROUND(C18,2)</f>
        <v>49.97</v>
      </c>
      <c r="E18" s="60">
        <v>389.56</v>
      </c>
      <c r="F18" s="61">
        <v>0</v>
      </c>
      <c r="G18" s="74">
        <v>0.00395</v>
      </c>
      <c r="H18" s="63">
        <f>MAX(G18,-0.12*F18)</f>
        <v>0.00395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3.846905E-5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3.846905E-5</v>
      </c>
      <c r="Z18" s="138">
        <f>IF(AND(C18&gt;=50.1,G18&lt;0),($A$2)*ABS(G18)/40000,0)</f>
        <v>0</v>
      </c>
      <c r="AA18" s="67">
        <f>R18+Y18+Z18</f>
        <v>7.693810000000001E-5</v>
      </c>
      <c r="AB18" s="139">
        <f>IF(AA18&gt;=0,AA18,"")</f>
        <v>7.693810000000001E-5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49.98</v>
      </c>
      <c r="D19" s="73">
        <f>ROUND(C19,2)</f>
        <v>49.98</v>
      </c>
      <c r="E19" s="60">
        <v>357.99</v>
      </c>
      <c r="F19" s="61">
        <v>0</v>
      </c>
      <c r="G19" s="74">
        <v>0.00526</v>
      </c>
      <c r="H19" s="63">
        <f>MAX(G19,-0.12*F19)</f>
        <v>0.00526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4.7075685E-5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4.7075685E-5</v>
      </c>
      <c r="Z19" s="138">
        <f>IF(AND(C19&gt;=50.1,G19&lt;0),($A$2)*ABS(G19)/40000,0)</f>
        <v>0</v>
      </c>
      <c r="AA19" s="67">
        <f>R19+Y19+Z19</f>
        <v>9.415137E-5</v>
      </c>
      <c r="AB19" s="139">
        <f>IF(AA19&gt;=0,AA19,"")</f>
        <v>9.415137E-5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49.97</v>
      </c>
      <c r="D20" s="73">
        <f>ROUND(C20,2)</f>
        <v>49.97</v>
      </c>
      <c r="E20" s="60">
        <v>389.56</v>
      </c>
      <c r="F20" s="61">
        <v>0</v>
      </c>
      <c r="G20" s="74">
        <v>0.00395</v>
      </c>
      <c r="H20" s="63">
        <f>MAX(G20,-0.12*F20)</f>
        <v>0.00395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3.846905E-5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3.846905E-5</v>
      </c>
      <c r="Z20" s="138">
        <f>IF(AND(C20&gt;=50.1,G20&lt;0),($A$2)*ABS(G20)/40000,0)</f>
        <v>0</v>
      </c>
      <c r="AA20" s="67">
        <f>R20+Y20+Z20</f>
        <v>7.693810000000001E-5</v>
      </c>
      <c r="AB20" s="139">
        <f>IF(AA20&gt;=0,AA20,"")</f>
        <v>7.693810000000001E-5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49.92</v>
      </c>
      <c r="D21" s="73">
        <f>ROUND(C21,2)</f>
        <v>49.92</v>
      </c>
      <c r="E21" s="60">
        <v>547.42</v>
      </c>
      <c r="F21" s="61">
        <v>0</v>
      </c>
      <c r="G21" s="74">
        <v>0.00395</v>
      </c>
      <c r="H21" s="63">
        <f>MAX(G21,-0.12*F21)</f>
        <v>0.00395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5.4057725E-5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5.4057725E-5</v>
      </c>
      <c r="Z21" s="138">
        <f>IF(AND(C21&gt;=50.1,G21&lt;0),($A$2)*ABS(G21)/40000,0)</f>
        <v>0</v>
      </c>
      <c r="AA21" s="67">
        <f>R21+Y21+Z21</f>
        <v>0.00010811545</v>
      </c>
      <c r="AB21" s="139">
        <f>IF(AA21&gt;=0,AA21,"")</f>
        <v>0.00010811545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49.92</v>
      </c>
      <c r="D22" s="73">
        <f>ROUND(C22,2)</f>
        <v>49.92</v>
      </c>
      <c r="E22" s="60">
        <v>547.42</v>
      </c>
      <c r="F22" s="61">
        <v>0</v>
      </c>
      <c r="G22" s="74">
        <v>0.00526</v>
      </c>
      <c r="H22" s="63">
        <f>MAX(G22,-0.12*F22)</f>
        <v>0.00526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7.198572999999999E-5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7.198572999999999E-5</v>
      </c>
      <c r="Z22" s="138">
        <f>IF(AND(C22&gt;=50.1,G22&lt;0),($A$2)*ABS(G22)/40000,0)</f>
        <v>0</v>
      </c>
      <c r="AA22" s="67">
        <f>R22+Y22+Z22</f>
        <v>0.00014397146</v>
      </c>
      <c r="AB22" s="139">
        <f>IF(AA22&gt;=0,AA22,"")</f>
        <v>0.00014397146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49.95</v>
      </c>
      <c r="D23" s="73">
        <f>ROUND(C23,2)</f>
        <v>49.95</v>
      </c>
      <c r="E23" s="60">
        <v>452.7</v>
      </c>
      <c r="F23" s="61">
        <v>0</v>
      </c>
      <c r="G23" s="74">
        <v>0.00659</v>
      </c>
      <c r="H23" s="63">
        <f>MAX(G23,-0.12*F23)</f>
        <v>0.00659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7.4582325E-5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7.4582325E-5</v>
      </c>
      <c r="Z23" s="138">
        <f>IF(AND(C23&gt;=50.1,G23&lt;0),($A$2)*ABS(G23)/40000,0)</f>
        <v>0</v>
      </c>
      <c r="AA23" s="67">
        <f>R23+Y23+Z23</f>
        <v>0.00014916465</v>
      </c>
      <c r="AB23" s="139">
        <f>IF(AA23&gt;=0,AA23,"")</f>
        <v>0.00014916465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49.99</v>
      </c>
      <c r="D24" s="73">
        <f>ROUND(C24,2)</f>
        <v>49.99</v>
      </c>
      <c r="E24" s="60">
        <v>326.41</v>
      </c>
      <c r="F24" s="61">
        <v>0</v>
      </c>
      <c r="G24" s="74">
        <v>0.00659</v>
      </c>
      <c r="H24" s="63">
        <f>MAX(G24,-0.12*F24)</f>
        <v>0.00659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5.377604750000001E-5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5.377604750000001E-5</v>
      </c>
      <c r="Z24" s="138">
        <f>IF(AND(C24&gt;=50.1,G24&lt;0),($A$2)*ABS(G24)/40000,0)</f>
        <v>0</v>
      </c>
      <c r="AA24" s="67">
        <f>R24+Y24+Z24</f>
        <v>0.000107552095</v>
      </c>
      <c r="AB24" s="139">
        <f>IF(AA24&gt;=0,AA24,"")</f>
        <v>0.000107552095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357.99</v>
      </c>
      <c r="F25" s="61">
        <v>0</v>
      </c>
      <c r="G25" s="74">
        <v>0.00659</v>
      </c>
      <c r="H25" s="63">
        <f>MAX(G25,-0.12*F25)</f>
        <v>0.00659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5.89788525E-5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5.89788525E-5</v>
      </c>
      <c r="Z25" s="138">
        <f>IF(AND(C25&gt;=50.1,G25&lt;0),($A$2)*ABS(G25)/40000,0)</f>
        <v>0</v>
      </c>
      <c r="AA25" s="67">
        <f>R25+Y25+Z25</f>
        <v>0.000117957705</v>
      </c>
      <c r="AB25" s="139">
        <f>IF(AA25&gt;=0,AA25,"")</f>
        <v>0.000117957705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</v>
      </c>
      <c r="D26" s="73">
        <f>ROUND(C26,2)</f>
        <v>50</v>
      </c>
      <c r="E26" s="60">
        <v>294.84</v>
      </c>
      <c r="F26" s="61">
        <v>0</v>
      </c>
      <c r="G26" s="74">
        <v>0.00395</v>
      </c>
      <c r="H26" s="63">
        <f>MAX(G26,-0.12*F26)</f>
        <v>0.00395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2.911545E-5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2.911545E-5</v>
      </c>
      <c r="Z26" s="138">
        <f>IF(AND(C26&gt;=50.1,G26&lt;0),($A$2)*ABS(G26)/40000,0)</f>
        <v>0</v>
      </c>
      <c r="AA26" s="67">
        <f>R26+Y26+Z26</f>
        <v>5.82309E-5</v>
      </c>
      <c r="AB26" s="139">
        <f>IF(AA26&gt;=0,AA26,"")</f>
        <v>5.82309E-5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49.93</v>
      </c>
      <c r="D27" s="73">
        <f>ROUND(C27,2)</f>
        <v>49.93</v>
      </c>
      <c r="E27" s="60">
        <v>515.85</v>
      </c>
      <c r="F27" s="61">
        <v>0</v>
      </c>
      <c r="G27" s="74">
        <v>0.00395</v>
      </c>
      <c r="H27" s="63">
        <f>MAX(G27,-0.12*F27)</f>
        <v>0.00395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5.094018750000001E-5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5.094018750000001E-5</v>
      </c>
      <c r="Z27" s="138">
        <f>IF(AND(C27&gt;=50.1,G27&lt;0),($A$2)*ABS(G27)/40000,0)</f>
        <v>0</v>
      </c>
      <c r="AA27" s="67">
        <f>R27+Y27+Z27</f>
        <v>0.000101880375</v>
      </c>
      <c r="AB27" s="139">
        <f>IF(AA27&gt;=0,AA27,"")</f>
        <v>0.000101880375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49.92</v>
      </c>
      <c r="D28" s="73">
        <f>ROUND(C28,2)</f>
        <v>49.92</v>
      </c>
      <c r="E28" s="60">
        <v>547.42</v>
      </c>
      <c r="F28" s="61">
        <v>0</v>
      </c>
      <c r="G28" s="74">
        <v>0.00526</v>
      </c>
      <c r="H28" s="63">
        <f>MAX(G28,-0.12*F28)</f>
        <v>0.00526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7.198572999999999E-5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7.198572999999999E-5</v>
      </c>
      <c r="Z28" s="138">
        <f>IF(AND(C28&gt;=50.1,G28&lt;0),($A$2)*ABS(G28)/40000,0)</f>
        <v>0</v>
      </c>
      <c r="AA28" s="67">
        <f>R28+Y28+Z28</f>
        <v>0.00014397146</v>
      </c>
      <c r="AB28" s="139">
        <f>IF(AA28&gt;=0,AA28,"")</f>
        <v>0.00014397146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49.89</v>
      </c>
      <c r="D29" s="73">
        <f>ROUND(C29,2)</f>
        <v>49.89</v>
      </c>
      <c r="E29" s="60">
        <v>642.14</v>
      </c>
      <c r="F29" s="61">
        <v>0</v>
      </c>
      <c r="G29" s="74">
        <v>0.00395</v>
      </c>
      <c r="H29" s="63">
        <f>MAX(G29,-0.12*F29)</f>
        <v>0.00395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6.341132500000001E-5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6.341132500000001E-5</v>
      </c>
      <c r="Z29" s="138">
        <f>IF(AND(C29&gt;=50.1,G29&lt;0),($A$2)*ABS(G29)/40000,0)</f>
        <v>0</v>
      </c>
      <c r="AA29" s="67">
        <f>R29+Y29+Z29</f>
        <v>0.00012682265</v>
      </c>
      <c r="AB29" s="139">
        <f>IF(AA29&gt;=0,AA29,"")</f>
        <v>0.00012682265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49.92</v>
      </c>
      <c r="D30" s="73">
        <f>ROUND(C30,2)</f>
        <v>49.92</v>
      </c>
      <c r="E30" s="60">
        <v>547.42</v>
      </c>
      <c r="F30" s="61">
        <v>0</v>
      </c>
      <c r="G30" s="74">
        <v>0.00395</v>
      </c>
      <c r="H30" s="63">
        <f>MAX(G30,-0.12*F30)</f>
        <v>0.00395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5.4057725E-5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5.4057725E-5</v>
      </c>
      <c r="Z30" s="138">
        <f>IF(AND(C30&gt;=50.1,G30&lt;0),($A$2)*ABS(G30)/40000,0)</f>
        <v>0</v>
      </c>
      <c r="AA30" s="67">
        <f>R30+Y30+Z30</f>
        <v>0.00010811545</v>
      </c>
      <c r="AB30" s="139">
        <f>IF(AA30&gt;=0,AA30,"")</f>
        <v>0.00010811545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49.84</v>
      </c>
      <c r="D31" s="73">
        <f>ROUND(C31,2)</f>
        <v>49.84</v>
      </c>
      <c r="E31" s="60">
        <v>800</v>
      </c>
      <c r="F31" s="61">
        <v>0</v>
      </c>
      <c r="G31" s="74">
        <v>0.00526</v>
      </c>
      <c r="H31" s="63">
        <f>MAX(G31,-0.12*F31)</f>
        <v>0.00526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0.0001052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0.0001052</v>
      </c>
      <c r="Z31" s="138">
        <f>IF(AND(C31&gt;=50.1,G31&lt;0),($A$2)*ABS(G31)/40000,0)</f>
        <v>0</v>
      </c>
      <c r="AA31" s="67">
        <f>R31+Y31+Z31</f>
        <v>0.0002104</v>
      </c>
      <c r="AB31" s="139">
        <f>IF(AA31&gt;=0,AA31,"")</f>
        <v>0.0002104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</v>
      </c>
      <c r="D32" s="73">
        <f>ROUND(C32,2)</f>
        <v>49.9</v>
      </c>
      <c r="E32" s="60">
        <v>610.5700000000001</v>
      </c>
      <c r="F32" s="61">
        <v>0</v>
      </c>
      <c r="G32" s="74">
        <v>0.00395</v>
      </c>
      <c r="H32" s="63">
        <f>MAX(G32,-0.12*F32)</f>
        <v>0.00395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6.02937875E-5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6.02937875E-5</v>
      </c>
      <c r="Z32" s="138">
        <f>IF(AND(C32&gt;=50.1,G32&lt;0),($A$2)*ABS(G32)/40000,0)</f>
        <v>0</v>
      </c>
      <c r="AA32" s="67">
        <f>R32+Y32+Z32</f>
        <v>0.000120587575</v>
      </c>
      <c r="AB32" s="139">
        <f>IF(AA32&gt;=0,AA32,"")</f>
        <v>0.000120587575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</v>
      </c>
      <c r="D33" s="73">
        <f>ROUND(C33,2)</f>
        <v>49.9</v>
      </c>
      <c r="E33" s="60">
        <v>610.5700000000001</v>
      </c>
      <c r="F33" s="61">
        <v>0</v>
      </c>
      <c r="G33" s="74">
        <v>0.00395</v>
      </c>
      <c r="H33" s="63">
        <f>MAX(G33,-0.12*F33)</f>
        <v>0.00395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6.02937875E-5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6.02937875E-5</v>
      </c>
      <c r="Z33" s="138">
        <f>IF(AND(C33&gt;=50.1,G33&lt;0),($A$2)*ABS(G33)/40000,0)</f>
        <v>0</v>
      </c>
      <c r="AA33" s="67">
        <f>R33+Y33+Z33</f>
        <v>0.000120587575</v>
      </c>
      <c r="AB33" s="139">
        <f>IF(AA33&gt;=0,AA33,"")</f>
        <v>0.000120587575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49.89</v>
      </c>
      <c r="D34" s="73">
        <f>ROUND(C34,2)</f>
        <v>49.89</v>
      </c>
      <c r="E34" s="60">
        <v>642.14</v>
      </c>
      <c r="F34" s="61">
        <v>0</v>
      </c>
      <c r="G34" s="74">
        <v>0.00395</v>
      </c>
      <c r="H34" s="63">
        <f>MAX(G34,-0.12*F34)</f>
        <v>0.00395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6.341132500000001E-5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6.341132500000001E-5</v>
      </c>
      <c r="Z34" s="138">
        <f>IF(AND(C34&gt;=50.1,G34&lt;0),($A$2)*ABS(G34)/40000,0)</f>
        <v>0</v>
      </c>
      <c r="AA34" s="67">
        <f>R34+Y34+Z34</f>
        <v>0.00012682265</v>
      </c>
      <c r="AB34" s="139">
        <f>IF(AA34&gt;=0,AA34,"")</f>
        <v>0.00012682265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49.83</v>
      </c>
      <c r="D35" s="73">
        <f>ROUND(C35,2)</f>
        <v>49.83</v>
      </c>
      <c r="E35" s="60">
        <v>800</v>
      </c>
      <c r="F35" s="61">
        <v>0</v>
      </c>
      <c r="G35" s="74">
        <v>0.00395</v>
      </c>
      <c r="H35" s="63">
        <f>MAX(G35,-0.12*F35)</f>
        <v>0.00395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7.900000000000001E-5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7.900000000000001E-5</v>
      </c>
      <c r="Z35" s="138">
        <f>IF(AND(C35&gt;=50.1,G35&lt;0),($A$2)*ABS(G35)/40000,0)</f>
        <v>0</v>
      </c>
      <c r="AA35" s="67">
        <f>R35+Y35+Z35</f>
        <v>0.000158</v>
      </c>
      <c r="AB35" s="139">
        <f>IF(AA35&gt;=0,AA35,"")</f>
        <v>0.000158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49.8</v>
      </c>
      <c r="D36" s="73">
        <f>ROUND(C36,2)</f>
        <v>49.8</v>
      </c>
      <c r="E36" s="60">
        <v>800</v>
      </c>
      <c r="F36" s="61">
        <v>0</v>
      </c>
      <c r="G36" s="74">
        <v>0.01316</v>
      </c>
      <c r="H36" s="63">
        <f>MAX(G36,-0.12*F36)</f>
        <v>0.01316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0.0002632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0.0002632</v>
      </c>
      <c r="Z36" s="138">
        <f>IF(AND(C36&gt;=50.1,G36&lt;0),($A$2)*ABS(G36)/40000,0)</f>
        <v>0</v>
      </c>
      <c r="AA36" s="67">
        <f>R36+Y36+Z36</f>
        <v>0.0005264</v>
      </c>
      <c r="AB36" s="139">
        <f>IF(AA36&gt;=0,AA36,"")</f>
        <v>0.0005264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49.85</v>
      </c>
      <c r="D37" s="73">
        <f>ROUND(C37,2)</f>
        <v>49.85</v>
      </c>
      <c r="E37" s="60">
        <v>768.4299999999999</v>
      </c>
      <c r="F37" s="61">
        <v>0</v>
      </c>
      <c r="G37" s="74">
        <v>0.01448</v>
      </c>
      <c r="H37" s="63">
        <f>MAX(G37,-0.12*F37)</f>
        <v>0.01448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0.00027817166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0.00027817166</v>
      </c>
      <c r="Z37" s="138">
        <f>IF(AND(C37&gt;=50.1,G37&lt;0),($A$2)*ABS(G37)/40000,0)</f>
        <v>0</v>
      </c>
      <c r="AA37" s="67">
        <f>R37+Y37+Z37</f>
        <v>0.00055634332</v>
      </c>
      <c r="AB37" s="139">
        <f>IF(AA37&gt;=0,AA37,"")</f>
        <v>0.00055634332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</v>
      </c>
      <c r="D38" s="73">
        <f>ROUND(C38,2)</f>
        <v>50</v>
      </c>
      <c r="E38" s="60">
        <v>294.84</v>
      </c>
      <c r="F38" s="61">
        <v>1.71</v>
      </c>
      <c r="G38" s="74">
        <v>0.26307</v>
      </c>
      <c r="H38" s="63">
        <f>MAX(G38,-0.12*F38)</f>
        <v>0.26307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0.00193908897</v>
      </c>
      <c r="S38" s="60">
        <f>MIN($S$6/100*F38,150)</f>
        <v>0.2052</v>
      </c>
      <c r="T38" s="60">
        <f>MIN($T$6/100*F38,200)</f>
        <v>0.2565</v>
      </c>
      <c r="U38" s="60">
        <f>MIN($U$6/100*F38,250)</f>
        <v>0.342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9.499744800000008E-5</v>
      </c>
      <c r="Z38" s="138">
        <f>IF(AND(C38&gt;=50.1,G38&lt;0),($A$2)*ABS(G38)/40000,0)</f>
        <v>0</v>
      </c>
      <c r="AA38" s="67">
        <f>R38+Y38+Z38</f>
        <v>0.002034086418</v>
      </c>
      <c r="AB38" s="139">
        <f>IF(AA38&gt;=0,AA38,"")</f>
        <v>0.002034086418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49.98</v>
      </c>
      <c r="D39" s="73">
        <f>ROUND(C39,2)</f>
        <v>49.98</v>
      </c>
      <c r="E39" s="60">
        <v>357.99</v>
      </c>
      <c r="F39" s="61">
        <v>1.71</v>
      </c>
      <c r="G39" s="74">
        <v>-0.07133</v>
      </c>
      <c r="H39" s="63">
        <f>MAX(G39,-0.12*F39)</f>
        <v>-0.07133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-0.0006383856675</v>
      </c>
      <c r="S39" s="60">
        <f>MIN($S$6/100*F39,150)</f>
        <v>0.2052</v>
      </c>
      <c r="T39" s="60">
        <f>MIN($T$6/100*F39,200)</f>
        <v>0.2565</v>
      </c>
      <c r="U39" s="60">
        <f>MIN($U$6/100*F39,250)</f>
        <v>0.342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138">
        <f>IF(AND(C39&gt;=50.1,G39&lt;0),($A$2)*ABS(G39)/40000,0)</f>
        <v>0</v>
      </c>
      <c r="AA39" s="67">
        <f>R39+Y39+Z39</f>
        <v>-0.0006383856675</v>
      </c>
      <c r="AB39" s="139" t="str">
        <f>IF(AA39&gt;=0,AA39,"")</f>
        <v/>
      </c>
      <c r="AC39" s="76">
        <f>IF(AA39&lt;0,AA39,"")</f>
        <v>-0.0006383856675</v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49.97</v>
      </c>
      <c r="D40" s="73">
        <f>ROUND(C40,2)</f>
        <v>49.97</v>
      </c>
      <c r="E40" s="60">
        <v>389.56</v>
      </c>
      <c r="F40" s="61">
        <v>1.71</v>
      </c>
      <c r="G40" s="74">
        <v>-0.08055</v>
      </c>
      <c r="H40" s="63">
        <f>MAX(G40,-0.12*F40)</f>
        <v>-0.08055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-0.00078447645</v>
      </c>
      <c r="S40" s="60">
        <f>MIN($S$6/100*F40,150)</f>
        <v>0.2052</v>
      </c>
      <c r="T40" s="60">
        <f>MIN($T$6/100*F40,200)</f>
        <v>0.2565</v>
      </c>
      <c r="U40" s="60">
        <f>MIN($U$6/100*F40,250)</f>
        <v>0.342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138">
        <f>IF(AND(C40&gt;=50.1,G40&lt;0),($A$2)*ABS(G40)/40000,0)</f>
        <v>0</v>
      </c>
      <c r="AA40" s="67">
        <f>R40+Y40+Z40</f>
        <v>-0.00078447645</v>
      </c>
      <c r="AB40" s="139" t="str">
        <f>IF(AA40&gt;=0,AA40,"")</f>
        <v/>
      </c>
      <c r="AC40" s="76">
        <f>IF(AA40&lt;0,AA40,"")</f>
        <v>-0.00078447645</v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49.93</v>
      </c>
      <c r="D41" s="73">
        <f>ROUND(C41,2)</f>
        <v>49.93</v>
      </c>
      <c r="E41" s="60">
        <v>515.85</v>
      </c>
      <c r="F41" s="61">
        <v>1.71</v>
      </c>
      <c r="G41" s="74">
        <v>-0.07922999999999999</v>
      </c>
      <c r="H41" s="63">
        <f>MAX(G41,-0.12*F41)</f>
        <v>-0.07922999999999999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-0.0010217698875</v>
      </c>
      <c r="S41" s="60">
        <f>MIN($S$6/100*F41,150)</f>
        <v>0.2052</v>
      </c>
      <c r="T41" s="60">
        <f>MIN($T$6/100*F41,200)</f>
        <v>0.2565</v>
      </c>
      <c r="U41" s="60">
        <f>MIN($U$6/100*F41,250)</f>
        <v>0.342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138">
        <f>IF(AND(C41&gt;=50.1,G41&lt;0),($A$2)*ABS(G41)/40000,0)</f>
        <v>0</v>
      </c>
      <c r="AA41" s="67">
        <f>R41+Y41+Z41</f>
        <v>-0.0010217698875</v>
      </c>
      <c r="AB41" s="139" t="str">
        <f>IF(AA41&gt;=0,AA41,"")</f>
        <v/>
      </c>
      <c r="AC41" s="76">
        <f>IF(AA41&lt;0,AA41,"")</f>
        <v>-0.0010217698875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49.94</v>
      </c>
      <c r="D42" s="73">
        <f>ROUND(C42,2)</f>
        <v>49.94</v>
      </c>
      <c r="E42" s="60">
        <v>484.28</v>
      </c>
      <c r="F42" s="61">
        <v>1.71</v>
      </c>
      <c r="G42" s="74">
        <v>-0.08450000000000001</v>
      </c>
      <c r="H42" s="63">
        <f>MAX(G42,-0.12*F42)</f>
        <v>-0.08450000000000001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-0.0010230415</v>
      </c>
      <c r="S42" s="60">
        <f>MIN($S$6/100*F42,150)</f>
        <v>0.2052</v>
      </c>
      <c r="T42" s="60">
        <f>MIN($T$6/100*F42,200)</f>
        <v>0.2565</v>
      </c>
      <c r="U42" s="60">
        <f>MIN($U$6/100*F42,250)</f>
        <v>0.342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138">
        <f>IF(AND(C42&gt;=50.1,G42&lt;0),($A$2)*ABS(G42)/40000,0)</f>
        <v>0</v>
      </c>
      <c r="AA42" s="67">
        <f>R42+Y42+Z42</f>
        <v>-0.0010230415</v>
      </c>
      <c r="AB42" s="139" t="str">
        <f>IF(AA42&gt;=0,AA42,"")</f>
        <v/>
      </c>
      <c r="AC42" s="76">
        <f>IF(AA42&lt;0,AA42,"")</f>
        <v>-0.0010230415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</v>
      </c>
      <c r="D43" s="73">
        <f>ROUND(C43,2)</f>
        <v>50</v>
      </c>
      <c r="E43" s="60">
        <v>294.84</v>
      </c>
      <c r="F43" s="61">
        <v>1.71</v>
      </c>
      <c r="G43" s="74">
        <v>-0.08845</v>
      </c>
      <c r="H43" s="63">
        <f>MAX(G43,-0.12*F43)</f>
        <v>-0.08845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-0.00065196495</v>
      </c>
      <c r="S43" s="60">
        <f>MIN($S$6/100*F43,150)</f>
        <v>0.2052</v>
      </c>
      <c r="T43" s="60">
        <f>MIN($T$6/100*F43,200)</f>
        <v>0.2565</v>
      </c>
      <c r="U43" s="60">
        <f>MIN($U$6/100*F43,250)</f>
        <v>0.342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138">
        <f>IF(AND(C43&gt;=50.1,G43&lt;0),($A$2)*ABS(G43)/40000,0)</f>
        <v>0</v>
      </c>
      <c r="AA43" s="67">
        <f>R43+Y43+Z43</f>
        <v>-0.00065196495</v>
      </c>
      <c r="AB43" s="139" t="str">
        <f>IF(AA43&gt;=0,AA43,"")</f>
        <v/>
      </c>
      <c r="AC43" s="76">
        <f>IF(AA43&lt;0,AA43,"")</f>
        <v>-0.00065196495</v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49.93</v>
      </c>
      <c r="D44" s="73">
        <f>ROUND(C44,2)</f>
        <v>49.93</v>
      </c>
      <c r="E44" s="60">
        <v>515.85</v>
      </c>
      <c r="F44" s="61">
        <v>1.71</v>
      </c>
      <c r="G44" s="74">
        <v>-0.08713</v>
      </c>
      <c r="H44" s="63">
        <f>MAX(G44,-0.12*F44)</f>
        <v>-0.08713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-0.0011236502625</v>
      </c>
      <c r="S44" s="60">
        <f>MIN($S$6/100*F44,150)</f>
        <v>0.2052</v>
      </c>
      <c r="T44" s="60">
        <f>MIN($T$6/100*F44,200)</f>
        <v>0.2565</v>
      </c>
      <c r="U44" s="60">
        <f>MIN($U$6/100*F44,250)</f>
        <v>0.342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138">
        <f>IF(AND(C44&gt;=50.1,G44&lt;0),($A$2)*ABS(G44)/40000,0)</f>
        <v>0</v>
      </c>
      <c r="AA44" s="67">
        <f>R44+Y44+Z44</f>
        <v>-0.0011236502625</v>
      </c>
      <c r="AB44" s="139" t="str">
        <f>IF(AA44&gt;=0,AA44,"")</f>
        <v/>
      </c>
      <c r="AC44" s="76">
        <f>IF(AA44&lt;0,AA44,"")</f>
        <v>-0.0011236502625</v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49.91</v>
      </c>
      <c r="D45" s="73">
        <f>ROUND(C45,2)</f>
        <v>49.91</v>
      </c>
      <c r="E45" s="60">
        <v>578.99</v>
      </c>
      <c r="F45" s="61">
        <v>1.71</v>
      </c>
      <c r="G45" s="74">
        <v>-0.08845</v>
      </c>
      <c r="H45" s="63">
        <f>MAX(G45,-0.12*F45)</f>
        <v>-0.08845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-0.0012802916375</v>
      </c>
      <c r="S45" s="60">
        <f>MIN($S$6/100*F45,150)</f>
        <v>0.2052</v>
      </c>
      <c r="T45" s="60">
        <f>MIN($T$6/100*F45,200)</f>
        <v>0.2565</v>
      </c>
      <c r="U45" s="60">
        <f>MIN($U$6/100*F45,250)</f>
        <v>0.342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138">
        <f>IF(AND(C45&gt;=50.1,G45&lt;0),($A$2)*ABS(G45)/40000,0)</f>
        <v>0</v>
      </c>
      <c r="AA45" s="67">
        <f>R45+Y45+Z45</f>
        <v>-0.0012802916375</v>
      </c>
      <c r="AB45" s="139" t="str">
        <f>IF(AA45&gt;=0,AA45,"")</f>
        <v/>
      </c>
      <c r="AC45" s="76">
        <f>IF(AA45&lt;0,AA45,"")</f>
        <v>-0.0012802916375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49.98</v>
      </c>
      <c r="D46" s="73">
        <f>ROUND(C46,2)</f>
        <v>49.98</v>
      </c>
      <c r="E46" s="60">
        <v>357.99</v>
      </c>
      <c r="F46" s="61">
        <v>1.71</v>
      </c>
      <c r="G46" s="74">
        <v>-0.08450000000000001</v>
      </c>
      <c r="H46" s="63">
        <f>MAX(G46,-0.12*F46)</f>
        <v>-0.08450000000000001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-0.0007562538750000001</v>
      </c>
      <c r="S46" s="60">
        <f>MIN($S$6/100*F46,150)</f>
        <v>0.2052</v>
      </c>
      <c r="T46" s="60">
        <f>MIN($T$6/100*F46,200)</f>
        <v>0.2565</v>
      </c>
      <c r="U46" s="60">
        <f>MIN($U$6/100*F46,250)</f>
        <v>0.342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138">
        <f>IF(AND(C46&gt;=50.1,G46&lt;0),($A$2)*ABS(G46)/40000,0)</f>
        <v>0</v>
      </c>
      <c r="AA46" s="67">
        <f>R46+Y46+Z46</f>
        <v>-0.0007562538750000001</v>
      </c>
      <c r="AB46" s="139" t="str">
        <f>IF(AA46&gt;=0,AA46,"")</f>
        <v/>
      </c>
      <c r="AC46" s="76">
        <f>IF(AA46&lt;0,AA46,"")</f>
        <v>-0.0007562538750000001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49.99</v>
      </c>
      <c r="D47" s="73">
        <f>ROUND(C47,2)</f>
        <v>49.99</v>
      </c>
      <c r="E47" s="60">
        <v>326.41</v>
      </c>
      <c r="F47" s="61">
        <v>1.71</v>
      </c>
      <c r="G47" s="74">
        <v>-0.11873</v>
      </c>
      <c r="H47" s="63">
        <f>MAX(G47,-0.12*F47)</f>
        <v>-0.11873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-0.0009688664825</v>
      </c>
      <c r="S47" s="60">
        <f>MIN($S$6/100*F47,150)</f>
        <v>0.2052</v>
      </c>
      <c r="T47" s="60">
        <f>MIN($T$6/100*F47,200)</f>
        <v>0.2565</v>
      </c>
      <c r="U47" s="60">
        <f>MIN($U$6/100*F47,250)</f>
        <v>0.342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138">
        <f>IF(AND(C47&gt;=50.1,G47&lt;0),($A$2)*ABS(G47)/40000,0)</f>
        <v>0</v>
      </c>
      <c r="AA47" s="67">
        <f>R47+Y47+Z47</f>
        <v>-0.0009688664825</v>
      </c>
      <c r="AB47" s="139" t="str">
        <f>IF(AA47&gt;=0,AA47,"")</f>
        <v/>
      </c>
      <c r="AC47" s="76">
        <f>IF(AA47&lt;0,AA47,"")</f>
        <v>-0.0009688664825</v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50.02</v>
      </c>
      <c r="D48" s="73">
        <f>ROUND(C48,2)</f>
        <v>50.02</v>
      </c>
      <c r="E48" s="60">
        <v>176.91</v>
      </c>
      <c r="F48" s="61">
        <v>1.71</v>
      </c>
      <c r="G48" s="74">
        <v>-0.12005</v>
      </c>
      <c r="H48" s="63">
        <f>MAX(G48,-0.12*F48)</f>
        <v>-0.12005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-0.0005309511375000001</v>
      </c>
      <c r="S48" s="60">
        <f>MIN($S$6/100*F48,150)</f>
        <v>0.2052</v>
      </c>
      <c r="T48" s="60">
        <f>MIN($T$6/100*F48,200)</f>
        <v>0.2565</v>
      </c>
      <c r="U48" s="60">
        <f>MIN($U$6/100*F48,250)</f>
        <v>0.342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138">
        <f>IF(AND(C48&gt;=50.1,G48&lt;0),($A$2)*ABS(G48)/40000,0)</f>
        <v>0</v>
      </c>
      <c r="AA48" s="67">
        <f>R48+Y48+Z48</f>
        <v>-0.0005309511375000001</v>
      </c>
      <c r="AB48" s="139" t="str">
        <f>IF(AA48&gt;=0,AA48,"")</f>
        <v/>
      </c>
      <c r="AC48" s="76">
        <f>IF(AA48&lt;0,AA48,"")</f>
        <v>-0.0005309511375000001</v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50.03</v>
      </c>
      <c r="D49" s="73">
        <f>ROUND(C49,2)</f>
        <v>50.03</v>
      </c>
      <c r="E49" s="60">
        <v>117.94</v>
      </c>
      <c r="F49" s="61">
        <v>1.71</v>
      </c>
      <c r="G49" s="74">
        <v>-0.06738</v>
      </c>
      <c r="H49" s="63">
        <f>MAX(G49,-0.12*F49)</f>
        <v>-0.06738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-0.00019866993</v>
      </c>
      <c r="S49" s="60">
        <f>MIN($S$6/100*F49,150)</f>
        <v>0.2052</v>
      </c>
      <c r="T49" s="60">
        <f>MIN($T$6/100*F49,200)</f>
        <v>0.2565</v>
      </c>
      <c r="U49" s="60">
        <f>MIN($U$6/100*F49,250)</f>
        <v>0.342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138">
        <f>IF(AND(C49&gt;=50.1,G49&lt;0),($A$2)*ABS(G49)/40000,0)</f>
        <v>0</v>
      </c>
      <c r="AA49" s="67">
        <f>R49+Y49+Z49</f>
        <v>-0.00019866993</v>
      </c>
      <c r="AB49" s="139" t="str">
        <f>IF(AA49&gt;=0,AA49,"")</f>
        <v/>
      </c>
      <c r="AC49" s="76">
        <f>IF(AA49&lt;0,AA49,"")</f>
        <v>-0.00019866993</v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49.97</v>
      </c>
      <c r="D50" s="73">
        <f>ROUND(C50,2)</f>
        <v>49.97</v>
      </c>
      <c r="E50" s="60">
        <v>389.56</v>
      </c>
      <c r="F50" s="61">
        <v>1.71</v>
      </c>
      <c r="G50" s="74">
        <v>0.00371</v>
      </c>
      <c r="H50" s="63">
        <f>MAX(G50,-0.12*F50)</f>
        <v>0.00371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3.613169E-5</v>
      </c>
      <c r="S50" s="60">
        <f>MIN($S$6/100*F50,150)</f>
        <v>0.2052</v>
      </c>
      <c r="T50" s="60">
        <f>MIN($T$6/100*F50,200)</f>
        <v>0.2565</v>
      </c>
      <c r="U50" s="60">
        <f>MIN($U$6/100*F50,250)</f>
        <v>0.342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138">
        <f>IF(AND(C50&gt;=50.1,G50&lt;0),($A$2)*ABS(G50)/40000,0)</f>
        <v>0</v>
      </c>
      <c r="AA50" s="67">
        <f>R50+Y50+Z50</f>
        <v>3.613169E-5</v>
      </c>
      <c r="AB50" s="139">
        <f>IF(AA50&gt;=0,AA50,"")</f>
        <v>3.613169E-5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50.01</v>
      </c>
      <c r="D51" s="73">
        <f>ROUND(C51,2)</f>
        <v>50.01</v>
      </c>
      <c r="E51" s="60">
        <v>235.87</v>
      </c>
      <c r="F51" s="61">
        <v>1.71</v>
      </c>
      <c r="G51" s="74">
        <v>0.49875</v>
      </c>
      <c r="H51" s="63">
        <f>MAX(G51,-0.12*F51)</f>
        <v>0.49875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0.0029410040625</v>
      </c>
      <c r="S51" s="60">
        <f>MIN($S$6/100*F51,150)</f>
        <v>0.2052</v>
      </c>
      <c r="T51" s="60">
        <f>MIN($T$6/100*F51,200)</f>
        <v>0.2565</v>
      </c>
      <c r="U51" s="60">
        <f>MIN($U$6/100*F51,250)</f>
        <v>0.342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0.0011864850675</v>
      </c>
      <c r="Z51" s="138">
        <f>IF(AND(C51&gt;=50.1,G51&lt;0),($A$2)*ABS(G51)/40000,0)</f>
        <v>0</v>
      </c>
      <c r="AA51" s="67">
        <f>R51+Y51+Z51</f>
        <v>0.00412748913</v>
      </c>
      <c r="AB51" s="139">
        <f>IF(AA51&gt;=0,AA51,"")</f>
        <v>0.00412748913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49.95</v>
      </c>
      <c r="D52" s="73">
        <f>ROUND(C52,2)</f>
        <v>49.95</v>
      </c>
      <c r="E52" s="60">
        <v>452.7</v>
      </c>
      <c r="F52" s="61">
        <v>0</v>
      </c>
      <c r="G52" s="74">
        <v>-0.09479</v>
      </c>
      <c r="H52" s="63">
        <f>MAX(G52,-0.12*F52)</f>
        <v>-0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-0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138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49.96</v>
      </c>
      <c r="D53" s="73">
        <f>ROUND(C53,2)</f>
        <v>49.96</v>
      </c>
      <c r="E53" s="60">
        <v>421.13</v>
      </c>
      <c r="F53" s="61">
        <v>0</v>
      </c>
      <c r="G53" s="74">
        <v>0.00526</v>
      </c>
      <c r="H53" s="63">
        <f>MAX(G53,-0.12*F53)</f>
        <v>0.00526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5.5378595E-5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5.5378595E-5</v>
      </c>
      <c r="Z53" s="138">
        <f>IF(AND(C53&gt;=50.1,G53&lt;0),($A$2)*ABS(G53)/40000,0)</f>
        <v>0</v>
      </c>
      <c r="AA53" s="67">
        <f>R53+Y53+Z53</f>
        <v>0.00011075719</v>
      </c>
      <c r="AB53" s="139">
        <f>IF(AA53&gt;=0,AA53,"")</f>
        <v>0.00011075719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117.94</v>
      </c>
      <c r="F54" s="61">
        <v>0</v>
      </c>
      <c r="G54" s="74">
        <v>0.00263</v>
      </c>
      <c r="H54" s="63">
        <f>MAX(G54,-0.12*F54)</f>
        <v>0.00263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7.754554999999999E-6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7.754554999999999E-6</v>
      </c>
      <c r="Z54" s="138">
        <f>IF(AND(C54&gt;=50.1,G54&lt;0),($A$2)*ABS(G54)/40000,0)</f>
        <v>0</v>
      </c>
      <c r="AA54" s="67">
        <f>R54+Y54+Z54</f>
        <v>1.550911E-5</v>
      </c>
      <c r="AB54" s="139">
        <f>IF(AA54&gt;=0,AA54,"")</f>
        <v>1.550911E-5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50.02</v>
      </c>
      <c r="D55" s="73">
        <f>ROUND(C55,2)</f>
        <v>50.02</v>
      </c>
      <c r="E55" s="60">
        <v>176.91</v>
      </c>
      <c r="F55" s="61">
        <v>0</v>
      </c>
      <c r="G55" s="74">
        <v>0.00263</v>
      </c>
      <c r="H55" s="63">
        <f>MAX(G55,-0.12*F55)</f>
        <v>0.00263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1.16318325E-5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1.16318325E-5</v>
      </c>
      <c r="Z55" s="138">
        <f>IF(AND(C55&gt;=50.1,G55&lt;0),($A$2)*ABS(G55)/40000,0)</f>
        <v>0</v>
      </c>
      <c r="AA55" s="67">
        <f>R55+Y55+Z55</f>
        <v>2.3263665E-5</v>
      </c>
      <c r="AB55" s="139">
        <f>IF(AA55&gt;=0,AA55,"")</f>
        <v>2.3263665E-5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50.02</v>
      </c>
      <c r="D56" s="73">
        <f>ROUND(C56,2)</f>
        <v>50.02</v>
      </c>
      <c r="E56" s="60">
        <v>176.91</v>
      </c>
      <c r="F56" s="61">
        <v>0</v>
      </c>
      <c r="G56" s="74">
        <v>0.00263</v>
      </c>
      <c r="H56" s="63">
        <f>MAX(G56,-0.12*F56)</f>
        <v>0.00263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1.16318325E-5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1.16318325E-5</v>
      </c>
      <c r="Z56" s="138">
        <f>IF(AND(C56&gt;=50.1,G56&lt;0),($A$2)*ABS(G56)/40000,0)</f>
        <v>0</v>
      </c>
      <c r="AA56" s="67">
        <f>R56+Y56+Z56</f>
        <v>2.3263665E-5</v>
      </c>
      <c r="AB56" s="139">
        <f>IF(AA56&gt;=0,AA56,"")</f>
        <v>2.3263665E-5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49.94</v>
      </c>
      <c r="D57" s="73">
        <f>ROUND(C57,2)</f>
        <v>49.94</v>
      </c>
      <c r="E57" s="60">
        <v>484.28</v>
      </c>
      <c r="F57" s="61">
        <v>0</v>
      </c>
      <c r="G57" s="74">
        <v>0.00263</v>
      </c>
      <c r="H57" s="63">
        <f>MAX(G57,-0.12*F57)</f>
        <v>0.00263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3.184141E-5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3.184141E-5</v>
      </c>
      <c r="Z57" s="138">
        <f>IF(AND(C57&gt;=50.1,G57&lt;0),($A$2)*ABS(G57)/40000,0)</f>
        <v>0</v>
      </c>
      <c r="AA57" s="67">
        <f>R57+Y57+Z57</f>
        <v>6.368281999999999E-5</v>
      </c>
      <c r="AB57" s="139">
        <f>IF(AA57&gt;=0,AA57,"")</f>
        <v>6.368281999999999E-5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49.88</v>
      </c>
      <c r="D58" s="73">
        <f>ROUND(C58,2)</f>
        <v>49.88</v>
      </c>
      <c r="E58" s="60">
        <v>673.71</v>
      </c>
      <c r="F58" s="61">
        <v>0</v>
      </c>
      <c r="G58" s="74">
        <v>0.00395</v>
      </c>
      <c r="H58" s="63">
        <f>MAX(G58,-0.12*F58)</f>
        <v>0.00395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6.652886250000001E-5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6.652886250000001E-5</v>
      </c>
      <c r="Z58" s="138">
        <f>IF(AND(C58&gt;=50.1,G58&lt;0),($A$2)*ABS(G58)/40000,0)</f>
        <v>0</v>
      </c>
      <c r="AA58" s="67">
        <f>R58+Y58+Z58</f>
        <v>0.000133057725</v>
      </c>
      <c r="AB58" s="139">
        <f>IF(AA58&gt;=0,AA58,"")</f>
        <v>0.000133057725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49.88</v>
      </c>
      <c r="D59" s="73">
        <f>ROUND(C59,2)</f>
        <v>49.88</v>
      </c>
      <c r="E59" s="60">
        <v>673.71</v>
      </c>
      <c r="F59" s="61">
        <v>0</v>
      </c>
      <c r="G59" s="74">
        <v>0.00526</v>
      </c>
      <c r="H59" s="63">
        <f>MAX(G59,-0.12*F59)</f>
        <v>0.00526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8.859286499999999E-5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8.859286499999999E-5</v>
      </c>
      <c r="Z59" s="138">
        <f>IF(AND(C59&gt;=50.1,G59&lt;0),($A$2)*ABS(G59)/40000,0)</f>
        <v>0</v>
      </c>
      <c r="AA59" s="67">
        <f>R59+Y59+Z59</f>
        <v>0.00017718573</v>
      </c>
      <c r="AB59" s="139">
        <f>IF(AA59&gt;=0,AA59,"")</f>
        <v>0.00017718573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117.94</v>
      </c>
      <c r="F60" s="61">
        <v>0</v>
      </c>
      <c r="G60" s="74">
        <v>0.00263</v>
      </c>
      <c r="H60" s="63">
        <f>MAX(G60,-0.12*F60)</f>
        <v>0.00263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7.754554999999999E-6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7.754554999999999E-6</v>
      </c>
      <c r="Z60" s="138">
        <f>IF(AND(C60&gt;=50.1,G60&lt;0),($A$2)*ABS(G60)/40000,0)</f>
        <v>0</v>
      </c>
      <c r="AA60" s="67">
        <f>R60+Y60+Z60</f>
        <v>1.550911E-5</v>
      </c>
      <c r="AB60" s="139">
        <f>IF(AA60&gt;=0,AA60,"")</f>
        <v>1.550911E-5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49.98</v>
      </c>
      <c r="D61" s="73">
        <f>ROUND(C61,2)</f>
        <v>49.98</v>
      </c>
      <c r="E61" s="60">
        <v>357.99</v>
      </c>
      <c r="F61" s="61">
        <v>0</v>
      </c>
      <c r="G61" s="74">
        <v>0.00395</v>
      </c>
      <c r="H61" s="63">
        <f>MAX(G61,-0.12*F61)</f>
        <v>0.00395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3.535151250000001E-5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3.535151250000001E-5</v>
      </c>
      <c r="Z61" s="138">
        <f>IF(AND(C61&gt;=50.1,G61&lt;0),($A$2)*ABS(G61)/40000,0)</f>
        <v>0</v>
      </c>
      <c r="AA61" s="67">
        <f>R61+Y61+Z61</f>
        <v>7.070302500000001E-5</v>
      </c>
      <c r="AB61" s="139">
        <f>IF(AA61&gt;=0,AA61,"")</f>
        <v>7.070302500000001E-5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49.96</v>
      </c>
      <c r="D62" s="73">
        <f>ROUND(C62,2)</f>
        <v>49.96</v>
      </c>
      <c r="E62" s="60">
        <v>421.13</v>
      </c>
      <c r="F62" s="61">
        <v>0</v>
      </c>
      <c r="G62" s="74">
        <v>0.00263</v>
      </c>
      <c r="H62" s="63">
        <f>MAX(G62,-0.12*F62)</f>
        <v>0.00263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2.76892975E-5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2.76892975E-5</v>
      </c>
      <c r="Z62" s="138">
        <f>IF(AND(C62&gt;=50.1,G62&lt;0),($A$2)*ABS(G62)/40000,0)</f>
        <v>0</v>
      </c>
      <c r="AA62" s="67">
        <f>R62+Y62+Z62</f>
        <v>5.5378595E-5</v>
      </c>
      <c r="AB62" s="139">
        <f>IF(AA62&gt;=0,AA62,"")</f>
        <v>5.5378595E-5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49.92</v>
      </c>
      <c r="D63" s="73">
        <f>ROUND(C63,2)</f>
        <v>49.92</v>
      </c>
      <c r="E63" s="60">
        <v>547.42</v>
      </c>
      <c r="F63" s="61">
        <v>0</v>
      </c>
      <c r="G63" s="74">
        <v>0.00263</v>
      </c>
      <c r="H63" s="63">
        <f>MAX(G63,-0.12*F63)</f>
        <v>0.00263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3.5992865E-5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3.5992865E-5</v>
      </c>
      <c r="Z63" s="138">
        <f>IF(AND(C63&gt;=50.1,G63&lt;0),($A$2)*ABS(G63)/40000,0)</f>
        <v>0</v>
      </c>
      <c r="AA63" s="67">
        <f>R63+Y63+Z63</f>
        <v>7.198572999999999E-5</v>
      </c>
      <c r="AB63" s="139">
        <f>IF(AA63&gt;=0,AA63,"")</f>
        <v>7.198572999999999E-5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50.01</v>
      </c>
      <c r="D64" s="73">
        <f>ROUND(C64,2)</f>
        <v>50.01</v>
      </c>
      <c r="E64" s="60">
        <v>235.87</v>
      </c>
      <c r="F64" s="61">
        <v>0</v>
      </c>
      <c r="G64" s="74">
        <v>0.00659</v>
      </c>
      <c r="H64" s="63">
        <f>MAX(G64,-0.12*F64)</f>
        <v>0.00659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3.88595825E-5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3.88595825E-5</v>
      </c>
      <c r="Z64" s="138">
        <f>IF(AND(C64&gt;=50.1,G64&lt;0),($A$2)*ABS(G64)/40000,0)</f>
        <v>0</v>
      </c>
      <c r="AA64" s="67">
        <f>R64+Y64+Z64</f>
        <v>7.7719165E-5</v>
      </c>
      <c r="AB64" s="139">
        <f>IF(AA64&gt;=0,AA64,"")</f>
        <v>7.7719165E-5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49.92</v>
      </c>
      <c r="D65" s="73">
        <f>ROUND(C65,2)</f>
        <v>49.92</v>
      </c>
      <c r="E65" s="60">
        <v>547.42</v>
      </c>
      <c r="F65" s="61">
        <v>0</v>
      </c>
      <c r="G65" s="74">
        <v>0.00395</v>
      </c>
      <c r="H65" s="63">
        <f>MAX(G65,-0.12*F65)</f>
        <v>0.00395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5.4057725E-5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5.4057725E-5</v>
      </c>
      <c r="Z65" s="138">
        <f>IF(AND(C65&gt;=50.1,G65&lt;0),($A$2)*ABS(G65)/40000,0)</f>
        <v>0</v>
      </c>
      <c r="AA65" s="67">
        <f>R65+Y65+Z65</f>
        <v>0.00010811545</v>
      </c>
      <c r="AB65" s="139">
        <f>IF(AA65&gt;=0,AA65,"")</f>
        <v>0.00010811545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</v>
      </c>
      <c r="D66" s="73">
        <f>ROUND(C66,2)</f>
        <v>49.9</v>
      </c>
      <c r="E66" s="60">
        <v>610.5700000000001</v>
      </c>
      <c r="F66" s="61">
        <v>0</v>
      </c>
      <c r="G66" s="74">
        <v>0.00395</v>
      </c>
      <c r="H66" s="63">
        <f>MAX(G66,-0.12*F66)</f>
        <v>0.00395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6.02937875E-5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6.02937875E-5</v>
      </c>
      <c r="Z66" s="138">
        <f>IF(AND(C66&gt;=50.1,G66&lt;0),($A$2)*ABS(G66)/40000,0)</f>
        <v>0</v>
      </c>
      <c r="AA66" s="67">
        <f>R66+Y66+Z66</f>
        <v>0.000120587575</v>
      </c>
      <c r="AB66" s="139">
        <f>IF(AA66&gt;=0,AA66,"")</f>
        <v>0.000120587575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49.94</v>
      </c>
      <c r="D67" s="73">
        <f>ROUND(C67,2)</f>
        <v>49.94</v>
      </c>
      <c r="E67" s="60">
        <v>484.28</v>
      </c>
      <c r="F67" s="61">
        <v>0</v>
      </c>
      <c r="G67" s="74">
        <v>0.00395</v>
      </c>
      <c r="H67" s="63">
        <f>MAX(G67,-0.12*F67)</f>
        <v>0.00395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4.782265E-5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4.782265E-5</v>
      </c>
      <c r="Z67" s="138">
        <f>IF(AND(C67&gt;=50.1,G67&lt;0),($A$2)*ABS(G67)/40000,0)</f>
        <v>0</v>
      </c>
      <c r="AA67" s="67">
        <f>R67+Y67+Z67</f>
        <v>9.56453E-5</v>
      </c>
      <c r="AB67" s="139">
        <f>IF(AA67&gt;=0,AA67,"")</f>
        <v>9.56453E-5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49.99</v>
      </c>
      <c r="D68" s="73">
        <f>ROUND(C68,2)</f>
        <v>49.99</v>
      </c>
      <c r="E68" s="60">
        <v>326.41</v>
      </c>
      <c r="F68" s="61">
        <v>0</v>
      </c>
      <c r="G68" s="74">
        <v>0.00395</v>
      </c>
      <c r="H68" s="63">
        <f>MAX(G68,-0.12*F68)</f>
        <v>0.00395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3.22329875E-5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3.22329875E-5</v>
      </c>
      <c r="Z68" s="138">
        <f>IF(AND(C68&gt;=50.1,G68&lt;0),($A$2)*ABS(G68)/40000,0)</f>
        <v>0</v>
      </c>
      <c r="AA68" s="67">
        <f>R68+Y68+Z68</f>
        <v>6.446597500000001E-5</v>
      </c>
      <c r="AB68" s="139">
        <f>IF(AA68&gt;=0,AA68,"")</f>
        <v>6.446597500000001E-5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49.99</v>
      </c>
      <c r="D69" s="73">
        <f>ROUND(C69,2)</f>
        <v>49.99</v>
      </c>
      <c r="E69" s="60">
        <v>326.41</v>
      </c>
      <c r="F69" s="61">
        <v>0</v>
      </c>
      <c r="G69" s="74">
        <v>0.00526</v>
      </c>
      <c r="H69" s="63">
        <f>MAX(G69,-0.12*F69)</f>
        <v>0.00526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4.2922915E-5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4.2922915E-5</v>
      </c>
      <c r="Z69" s="138">
        <f>IF(AND(C69&gt;=50.1,G69&lt;0),($A$2)*ABS(G69)/40000,0)</f>
        <v>0</v>
      </c>
      <c r="AA69" s="67">
        <f>R69+Y69+Z69</f>
        <v>8.584583000000001E-5</v>
      </c>
      <c r="AB69" s="139">
        <f>IF(AA69&gt;=0,AA69,"")</f>
        <v>8.584583000000001E-5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49.95</v>
      </c>
      <c r="D70" s="73">
        <f>ROUND(C70,2)</f>
        <v>49.95</v>
      </c>
      <c r="E70" s="60">
        <v>452.7</v>
      </c>
      <c r="F70" s="61">
        <v>0</v>
      </c>
      <c r="G70" s="74">
        <v>0.00395</v>
      </c>
      <c r="H70" s="63">
        <f>MAX(G70,-0.12*F70)</f>
        <v>0.00395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4.470412500000001E-5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4.470412500000001E-5</v>
      </c>
      <c r="Z70" s="138">
        <f>IF(AND(C70&gt;=50.1,G70&lt;0),($A$2)*ABS(G70)/40000,0)</f>
        <v>0</v>
      </c>
      <c r="AA70" s="67">
        <f>R70+Y70+Z70</f>
        <v>8.940825000000001E-5</v>
      </c>
      <c r="AB70" s="139">
        <f>IF(AA70&gt;=0,AA70,"")</f>
        <v>8.940825000000001E-5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49.94</v>
      </c>
      <c r="D71" s="73">
        <f>ROUND(C71,2)</f>
        <v>49.94</v>
      </c>
      <c r="E71" s="60">
        <v>484.28</v>
      </c>
      <c r="F71" s="61">
        <v>0</v>
      </c>
      <c r="G71" s="74">
        <v>0.00526</v>
      </c>
      <c r="H71" s="63">
        <f>MAX(G71,-0.12*F71)</f>
        <v>0.00526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6.368281999999999E-5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6.368281999999999E-5</v>
      </c>
      <c r="Z71" s="138">
        <f>IF(AND(C71&gt;=50.1,G71&lt;0),($A$2)*ABS(G71)/40000,0)</f>
        <v>0</v>
      </c>
      <c r="AA71" s="67">
        <f>R71+Y71+Z71</f>
        <v>0.00012736564</v>
      </c>
      <c r="AB71" s="139">
        <f>IF(AA71&gt;=0,AA71,"")</f>
        <v>0.00012736564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49.98</v>
      </c>
      <c r="D72" s="73">
        <f>ROUND(C72,2)</f>
        <v>49.98</v>
      </c>
      <c r="E72" s="60">
        <v>357.99</v>
      </c>
      <c r="F72" s="61">
        <v>0</v>
      </c>
      <c r="G72" s="74">
        <v>0.00395</v>
      </c>
      <c r="H72" s="63">
        <f>MAX(G72,-0.12*F72)</f>
        <v>0.00395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3.535151250000001E-5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3.535151250000001E-5</v>
      </c>
      <c r="Z72" s="138">
        <f>IF(AND(C72&gt;=50.1,G72&lt;0),($A$2)*ABS(G72)/40000,0)</f>
        <v>0</v>
      </c>
      <c r="AA72" s="67">
        <f>R72+Y72+Z72</f>
        <v>7.070302500000001E-5</v>
      </c>
      <c r="AB72" s="139">
        <f>IF(AA72&gt;=0,AA72,"")</f>
        <v>7.070302500000001E-5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49.88</v>
      </c>
      <c r="D73" s="73">
        <f>ROUND(C73,2)</f>
        <v>49.88</v>
      </c>
      <c r="E73" s="60">
        <v>673.71</v>
      </c>
      <c r="F73" s="61">
        <v>0</v>
      </c>
      <c r="G73" s="74">
        <v>0.00526</v>
      </c>
      <c r="H73" s="63">
        <f>MAX(G73,-0.12*F73)</f>
        <v>0.00526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8.859286499999999E-5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8.859286499999999E-5</v>
      </c>
      <c r="Z73" s="138">
        <f>IF(AND(C73&gt;=50.1,G73&lt;0),($A$2)*ABS(G73)/40000,0)</f>
        <v>0</v>
      </c>
      <c r="AA73" s="67">
        <f>R73+Y73+Z73</f>
        <v>0.00017718573</v>
      </c>
      <c r="AB73" s="139">
        <f>IF(AA73&gt;=0,AA73,"")</f>
        <v>0.00017718573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421.13</v>
      </c>
      <c r="F74" s="61">
        <v>0</v>
      </c>
      <c r="G74" s="74">
        <v>0.00526</v>
      </c>
      <c r="H74" s="63">
        <f>MAX(G74,-0.12*F74)</f>
        <v>0.00526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5.5378595E-5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5.5378595E-5</v>
      </c>
      <c r="Z74" s="138">
        <f>IF(AND(C74&gt;=50.1,G74&lt;0),($A$2)*ABS(G74)/40000,0)</f>
        <v>0</v>
      </c>
      <c r="AA74" s="67">
        <f>R74+Y74+Z74</f>
        <v>0.00011075719</v>
      </c>
      <c r="AB74" s="139">
        <f>IF(AA74&gt;=0,AA74,"")</f>
        <v>0.00011075719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50.01</v>
      </c>
      <c r="D75" s="73">
        <f>ROUND(C75,2)</f>
        <v>50.01</v>
      </c>
      <c r="E75" s="60">
        <v>235.87</v>
      </c>
      <c r="F75" s="61">
        <v>0</v>
      </c>
      <c r="G75" s="74">
        <v>0.00526</v>
      </c>
      <c r="H75" s="63">
        <f>MAX(G75,-0.12*F75)</f>
        <v>0.00526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3.1016905E-5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3.1016905E-5</v>
      </c>
      <c r="Z75" s="138">
        <f>IF(AND(C75&gt;=50.1,G75&lt;0),($A$2)*ABS(G75)/40000,0)</f>
        <v>0</v>
      </c>
      <c r="AA75" s="67">
        <f>R75+Y75+Z75</f>
        <v>6.203381E-5</v>
      </c>
      <c r="AB75" s="139">
        <f>IF(AA75&gt;=0,AA75,"")</f>
        <v>6.203381E-5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50.05</v>
      </c>
      <c r="D76" s="73">
        <f>ROUND(C76,2)</f>
        <v>50.05</v>
      </c>
      <c r="E76" s="60">
        <v>0</v>
      </c>
      <c r="F76" s="61">
        <v>0</v>
      </c>
      <c r="G76" s="74">
        <v>0.00526</v>
      </c>
      <c r="H76" s="63">
        <f>MAX(G76,-0.12*F76)</f>
        <v>0.00526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138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49.95</v>
      </c>
      <c r="D77" s="73">
        <f>ROUND(C77,2)</f>
        <v>49.95</v>
      </c>
      <c r="E77" s="60">
        <v>452.7</v>
      </c>
      <c r="F77" s="61">
        <v>0</v>
      </c>
      <c r="G77" s="74">
        <v>0.00526</v>
      </c>
      <c r="H77" s="63">
        <f>MAX(G77,-0.12*F77)</f>
        <v>0.00526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5.953005E-5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5.953005E-5</v>
      </c>
      <c r="Z77" s="138">
        <f>IF(AND(C77&gt;=50.1,G77&lt;0),($A$2)*ABS(G77)/40000,0)</f>
        <v>0</v>
      </c>
      <c r="AA77" s="67">
        <f>R77+Y77+Z77</f>
        <v>0.0001190601</v>
      </c>
      <c r="AB77" s="139">
        <f>IF(AA77&gt;=0,AA77,"")</f>
        <v>0.0001190601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</v>
      </c>
      <c r="D78" s="73">
        <f>ROUND(C78,2)</f>
        <v>49.9</v>
      </c>
      <c r="E78" s="60">
        <v>610.5700000000001</v>
      </c>
      <c r="F78" s="61">
        <v>0</v>
      </c>
      <c r="G78" s="74">
        <v>0.007900000000000001</v>
      </c>
      <c r="H78" s="63">
        <f>MAX(G78,-0.12*F78)</f>
        <v>0.007900000000000001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0.000120587575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0.000120587575</v>
      </c>
      <c r="Z78" s="138">
        <f>IF(AND(C78&gt;=50.1,G78&lt;0),($A$2)*ABS(G78)/40000,0)</f>
        <v>0</v>
      </c>
      <c r="AA78" s="67">
        <f>R78+Y78+Z78</f>
        <v>0.00024117515</v>
      </c>
      <c r="AB78" s="139">
        <f>IF(AA78&gt;=0,AA78,"")</f>
        <v>0.00024117515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49.92</v>
      </c>
      <c r="D79" s="73">
        <f>ROUND(C79,2)</f>
        <v>49.92</v>
      </c>
      <c r="E79" s="60">
        <v>547.42</v>
      </c>
      <c r="F79" s="61">
        <v>0</v>
      </c>
      <c r="G79" s="74">
        <v>0.007900000000000001</v>
      </c>
      <c r="H79" s="63">
        <f>MAX(G79,-0.12*F79)</f>
        <v>0.007900000000000001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0.00010811545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0.00010811545</v>
      </c>
      <c r="Z79" s="138">
        <f>IF(AND(C79&gt;=50.1,G79&lt;0),($A$2)*ABS(G79)/40000,0)</f>
        <v>0</v>
      </c>
      <c r="AA79" s="67">
        <f>R79+Y79+Z79</f>
        <v>0.0002162309</v>
      </c>
      <c r="AB79" s="139">
        <f>IF(AA79&gt;=0,AA79,"")</f>
        <v>0.0002162309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117.94</v>
      </c>
      <c r="F80" s="61">
        <v>0</v>
      </c>
      <c r="G80" s="74">
        <v>0.00659</v>
      </c>
      <c r="H80" s="63">
        <f>MAX(G80,-0.12*F80)</f>
        <v>0.00659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1.9430615E-5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1.9430615E-5</v>
      </c>
      <c r="Z80" s="138">
        <f>IF(AND(C80&gt;=50.1,G80&lt;0),($A$2)*ABS(G80)/40000,0)</f>
        <v>0</v>
      </c>
      <c r="AA80" s="67">
        <f>R80+Y80+Z80</f>
        <v>3.886123E-5</v>
      </c>
      <c r="AB80" s="139">
        <f>IF(AA80&gt;=0,AA80,"")</f>
        <v>3.886123E-5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49.97</v>
      </c>
      <c r="D81" s="73">
        <f>ROUND(C81,2)</f>
        <v>49.97</v>
      </c>
      <c r="E81" s="60">
        <v>389.56</v>
      </c>
      <c r="F81" s="61">
        <v>0</v>
      </c>
      <c r="G81" s="74">
        <v>0.00526</v>
      </c>
      <c r="H81" s="63">
        <f>MAX(G81,-0.12*F81)</f>
        <v>0.00526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5.122714000000001E-5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5.122714000000001E-5</v>
      </c>
      <c r="Z81" s="138">
        <f>IF(AND(C81&gt;=50.1,G81&lt;0),($A$2)*ABS(G81)/40000,0)</f>
        <v>0</v>
      </c>
      <c r="AA81" s="67">
        <f>R81+Y81+Z81</f>
        <v>0.00010245428</v>
      </c>
      <c r="AB81" s="139">
        <f>IF(AA81&gt;=0,AA81,"")</f>
        <v>0.00010245428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49.94</v>
      </c>
      <c r="D82" s="73">
        <f>ROUND(C82,2)</f>
        <v>49.94</v>
      </c>
      <c r="E82" s="60">
        <v>484.28</v>
      </c>
      <c r="F82" s="61">
        <v>0</v>
      </c>
      <c r="G82" s="74">
        <v>0.00526</v>
      </c>
      <c r="H82" s="63">
        <f>MAX(G82,-0.12*F82)</f>
        <v>0.00526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6.368281999999999E-5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6.368281999999999E-5</v>
      </c>
      <c r="Z82" s="138">
        <f>IF(AND(C82&gt;=50.1,G82&lt;0),($A$2)*ABS(G82)/40000,0)</f>
        <v>0</v>
      </c>
      <c r="AA82" s="67">
        <f>R82+Y82+Z82</f>
        <v>0.00012736564</v>
      </c>
      <c r="AB82" s="139">
        <f>IF(AA82&gt;=0,AA82,"")</f>
        <v>0.00012736564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49.91</v>
      </c>
      <c r="D83" s="73">
        <f>ROUND(C83,2)</f>
        <v>49.91</v>
      </c>
      <c r="E83" s="60">
        <v>578.99</v>
      </c>
      <c r="F83" s="61">
        <v>0</v>
      </c>
      <c r="G83" s="74">
        <v>0.00526</v>
      </c>
      <c r="H83" s="63">
        <f>MAX(G83,-0.12*F83)</f>
        <v>0.00526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7.6137185E-5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7.6137185E-5</v>
      </c>
      <c r="Z83" s="138">
        <f>IF(AND(C83&gt;=50.1,G83&lt;0),($A$2)*ABS(G83)/40000,0)</f>
        <v>0</v>
      </c>
      <c r="AA83" s="67">
        <f>R83+Y83+Z83</f>
        <v>0.00015227437</v>
      </c>
      <c r="AB83" s="139">
        <f>IF(AA83&gt;=0,AA83,"")</f>
        <v>0.00015227437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389.56</v>
      </c>
      <c r="F84" s="61">
        <v>0</v>
      </c>
      <c r="G84" s="74">
        <v>0.00526</v>
      </c>
      <c r="H84" s="63">
        <f>MAX(G84,-0.12*F84)</f>
        <v>0.00526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5.122714000000001E-5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5.122714000000001E-5</v>
      </c>
      <c r="Z84" s="138">
        <f>IF(AND(C84&gt;=50.1,G84&lt;0),($A$2)*ABS(G84)/40000,0)</f>
        <v>0</v>
      </c>
      <c r="AA84" s="67">
        <f>R84+Y84+Z84</f>
        <v>0.00010245428</v>
      </c>
      <c r="AB84" s="139">
        <f>IF(AA84&gt;=0,AA84,"")</f>
        <v>0.00010245428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49.96</v>
      </c>
      <c r="D85" s="73">
        <f>ROUND(C85,2)</f>
        <v>49.96</v>
      </c>
      <c r="E85" s="60">
        <v>421.13</v>
      </c>
      <c r="F85" s="61">
        <v>0</v>
      </c>
      <c r="G85" s="74">
        <v>0.00526</v>
      </c>
      <c r="H85" s="63">
        <f>MAX(G85,-0.12*F85)</f>
        <v>0.00526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5.5378595E-5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5.5378595E-5</v>
      </c>
      <c r="Z85" s="138">
        <f>IF(AND(C85&gt;=50.1,G85&lt;0),($A$2)*ABS(G85)/40000,0)</f>
        <v>0</v>
      </c>
      <c r="AA85" s="67">
        <f>R85+Y85+Z85</f>
        <v>0.00011075719</v>
      </c>
      <c r="AB85" s="139">
        <f>IF(AA85&gt;=0,AA85,"")</f>
        <v>0.00011075719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49.93</v>
      </c>
      <c r="D86" s="73">
        <f>ROUND(C86,2)</f>
        <v>49.93</v>
      </c>
      <c r="E86" s="60">
        <v>515.85</v>
      </c>
      <c r="F86" s="61">
        <v>0</v>
      </c>
      <c r="G86" s="74">
        <v>-0.08821</v>
      </c>
      <c r="H86" s="63">
        <f>MAX(G86,-0.12*F86)</f>
        <v>-0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-0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138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294.84</v>
      </c>
      <c r="F87" s="61">
        <v>1.51</v>
      </c>
      <c r="G87" s="74">
        <v>-0.14625</v>
      </c>
      <c r="H87" s="63">
        <f>MAX(G87,-0.12*F87)</f>
        <v>-0.14625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-0.00107800875</v>
      </c>
      <c r="S87" s="60">
        <f>MIN($S$6/100*F87,150)</f>
        <v>0.1812</v>
      </c>
      <c r="T87" s="60">
        <f>MIN($T$6/100*F87,200)</f>
        <v>0.2265</v>
      </c>
      <c r="U87" s="60">
        <f>MIN($U$6/100*F87,250)</f>
        <v>0.302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138">
        <f>IF(AND(C87&gt;=50.1,G87&lt;0),($A$2)*ABS(G87)/40000,0)</f>
        <v>0</v>
      </c>
      <c r="AA87" s="67">
        <f>R87+Y87+Z87</f>
        <v>-0.00107800875</v>
      </c>
      <c r="AB87" s="139" t="str">
        <f>IF(AA87&gt;=0,AA87,"")</f>
        <v/>
      </c>
      <c r="AC87" s="76">
        <f>IF(AA87&lt;0,AA87,"")</f>
        <v>-0.00107800875</v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176.91</v>
      </c>
      <c r="F88" s="61">
        <v>1.51</v>
      </c>
      <c r="G88" s="74">
        <v>-0.16205</v>
      </c>
      <c r="H88" s="63">
        <f>MAX(G88,-0.12*F88)</f>
        <v>-0.16205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-0.0007167066375000001</v>
      </c>
      <c r="S88" s="60">
        <f>MIN($S$6/100*F88,150)</f>
        <v>0.1812</v>
      </c>
      <c r="T88" s="60">
        <f>MIN($T$6/100*F88,200)</f>
        <v>0.2265</v>
      </c>
      <c r="U88" s="60">
        <f>MIN($U$6/100*F88,250)</f>
        <v>0.302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138">
        <f>IF(AND(C88&gt;=50.1,G88&lt;0),($A$2)*ABS(G88)/40000,0)</f>
        <v>0</v>
      </c>
      <c r="AA88" s="67">
        <f>R88+Y88+Z88</f>
        <v>-0.0007167066375000001</v>
      </c>
      <c r="AB88" s="139" t="str">
        <f>IF(AA88&gt;=0,AA88,"")</f>
        <v/>
      </c>
      <c r="AC88" s="76">
        <f>IF(AA88&lt;0,AA88,"")</f>
        <v>-0.0007167066375000001</v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49.99</v>
      </c>
      <c r="D89" s="73">
        <f>ROUND(C89,2)</f>
        <v>49.99</v>
      </c>
      <c r="E89" s="60">
        <v>326.41</v>
      </c>
      <c r="F89" s="61">
        <v>1.51</v>
      </c>
      <c r="G89" s="74">
        <v>0.1842</v>
      </c>
      <c r="H89" s="63">
        <f>MAX(G89,-0.12*F89)</f>
        <v>0.1842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0.00150311805</v>
      </c>
      <c r="S89" s="60">
        <f>MIN($S$6/100*F89,150)</f>
        <v>0.1812</v>
      </c>
      <c r="T89" s="60">
        <f>MIN($T$6/100*F89,200)</f>
        <v>0.2265</v>
      </c>
      <c r="U89" s="60">
        <f>MIN($U$6/100*F89,250)</f>
        <v>0.302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4.896150000000006E-6</v>
      </c>
      <c r="Z89" s="138">
        <f>IF(AND(C89&gt;=50.1,G89&lt;0),($A$2)*ABS(G89)/40000,0)</f>
        <v>0</v>
      </c>
      <c r="AA89" s="67">
        <f>R89+Y89+Z89</f>
        <v>0.0015080142</v>
      </c>
      <c r="AB89" s="139">
        <f>IF(AA89&gt;=0,AA89,"")</f>
        <v>0.0015080142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49.99</v>
      </c>
      <c r="D90" s="73">
        <f>ROUND(C90,2)</f>
        <v>49.99</v>
      </c>
      <c r="E90" s="60">
        <v>326.41</v>
      </c>
      <c r="F90" s="61">
        <v>0</v>
      </c>
      <c r="G90" s="74">
        <v>-0.03686</v>
      </c>
      <c r="H90" s="63">
        <f>MAX(G90,-0.12*F90)</f>
        <v>-0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-0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138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49.97</v>
      </c>
      <c r="D91" s="73">
        <f>ROUND(C91,2)</f>
        <v>49.97</v>
      </c>
      <c r="E91" s="60">
        <v>389.56</v>
      </c>
      <c r="F91" s="61">
        <v>0</v>
      </c>
      <c r="G91" s="74">
        <v>0.00526</v>
      </c>
      <c r="H91" s="63">
        <f>MAX(G91,-0.12*F91)</f>
        <v>0.00526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5.122714000000001E-5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5.122714000000001E-5</v>
      </c>
      <c r="Z91" s="138">
        <f>IF(AND(C91&gt;=50.1,G91&lt;0),($A$2)*ABS(G91)/40000,0)</f>
        <v>0</v>
      </c>
      <c r="AA91" s="67">
        <f>R91+Y91+Z91</f>
        <v>0.00010245428</v>
      </c>
      <c r="AB91" s="139">
        <f>IF(AA91&gt;=0,AA91,"")</f>
        <v>0.00010245428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49.99</v>
      </c>
      <c r="D92" s="73">
        <f>ROUND(C92,2)</f>
        <v>49.99</v>
      </c>
      <c r="E92" s="60">
        <v>326.41</v>
      </c>
      <c r="F92" s="61">
        <v>0</v>
      </c>
      <c r="G92" s="74">
        <v>0.00659</v>
      </c>
      <c r="H92" s="63">
        <f>MAX(G92,-0.12*F92)</f>
        <v>0.00659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5.377604750000001E-5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5.377604750000001E-5</v>
      </c>
      <c r="Z92" s="138">
        <f>IF(AND(C92&gt;=50.1,G92&lt;0),($A$2)*ABS(G92)/40000,0)</f>
        <v>0</v>
      </c>
      <c r="AA92" s="67">
        <f>R92+Y92+Z92</f>
        <v>0.000107552095</v>
      </c>
      <c r="AB92" s="139">
        <f>IF(AA92&gt;=0,AA92,"")</f>
        <v>0.000107552095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294.84</v>
      </c>
      <c r="F93" s="61">
        <v>0</v>
      </c>
      <c r="G93" s="74">
        <v>0.007900000000000001</v>
      </c>
      <c r="H93" s="63">
        <f>MAX(G93,-0.12*F93)</f>
        <v>0.007900000000000001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5.82309E-5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5.82309E-5</v>
      </c>
      <c r="Z93" s="138">
        <f>IF(AND(C93&gt;=50.1,G93&lt;0),($A$2)*ABS(G93)/40000,0)</f>
        <v>0</v>
      </c>
      <c r="AA93" s="67">
        <f>R93+Y93+Z93</f>
        <v>0.0001164618</v>
      </c>
      <c r="AB93" s="139">
        <f>IF(AA93&gt;=0,AA93,"")</f>
        <v>0.0001164618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50.03</v>
      </c>
      <c r="D94" s="73">
        <f>ROUND(C94,2)</f>
        <v>50.03</v>
      </c>
      <c r="E94" s="60">
        <v>117.94</v>
      </c>
      <c r="F94" s="61">
        <v>0</v>
      </c>
      <c r="G94" s="74">
        <v>0.00659</v>
      </c>
      <c r="H94" s="63">
        <f>MAX(G94,-0.12*F94)</f>
        <v>0.00659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1.9430615E-5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1.9430615E-5</v>
      </c>
      <c r="Z94" s="138">
        <f>IF(AND(C94&gt;=50.1,G94&lt;0),($A$2)*ABS(G94)/40000,0)</f>
        <v>0</v>
      </c>
      <c r="AA94" s="67">
        <f>R94+Y94+Z94</f>
        <v>3.886123E-5</v>
      </c>
      <c r="AB94" s="139">
        <f>IF(AA94&gt;=0,AA94,"")</f>
        <v>3.886123E-5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50.05</v>
      </c>
      <c r="D95" s="73">
        <f>ROUND(C95,2)</f>
        <v>50.05</v>
      </c>
      <c r="E95" s="60">
        <v>0</v>
      </c>
      <c r="F95" s="61">
        <v>0</v>
      </c>
      <c r="G95" s="74">
        <v>0.00526</v>
      </c>
      <c r="H95" s="63">
        <f>MAX(G95,-0.12*F95)</f>
        <v>0.00526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138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49.99</v>
      </c>
      <c r="D96" s="73">
        <f>ROUND(C96,2)</f>
        <v>49.99</v>
      </c>
      <c r="E96" s="60">
        <v>326.41</v>
      </c>
      <c r="F96" s="61">
        <v>0</v>
      </c>
      <c r="G96" s="74">
        <v>0.00659</v>
      </c>
      <c r="H96" s="63">
        <f>MAX(G96,-0.12*F96)</f>
        <v>0.00659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5.377604750000001E-5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5.377604750000001E-5</v>
      </c>
      <c r="Z96" s="138">
        <f>IF(AND(C96&gt;=50.1,G96&lt;0),($A$2)*ABS(G96)/40000,0)</f>
        <v>0</v>
      </c>
      <c r="AA96" s="67">
        <f>R96+Y96+Z96</f>
        <v>0.000107552095</v>
      </c>
      <c r="AB96" s="139">
        <f>IF(AA96&gt;=0,AA96,"")</f>
        <v>0.000107552095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49.96</v>
      </c>
      <c r="D97" s="73">
        <f>ROUND(C97,2)</f>
        <v>49.96</v>
      </c>
      <c r="E97" s="60">
        <v>421.13</v>
      </c>
      <c r="F97" s="61">
        <v>0</v>
      </c>
      <c r="G97" s="74">
        <v>0.00395</v>
      </c>
      <c r="H97" s="63">
        <f>MAX(G97,-0.12*F97)</f>
        <v>0.00395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4.158658750000001E-5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4.158658750000001E-5</v>
      </c>
      <c r="Z97" s="138">
        <f>IF(AND(C97&gt;=50.1,G97&lt;0),($A$2)*ABS(G97)/40000,0)</f>
        <v>0</v>
      </c>
      <c r="AA97" s="67">
        <f>R97+Y97+Z97</f>
        <v>8.317317500000002E-5</v>
      </c>
      <c r="AB97" s="139">
        <f>IF(AA97&gt;=0,AA97,"")</f>
        <v>8.317317500000002E-5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49.95</v>
      </c>
      <c r="D98" s="73">
        <f>ROUND(C98,2)</f>
        <v>49.95</v>
      </c>
      <c r="E98" s="60">
        <v>452.7</v>
      </c>
      <c r="F98" s="61">
        <v>0</v>
      </c>
      <c r="G98" s="74">
        <v>0.00395</v>
      </c>
      <c r="H98" s="63">
        <f>MAX(G98,-0.12*F98)</f>
        <v>0.00395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4.470412500000001E-5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4.470412500000001E-5</v>
      </c>
      <c r="Z98" s="138">
        <f>IF(AND(C98&gt;=50.1,G98&lt;0),($A$2)*ABS(G98)/40000,0)</f>
        <v>0</v>
      </c>
      <c r="AA98" s="67">
        <f>R98+Y98+Z98</f>
        <v>8.940825000000001E-5</v>
      </c>
      <c r="AB98" s="139">
        <f>IF(AA98&gt;=0,AA98,"")</f>
        <v>8.940825000000001E-5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49.98</v>
      </c>
      <c r="D99" s="73">
        <f>ROUND(C99,2)</f>
        <v>49.98</v>
      </c>
      <c r="E99" s="60">
        <v>357.99</v>
      </c>
      <c r="F99" s="61">
        <v>0</v>
      </c>
      <c r="G99" s="74">
        <v>0.00526</v>
      </c>
      <c r="H99" s="63">
        <f>MAX(G99,-0.12*F99)</f>
        <v>0.00526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4.7075685E-5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4.7075685E-5</v>
      </c>
      <c r="Z99" s="138">
        <f>IF(AND(C99&gt;=50.1,G99&lt;0),($A$2)*ABS(G99)/40000,0)</f>
        <v>0</v>
      </c>
      <c r="AA99" s="67">
        <f>R99+Y99+Z99</f>
        <v>9.415137E-5</v>
      </c>
      <c r="AB99" s="139">
        <f>IF(AA99&gt;=0,AA99,"")</f>
        <v>9.415137E-5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49.95</v>
      </c>
      <c r="D100" s="73">
        <f>ROUND(C100,2)</f>
        <v>49.95</v>
      </c>
      <c r="E100" s="60">
        <v>452.7</v>
      </c>
      <c r="F100" s="61">
        <v>0</v>
      </c>
      <c r="G100" s="74">
        <v>0.00395</v>
      </c>
      <c r="H100" s="63">
        <f>MAX(G100,-0.12*F100)</f>
        <v>0.00395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4.470412500000001E-5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4.470412500000001E-5</v>
      </c>
      <c r="Z100" s="138">
        <f>IF(AND(C100&gt;=50.1,G100&lt;0),($A$2)*ABS(G100)/40000,0)</f>
        <v>0</v>
      </c>
      <c r="AA100" s="67">
        <f>R100+Y100+Z100</f>
        <v>8.940825000000001E-5</v>
      </c>
      <c r="AB100" s="139">
        <f>IF(AA100&gt;=0,AA100,"")</f>
        <v>8.940825000000001E-5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49.94</v>
      </c>
      <c r="D101" s="73">
        <f>ROUND(C101,2)</f>
        <v>49.94</v>
      </c>
      <c r="E101" s="60">
        <v>484.28</v>
      </c>
      <c r="F101" s="61">
        <v>0</v>
      </c>
      <c r="G101" s="74">
        <v>0.00526</v>
      </c>
      <c r="H101" s="63">
        <f>MAX(G101,-0.12*F101)</f>
        <v>0.00526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6.368281999999999E-5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6.368281999999999E-5</v>
      </c>
      <c r="Z101" s="138">
        <f>IF(AND(C101&gt;=50.1,G101&lt;0),($A$2)*ABS(G101)/40000,0)</f>
        <v>0</v>
      </c>
      <c r="AA101" s="67">
        <f>R101+Y101+Z101</f>
        <v>0.00012736564</v>
      </c>
      <c r="AB101" s="139">
        <f>IF(AA101&gt;=0,AA101,"")</f>
        <v>0.00012736564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</v>
      </c>
      <c r="D102" s="73">
        <f>ROUND(C102,2)</f>
        <v>50</v>
      </c>
      <c r="E102" s="60">
        <v>294.84</v>
      </c>
      <c r="F102" s="61">
        <v>0</v>
      </c>
      <c r="G102" s="74">
        <v>0.00395</v>
      </c>
      <c r="H102" s="63">
        <f>MAX(G102,-0.12*F102)</f>
        <v>0.00395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2.911545E-5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2.911545E-5</v>
      </c>
      <c r="Z102" s="138">
        <f>IF(AND(C102&gt;=50.1,G102&lt;0),($A$2)*ABS(G102)/40000,0)</f>
        <v>0</v>
      </c>
      <c r="AA102" s="67">
        <f>R102+Y102+Z102</f>
        <v>5.82309E-5</v>
      </c>
      <c r="AB102" s="139">
        <f>IF(AA102&gt;=0,AA102,"")</f>
        <v>5.82309E-5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50.01</v>
      </c>
      <c r="D103" s="98">
        <f>ROUND(C103,2)</f>
        <v>50.01</v>
      </c>
      <c r="E103" s="99">
        <v>235.87</v>
      </c>
      <c r="F103" s="61">
        <v>0</v>
      </c>
      <c r="G103" s="100">
        <v>0.00395</v>
      </c>
      <c r="H103" s="101">
        <f>MAX(G103,-0.12*F103)</f>
        <v>0.00395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2.32921625E-5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2.32921625E-5</v>
      </c>
      <c r="Z103" s="138">
        <f>IF(AND(C103&gt;=50.1,G103&lt;0),($A$2)*ABS(G103)/40000,0)</f>
        <v>0</v>
      </c>
      <c r="AA103" s="106">
        <f>R103+Y103+Z103</f>
        <v>4.6584325E-5</v>
      </c>
      <c r="AB103" s="140">
        <f>IF(AA103&gt;=0,AA103,"")</f>
        <v>4.6584325E-5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49.95729166666666</v>
      </c>
      <c r="D104" s="110">
        <f>ROUND(C104,2)</f>
        <v>49.96</v>
      </c>
      <c r="E104" s="111">
        <f>AVERAGE(E6:E103)</f>
        <v>416.8648958333331</v>
      </c>
      <c r="F104" s="111">
        <f>AVERAGE(F6:F103)</f>
        <v>0.2965625000000001</v>
      </c>
      <c r="G104" s="112">
        <f>SUM(G8:G103)/4</f>
        <v>-0.04274999999999998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-0.0001266071075000006</v>
      </c>
      <c r="S104" s="113"/>
      <c r="T104" s="113"/>
      <c r="U104" s="113"/>
      <c r="V104" s="113"/>
      <c r="W104" s="113"/>
      <c r="X104" s="113"/>
      <c r="Y104" s="114">
        <f>SUM(Y8:Y103)</f>
        <v>0.005513465953000001</v>
      </c>
      <c r="Z104" s="114">
        <f>SUM(Z8:Z103)</f>
        <v>0</v>
      </c>
      <c r="AA104" s="115">
        <f>SUM(AA8:AA103)</f>
        <v>0.005386858845500001</v>
      </c>
      <c r="AB104" s="116">
        <f>SUM(AB8:AB103)</f>
        <v>0.01615989601300001</v>
      </c>
      <c r="AC104" s="117">
        <f>SUM(AC8:AC103)</f>
        <v>-0.0107730371675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0.005386858845500001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58.9684</v>
      </c>
      <c r="AH152" s="86">
        <f>MIN(AG152,$C$2)</f>
        <v>58.9684</v>
      </c>
    </row>
    <row r="153" spans="1:37" customHeight="1" ht="16">
      <c r="AE153" s="16"/>
      <c r="AF153" s="133">
        <f>ROUND((AF152-0.01),2)</f>
        <v>50.03</v>
      </c>
      <c r="AG153" s="134">
        <f>2*$A$2/5</f>
        <v>117.9368</v>
      </c>
      <c r="AH153" s="86">
        <f>MIN(AG153,$C$2)</f>
        <v>117.9368</v>
      </c>
    </row>
    <row r="154" spans="1:37" customHeight="1" ht="16">
      <c r="AE154" s="16"/>
      <c r="AF154" s="133">
        <f>ROUND((AF153-0.01),2)</f>
        <v>50.02</v>
      </c>
      <c r="AG154" s="134">
        <f>3*$A$2/5</f>
        <v>176.9052</v>
      </c>
      <c r="AH154" s="86">
        <f>MIN(AG154,$C$2)</f>
        <v>176.9052</v>
      </c>
    </row>
    <row r="155" spans="1:37" customHeight="1" ht="16">
      <c r="AE155" s="16"/>
      <c r="AF155" s="133">
        <f>ROUND((AF154-0.01),2)</f>
        <v>50.01</v>
      </c>
      <c r="AG155" s="134">
        <f>4*$A$2/5</f>
        <v>235.8736</v>
      </c>
      <c r="AH155" s="86">
        <f>MIN(AG155,$C$2)</f>
        <v>235.8736</v>
      </c>
    </row>
    <row r="156" spans="1:37" customHeight="1" ht="16">
      <c r="AE156" s="16"/>
      <c r="AF156" s="133">
        <f>ROUND((AF155-0.01),2)</f>
        <v>50</v>
      </c>
      <c r="AG156" s="134">
        <f>5*$A$2/5</f>
        <v>294.842</v>
      </c>
      <c r="AH156" s="86">
        <f>MIN(AG156,$C$2)</f>
        <v>294.842</v>
      </c>
    </row>
    <row r="157" spans="1:37" customHeight="1" ht="16">
      <c r="AE157" s="16"/>
      <c r="AF157" s="133">
        <f>ROUND((AF156-0.01),2)</f>
        <v>49.99</v>
      </c>
      <c r="AG157" s="134">
        <f>50+15*$A$2/16</f>
        <v>326.414375</v>
      </c>
      <c r="AH157" s="86">
        <f>MIN(AG157,$C$2)</f>
        <v>326.414375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357.98675</v>
      </c>
      <c r="AH158" s="86">
        <f>MIN(AG158,$C$2)</f>
        <v>357.98675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389.559125</v>
      </c>
      <c r="AH159" s="86">
        <f>MIN(AG159,$C$2)</f>
        <v>389.559125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421.1315</v>
      </c>
      <c r="AH160" s="86">
        <f>MIN(AG160,$C$2)</f>
        <v>421.1315</v>
      </c>
    </row>
    <row r="161" spans="1:37" customHeight="1" ht="16">
      <c r="AE161" s="16"/>
      <c r="AF161" s="133">
        <f>ROUND((AF160-0.01),2)</f>
        <v>49.95</v>
      </c>
      <c r="AG161" s="134">
        <f>250+11*$A$2/16</f>
        <v>452.703875</v>
      </c>
      <c r="AH161" s="86">
        <f>MIN(AG161,$C$2)</f>
        <v>452.703875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484.27625</v>
      </c>
      <c r="AH162" s="86">
        <f>MIN(AG162,$C$2)</f>
        <v>484.27625</v>
      </c>
    </row>
    <row r="163" spans="1:37" customHeight="1" ht="16">
      <c r="AE163" s="16"/>
      <c r="AF163" s="133">
        <f>ROUND((AF162-0.01),2)</f>
        <v>49.93</v>
      </c>
      <c r="AG163" s="134">
        <f>350+9*$A$2/16</f>
        <v>515.848625</v>
      </c>
      <c r="AH163" s="86">
        <f>MIN(AG163,$C$2)</f>
        <v>515.848625</v>
      </c>
    </row>
    <row r="164" spans="1:37" customHeight="1" ht="15">
      <c r="AE164" s="16"/>
      <c r="AF164" s="133">
        <f>ROUND((AF163-0.01),2)</f>
        <v>49.92</v>
      </c>
      <c r="AG164" s="134">
        <f>400+8*$A$2/16</f>
        <v>547.421</v>
      </c>
      <c r="AH164" s="135">
        <f>MIN(AG164,$C$2)</f>
        <v>547.421</v>
      </c>
    </row>
    <row r="165" spans="1:37" customHeight="1" ht="15">
      <c r="AE165" s="16"/>
      <c r="AF165" s="133">
        <f>ROUND((AF164-0.01),2)</f>
        <v>49.91</v>
      </c>
      <c r="AG165" s="134">
        <f>450+7*$A$2/16</f>
        <v>578.993375</v>
      </c>
      <c r="AH165" s="135">
        <f>MIN(AG165,$C$2)</f>
        <v>578.993375</v>
      </c>
    </row>
    <row r="166" spans="1:37" customHeight="1" ht="15">
      <c r="AE166" s="16"/>
      <c r="AF166" s="133">
        <f>ROUND((AF165-0.01),2)</f>
        <v>49.9</v>
      </c>
      <c r="AG166" s="134">
        <f>500+6*$A$2/16</f>
        <v>610.56575</v>
      </c>
      <c r="AH166" s="135">
        <f>MIN(AG166,$C$2)</f>
        <v>610.56575</v>
      </c>
    </row>
    <row r="167" spans="1:37" customHeight="1" ht="15">
      <c r="AE167" s="16"/>
      <c r="AF167" s="133">
        <f>ROUND((AF166-0.01),2)</f>
        <v>49.89</v>
      </c>
      <c r="AG167" s="134">
        <f>550+5*$A$2/16</f>
        <v>642.1381249999999</v>
      </c>
      <c r="AH167" s="135">
        <f>MIN(AG167,$C$2)</f>
        <v>642.1381249999999</v>
      </c>
    </row>
    <row r="168" spans="1:37" customHeight="1" ht="15">
      <c r="AE168" s="16"/>
      <c r="AF168" s="133">
        <f>ROUND((AF167-0.01),2)</f>
        <v>49.88</v>
      </c>
      <c r="AG168" s="134">
        <f>600+4*$A$2/16</f>
        <v>673.7105</v>
      </c>
      <c r="AH168" s="135">
        <f>MIN(AG168,$C$2)</f>
        <v>673.7105</v>
      </c>
    </row>
    <row r="169" spans="1:37" customHeight="1" ht="15">
      <c r="AE169" s="16"/>
      <c r="AF169" s="133">
        <f>ROUND((AF168-0.01),2)</f>
        <v>49.87</v>
      </c>
      <c r="AG169" s="134">
        <f>650+3*$A$2/16</f>
        <v>705.282875</v>
      </c>
      <c r="AH169" s="135">
        <f>MIN(AG169,$C$2)</f>
        <v>705.282875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736.85525</v>
      </c>
      <c r="AH170" s="135">
        <f>MIN(AG170,$C$2)</f>
        <v>736.85525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768.427625</v>
      </c>
      <c r="AH171" s="135">
        <f>MIN(AG171,$C$2)</f>
        <v>768.427625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6.910787499999785E-5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301.176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16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6</v>
      </c>
      <c r="M3" s="27"/>
      <c r="N3" s="27">
        <v>0.76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58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49.98</v>
      </c>
      <c r="D8" s="59">
        <f>ROUND(C8,2)</f>
        <v>49.98</v>
      </c>
      <c r="E8" s="60">
        <v>363.53</v>
      </c>
      <c r="F8" s="61">
        <v>0</v>
      </c>
      <c r="G8" s="62">
        <v>0.00526</v>
      </c>
      <c r="H8" s="63">
        <f>MAX(G8,-0.12*F8)</f>
        <v>0.00526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4.780419499999999E-5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141">
        <f>IF(AND(D8&lt;49.85,G8&gt;0),$C$2*ABS(G8)/40000,(SUMPRODUCT(--(G8&gt;$S8:$U8),(G8-$S8:$U8),($V8:$X8)))*E8/40000)</f>
        <v>4.780419499999999E-5</v>
      </c>
      <c r="Z8" s="141">
        <f>IF(AND(C8&gt;=50.1,G8&lt;0),($A$2)*ABS(G8)/40000,0)</f>
        <v>0</v>
      </c>
      <c r="AA8" s="67">
        <f>R8+Y8+Z8</f>
        <v>9.560838999999998E-5</v>
      </c>
      <c r="AB8" s="64">
        <f>IF(AA8&gt;=0,AA8,"")</f>
        <v>9.560838999999998E-5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50.06</v>
      </c>
      <c r="D9" s="73">
        <f>ROUND(C9,2)</f>
        <v>50.06</v>
      </c>
      <c r="E9" s="60">
        <v>0</v>
      </c>
      <c r="F9" s="61">
        <v>0</v>
      </c>
      <c r="G9" s="74">
        <v>0.00395</v>
      </c>
      <c r="H9" s="63">
        <f>MAX(G9,-0.12*F9)</f>
        <v>0.00395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142">
        <f>IF(AND(D9&lt;49.85,G9&gt;0),$C$2*ABS(G9)/40000,(SUMPRODUCT(--(G9&gt;$S9:$U9),(G9-$S9:$U9),($V9:$X9)))*E9/40000)</f>
        <v>0</v>
      </c>
      <c r="Z9" s="141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50.02</v>
      </c>
      <c r="D10" s="73">
        <f>ROUND(C10,2)</f>
        <v>50.02</v>
      </c>
      <c r="E10" s="60">
        <v>180.71</v>
      </c>
      <c r="F10" s="61">
        <v>0</v>
      </c>
      <c r="G10" s="74">
        <v>0.00395</v>
      </c>
      <c r="H10" s="63">
        <f>MAX(G10,-0.12*F10)</f>
        <v>0.00395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1.78451125E-5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142">
        <f>IF(AND(D10&lt;49.85,G10&gt;0),$C$2*ABS(G10)/40000,(SUMPRODUCT(--(G10&gt;$S10:$U10),(G10-$S10:$U10),($V10:$X10)))*E10/40000)</f>
        <v>1.78451125E-5</v>
      </c>
      <c r="Z10" s="141">
        <f>IF(AND(C10&gt;=50.1,G10&lt;0),($A$2)*ABS(G10)/40000,0)</f>
        <v>0</v>
      </c>
      <c r="AA10" s="67">
        <f>R10+Y10+Z10</f>
        <v>3.5690225E-5</v>
      </c>
      <c r="AB10" s="139">
        <f>IF(AA10&gt;=0,AA10,"")</f>
        <v>3.5690225E-5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301.18</v>
      </c>
      <c r="F11" s="61">
        <v>0</v>
      </c>
      <c r="G11" s="74">
        <v>0.00526</v>
      </c>
      <c r="H11" s="63">
        <f>MAX(G11,-0.12*F11)</f>
        <v>0.00526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3.960517E-5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142">
        <f>IF(AND(D11&lt;49.85,G11&gt;0),$C$2*ABS(G11)/40000,(SUMPRODUCT(--(G11&gt;$S11:$U11),(G11-$S11:$U11),($V11:$X11)))*E11/40000)</f>
        <v>3.960517E-5</v>
      </c>
      <c r="Z11" s="141">
        <f>IF(AND(C11&gt;=50.1,G11&lt;0),($A$2)*ABS(G11)/40000,0)</f>
        <v>0</v>
      </c>
      <c r="AA11" s="67">
        <f>R11+Y11+Z11</f>
        <v>7.921034000000001E-5</v>
      </c>
      <c r="AB11" s="139">
        <f>IF(AA11&gt;=0,AA11,"")</f>
        <v>7.921034000000001E-5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50.01</v>
      </c>
      <c r="D12" s="73">
        <f>ROUND(C12,2)</f>
        <v>50.01</v>
      </c>
      <c r="E12" s="60">
        <v>240.94</v>
      </c>
      <c r="F12" s="61">
        <v>0</v>
      </c>
      <c r="G12" s="74">
        <v>0.00395</v>
      </c>
      <c r="H12" s="63">
        <f>MAX(G12,-0.12*F12)</f>
        <v>0.00395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2.3792825E-5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142">
        <f>IF(AND(D12&lt;49.85,G12&gt;0),$C$2*ABS(G12)/40000,(SUMPRODUCT(--(G12&gt;$S12:$U12),(G12-$S12:$U12),($V12:$X12)))*E12/40000)</f>
        <v>2.3792825E-5</v>
      </c>
      <c r="Z12" s="141">
        <f>IF(AND(C12&gt;=50.1,G12&lt;0),($A$2)*ABS(G12)/40000,0)</f>
        <v>0</v>
      </c>
      <c r="AA12" s="67">
        <f>R12+Y12+Z12</f>
        <v>4.758565E-5</v>
      </c>
      <c r="AB12" s="139">
        <f>IF(AA12&gt;=0,AA12,"")</f>
        <v>4.758565E-5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49.99</v>
      </c>
      <c r="D13" s="73">
        <f>ROUND(C13,2)</f>
        <v>49.99</v>
      </c>
      <c r="E13" s="60">
        <v>332.35</v>
      </c>
      <c r="F13" s="61">
        <v>0</v>
      </c>
      <c r="G13" s="74">
        <v>0.00395</v>
      </c>
      <c r="H13" s="63">
        <f>MAX(G13,-0.12*F13)</f>
        <v>0.00395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3.281956250000001E-5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142">
        <f>IF(AND(D13&lt;49.85,G13&gt;0),$C$2*ABS(G13)/40000,(SUMPRODUCT(--(G13&gt;$S13:$U13),(G13-$S13:$U13),($V13:$X13)))*E13/40000)</f>
        <v>3.281956250000001E-5</v>
      </c>
      <c r="Z13" s="141">
        <f>IF(AND(C13&gt;=50.1,G13&lt;0),($A$2)*ABS(G13)/40000,0)</f>
        <v>0</v>
      </c>
      <c r="AA13" s="67">
        <f>R13+Y13+Z13</f>
        <v>6.563912500000002E-5</v>
      </c>
      <c r="AB13" s="139">
        <f>IF(AA13&gt;=0,AA13,"")</f>
        <v>6.563912500000002E-5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49.97</v>
      </c>
      <c r="D14" s="73">
        <f>ROUND(C14,2)</f>
        <v>49.97</v>
      </c>
      <c r="E14" s="60">
        <v>394.71</v>
      </c>
      <c r="F14" s="61">
        <v>0</v>
      </c>
      <c r="G14" s="74">
        <v>0.00526</v>
      </c>
      <c r="H14" s="63">
        <f>MAX(G14,-0.12*F14)</f>
        <v>0.00526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5.190436499999999E-5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142">
        <f>IF(AND(D14&lt;49.85,G14&gt;0),$C$2*ABS(G14)/40000,(SUMPRODUCT(--(G14&gt;$S14:$U14),(G14-$S14:$U14),($V14:$X14)))*E14/40000)</f>
        <v>5.190436499999999E-5</v>
      </c>
      <c r="Z14" s="141">
        <f>IF(AND(C14&gt;=50.1,G14&lt;0),($A$2)*ABS(G14)/40000,0)</f>
        <v>0</v>
      </c>
      <c r="AA14" s="67">
        <f>R14+Y14+Z14</f>
        <v>0.00010380873</v>
      </c>
      <c r="AB14" s="139">
        <f>IF(AA14&gt;=0,AA14,"")</f>
        <v>0.00010380873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50.02</v>
      </c>
      <c r="D15" s="73">
        <f>ROUND(C15,2)</f>
        <v>50.02</v>
      </c>
      <c r="E15" s="60">
        <v>180.71</v>
      </c>
      <c r="F15" s="61">
        <v>0</v>
      </c>
      <c r="G15" s="74">
        <v>0.00395</v>
      </c>
      <c r="H15" s="63">
        <f>MAX(G15,-0.12*F15)</f>
        <v>0.00395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1.78451125E-5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142">
        <f>IF(AND(D15&lt;49.85,G15&gt;0),$C$2*ABS(G15)/40000,(SUMPRODUCT(--(G15&gt;$S15:$U15),(G15-$S15:$U15),($V15:$X15)))*E15/40000)</f>
        <v>1.78451125E-5</v>
      </c>
      <c r="Z15" s="141">
        <f>IF(AND(C15&gt;=50.1,G15&lt;0),($A$2)*ABS(G15)/40000,0)</f>
        <v>0</v>
      </c>
      <c r="AA15" s="67">
        <f>R15+Y15+Z15</f>
        <v>3.5690225E-5</v>
      </c>
      <c r="AB15" s="139">
        <f>IF(AA15&gt;=0,AA15,"")</f>
        <v>3.5690225E-5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394.71</v>
      </c>
      <c r="F16" s="61">
        <v>0</v>
      </c>
      <c r="G16" s="74">
        <v>0.00395</v>
      </c>
      <c r="H16" s="63">
        <f>MAX(G16,-0.12*F16)</f>
        <v>0.00395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3.89776125E-5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142">
        <f>IF(AND(D16&lt;49.85,G16&gt;0),$C$2*ABS(G16)/40000,(SUMPRODUCT(--(G16&gt;$S16:$U16),(G16-$S16:$U16),($V16:$X16)))*E16/40000)</f>
        <v>3.89776125E-5</v>
      </c>
      <c r="Z16" s="141">
        <f>IF(AND(C16&gt;=50.1,G16&lt;0),($A$2)*ABS(G16)/40000,0)</f>
        <v>0</v>
      </c>
      <c r="AA16" s="67">
        <f>R16+Y16+Z16</f>
        <v>7.7955225E-5</v>
      </c>
      <c r="AB16" s="139">
        <f>IF(AA16&gt;=0,AA16,"")</f>
        <v>7.7955225E-5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49.92</v>
      </c>
      <c r="D17" s="73">
        <f>ROUND(C17,2)</f>
        <v>49.92</v>
      </c>
      <c r="E17" s="60">
        <v>550.59</v>
      </c>
      <c r="F17" s="61">
        <v>0</v>
      </c>
      <c r="G17" s="74">
        <v>0.00526</v>
      </c>
      <c r="H17" s="63">
        <f>MAX(G17,-0.12*F17)</f>
        <v>0.00526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7.240258500000001E-5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142">
        <f>IF(AND(D17&lt;49.85,G17&gt;0),$C$2*ABS(G17)/40000,(SUMPRODUCT(--(G17&gt;$S17:$U17),(G17-$S17:$U17),($V17:$X17)))*E17/40000)</f>
        <v>7.240258500000001E-5</v>
      </c>
      <c r="Z17" s="141">
        <f>IF(AND(C17&gt;=50.1,G17&lt;0),($A$2)*ABS(G17)/40000,0)</f>
        <v>0</v>
      </c>
      <c r="AA17" s="67">
        <f>R17+Y17+Z17</f>
        <v>0.00014480517</v>
      </c>
      <c r="AB17" s="139">
        <f>IF(AA17&gt;=0,AA17,"")</f>
        <v>0.00014480517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49.96</v>
      </c>
      <c r="D18" s="73">
        <f>ROUND(C18,2)</f>
        <v>49.96</v>
      </c>
      <c r="E18" s="60">
        <v>425.88</v>
      </c>
      <c r="F18" s="61">
        <v>0</v>
      </c>
      <c r="G18" s="74">
        <v>0.00395</v>
      </c>
      <c r="H18" s="63">
        <f>MAX(G18,-0.12*F18)</f>
        <v>0.00395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4.205565000000001E-5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142">
        <f>IF(AND(D18&lt;49.85,G18&gt;0),$C$2*ABS(G18)/40000,(SUMPRODUCT(--(G18&gt;$S18:$U18),(G18-$S18:$U18),($V18:$X18)))*E18/40000)</f>
        <v>4.205565000000001E-5</v>
      </c>
      <c r="Z18" s="141">
        <f>IF(AND(C18&gt;=50.1,G18&lt;0),($A$2)*ABS(G18)/40000,0)</f>
        <v>0</v>
      </c>
      <c r="AA18" s="67">
        <f>R18+Y18+Z18</f>
        <v>8.411130000000002E-5</v>
      </c>
      <c r="AB18" s="139">
        <f>IF(AA18&gt;=0,AA18,"")</f>
        <v>8.411130000000002E-5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49.98</v>
      </c>
      <c r="D19" s="73">
        <f>ROUND(C19,2)</f>
        <v>49.98</v>
      </c>
      <c r="E19" s="60">
        <v>363.53</v>
      </c>
      <c r="F19" s="61">
        <v>0</v>
      </c>
      <c r="G19" s="74">
        <v>0.00526</v>
      </c>
      <c r="H19" s="63">
        <f>MAX(G19,-0.12*F19)</f>
        <v>0.00526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4.780419499999999E-5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142">
        <f>IF(AND(D19&lt;49.85,G19&gt;0),$C$2*ABS(G19)/40000,(SUMPRODUCT(--(G19&gt;$S19:$U19),(G19-$S19:$U19),($V19:$X19)))*E19/40000)</f>
        <v>4.780419499999999E-5</v>
      </c>
      <c r="Z19" s="141">
        <f>IF(AND(C19&gt;=50.1,G19&lt;0),($A$2)*ABS(G19)/40000,0)</f>
        <v>0</v>
      </c>
      <c r="AA19" s="67">
        <f>R19+Y19+Z19</f>
        <v>9.560838999999998E-5</v>
      </c>
      <c r="AB19" s="139">
        <f>IF(AA19&gt;=0,AA19,"")</f>
        <v>9.560838999999998E-5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49.99</v>
      </c>
      <c r="D20" s="73">
        <f>ROUND(C20,2)</f>
        <v>49.99</v>
      </c>
      <c r="E20" s="60">
        <v>332.35</v>
      </c>
      <c r="F20" s="61">
        <v>0</v>
      </c>
      <c r="G20" s="74">
        <v>0.00395</v>
      </c>
      <c r="H20" s="63">
        <f>MAX(G20,-0.12*F20)</f>
        <v>0.00395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3.281956250000001E-5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142">
        <f>IF(AND(D20&lt;49.85,G20&gt;0),$C$2*ABS(G20)/40000,(SUMPRODUCT(--(G20&gt;$S20:$U20),(G20-$S20:$U20),($V20:$X20)))*E20/40000)</f>
        <v>3.281956250000001E-5</v>
      </c>
      <c r="Z20" s="141">
        <f>IF(AND(C20&gt;=50.1,G20&lt;0),($A$2)*ABS(G20)/40000,0)</f>
        <v>0</v>
      </c>
      <c r="AA20" s="67">
        <f>R20+Y20+Z20</f>
        <v>6.563912500000002E-5</v>
      </c>
      <c r="AB20" s="139">
        <f>IF(AA20&gt;=0,AA20,"")</f>
        <v>6.563912500000002E-5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301.18</v>
      </c>
      <c r="F21" s="61">
        <v>0</v>
      </c>
      <c r="G21" s="74">
        <v>0.01185</v>
      </c>
      <c r="H21" s="63">
        <f>MAX(G21,-0.12*F21)</f>
        <v>0.01185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8.922457499999999E-5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142">
        <f>IF(AND(D21&lt;49.85,G21&gt;0),$C$2*ABS(G21)/40000,(SUMPRODUCT(--(G21&gt;$S21:$U21),(G21-$S21:$U21),($V21:$X21)))*E21/40000)</f>
        <v>8.922457499999999E-5</v>
      </c>
      <c r="Z21" s="141">
        <f>IF(AND(C21&gt;=50.1,G21&lt;0),($A$2)*ABS(G21)/40000,0)</f>
        <v>0</v>
      </c>
      <c r="AA21" s="67">
        <f>R21+Y21+Z21</f>
        <v>0.00017844915</v>
      </c>
      <c r="AB21" s="139">
        <f>IF(AA21&gt;=0,AA21,"")</f>
        <v>0.00017844915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49.99</v>
      </c>
      <c r="D22" s="73">
        <f>ROUND(C22,2)</f>
        <v>49.99</v>
      </c>
      <c r="E22" s="60">
        <v>332.35</v>
      </c>
      <c r="F22" s="61">
        <v>0</v>
      </c>
      <c r="G22" s="74">
        <v>0.00395</v>
      </c>
      <c r="H22" s="63">
        <f>MAX(G22,-0.12*F22)</f>
        <v>0.00395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3.281956250000001E-5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142">
        <f>IF(AND(D22&lt;49.85,G22&gt;0),$C$2*ABS(G22)/40000,(SUMPRODUCT(--(G22&gt;$S22:$U22),(G22-$S22:$U22),($V22:$X22)))*E22/40000)</f>
        <v>3.281956250000001E-5</v>
      </c>
      <c r="Z22" s="141">
        <f>IF(AND(C22&gt;=50.1,G22&lt;0),($A$2)*ABS(G22)/40000,0)</f>
        <v>0</v>
      </c>
      <c r="AA22" s="67">
        <f>R22+Y22+Z22</f>
        <v>6.563912500000002E-5</v>
      </c>
      <c r="AB22" s="139">
        <f>IF(AA22&gt;=0,AA22,"")</f>
        <v>6.563912500000002E-5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</v>
      </c>
      <c r="D23" s="73">
        <f>ROUND(C23,2)</f>
        <v>50</v>
      </c>
      <c r="E23" s="60">
        <v>301.18</v>
      </c>
      <c r="F23" s="61">
        <v>0</v>
      </c>
      <c r="G23" s="74">
        <v>0.00526</v>
      </c>
      <c r="H23" s="63">
        <f>MAX(G23,-0.12*F23)</f>
        <v>0.00526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3.960517E-5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142">
        <f>IF(AND(D23&lt;49.85,G23&gt;0),$C$2*ABS(G23)/40000,(SUMPRODUCT(--(G23&gt;$S23:$U23),(G23-$S23:$U23),($V23:$X23)))*E23/40000)</f>
        <v>3.960517E-5</v>
      </c>
      <c r="Z23" s="141">
        <f>IF(AND(C23&gt;=50.1,G23&lt;0),($A$2)*ABS(G23)/40000,0)</f>
        <v>0</v>
      </c>
      <c r="AA23" s="67">
        <f>R23+Y23+Z23</f>
        <v>7.921034000000001E-5</v>
      </c>
      <c r="AB23" s="139">
        <f>IF(AA23&gt;=0,AA23,"")</f>
        <v>7.921034000000001E-5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49.99</v>
      </c>
      <c r="D24" s="73">
        <f>ROUND(C24,2)</f>
        <v>49.99</v>
      </c>
      <c r="E24" s="60">
        <v>332.35</v>
      </c>
      <c r="F24" s="61">
        <v>0</v>
      </c>
      <c r="G24" s="74">
        <v>0.00395</v>
      </c>
      <c r="H24" s="63">
        <f>MAX(G24,-0.12*F24)</f>
        <v>0.00395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3.281956250000001E-5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142">
        <f>IF(AND(D24&lt;49.85,G24&gt;0),$C$2*ABS(G24)/40000,(SUMPRODUCT(--(G24&gt;$S24:$U24),(G24-$S24:$U24),($V24:$X24)))*E24/40000)</f>
        <v>3.281956250000001E-5</v>
      </c>
      <c r="Z24" s="141">
        <f>IF(AND(C24&gt;=50.1,G24&lt;0),($A$2)*ABS(G24)/40000,0)</f>
        <v>0</v>
      </c>
      <c r="AA24" s="67">
        <f>R24+Y24+Z24</f>
        <v>6.563912500000002E-5</v>
      </c>
      <c r="AB24" s="139">
        <f>IF(AA24&gt;=0,AA24,"")</f>
        <v>6.563912500000002E-5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363.53</v>
      </c>
      <c r="F25" s="61">
        <v>0</v>
      </c>
      <c r="G25" s="74">
        <v>0.00395</v>
      </c>
      <c r="H25" s="63">
        <f>MAX(G25,-0.12*F25)</f>
        <v>0.00395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3.58985875E-5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142">
        <f>IF(AND(D25&lt;49.85,G25&gt;0),$C$2*ABS(G25)/40000,(SUMPRODUCT(--(G25&gt;$S25:$U25),(G25-$S25:$U25),($V25:$X25)))*E25/40000)</f>
        <v>3.58985875E-5</v>
      </c>
      <c r="Z25" s="141">
        <f>IF(AND(C25&gt;=50.1,G25&lt;0),($A$2)*ABS(G25)/40000,0)</f>
        <v>0</v>
      </c>
      <c r="AA25" s="67">
        <f>R25+Y25+Z25</f>
        <v>7.1797175E-5</v>
      </c>
      <c r="AB25" s="139">
        <f>IF(AA25&gt;=0,AA25,"")</f>
        <v>7.1797175E-5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49.99</v>
      </c>
      <c r="D26" s="73">
        <f>ROUND(C26,2)</f>
        <v>49.99</v>
      </c>
      <c r="E26" s="60">
        <v>332.35</v>
      </c>
      <c r="F26" s="61">
        <v>0</v>
      </c>
      <c r="G26" s="74">
        <v>0.00526</v>
      </c>
      <c r="H26" s="63">
        <f>MAX(G26,-0.12*F26)</f>
        <v>0.00526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4.3704025E-5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142">
        <f>IF(AND(D26&lt;49.85,G26&gt;0),$C$2*ABS(G26)/40000,(SUMPRODUCT(--(G26&gt;$S26:$U26),(G26-$S26:$U26),($V26:$X26)))*E26/40000)</f>
        <v>4.3704025E-5</v>
      </c>
      <c r="Z26" s="141">
        <f>IF(AND(C26&gt;=50.1,G26&lt;0),($A$2)*ABS(G26)/40000,0)</f>
        <v>0</v>
      </c>
      <c r="AA26" s="67">
        <f>R26+Y26+Z26</f>
        <v>8.740805E-5</v>
      </c>
      <c r="AB26" s="139">
        <f>IF(AA26&gt;=0,AA26,"")</f>
        <v>8.740805E-5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50.05</v>
      </c>
      <c r="D27" s="73">
        <f>ROUND(C27,2)</f>
        <v>50.05</v>
      </c>
      <c r="E27" s="60">
        <v>0</v>
      </c>
      <c r="F27" s="61">
        <v>0</v>
      </c>
      <c r="G27" s="74">
        <v>0.00395</v>
      </c>
      <c r="H27" s="63">
        <f>MAX(G27,-0.12*F27)</f>
        <v>0.00395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142">
        <f>IF(AND(D27&lt;49.85,G27&gt;0),$C$2*ABS(G27)/40000,(SUMPRODUCT(--(G27&gt;$S27:$U27),(G27-$S27:$U27),($V27:$X27)))*E27/40000)</f>
        <v>0</v>
      </c>
      <c r="Z27" s="141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50.02</v>
      </c>
      <c r="D28" s="73">
        <f>ROUND(C28,2)</f>
        <v>50.02</v>
      </c>
      <c r="E28" s="60">
        <v>180.71</v>
      </c>
      <c r="F28" s="61">
        <v>0</v>
      </c>
      <c r="G28" s="74">
        <v>0.00395</v>
      </c>
      <c r="H28" s="63">
        <f>MAX(G28,-0.12*F28)</f>
        <v>0.00395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1.78451125E-5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142">
        <f>IF(AND(D28&lt;49.85,G28&gt;0),$C$2*ABS(G28)/40000,(SUMPRODUCT(--(G28&gt;$S28:$U28),(G28-$S28:$U28),($V28:$X28)))*E28/40000)</f>
        <v>1.78451125E-5</v>
      </c>
      <c r="Z28" s="141">
        <f>IF(AND(C28&gt;=50.1,G28&lt;0),($A$2)*ABS(G28)/40000,0)</f>
        <v>0</v>
      </c>
      <c r="AA28" s="67">
        <f>R28+Y28+Z28</f>
        <v>3.5690225E-5</v>
      </c>
      <c r="AB28" s="139">
        <f>IF(AA28&gt;=0,AA28,"")</f>
        <v>3.5690225E-5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</v>
      </c>
      <c r="D29" s="73">
        <f>ROUND(C29,2)</f>
        <v>50</v>
      </c>
      <c r="E29" s="60">
        <v>301.18</v>
      </c>
      <c r="F29" s="61">
        <v>0</v>
      </c>
      <c r="G29" s="74">
        <v>0.00526</v>
      </c>
      <c r="H29" s="63">
        <f>MAX(G29,-0.12*F29)</f>
        <v>0.00526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3.960517E-5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142">
        <f>IF(AND(D29&lt;49.85,G29&gt;0),$C$2*ABS(G29)/40000,(SUMPRODUCT(--(G29&gt;$S29:$U29),(G29-$S29:$U29),($V29:$X29)))*E29/40000)</f>
        <v>3.960517E-5</v>
      </c>
      <c r="Z29" s="141">
        <f>IF(AND(C29&gt;=50.1,G29&lt;0),($A$2)*ABS(G29)/40000,0)</f>
        <v>0</v>
      </c>
      <c r="AA29" s="67">
        <f>R29+Y29+Z29</f>
        <v>7.921034000000001E-5</v>
      </c>
      <c r="AB29" s="139">
        <f>IF(AA29&gt;=0,AA29,"")</f>
        <v>7.921034000000001E-5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</v>
      </c>
      <c r="D30" s="73">
        <f>ROUND(C30,2)</f>
        <v>50</v>
      </c>
      <c r="E30" s="60">
        <v>301.18</v>
      </c>
      <c r="F30" s="61">
        <v>0</v>
      </c>
      <c r="G30" s="74">
        <v>0.00395</v>
      </c>
      <c r="H30" s="63">
        <f>MAX(G30,-0.12*F30)</f>
        <v>0.00395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2.9741525E-5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142">
        <f>IF(AND(D30&lt;49.85,G30&gt;0),$C$2*ABS(G30)/40000,(SUMPRODUCT(--(G30&gt;$S30:$U30),(G30-$S30:$U30),($V30:$X30)))*E30/40000)</f>
        <v>2.9741525E-5</v>
      </c>
      <c r="Z30" s="141">
        <f>IF(AND(C30&gt;=50.1,G30&lt;0),($A$2)*ABS(G30)/40000,0)</f>
        <v>0</v>
      </c>
      <c r="AA30" s="67">
        <f>R30+Y30+Z30</f>
        <v>5.948305E-5</v>
      </c>
      <c r="AB30" s="139">
        <f>IF(AA30&gt;=0,AA30,"")</f>
        <v>5.948305E-5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180.71</v>
      </c>
      <c r="F31" s="61">
        <v>0</v>
      </c>
      <c r="G31" s="74">
        <v>0.00395</v>
      </c>
      <c r="H31" s="63">
        <f>MAX(G31,-0.12*F31)</f>
        <v>0.00395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1.78451125E-5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142">
        <f>IF(AND(D31&lt;49.85,G31&gt;0),$C$2*ABS(G31)/40000,(SUMPRODUCT(--(G31&gt;$S31:$U31),(G31-$S31:$U31),($V31:$X31)))*E31/40000)</f>
        <v>1.78451125E-5</v>
      </c>
      <c r="Z31" s="141">
        <f>IF(AND(C31&gt;=50.1,G31&lt;0),($A$2)*ABS(G31)/40000,0)</f>
        <v>0</v>
      </c>
      <c r="AA31" s="67">
        <f>R31+Y31+Z31</f>
        <v>3.5690225E-5</v>
      </c>
      <c r="AB31" s="139">
        <f>IF(AA31&gt;=0,AA31,"")</f>
        <v>3.5690225E-5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50.03</v>
      </c>
      <c r="D32" s="73">
        <f>ROUND(C32,2)</f>
        <v>50.03</v>
      </c>
      <c r="E32" s="60">
        <v>120.47</v>
      </c>
      <c r="F32" s="61">
        <v>0</v>
      </c>
      <c r="G32" s="74">
        <v>0.00526</v>
      </c>
      <c r="H32" s="63">
        <f>MAX(G32,-0.12*F32)</f>
        <v>0.00526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1.5841805E-5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142">
        <f>IF(AND(D32&lt;49.85,G32&gt;0),$C$2*ABS(G32)/40000,(SUMPRODUCT(--(G32&gt;$S32:$U32),(G32-$S32:$U32),($V32:$X32)))*E32/40000)</f>
        <v>1.5841805E-5</v>
      </c>
      <c r="Z32" s="141">
        <f>IF(AND(C32&gt;=50.1,G32&lt;0),($A$2)*ABS(G32)/40000,0)</f>
        <v>0</v>
      </c>
      <c r="AA32" s="67">
        <f>R32+Y32+Z32</f>
        <v>3.168361E-5</v>
      </c>
      <c r="AB32" s="139">
        <f>IF(AA32&gt;=0,AA32,"")</f>
        <v>3.168361E-5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50.04</v>
      </c>
      <c r="D33" s="73">
        <f>ROUND(C33,2)</f>
        <v>50.04</v>
      </c>
      <c r="E33" s="60">
        <v>60.24</v>
      </c>
      <c r="F33" s="61">
        <v>0</v>
      </c>
      <c r="G33" s="74">
        <v>0.00395</v>
      </c>
      <c r="H33" s="63">
        <f>MAX(G33,-0.12*F33)</f>
        <v>0.00395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5.9487E-6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142">
        <f>IF(AND(D33&lt;49.85,G33&gt;0),$C$2*ABS(G33)/40000,(SUMPRODUCT(--(G33&gt;$S33:$U33),(G33-$S33:$U33),($V33:$X33)))*E33/40000)</f>
        <v>5.9487E-6</v>
      </c>
      <c r="Z33" s="141">
        <f>IF(AND(C33&gt;=50.1,G33&lt;0),($A$2)*ABS(G33)/40000,0)</f>
        <v>0</v>
      </c>
      <c r="AA33" s="67">
        <f>R33+Y33+Z33</f>
        <v>1.18974E-5</v>
      </c>
      <c r="AB33" s="139">
        <f>IF(AA33&gt;=0,AA33,"")</f>
        <v>1.18974E-5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50.02</v>
      </c>
      <c r="D34" s="73">
        <f>ROUND(C34,2)</f>
        <v>50.02</v>
      </c>
      <c r="E34" s="60">
        <v>180.71</v>
      </c>
      <c r="F34" s="61">
        <v>0</v>
      </c>
      <c r="G34" s="74">
        <v>0.00395</v>
      </c>
      <c r="H34" s="63">
        <f>MAX(G34,-0.12*F34)</f>
        <v>0.00395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1.78451125E-5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142">
        <f>IF(AND(D34&lt;49.85,G34&gt;0),$C$2*ABS(G34)/40000,(SUMPRODUCT(--(G34&gt;$S34:$U34),(G34-$S34:$U34),($V34:$X34)))*E34/40000)</f>
        <v>1.78451125E-5</v>
      </c>
      <c r="Z34" s="141">
        <f>IF(AND(C34&gt;=50.1,G34&lt;0),($A$2)*ABS(G34)/40000,0)</f>
        <v>0</v>
      </c>
      <c r="AA34" s="67">
        <f>R34+Y34+Z34</f>
        <v>3.5690225E-5</v>
      </c>
      <c r="AB34" s="139">
        <f>IF(AA34&gt;=0,AA34,"")</f>
        <v>3.5690225E-5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50.01</v>
      </c>
      <c r="D35" s="73">
        <f>ROUND(C35,2)</f>
        <v>50.01</v>
      </c>
      <c r="E35" s="60">
        <v>240.94</v>
      </c>
      <c r="F35" s="61">
        <v>0</v>
      </c>
      <c r="G35" s="74">
        <v>0.00395</v>
      </c>
      <c r="H35" s="63">
        <f>MAX(G35,-0.12*F35)</f>
        <v>0.00395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2.3792825E-5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142">
        <f>IF(AND(D35&lt;49.85,G35&gt;0),$C$2*ABS(G35)/40000,(SUMPRODUCT(--(G35&gt;$S35:$U35),(G35-$S35:$U35),($V35:$X35)))*E35/40000)</f>
        <v>2.3792825E-5</v>
      </c>
      <c r="Z35" s="141">
        <f>IF(AND(C35&gt;=50.1,G35&lt;0),($A$2)*ABS(G35)/40000,0)</f>
        <v>0</v>
      </c>
      <c r="AA35" s="67">
        <f>R35+Y35+Z35</f>
        <v>4.758565E-5</v>
      </c>
      <c r="AB35" s="139">
        <f>IF(AA35&gt;=0,AA35,"")</f>
        <v>4.758565E-5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49.99</v>
      </c>
      <c r="D36" s="73">
        <f>ROUND(C36,2)</f>
        <v>49.99</v>
      </c>
      <c r="E36" s="60">
        <v>332.35</v>
      </c>
      <c r="F36" s="61">
        <v>0</v>
      </c>
      <c r="G36" s="74">
        <v>0.01316</v>
      </c>
      <c r="H36" s="63">
        <f>MAX(G36,-0.12*F36)</f>
        <v>0.01316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0.00010934315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142">
        <f>IF(AND(D36&lt;49.85,G36&gt;0),$C$2*ABS(G36)/40000,(SUMPRODUCT(--(G36&gt;$S36:$U36),(G36-$S36:$U36),($V36:$X36)))*E36/40000)</f>
        <v>0.00010934315</v>
      </c>
      <c r="Z36" s="141">
        <f>IF(AND(C36&gt;=50.1,G36&lt;0),($A$2)*ABS(G36)/40000,0)</f>
        <v>0</v>
      </c>
      <c r="AA36" s="67">
        <f>R36+Y36+Z36</f>
        <v>0.0002186863</v>
      </c>
      <c r="AB36" s="139">
        <f>IF(AA36&gt;=0,AA36,"")</f>
        <v>0.0002186863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49.95</v>
      </c>
      <c r="D37" s="73">
        <f>ROUND(C37,2)</f>
        <v>49.95</v>
      </c>
      <c r="E37" s="60">
        <v>457.06</v>
      </c>
      <c r="F37" s="61">
        <v>0</v>
      </c>
      <c r="G37" s="74">
        <v>0.01185</v>
      </c>
      <c r="H37" s="63">
        <f>MAX(G37,-0.12*F37)</f>
        <v>0.01185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0.000135404025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142">
        <f>IF(AND(D37&lt;49.85,G37&gt;0),$C$2*ABS(G37)/40000,(SUMPRODUCT(--(G37&gt;$S37:$U37),(G37-$S37:$U37),($V37:$X37)))*E37/40000)</f>
        <v>0.000135404025</v>
      </c>
      <c r="Z37" s="141">
        <f>IF(AND(C37&gt;=50.1,G37&lt;0),($A$2)*ABS(G37)/40000,0)</f>
        <v>0</v>
      </c>
      <c r="AA37" s="67">
        <f>R37+Y37+Z37</f>
        <v>0.00027080805</v>
      </c>
      <c r="AB37" s="139">
        <f>IF(AA37&gt;=0,AA37,"")</f>
        <v>0.00027080805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49.96</v>
      </c>
      <c r="D38" s="73">
        <f>ROUND(C38,2)</f>
        <v>49.96</v>
      </c>
      <c r="E38" s="60">
        <v>425.88</v>
      </c>
      <c r="F38" s="61">
        <v>1.71</v>
      </c>
      <c r="G38" s="74">
        <v>0.26835</v>
      </c>
      <c r="H38" s="63">
        <f>MAX(G38,-0.12*F38)</f>
        <v>0.26835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0.00285712245</v>
      </c>
      <c r="S38" s="60">
        <f>MIN($S$6/100*F38,150)</f>
        <v>0.2052</v>
      </c>
      <c r="T38" s="60">
        <f>MIN($T$6/100*F38,200)</f>
        <v>0.2565</v>
      </c>
      <c r="U38" s="60">
        <f>MIN($U$6/100*F38,250)</f>
        <v>0.342</v>
      </c>
      <c r="V38" s="60">
        <v>0.2</v>
      </c>
      <c r="W38" s="60">
        <v>0.2</v>
      </c>
      <c r="X38" s="60">
        <v>0.6</v>
      </c>
      <c r="Y38" s="142">
        <f>IF(AND(D38&lt;49.85,G38&gt;0),$C$2*ABS(G38)/40000,(SUMPRODUCT(--(G38&gt;$S38:$U38),(G38-$S38:$U38),($V38:$X38)))*E38/40000)</f>
        <v>0.0001597049999999999</v>
      </c>
      <c r="Z38" s="141">
        <f>IF(AND(C38&gt;=50.1,G38&lt;0),($A$2)*ABS(G38)/40000,0)</f>
        <v>0</v>
      </c>
      <c r="AA38" s="67">
        <f>R38+Y38+Z38</f>
        <v>0.00301682745</v>
      </c>
      <c r="AB38" s="139">
        <f>IF(AA38&gt;=0,AA38,"")</f>
        <v>0.00301682745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49.94</v>
      </c>
      <c r="D39" s="73">
        <f>ROUND(C39,2)</f>
        <v>49.94</v>
      </c>
      <c r="E39" s="60">
        <v>488.24</v>
      </c>
      <c r="F39" s="61">
        <v>1.71</v>
      </c>
      <c r="G39" s="74">
        <v>-0.07396999999999999</v>
      </c>
      <c r="H39" s="63">
        <f>MAX(G39,-0.12*F39)</f>
        <v>-0.07396999999999999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-0.0009028778199999999</v>
      </c>
      <c r="S39" s="60">
        <f>MIN($S$6/100*F39,150)</f>
        <v>0.2052</v>
      </c>
      <c r="T39" s="60">
        <f>MIN($T$6/100*F39,200)</f>
        <v>0.2565</v>
      </c>
      <c r="U39" s="60">
        <f>MIN($U$6/100*F39,250)</f>
        <v>0.342</v>
      </c>
      <c r="V39" s="60">
        <v>0.2</v>
      </c>
      <c r="W39" s="60">
        <v>0.2</v>
      </c>
      <c r="X39" s="60">
        <v>0.6</v>
      </c>
      <c r="Y39" s="142">
        <f>IF(AND(D39&lt;49.85,G39&gt;0),$C$2*ABS(G39)/40000,(SUMPRODUCT(--(G39&gt;$S39:$U39),(G39-$S39:$U39),($V39:$X39)))*E39/40000)</f>
        <v>0</v>
      </c>
      <c r="Z39" s="141">
        <f>IF(AND(C39&gt;=50.1,G39&lt;0),($A$2)*ABS(G39)/40000,0)</f>
        <v>0</v>
      </c>
      <c r="AA39" s="67">
        <f>R39+Y39+Z39</f>
        <v>-0.0009028778199999999</v>
      </c>
      <c r="AB39" s="139" t="str">
        <f>IF(AA39&gt;=0,AA39,"")</f>
        <v/>
      </c>
      <c r="AC39" s="76">
        <f>IF(AA39&lt;0,AA39,"")</f>
        <v>-0.0009028778199999999</v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</v>
      </c>
      <c r="D40" s="73">
        <f>ROUND(C40,2)</f>
        <v>50</v>
      </c>
      <c r="E40" s="60">
        <v>301.18</v>
      </c>
      <c r="F40" s="61">
        <v>1.71</v>
      </c>
      <c r="G40" s="74">
        <v>-0.07792</v>
      </c>
      <c r="H40" s="63">
        <f>MAX(G40,-0.12*F40)</f>
        <v>-0.07792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-0.00058669864</v>
      </c>
      <c r="S40" s="60">
        <f>MIN($S$6/100*F40,150)</f>
        <v>0.2052</v>
      </c>
      <c r="T40" s="60">
        <f>MIN($T$6/100*F40,200)</f>
        <v>0.2565</v>
      </c>
      <c r="U40" s="60">
        <f>MIN($U$6/100*F40,250)</f>
        <v>0.342</v>
      </c>
      <c r="V40" s="60">
        <v>0.2</v>
      </c>
      <c r="W40" s="60">
        <v>0.2</v>
      </c>
      <c r="X40" s="60">
        <v>0.6</v>
      </c>
      <c r="Y40" s="142">
        <f>IF(AND(D40&lt;49.85,G40&gt;0),$C$2*ABS(G40)/40000,(SUMPRODUCT(--(G40&gt;$S40:$U40),(G40-$S40:$U40),($V40:$X40)))*E40/40000)</f>
        <v>0</v>
      </c>
      <c r="Z40" s="141">
        <f>IF(AND(C40&gt;=50.1,G40&lt;0),($A$2)*ABS(G40)/40000,0)</f>
        <v>0</v>
      </c>
      <c r="AA40" s="67">
        <f>R40+Y40+Z40</f>
        <v>-0.00058669864</v>
      </c>
      <c r="AB40" s="139" t="str">
        <f>IF(AA40&gt;=0,AA40,"")</f>
        <v/>
      </c>
      <c r="AC40" s="76">
        <f>IF(AA40&lt;0,AA40,"")</f>
        <v>-0.00058669864</v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49.93</v>
      </c>
      <c r="D41" s="73">
        <f>ROUND(C41,2)</f>
        <v>49.93</v>
      </c>
      <c r="E41" s="60">
        <v>519.41</v>
      </c>
      <c r="F41" s="61">
        <v>1.71</v>
      </c>
      <c r="G41" s="74">
        <v>-0.08581999999999999</v>
      </c>
      <c r="H41" s="63">
        <f>MAX(G41,-0.12*F41)</f>
        <v>-0.08581999999999999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-0.001114394155</v>
      </c>
      <c r="S41" s="60">
        <f>MIN($S$6/100*F41,150)</f>
        <v>0.2052</v>
      </c>
      <c r="T41" s="60">
        <f>MIN($T$6/100*F41,200)</f>
        <v>0.2565</v>
      </c>
      <c r="U41" s="60">
        <f>MIN($U$6/100*F41,250)</f>
        <v>0.342</v>
      </c>
      <c r="V41" s="60">
        <v>0.2</v>
      </c>
      <c r="W41" s="60">
        <v>0.2</v>
      </c>
      <c r="X41" s="60">
        <v>0.6</v>
      </c>
      <c r="Y41" s="142">
        <f>IF(AND(D41&lt;49.85,G41&gt;0),$C$2*ABS(G41)/40000,(SUMPRODUCT(--(G41&gt;$S41:$U41),(G41-$S41:$U41),($V41:$X41)))*E41/40000)</f>
        <v>0</v>
      </c>
      <c r="Z41" s="141">
        <f>IF(AND(C41&gt;=50.1,G41&lt;0),($A$2)*ABS(G41)/40000,0)</f>
        <v>0</v>
      </c>
      <c r="AA41" s="67">
        <f>R41+Y41+Z41</f>
        <v>-0.001114394155</v>
      </c>
      <c r="AB41" s="139" t="str">
        <f>IF(AA41&gt;=0,AA41,"")</f>
        <v/>
      </c>
      <c r="AC41" s="76">
        <f>IF(AA41&lt;0,AA41,"")</f>
        <v>-0.001114394155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49.87</v>
      </c>
      <c r="D42" s="73">
        <f>ROUND(C42,2)</f>
        <v>49.87</v>
      </c>
      <c r="E42" s="60">
        <v>706.47</v>
      </c>
      <c r="F42" s="61">
        <v>1.71</v>
      </c>
      <c r="G42" s="74">
        <v>-0.09107999999999999</v>
      </c>
      <c r="H42" s="63">
        <f>MAX(G42,-0.12*F42)</f>
        <v>-0.09107999999999999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-0.00160863219</v>
      </c>
      <c r="S42" s="60">
        <f>MIN($S$6/100*F42,150)</f>
        <v>0.2052</v>
      </c>
      <c r="T42" s="60">
        <f>MIN($T$6/100*F42,200)</f>
        <v>0.2565</v>
      </c>
      <c r="U42" s="60">
        <f>MIN($U$6/100*F42,250)</f>
        <v>0.342</v>
      </c>
      <c r="V42" s="60">
        <v>0.2</v>
      </c>
      <c r="W42" s="60">
        <v>0.2</v>
      </c>
      <c r="X42" s="60">
        <v>0.6</v>
      </c>
      <c r="Y42" s="142">
        <f>IF(AND(D42&lt;49.85,G42&gt;0),$C$2*ABS(G42)/40000,(SUMPRODUCT(--(G42&gt;$S42:$U42),(G42-$S42:$U42),($V42:$X42)))*E42/40000)</f>
        <v>0</v>
      </c>
      <c r="Z42" s="141">
        <f>IF(AND(C42&gt;=50.1,G42&lt;0),($A$2)*ABS(G42)/40000,0)</f>
        <v>0</v>
      </c>
      <c r="AA42" s="67">
        <f>R42+Y42+Z42</f>
        <v>-0.00160863219</v>
      </c>
      <c r="AB42" s="139" t="str">
        <f>IF(AA42&gt;=0,AA42,"")</f>
        <v/>
      </c>
      <c r="AC42" s="76">
        <f>IF(AA42&lt;0,AA42,"")</f>
        <v>-0.00160863219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49.88</v>
      </c>
      <c r="D43" s="73">
        <f>ROUND(C43,2)</f>
        <v>49.88</v>
      </c>
      <c r="E43" s="60">
        <v>675.29</v>
      </c>
      <c r="F43" s="61">
        <v>1.71</v>
      </c>
      <c r="G43" s="74">
        <v>-0.09635000000000001</v>
      </c>
      <c r="H43" s="63">
        <f>MAX(G43,-0.12*F43)</f>
        <v>-0.09635000000000001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-0.0016266047875</v>
      </c>
      <c r="S43" s="60">
        <f>MIN($S$6/100*F43,150)</f>
        <v>0.2052</v>
      </c>
      <c r="T43" s="60">
        <f>MIN($T$6/100*F43,200)</f>
        <v>0.2565</v>
      </c>
      <c r="U43" s="60">
        <f>MIN($U$6/100*F43,250)</f>
        <v>0.342</v>
      </c>
      <c r="V43" s="60">
        <v>0.2</v>
      </c>
      <c r="W43" s="60">
        <v>0.2</v>
      </c>
      <c r="X43" s="60">
        <v>0.6</v>
      </c>
      <c r="Y43" s="142">
        <f>IF(AND(D43&lt;49.85,G43&gt;0),$C$2*ABS(G43)/40000,(SUMPRODUCT(--(G43&gt;$S43:$U43),(G43-$S43:$U43),($V43:$X43)))*E43/40000)</f>
        <v>0</v>
      </c>
      <c r="Z43" s="141">
        <f>IF(AND(C43&gt;=50.1,G43&lt;0),($A$2)*ABS(G43)/40000,0)</f>
        <v>0</v>
      </c>
      <c r="AA43" s="67">
        <f>R43+Y43+Z43</f>
        <v>-0.0016266047875</v>
      </c>
      <c r="AB43" s="139" t="str">
        <f>IF(AA43&gt;=0,AA43,"")</f>
        <v/>
      </c>
      <c r="AC43" s="76">
        <f>IF(AA43&lt;0,AA43,"")</f>
        <v>-0.0016266047875</v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49.8</v>
      </c>
      <c r="D44" s="73">
        <f>ROUND(C44,2)</f>
        <v>49.8</v>
      </c>
      <c r="E44" s="60">
        <v>800</v>
      </c>
      <c r="F44" s="61">
        <v>1.71</v>
      </c>
      <c r="G44" s="74">
        <v>-0.11083</v>
      </c>
      <c r="H44" s="63">
        <f>MAX(G44,-0.12*F44)</f>
        <v>-0.11083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-0.0022166</v>
      </c>
      <c r="S44" s="60">
        <f>MIN($S$6/100*F44,150)</f>
        <v>0.2052</v>
      </c>
      <c r="T44" s="60">
        <f>MIN($T$6/100*F44,200)</f>
        <v>0.2565</v>
      </c>
      <c r="U44" s="60">
        <f>MIN($U$6/100*F44,250)</f>
        <v>0.342</v>
      </c>
      <c r="V44" s="60">
        <v>0.2</v>
      </c>
      <c r="W44" s="60">
        <v>0.2</v>
      </c>
      <c r="X44" s="60">
        <v>0.6</v>
      </c>
      <c r="Y44" s="142">
        <f>IF(AND(D44&lt;49.85,G44&gt;0),$C$2*ABS(G44)/40000,(SUMPRODUCT(--(G44&gt;$S44:$U44),(G44-$S44:$U44),($V44:$X44)))*E44/40000)</f>
        <v>0</v>
      </c>
      <c r="Z44" s="141">
        <f>IF(AND(C44&gt;=50.1,G44&lt;0),($A$2)*ABS(G44)/40000,0)</f>
        <v>0</v>
      </c>
      <c r="AA44" s="67">
        <f>R44+Y44+Z44</f>
        <v>-0.0022166</v>
      </c>
      <c r="AB44" s="139" t="str">
        <f>IF(AA44&gt;=0,AA44,"")</f>
        <v/>
      </c>
      <c r="AC44" s="76">
        <f>IF(AA44&lt;0,AA44,"")</f>
        <v>-0.0022166</v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49.97</v>
      </c>
      <c r="D45" s="73">
        <f>ROUND(C45,2)</f>
        <v>49.97</v>
      </c>
      <c r="E45" s="60">
        <v>394.71</v>
      </c>
      <c r="F45" s="61">
        <v>1.71</v>
      </c>
      <c r="G45" s="74">
        <v>-0.12005</v>
      </c>
      <c r="H45" s="63">
        <f>MAX(G45,-0.12*F45)</f>
        <v>-0.12005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-0.0011846233875</v>
      </c>
      <c r="S45" s="60">
        <f>MIN($S$6/100*F45,150)</f>
        <v>0.2052</v>
      </c>
      <c r="T45" s="60">
        <f>MIN($T$6/100*F45,200)</f>
        <v>0.2565</v>
      </c>
      <c r="U45" s="60">
        <f>MIN($U$6/100*F45,250)</f>
        <v>0.342</v>
      </c>
      <c r="V45" s="60">
        <v>0.2</v>
      </c>
      <c r="W45" s="60">
        <v>0.2</v>
      </c>
      <c r="X45" s="60">
        <v>0.6</v>
      </c>
      <c r="Y45" s="142">
        <f>IF(AND(D45&lt;49.85,G45&gt;0),$C$2*ABS(G45)/40000,(SUMPRODUCT(--(G45&gt;$S45:$U45),(G45-$S45:$U45),($V45:$X45)))*E45/40000)</f>
        <v>0</v>
      </c>
      <c r="Z45" s="141">
        <f>IF(AND(C45&gt;=50.1,G45&lt;0),($A$2)*ABS(G45)/40000,0)</f>
        <v>0</v>
      </c>
      <c r="AA45" s="67">
        <f>R45+Y45+Z45</f>
        <v>-0.0011846233875</v>
      </c>
      <c r="AB45" s="139" t="str">
        <f>IF(AA45&gt;=0,AA45,"")</f>
        <v/>
      </c>
      <c r="AC45" s="76">
        <f>IF(AA45&lt;0,AA45,"")</f>
        <v>-0.0011846233875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49.89</v>
      </c>
      <c r="D46" s="73">
        <f>ROUND(C46,2)</f>
        <v>49.89</v>
      </c>
      <c r="E46" s="60">
        <v>644.12</v>
      </c>
      <c r="F46" s="61">
        <v>1.71</v>
      </c>
      <c r="G46" s="74">
        <v>-0.11346</v>
      </c>
      <c r="H46" s="63">
        <f>MAX(G46,-0.12*F46)</f>
        <v>-0.11346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-0.00182704638</v>
      </c>
      <c r="S46" s="60">
        <f>MIN($S$6/100*F46,150)</f>
        <v>0.2052</v>
      </c>
      <c r="T46" s="60">
        <f>MIN($T$6/100*F46,200)</f>
        <v>0.2565</v>
      </c>
      <c r="U46" s="60">
        <f>MIN($U$6/100*F46,250)</f>
        <v>0.342</v>
      </c>
      <c r="V46" s="60">
        <v>0.2</v>
      </c>
      <c r="W46" s="60">
        <v>0.2</v>
      </c>
      <c r="X46" s="60">
        <v>0.6</v>
      </c>
      <c r="Y46" s="142">
        <f>IF(AND(D46&lt;49.85,G46&gt;0),$C$2*ABS(G46)/40000,(SUMPRODUCT(--(G46&gt;$S46:$U46),(G46-$S46:$U46),($V46:$X46)))*E46/40000)</f>
        <v>0</v>
      </c>
      <c r="Z46" s="141">
        <f>IF(AND(C46&gt;=50.1,G46&lt;0),($A$2)*ABS(G46)/40000,0)</f>
        <v>0</v>
      </c>
      <c r="AA46" s="67">
        <f>R46+Y46+Z46</f>
        <v>-0.00182704638</v>
      </c>
      <c r="AB46" s="139" t="str">
        <f>IF(AA46&gt;=0,AA46,"")</f>
        <v/>
      </c>
      <c r="AC46" s="76">
        <f>IF(AA46&lt;0,AA46,"")</f>
        <v>-0.00182704638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49.99</v>
      </c>
      <c r="D47" s="73">
        <f>ROUND(C47,2)</f>
        <v>49.99</v>
      </c>
      <c r="E47" s="60">
        <v>332.35</v>
      </c>
      <c r="F47" s="61">
        <v>1.71</v>
      </c>
      <c r="G47" s="74">
        <v>-0.11742</v>
      </c>
      <c r="H47" s="63">
        <f>MAX(G47,-0.12*F47)</f>
        <v>-0.11742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-0.0009756134250000001</v>
      </c>
      <c r="S47" s="60">
        <f>MIN($S$6/100*F47,150)</f>
        <v>0.2052</v>
      </c>
      <c r="T47" s="60">
        <f>MIN($T$6/100*F47,200)</f>
        <v>0.2565</v>
      </c>
      <c r="U47" s="60">
        <f>MIN($U$6/100*F47,250)</f>
        <v>0.342</v>
      </c>
      <c r="V47" s="60">
        <v>0.2</v>
      </c>
      <c r="W47" s="60">
        <v>0.2</v>
      </c>
      <c r="X47" s="60">
        <v>0.6</v>
      </c>
      <c r="Y47" s="142">
        <f>IF(AND(D47&lt;49.85,G47&gt;0),$C$2*ABS(G47)/40000,(SUMPRODUCT(--(G47&gt;$S47:$U47),(G47-$S47:$U47),($V47:$X47)))*E47/40000)</f>
        <v>0</v>
      </c>
      <c r="Z47" s="141">
        <f>IF(AND(C47&gt;=50.1,G47&lt;0),($A$2)*ABS(G47)/40000,0)</f>
        <v>0</v>
      </c>
      <c r="AA47" s="67">
        <f>R47+Y47+Z47</f>
        <v>-0.0009756134250000001</v>
      </c>
      <c r="AB47" s="139" t="str">
        <f>IF(AA47&gt;=0,AA47,"")</f>
        <v/>
      </c>
      <c r="AC47" s="76">
        <f>IF(AA47&lt;0,AA47,"")</f>
        <v>-0.0009756134250000001</v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</v>
      </c>
      <c r="D48" s="73">
        <f>ROUND(C48,2)</f>
        <v>50</v>
      </c>
      <c r="E48" s="60">
        <v>301.18</v>
      </c>
      <c r="F48" s="61">
        <v>1.71</v>
      </c>
      <c r="G48" s="74">
        <v>-0.1082</v>
      </c>
      <c r="H48" s="63">
        <f>MAX(G48,-0.12*F48)</f>
        <v>-0.1082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-0.0008146919000000001</v>
      </c>
      <c r="S48" s="60">
        <f>MIN($S$6/100*F48,150)</f>
        <v>0.2052</v>
      </c>
      <c r="T48" s="60">
        <f>MIN($T$6/100*F48,200)</f>
        <v>0.2565</v>
      </c>
      <c r="U48" s="60">
        <f>MIN($U$6/100*F48,250)</f>
        <v>0.342</v>
      </c>
      <c r="V48" s="60">
        <v>0.2</v>
      </c>
      <c r="W48" s="60">
        <v>0.2</v>
      </c>
      <c r="X48" s="60">
        <v>0.6</v>
      </c>
      <c r="Y48" s="142">
        <f>IF(AND(D48&lt;49.85,G48&gt;0),$C$2*ABS(G48)/40000,(SUMPRODUCT(--(G48&gt;$S48:$U48),(G48-$S48:$U48),($V48:$X48)))*E48/40000)</f>
        <v>0</v>
      </c>
      <c r="Z48" s="141">
        <f>IF(AND(C48&gt;=50.1,G48&lt;0),($A$2)*ABS(G48)/40000,0)</f>
        <v>0</v>
      </c>
      <c r="AA48" s="67">
        <f>R48+Y48+Z48</f>
        <v>-0.0008146919000000001</v>
      </c>
      <c r="AB48" s="139" t="str">
        <f>IF(AA48&gt;=0,AA48,"")</f>
        <v/>
      </c>
      <c r="AC48" s="76">
        <f>IF(AA48&lt;0,AA48,"")</f>
        <v>-0.0008146919000000001</v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49.99</v>
      </c>
      <c r="D49" s="73">
        <f>ROUND(C49,2)</f>
        <v>49.99</v>
      </c>
      <c r="E49" s="60">
        <v>332.35</v>
      </c>
      <c r="F49" s="61">
        <v>1.71</v>
      </c>
      <c r="G49" s="74">
        <v>-0.12399</v>
      </c>
      <c r="H49" s="63">
        <f>MAX(G49,-0.12*F49)</f>
        <v>-0.12399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-0.0010302019125</v>
      </c>
      <c r="S49" s="60">
        <f>MIN($S$6/100*F49,150)</f>
        <v>0.2052</v>
      </c>
      <c r="T49" s="60">
        <f>MIN($T$6/100*F49,200)</f>
        <v>0.2565</v>
      </c>
      <c r="U49" s="60">
        <f>MIN($U$6/100*F49,250)</f>
        <v>0.342</v>
      </c>
      <c r="V49" s="60">
        <v>0.2</v>
      </c>
      <c r="W49" s="60">
        <v>0.2</v>
      </c>
      <c r="X49" s="60">
        <v>0.6</v>
      </c>
      <c r="Y49" s="142">
        <f>IF(AND(D49&lt;49.85,G49&gt;0),$C$2*ABS(G49)/40000,(SUMPRODUCT(--(G49&gt;$S49:$U49),(G49-$S49:$U49),($V49:$X49)))*E49/40000)</f>
        <v>0</v>
      </c>
      <c r="Z49" s="141">
        <f>IF(AND(C49&gt;=50.1,G49&lt;0),($A$2)*ABS(G49)/40000,0)</f>
        <v>0</v>
      </c>
      <c r="AA49" s="67">
        <f>R49+Y49+Z49</f>
        <v>-0.0010302019125</v>
      </c>
      <c r="AB49" s="139" t="str">
        <f>IF(AA49&gt;=0,AA49,"")</f>
        <v/>
      </c>
      <c r="AC49" s="76">
        <f>IF(AA49&lt;0,AA49,"")</f>
        <v>-0.0010302019125</v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50.06</v>
      </c>
      <c r="D50" s="73">
        <f>ROUND(C50,2)</f>
        <v>50.06</v>
      </c>
      <c r="E50" s="60">
        <v>0</v>
      </c>
      <c r="F50" s="61">
        <v>1.71</v>
      </c>
      <c r="G50" s="74">
        <v>0.52244</v>
      </c>
      <c r="H50" s="63">
        <f>MAX(G50,-0.12*F50)</f>
        <v>0.52244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1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0.2052</v>
      </c>
      <c r="T50" s="60">
        <f>MIN($T$6/100*F50,200)</f>
        <v>0.2565</v>
      </c>
      <c r="U50" s="60">
        <f>MIN($U$6/100*F50,250)</f>
        <v>0.342</v>
      </c>
      <c r="V50" s="60">
        <v>0.2</v>
      </c>
      <c r="W50" s="60">
        <v>0.2</v>
      </c>
      <c r="X50" s="60">
        <v>0.6</v>
      </c>
      <c r="Y50" s="142">
        <f>IF(AND(D50&lt;49.85,G50&gt;0),$C$2*ABS(G50)/40000,(SUMPRODUCT(--(G50&gt;$S50:$U50),(G50-$S50:$U50),($V50:$X50)))*E50/40000)</f>
        <v>0</v>
      </c>
      <c r="Z50" s="141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50.04</v>
      </c>
      <c r="D51" s="73">
        <f>ROUND(C51,2)</f>
        <v>50.04</v>
      </c>
      <c r="E51" s="60">
        <v>60.24</v>
      </c>
      <c r="F51" s="61">
        <v>0</v>
      </c>
      <c r="G51" s="74">
        <v>-0.03817</v>
      </c>
      <c r="H51" s="63">
        <f>MAX(G51,-0.12*F51)</f>
        <v>-0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-0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142">
        <f>IF(AND(D51&lt;49.85,G51&gt;0),$C$2*ABS(G51)/40000,(SUMPRODUCT(--(G51&gt;$S51:$U51),(G51-$S51:$U51),($V51:$X51)))*E51/40000)</f>
        <v>0</v>
      </c>
      <c r="Z51" s="141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49.96</v>
      </c>
      <c r="D52" s="73">
        <f>ROUND(C52,2)</f>
        <v>49.96</v>
      </c>
      <c r="E52" s="60">
        <v>425.88</v>
      </c>
      <c r="F52" s="61">
        <v>0</v>
      </c>
      <c r="G52" s="74">
        <v>0.00263</v>
      </c>
      <c r="H52" s="63">
        <f>MAX(G52,-0.12*F52)</f>
        <v>0.00263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2.800161E-5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142">
        <f>IF(AND(D52&lt;49.85,G52&gt;0),$C$2*ABS(G52)/40000,(SUMPRODUCT(--(G52&gt;$S52:$U52),(G52-$S52:$U52),($V52:$X52)))*E52/40000)</f>
        <v>2.800161E-5</v>
      </c>
      <c r="Z52" s="141">
        <f>IF(AND(C52&gt;=50.1,G52&lt;0),($A$2)*ABS(G52)/40000,0)</f>
        <v>0</v>
      </c>
      <c r="AA52" s="67">
        <f>R52+Y52+Z52</f>
        <v>5.600322E-5</v>
      </c>
      <c r="AB52" s="139">
        <f>IF(AA52&gt;=0,AA52,"")</f>
        <v>5.600322E-5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</v>
      </c>
      <c r="D53" s="73">
        <f>ROUND(C53,2)</f>
        <v>50</v>
      </c>
      <c r="E53" s="60">
        <v>301.18</v>
      </c>
      <c r="F53" s="61">
        <v>0</v>
      </c>
      <c r="G53" s="74">
        <v>0.00395</v>
      </c>
      <c r="H53" s="63">
        <f>MAX(G53,-0.12*F53)</f>
        <v>0.00395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2.9741525E-5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142">
        <f>IF(AND(D53&lt;49.85,G53&gt;0),$C$2*ABS(G53)/40000,(SUMPRODUCT(--(G53&gt;$S53:$U53),(G53-$S53:$U53),($V53:$X53)))*E53/40000)</f>
        <v>2.9741525E-5</v>
      </c>
      <c r="Z53" s="141">
        <f>IF(AND(C53&gt;=50.1,G53&lt;0),($A$2)*ABS(G53)/40000,0)</f>
        <v>0</v>
      </c>
      <c r="AA53" s="67">
        <f>R53+Y53+Z53</f>
        <v>5.948305E-5</v>
      </c>
      <c r="AB53" s="139">
        <f>IF(AA53&gt;=0,AA53,"")</f>
        <v>5.948305E-5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120.47</v>
      </c>
      <c r="F54" s="61">
        <v>0</v>
      </c>
      <c r="G54" s="74">
        <v>0.00263</v>
      </c>
      <c r="H54" s="63">
        <f>MAX(G54,-0.12*F54)</f>
        <v>0.00263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7.920902500000001E-6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142">
        <f>IF(AND(D54&lt;49.85,G54&gt;0),$C$2*ABS(G54)/40000,(SUMPRODUCT(--(G54&gt;$S54:$U54),(G54-$S54:$U54),($V54:$X54)))*E54/40000)</f>
        <v>7.920902500000001E-6</v>
      </c>
      <c r="Z54" s="141">
        <f>IF(AND(C54&gt;=50.1,G54&lt;0),($A$2)*ABS(G54)/40000,0)</f>
        <v>0</v>
      </c>
      <c r="AA54" s="67">
        <f>R54+Y54+Z54</f>
        <v>1.5841805E-5</v>
      </c>
      <c r="AB54" s="139">
        <f>IF(AA54&gt;=0,AA54,"")</f>
        <v>1.5841805E-5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50.02</v>
      </c>
      <c r="D55" s="73">
        <f>ROUND(C55,2)</f>
        <v>50.02</v>
      </c>
      <c r="E55" s="60">
        <v>180.71</v>
      </c>
      <c r="F55" s="61">
        <v>0</v>
      </c>
      <c r="G55" s="74">
        <v>0.00395</v>
      </c>
      <c r="H55" s="63">
        <f>MAX(G55,-0.12*F55)</f>
        <v>0.00395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1.78451125E-5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142">
        <f>IF(AND(D55&lt;49.85,G55&gt;0),$C$2*ABS(G55)/40000,(SUMPRODUCT(--(G55&gt;$S55:$U55),(G55-$S55:$U55),($V55:$X55)))*E55/40000)</f>
        <v>1.78451125E-5</v>
      </c>
      <c r="Z55" s="141">
        <f>IF(AND(C55&gt;=50.1,G55&lt;0),($A$2)*ABS(G55)/40000,0)</f>
        <v>0</v>
      </c>
      <c r="AA55" s="67">
        <f>R55+Y55+Z55</f>
        <v>3.5690225E-5</v>
      </c>
      <c r="AB55" s="139">
        <f>IF(AA55&gt;=0,AA55,"")</f>
        <v>3.5690225E-5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</v>
      </c>
      <c r="D56" s="73">
        <f>ROUND(C56,2)</f>
        <v>50</v>
      </c>
      <c r="E56" s="60">
        <v>301.18</v>
      </c>
      <c r="F56" s="61">
        <v>0</v>
      </c>
      <c r="G56" s="74">
        <v>0.00263</v>
      </c>
      <c r="H56" s="63">
        <f>MAX(G56,-0.12*F56)</f>
        <v>0.00263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1.9802585E-5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142">
        <f>IF(AND(D56&lt;49.85,G56&gt;0),$C$2*ABS(G56)/40000,(SUMPRODUCT(--(G56&gt;$S56:$U56),(G56-$S56:$U56),($V56:$X56)))*E56/40000)</f>
        <v>1.9802585E-5</v>
      </c>
      <c r="Z56" s="141">
        <f>IF(AND(C56&gt;=50.1,G56&lt;0),($A$2)*ABS(G56)/40000,0)</f>
        <v>0</v>
      </c>
      <c r="AA56" s="67">
        <f>R56+Y56+Z56</f>
        <v>3.960517E-5</v>
      </c>
      <c r="AB56" s="139">
        <f>IF(AA56&gt;=0,AA56,"")</f>
        <v>3.960517E-5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</v>
      </c>
      <c r="D57" s="73">
        <f>ROUND(C57,2)</f>
        <v>49.9</v>
      </c>
      <c r="E57" s="60">
        <v>612.9400000000001</v>
      </c>
      <c r="F57" s="61">
        <v>0</v>
      </c>
      <c r="G57" s="74">
        <v>0.00263</v>
      </c>
      <c r="H57" s="63">
        <f>MAX(G57,-0.12*F57)</f>
        <v>0.00263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4.0300805E-5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142">
        <f>IF(AND(D57&lt;49.85,G57&gt;0),$C$2*ABS(G57)/40000,(SUMPRODUCT(--(G57&gt;$S57:$U57),(G57-$S57:$U57),($V57:$X57)))*E57/40000)</f>
        <v>4.0300805E-5</v>
      </c>
      <c r="Z57" s="141">
        <f>IF(AND(C57&gt;=50.1,G57&lt;0),($A$2)*ABS(G57)/40000,0)</f>
        <v>0</v>
      </c>
      <c r="AA57" s="67">
        <f>R57+Y57+Z57</f>
        <v>8.060161E-5</v>
      </c>
      <c r="AB57" s="139">
        <f>IF(AA57&gt;=0,AA57,"")</f>
        <v>8.060161E-5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49.98</v>
      </c>
      <c r="D58" s="73">
        <f>ROUND(C58,2)</f>
        <v>49.98</v>
      </c>
      <c r="E58" s="60">
        <v>363.53</v>
      </c>
      <c r="F58" s="61">
        <v>0</v>
      </c>
      <c r="G58" s="74">
        <v>0.00263</v>
      </c>
      <c r="H58" s="63">
        <f>MAX(G58,-0.12*F58)</f>
        <v>0.00263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2.39020975E-5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142">
        <f>IF(AND(D58&lt;49.85,G58&gt;0),$C$2*ABS(G58)/40000,(SUMPRODUCT(--(G58&gt;$S58:$U58),(G58-$S58:$U58),($V58:$X58)))*E58/40000)</f>
        <v>2.39020975E-5</v>
      </c>
      <c r="Z58" s="141">
        <f>IF(AND(C58&gt;=50.1,G58&lt;0),($A$2)*ABS(G58)/40000,0)</f>
        <v>0</v>
      </c>
      <c r="AA58" s="67">
        <f>R58+Y58+Z58</f>
        <v>4.780419499999999E-5</v>
      </c>
      <c r="AB58" s="139">
        <f>IF(AA58&gt;=0,AA58,"")</f>
        <v>4.780419499999999E-5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</v>
      </c>
      <c r="D59" s="73">
        <f>ROUND(C59,2)</f>
        <v>50</v>
      </c>
      <c r="E59" s="60">
        <v>301.18</v>
      </c>
      <c r="F59" s="61">
        <v>0</v>
      </c>
      <c r="G59" s="74">
        <v>0.00263</v>
      </c>
      <c r="H59" s="63">
        <f>MAX(G59,-0.12*F59)</f>
        <v>0.00263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1.9802585E-5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142">
        <f>IF(AND(D59&lt;49.85,G59&gt;0),$C$2*ABS(G59)/40000,(SUMPRODUCT(--(G59&gt;$S59:$U59),(G59-$S59:$U59),($V59:$X59)))*E59/40000)</f>
        <v>1.9802585E-5</v>
      </c>
      <c r="Z59" s="141">
        <f>IF(AND(C59&gt;=50.1,G59&lt;0),($A$2)*ABS(G59)/40000,0)</f>
        <v>0</v>
      </c>
      <c r="AA59" s="67">
        <f>R59+Y59+Z59</f>
        <v>3.960517E-5</v>
      </c>
      <c r="AB59" s="139">
        <f>IF(AA59&gt;=0,AA59,"")</f>
        <v>3.960517E-5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50.01</v>
      </c>
      <c r="D60" s="73">
        <f>ROUND(C60,2)</f>
        <v>50.01</v>
      </c>
      <c r="E60" s="60">
        <v>240.94</v>
      </c>
      <c r="F60" s="61">
        <v>0</v>
      </c>
      <c r="G60" s="74">
        <v>0.00263</v>
      </c>
      <c r="H60" s="63">
        <f>MAX(G60,-0.12*F60)</f>
        <v>0.00263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1.5841805E-5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142">
        <f>IF(AND(D60&lt;49.85,G60&gt;0),$C$2*ABS(G60)/40000,(SUMPRODUCT(--(G60&gt;$S60:$U60),(G60-$S60:$U60),($V60:$X60)))*E60/40000)</f>
        <v>1.5841805E-5</v>
      </c>
      <c r="Z60" s="141">
        <f>IF(AND(C60&gt;=50.1,G60&lt;0),($A$2)*ABS(G60)/40000,0)</f>
        <v>0</v>
      </c>
      <c r="AA60" s="67">
        <f>R60+Y60+Z60</f>
        <v>3.168361E-5</v>
      </c>
      <c r="AB60" s="139">
        <f>IF(AA60&gt;=0,AA60,"")</f>
        <v>3.168361E-5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240.94</v>
      </c>
      <c r="F61" s="61">
        <v>0</v>
      </c>
      <c r="G61" s="74">
        <v>0.007900000000000001</v>
      </c>
      <c r="H61" s="63">
        <f>MAX(G61,-0.12*F61)</f>
        <v>0.007900000000000001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4.758565E-5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142">
        <f>IF(AND(D61&lt;49.85,G61&gt;0),$C$2*ABS(G61)/40000,(SUMPRODUCT(--(G61&gt;$S61:$U61),(G61-$S61:$U61),($V61:$X61)))*E61/40000)</f>
        <v>4.758565E-5</v>
      </c>
      <c r="Z61" s="141">
        <f>IF(AND(C61&gt;=50.1,G61&lt;0),($A$2)*ABS(G61)/40000,0)</f>
        <v>0</v>
      </c>
      <c r="AA61" s="67">
        <f>R61+Y61+Z61</f>
        <v>9.517130000000001E-5</v>
      </c>
      <c r="AB61" s="139">
        <f>IF(AA61&gt;=0,AA61,"")</f>
        <v>9.517130000000001E-5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</v>
      </c>
      <c r="D62" s="73">
        <f>ROUND(C62,2)</f>
        <v>50</v>
      </c>
      <c r="E62" s="60">
        <v>301.18</v>
      </c>
      <c r="F62" s="61">
        <v>0</v>
      </c>
      <c r="G62" s="74">
        <v>0.00263</v>
      </c>
      <c r="H62" s="63">
        <f>MAX(G62,-0.12*F62)</f>
        <v>0.00263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1.9802585E-5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142">
        <f>IF(AND(D62&lt;49.85,G62&gt;0),$C$2*ABS(G62)/40000,(SUMPRODUCT(--(G62&gt;$S62:$U62),(G62-$S62:$U62),($V62:$X62)))*E62/40000)</f>
        <v>1.9802585E-5</v>
      </c>
      <c r="Z62" s="141">
        <f>IF(AND(C62&gt;=50.1,G62&lt;0),($A$2)*ABS(G62)/40000,0)</f>
        <v>0</v>
      </c>
      <c r="AA62" s="67">
        <f>R62+Y62+Z62</f>
        <v>3.960517E-5</v>
      </c>
      <c r="AB62" s="139">
        <f>IF(AA62&gt;=0,AA62,"")</f>
        <v>3.960517E-5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180.71</v>
      </c>
      <c r="F63" s="61">
        <v>0</v>
      </c>
      <c r="G63" s="74">
        <v>0.00263</v>
      </c>
      <c r="H63" s="63">
        <f>MAX(G63,-0.12*F63)</f>
        <v>0.00263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1.18816825E-5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142">
        <f>IF(AND(D63&lt;49.85,G63&gt;0),$C$2*ABS(G63)/40000,(SUMPRODUCT(--(G63&gt;$S63:$U63),(G63-$S63:$U63),($V63:$X63)))*E63/40000)</f>
        <v>1.18816825E-5</v>
      </c>
      <c r="Z63" s="141">
        <f>IF(AND(C63&gt;=50.1,G63&lt;0),($A$2)*ABS(G63)/40000,0)</f>
        <v>0</v>
      </c>
      <c r="AA63" s="67">
        <f>R63+Y63+Z63</f>
        <v>2.3763365E-5</v>
      </c>
      <c r="AB63" s="139">
        <f>IF(AA63&gt;=0,AA63,"")</f>
        <v>2.3763365E-5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50.03</v>
      </c>
      <c r="D64" s="73">
        <f>ROUND(C64,2)</f>
        <v>50.03</v>
      </c>
      <c r="E64" s="60">
        <v>120.47</v>
      </c>
      <c r="F64" s="61">
        <v>0</v>
      </c>
      <c r="G64" s="74">
        <v>0.00263</v>
      </c>
      <c r="H64" s="63">
        <f>MAX(G64,-0.12*F64)</f>
        <v>0.00263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7.920902500000001E-6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142">
        <f>IF(AND(D64&lt;49.85,G64&gt;0),$C$2*ABS(G64)/40000,(SUMPRODUCT(--(G64&gt;$S64:$U64),(G64-$S64:$U64),($V64:$X64)))*E64/40000)</f>
        <v>7.920902500000001E-6</v>
      </c>
      <c r="Z64" s="141">
        <f>IF(AND(C64&gt;=50.1,G64&lt;0),($A$2)*ABS(G64)/40000,0)</f>
        <v>0</v>
      </c>
      <c r="AA64" s="67">
        <f>R64+Y64+Z64</f>
        <v>1.5841805E-5</v>
      </c>
      <c r="AB64" s="139">
        <f>IF(AA64&gt;=0,AA64,"")</f>
        <v>1.5841805E-5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49.97</v>
      </c>
      <c r="D65" s="73">
        <f>ROUND(C65,2)</f>
        <v>49.97</v>
      </c>
      <c r="E65" s="60">
        <v>394.71</v>
      </c>
      <c r="F65" s="61">
        <v>0</v>
      </c>
      <c r="G65" s="74">
        <v>0.00263</v>
      </c>
      <c r="H65" s="63">
        <f>MAX(G65,-0.12*F65)</f>
        <v>0.00263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2.59521825E-5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142">
        <f>IF(AND(D65&lt;49.85,G65&gt;0),$C$2*ABS(G65)/40000,(SUMPRODUCT(--(G65&gt;$S65:$U65),(G65-$S65:$U65),($V65:$X65)))*E65/40000)</f>
        <v>2.59521825E-5</v>
      </c>
      <c r="Z65" s="141">
        <f>IF(AND(C65&gt;=50.1,G65&lt;0),($A$2)*ABS(G65)/40000,0)</f>
        <v>0</v>
      </c>
      <c r="AA65" s="67">
        <f>R65+Y65+Z65</f>
        <v>5.190436499999999E-5</v>
      </c>
      <c r="AB65" s="139">
        <f>IF(AA65&gt;=0,AA65,"")</f>
        <v>5.190436499999999E-5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50.02</v>
      </c>
      <c r="D66" s="73">
        <f>ROUND(C66,2)</f>
        <v>50.02</v>
      </c>
      <c r="E66" s="60">
        <v>180.71</v>
      </c>
      <c r="F66" s="61">
        <v>0</v>
      </c>
      <c r="G66" s="74">
        <v>0.00395</v>
      </c>
      <c r="H66" s="63">
        <f>MAX(G66,-0.12*F66)</f>
        <v>0.00395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1.78451125E-5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142">
        <f>IF(AND(D66&lt;49.85,G66&gt;0),$C$2*ABS(G66)/40000,(SUMPRODUCT(--(G66&gt;$S66:$U66),(G66-$S66:$U66),($V66:$X66)))*E66/40000)</f>
        <v>1.78451125E-5</v>
      </c>
      <c r="Z66" s="141">
        <f>IF(AND(C66&gt;=50.1,G66&lt;0),($A$2)*ABS(G66)/40000,0)</f>
        <v>0</v>
      </c>
      <c r="AA66" s="67">
        <f>R66+Y66+Z66</f>
        <v>3.5690225E-5</v>
      </c>
      <c r="AB66" s="139">
        <f>IF(AA66&gt;=0,AA66,"")</f>
        <v>3.5690225E-5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49.97</v>
      </c>
      <c r="D67" s="73">
        <f>ROUND(C67,2)</f>
        <v>49.97</v>
      </c>
      <c r="E67" s="60">
        <v>394.71</v>
      </c>
      <c r="F67" s="61">
        <v>0</v>
      </c>
      <c r="G67" s="74">
        <v>0.00263</v>
      </c>
      <c r="H67" s="63">
        <f>MAX(G67,-0.12*F67)</f>
        <v>0.00263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2.59521825E-5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142">
        <f>IF(AND(D67&lt;49.85,G67&gt;0),$C$2*ABS(G67)/40000,(SUMPRODUCT(--(G67&gt;$S67:$U67),(G67-$S67:$U67),($V67:$X67)))*E67/40000)</f>
        <v>2.59521825E-5</v>
      </c>
      <c r="Z67" s="141">
        <f>IF(AND(C67&gt;=50.1,G67&lt;0),($A$2)*ABS(G67)/40000,0)</f>
        <v>0</v>
      </c>
      <c r="AA67" s="67">
        <f>R67+Y67+Z67</f>
        <v>5.190436499999999E-5</v>
      </c>
      <c r="AB67" s="139">
        <f>IF(AA67&gt;=0,AA67,"")</f>
        <v>5.190436499999999E-5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50.02</v>
      </c>
      <c r="D68" s="73">
        <f>ROUND(C68,2)</f>
        <v>50.02</v>
      </c>
      <c r="E68" s="60">
        <v>180.71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142">
        <f>IF(AND(D68&lt;49.85,G68&gt;0),$C$2*ABS(G68)/40000,(SUMPRODUCT(--(G68&gt;$S68:$U68),(G68-$S68:$U68),($V68:$X68)))*E68/40000)</f>
        <v>0</v>
      </c>
      <c r="Z68" s="141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49.94</v>
      </c>
      <c r="D69" s="73">
        <f>ROUND(C69,2)</f>
        <v>49.94</v>
      </c>
      <c r="E69" s="60">
        <v>488.24</v>
      </c>
      <c r="F69" s="61">
        <v>0</v>
      </c>
      <c r="G69" s="74">
        <v>0.00132</v>
      </c>
      <c r="H69" s="63">
        <f>MAX(G69,-0.12*F69)</f>
        <v>0.00132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1.611192E-5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142">
        <f>IF(AND(D69&lt;49.85,G69&gt;0),$C$2*ABS(G69)/40000,(SUMPRODUCT(--(G69&gt;$S69:$U69),(G69-$S69:$U69),($V69:$X69)))*E69/40000)</f>
        <v>1.611192E-5</v>
      </c>
      <c r="Z69" s="141">
        <f>IF(AND(C69&gt;=50.1,G69&lt;0),($A$2)*ABS(G69)/40000,0)</f>
        <v>0</v>
      </c>
      <c r="AA69" s="67">
        <f>R69+Y69+Z69</f>
        <v>3.222384E-5</v>
      </c>
      <c r="AB69" s="139">
        <f>IF(AA69&gt;=0,AA69,"")</f>
        <v>3.222384E-5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50.01</v>
      </c>
      <c r="D70" s="73">
        <f>ROUND(C70,2)</f>
        <v>50.01</v>
      </c>
      <c r="E70" s="60">
        <v>240.94</v>
      </c>
      <c r="F70" s="61">
        <v>0</v>
      </c>
      <c r="G70" s="74">
        <v>0.00263</v>
      </c>
      <c r="H70" s="63">
        <f>MAX(G70,-0.12*F70)</f>
        <v>0.00263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1.5841805E-5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142">
        <f>IF(AND(D70&lt;49.85,G70&gt;0),$C$2*ABS(G70)/40000,(SUMPRODUCT(--(G70&gt;$S70:$U70),(G70-$S70:$U70),($V70:$X70)))*E70/40000)</f>
        <v>1.5841805E-5</v>
      </c>
      <c r="Z70" s="141">
        <f>IF(AND(C70&gt;=50.1,G70&lt;0),($A$2)*ABS(G70)/40000,0)</f>
        <v>0</v>
      </c>
      <c r="AA70" s="67">
        <f>R70+Y70+Z70</f>
        <v>3.168361E-5</v>
      </c>
      <c r="AB70" s="139">
        <f>IF(AA70&gt;=0,AA70,"")</f>
        <v>3.168361E-5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49.99</v>
      </c>
      <c r="D71" s="73">
        <f>ROUND(C71,2)</f>
        <v>49.99</v>
      </c>
      <c r="E71" s="60">
        <v>332.35</v>
      </c>
      <c r="F71" s="61">
        <v>0</v>
      </c>
      <c r="G71" s="74">
        <v>0.00263</v>
      </c>
      <c r="H71" s="63">
        <f>MAX(G71,-0.12*F71)</f>
        <v>0.00263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2.18520125E-5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142">
        <f>IF(AND(D71&lt;49.85,G71&gt;0),$C$2*ABS(G71)/40000,(SUMPRODUCT(--(G71&gt;$S71:$U71),(G71-$S71:$U71),($V71:$X71)))*E71/40000)</f>
        <v>2.18520125E-5</v>
      </c>
      <c r="Z71" s="141">
        <f>IF(AND(C71&gt;=50.1,G71&lt;0),($A$2)*ABS(G71)/40000,0)</f>
        <v>0</v>
      </c>
      <c r="AA71" s="67">
        <f>R71+Y71+Z71</f>
        <v>4.3704025E-5</v>
      </c>
      <c r="AB71" s="139">
        <f>IF(AA71&gt;=0,AA71,"")</f>
        <v>4.3704025E-5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50.02</v>
      </c>
      <c r="D72" s="73">
        <f>ROUND(C72,2)</f>
        <v>50.02</v>
      </c>
      <c r="E72" s="60">
        <v>180.71</v>
      </c>
      <c r="F72" s="61">
        <v>0</v>
      </c>
      <c r="G72" s="74">
        <v>0.00263</v>
      </c>
      <c r="H72" s="63">
        <f>MAX(G72,-0.12*F72)</f>
        <v>0.00263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1.18816825E-5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142">
        <f>IF(AND(D72&lt;49.85,G72&gt;0),$C$2*ABS(G72)/40000,(SUMPRODUCT(--(G72&gt;$S72:$U72),(G72-$S72:$U72),($V72:$X72)))*E72/40000)</f>
        <v>1.18816825E-5</v>
      </c>
      <c r="Z72" s="141">
        <f>IF(AND(C72&gt;=50.1,G72&lt;0),($A$2)*ABS(G72)/40000,0)</f>
        <v>0</v>
      </c>
      <c r="AA72" s="67">
        <f>R72+Y72+Z72</f>
        <v>2.3763365E-5</v>
      </c>
      <c r="AB72" s="139">
        <f>IF(AA72&gt;=0,AA72,"")</f>
        <v>2.3763365E-5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49.94</v>
      </c>
      <c r="D73" s="73">
        <f>ROUND(C73,2)</f>
        <v>49.94</v>
      </c>
      <c r="E73" s="60">
        <v>488.24</v>
      </c>
      <c r="F73" s="61">
        <v>0</v>
      </c>
      <c r="G73" s="74">
        <v>0.007900000000000001</v>
      </c>
      <c r="H73" s="63">
        <f>MAX(G73,-0.12*F73)</f>
        <v>0.007900000000000001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9.64274E-5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142">
        <f>IF(AND(D73&lt;49.85,G73&gt;0),$C$2*ABS(G73)/40000,(SUMPRODUCT(--(G73&gt;$S73:$U73),(G73-$S73:$U73),($V73:$X73)))*E73/40000)</f>
        <v>9.64274E-5</v>
      </c>
      <c r="Z73" s="141">
        <f>IF(AND(C73&gt;=50.1,G73&lt;0),($A$2)*ABS(G73)/40000,0)</f>
        <v>0</v>
      </c>
      <c r="AA73" s="67">
        <f>R73+Y73+Z73</f>
        <v>0.0001928548</v>
      </c>
      <c r="AB73" s="139">
        <f>IF(AA73&gt;=0,AA73,"")</f>
        <v>0.0001928548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50.01</v>
      </c>
      <c r="D74" s="73">
        <f>ROUND(C74,2)</f>
        <v>50.01</v>
      </c>
      <c r="E74" s="60">
        <v>240.94</v>
      </c>
      <c r="F74" s="61">
        <v>0</v>
      </c>
      <c r="G74" s="74">
        <v>0.00526</v>
      </c>
      <c r="H74" s="63">
        <f>MAX(G74,-0.12*F74)</f>
        <v>0.00526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3.168361E-5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142">
        <f>IF(AND(D74&lt;49.85,G74&gt;0),$C$2*ABS(G74)/40000,(SUMPRODUCT(--(G74&gt;$S74:$U74),(G74-$S74:$U74),($V74:$X74)))*E74/40000)</f>
        <v>3.168361E-5</v>
      </c>
      <c r="Z74" s="141">
        <f>IF(AND(C74&gt;=50.1,G74&lt;0),($A$2)*ABS(G74)/40000,0)</f>
        <v>0</v>
      </c>
      <c r="AA74" s="67">
        <f>R74+Y74+Z74</f>
        <v>6.336722000000001E-5</v>
      </c>
      <c r="AB74" s="139">
        <f>IF(AA74&gt;=0,AA74,"")</f>
        <v>6.336722000000001E-5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49.97</v>
      </c>
      <c r="D75" s="73">
        <f>ROUND(C75,2)</f>
        <v>49.97</v>
      </c>
      <c r="E75" s="60">
        <v>394.71</v>
      </c>
      <c r="F75" s="61">
        <v>0</v>
      </c>
      <c r="G75" s="74">
        <v>0.00526</v>
      </c>
      <c r="H75" s="63">
        <f>MAX(G75,-0.12*F75)</f>
        <v>0.00526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5.190436499999999E-5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142">
        <f>IF(AND(D75&lt;49.85,G75&gt;0),$C$2*ABS(G75)/40000,(SUMPRODUCT(--(G75&gt;$S75:$U75),(G75-$S75:$U75),($V75:$X75)))*E75/40000)</f>
        <v>5.190436499999999E-5</v>
      </c>
      <c r="Z75" s="141">
        <f>IF(AND(C75&gt;=50.1,G75&lt;0),($A$2)*ABS(G75)/40000,0)</f>
        <v>0</v>
      </c>
      <c r="AA75" s="67">
        <f>R75+Y75+Z75</f>
        <v>0.00010380873</v>
      </c>
      <c r="AB75" s="139">
        <f>IF(AA75&gt;=0,AA75,"")</f>
        <v>0.00010380873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50.02</v>
      </c>
      <c r="D76" s="73">
        <f>ROUND(C76,2)</f>
        <v>50.02</v>
      </c>
      <c r="E76" s="60">
        <v>180.71</v>
      </c>
      <c r="F76" s="61">
        <v>0</v>
      </c>
      <c r="G76" s="74">
        <v>0.00395</v>
      </c>
      <c r="H76" s="63">
        <f>MAX(G76,-0.12*F76)</f>
        <v>0.00395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1.78451125E-5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142">
        <f>IF(AND(D76&lt;49.85,G76&gt;0),$C$2*ABS(G76)/40000,(SUMPRODUCT(--(G76&gt;$S76:$U76),(G76-$S76:$U76),($V76:$X76)))*E76/40000)</f>
        <v>1.78451125E-5</v>
      </c>
      <c r="Z76" s="141">
        <f>IF(AND(C76&gt;=50.1,G76&lt;0),($A$2)*ABS(G76)/40000,0)</f>
        <v>0</v>
      </c>
      <c r="AA76" s="67">
        <f>R76+Y76+Z76</f>
        <v>3.5690225E-5</v>
      </c>
      <c r="AB76" s="139">
        <f>IF(AA76&gt;=0,AA76,"")</f>
        <v>3.5690225E-5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49.96</v>
      </c>
      <c r="D77" s="73">
        <f>ROUND(C77,2)</f>
        <v>49.96</v>
      </c>
      <c r="E77" s="60">
        <v>425.88</v>
      </c>
      <c r="F77" s="61">
        <v>0</v>
      </c>
      <c r="G77" s="74">
        <v>0.00526</v>
      </c>
      <c r="H77" s="63">
        <f>MAX(G77,-0.12*F77)</f>
        <v>0.00526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5.600322E-5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142">
        <f>IF(AND(D77&lt;49.85,G77&gt;0),$C$2*ABS(G77)/40000,(SUMPRODUCT(--(G77&gt;$S77:$U77),(G77-$S77:$U77),($V77:$X77)))*E77/40000)</f>
        <v>5.600322E-5</v>
      </c>
      <c r="Z77" s="141">
        <f>IF(AND(C77&gt;=50.1,G77&lt;0),($A$2)*ABS(G77)/40000,0)</f>
        <v>0</v>
      </c>
      <c r="AA77" s="67">
        <f>R77+Y77+Z77</f>
        <v>0.00011200644</v>
      </c>
      <c r="AB77" s="139">
        <f>IF(AA77&gt;=0,AA77,"")</f>
        <v>0.00011200644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49.99</v>
      </c>
      <c r="D78" s="73">
        <f>ROUND(C78,2)</f>
        <v>49.99</v>
      </c>
      <c r="E78" s="60">
        <v>332.35</v>
      </c>
      <c r="F78" s="61">
        <v>0</v>
      </c>
      <c r="G78" s="74">
        <v>0.00526</v>
      </c>
      <c r="H78" s="63">
        <f>MAX(G78,-0.12*F78)</f>
        <v>0.00526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4.3704025E-5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142">
        <f>IF(AND(D78&lt;49.85,G78&gt;0),$C$2*ABS(G78)/40000,(SUMPRODUCT(--(G78&gt;$S78:$U78),(G78-$S78:$U78),($V78:$X78)))*E78/40000)</f>
        <v>4.3704025E-5</v>
      </c>
      <c r="Z78" s="141">
        <f>IF(AND(C78&gt;=50.1,G78&lt;0),($A$2)*ABS(G78)/40000,0)</f>
        <v>0</v>
      </c>
      <c r="AA78" s="67">
        <f>R78+Y78+Z78</f>
        <v>8.740805E-5</v>
      </c>
      <c r="AB78" s="139">
        <f>IF(AA78&gt;=0,AA78,"")</f>
        <v>8.740805E-5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</v>
      </c>
      <c r="D79" s="73">
        <f>ROUND(C79,2)</f>
        <v>50</v>
      </c>
      <c r="E79" s="60">
        <v>301.18</v>
      </c>
      <c r="F79" s="61">
        <v>0</v>
      </c>
      <c r="G79" s="74">
        <v>0.00526</v>
      </c>
      <c r="H79" s="63">
        <f>MAX(G79,-0.12*F79)</f>
        <v>0.00526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3.960517E-5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142">
        <f>IF(AND(D79&lt;49.85,G79&gt;0),$C$2*ABS(G79)/40000,(SUMPRODUCT(--(G79&gt;$S79:$U79),(G79-$S79:$U79),($V79:$X79)))*E79/40000)</f>
        <v>3.960517E-5</v>
      </c>
      <c r="Z79" s="141">
        <f>IF(AND(C79&gt;=50.1,G79&lt;0),($A$2)*ABS(G79)/40000,0)</f>
        <v>0</v>
      </c>
      <c r="AA79" s="67">
        <f>R79+Y79+Z79</f>
        <v>7.921034000000001E-5</v>
      </c>
      <c r="AB79" s="139">
        <f>IF(AA79&gt;=0,AA79,"")</f>
        <v>7.921034000000001E-5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50.1</v>
      </c>
      <c r="D80" s="73">
        <f>ROUND(C80,2)</f>
        <v>50.1</v>
      </c>
      <c r="E80" s="60">
        <v>0</v>
      </c>
      <c r="F80" s="61">
        <v>0</v>
      </c>
      <c r="G80" s="74">
        <v>0.00659</v>
      </c>
      <c r="H80" s="63">
        <f>MAX(G80,-0.12*F80)</f>
        <v>0.00659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142">
        <f>IF(AND(D80&lt;49.85,G80&gt;0),$C$2*ABS(G80)/40000,(SUMPRODUCT(--(G80&gt;$S80:$U80),(G80-$S80:$U80),($V80:$X80)))*E80/40000)</f>
        <v>0</v>
      </c>
      <c r="Z80" s="141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49.99</v>
      </c>
      <c r="D81" s="73">
        <f>ROUND(C81,2)</f>
        <v>49.99</v>
      </c>
      <c r="E81" s="60">
        <v>332.35</v>
      </c>
      <c r="F81" s="61">
        <v>0</v>
      </c>
      <c r="G81" s="74">
        <v>0.00659</v>
      </c>
      <c r="H81" s="63">
        <f>MAX(G81,-0.12*F81)</f>
        <v>0.00659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5.475466250000001E-5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142">
        <f>IF(AND(D81&lt;49.85,G81&gt;0),$C$2*ABS(G81)/40000,(SUMPRODUCT(--(G81&gt;$S81:$U81),(G81-$S81:$U81),($V81:$X81)))*E81/40000)</f>
        <v>5.475466250000001E-5</v>
      </c>
      <c r="Z81" s="141">
        <f>IF(AND(C81&gt;=50.1,G81&lt;0),($A$2)*ABS(G81)/40000,0)</f>
        <v>0</v>
      </c>
      <c r="AA81" s="67">
        <f>R81+Y81+Z81</f>
        <v>0.000109509325</v>
      </c>
      <c r="AB81" s="139">
        <f>IF(AA81&gt;=0,AA81,"")</f>
        <v>0.000109509325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</v>
      </c>
      <c r="D82" s="73">
        <f>ROUND(C82,2)</f>
        <v>49.9</v>
      </c>
      <c r="E82" s="60">
        <v>612.9400000000001</v>
      </c>
      <c r="F82" s="61">
        <v>0</v>
      </c>
      <c r="G82" s="74">
        <v>0.00526</v>
      </c>
      <c r="H82" s="63">
        <f>MAX(G82,-0.12*F82)</f>
        <v>0.00526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8.060161E-5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142">
        <f>IF(AND(D82&lt;49.85,G82&gt;0),$C$2*ABS(G82)/40000,(SUMPRODUCT(--(G82&gt;$S82:$U82),(G82-$S82:$U82),($V82:$X82)))*E82/40000)</f>
        <v>8.060161E-5</v>
      </c>
      <c r="Z82" s="141">
        <f>IF(AND(C82&gt;=50.1,G82&lt;0),($A$2)*ABS(G82)/40000,0)</f>
        <v>0</v>
      </c>
      <c r="AA82" s="67">
        <f>R82+Y82+Z82</f>
        <v>0.00016120322</v>
      </c>
      <c r="AB82" s="139">
        <f>IF(AA82&gt;=0,AA82,"")</f>
        <v>0.00016120322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49.92</v>
      </c>
      <c r="D83" s="73">
        <f>ROUND(C83,2)</f>
        <v>49.92</v>
      </c>
      <c r="E83" s="60">
        <v>550.59</v>
      </c>
      <c r="F83" s="61">
        <v>0</v>
      </c>
      <c r="G83" s="74">
        <v>0.00526</v>
      </c>
      <c r="H83" s="63">
        <f>MAX(G83,-0.12*F83)</f>
        <v>0.00526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7.240258500000001E-5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142">
        <f>IF(AND(D83&lt;49.85,G83&gt;0),$C$2*ABS(G83)/40000,(SUMPRODUCT(--(G83&gt;$S83:$U83),(G83-$S83:$U83),($V83:$X83)))*E83/40000)</f>
        <v>7.240258500000001E-5</v>
      </c>
      <c r="Z83" s="141">
        <f>IF(AND(C83&gt;=50.1,G83&lt;0),($A$2)*ABS(G83)/40000,0)</f>
        <v>0</v>
      </c>
      <c r="AA83" s="67">
        <f>R83+Y83+Z83</f>
        <v>0.00014480517</v>
      </c>
      <c r="AB83" s="139">
        <f>IF(AA83&gt;=0,AA83,"")</f>
        <v>0.00014480517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50.01</v>
      </c>
      <c r="D84" s="73">
        <f>ROUND(C84,2)</f>
        <v>50.01</v>
      </c>
      <c r="E84" s="60">
        <v>240.94</v>
      </c>
      <c r="F84" s="61">
        <v>0</v>
      </c>
      <c r="G84" s="74">
        <v>0.00526</v>
      </c>
      <c r="H84" s="63">
        <f>MAX(G84,-0.12*F84)</f>
        <v>0.00526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3.168361E-5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142">
        <f>IF(AND(D84&lt;49.85,G84&gt;0),$C$2*ABS(G84)/40000,(SUMPRODUCT(--(G84&gt;$S84:$U84),(G84-$S84:$U84),($V84:$X84)))*E84/40000)</f>
        <v>3.168361E-5</v>
      </c>
      <c r="Z84" s="141">
        <f>IF(AND(C84&gt;=50.1,G84&lt;0),($A$2)*ABS(G84)/40000,0)</f>
        <v>0</v>
      </c>
      <c r="AA84" s="67">
        <f>R84+Y84+Z84</f>
        <v>6.336722000000001E-5</v>
      </c>
      <c r="AB84" s="139">
        <f>IF(AA84&gt;=0,AA84,"")</f>
        <v>6.336722000000001E-5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50.01</v>
      </c>
      <c r="D85" s="73">
        <f>ROUND(C85,2)</f>
        <v>50.01</v>
      </c>
      <c r="E85" s="60">
        <v>240.94</v>
      </c>
      <c r="F85" s="61">
        <v>0</v>
      </c>
      <c r="G85" s="74">
        <v>-0.01053</v>
      </c>
      <c r="H85" s="63">
        <f>MAX(G85,-0.12*F85)</f>
        <v>-0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-0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142">
        <f>IF(AND(D85&lt;49.85,G85&gt;0),$C$2*ABS(G85)/40000,(SUMPRODUCT(--(G85&gt;$S85:$U85),(G85-$S85:$U85),($V85:$X85)))*E85/40000)</f>
        <v>0</v>
      </c>
      <c r="Z85" s="141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49.96</v>
      </c>
      <c r="D86" s="73">
        <f>ROUND(C86,2)</f>
        <v>49.96</v>
      </c>
      <c r="E86" s="60">
        <v>425.88</v>
      </c>
      <c r="F86" s="61">
        <v>1.71</v>
      </c>
      <c r="G86" s="74">
        <v>0.034</v>
      </c>
      <c r="H86" s="63">
        <f>MAX(G86,-0.12*F86)</f>
        <v>0.034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0.000361998</v>
      </c>
      <c r="S86" s="60">
        <f>MIN($S$6/100*F86,150)</f>
        <v>0.2052</v>
      </c>
      <c r="T86" s="60">
        <f>MIN($T$6/100*F86,200)</f>
        <v>0.2565</v>
      </c>
      <c r="U86" s="60">
        <f>MIN($U$6/100*F86,250)</f>
        <v>0.342</v>
      </c>
      <c r="V86" s="60">
        <v>0.2</v>
      </c>
      <c r="W86" s="60">
        <v>0.2</v>
      </c>
      <c r="X86" s="60">
        <v>0.6</v>
      </c>
      <c r="Y86" s="142">
        <f>IF(AND(D86&lt;49.85,G86&gt;0),$C$2*ABS(G86)/40000,(SUMPRODUCT(--(G86&gt;$S86:$U86),(G86-$S86:$U86),($V86:$X86)))*E86/40000)</f>
        <v>0</v>
      </c>
      <c r="Z86" s="141">
        <f>IF(AND(C86&gt;=50.1,G86&lt;0),($A$2)*ABS(G86)/40000,0)</f>
        <v>0</v>
      </c>
      <c r="AA86" s="67">
        <f>R86+Y86+Z86</f>
        <v>0.000361998</v>
      </c>
      <c r="AB86" s="139">
        <f>IF(AA86&gt;=0,AA86,"")</f>
        <v>0.000361998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50.03</v>
      </c>
      <c r="D87" s="73">
        <f>ROUND(C87,2)</f>
        <v>50.03</v>
      </c>
      <c r="E87" s="60">
        <v>120.47</v>
      </c>
      <c r="F87" s="61">
        <v>1.71</v>
      </c>
      <c r="G87" s="74">
        <v>-0.09239</v>
      </c>
      <c r="H87" s="63">
        <f>MAX(G87,-0.12*F87)</f>
        <v>-0.09239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-0.0002782555825</v>
      </c>
      <c r="S87" s="60">
        <f>MIN($S$6/100*F87,150)</f>
        <v>0.2052</v>
      </c>
      <c r="T87" s="60">
        <f>MIN($T$6/100*F87,200)</f>
        <v>0.2565</v>
      </c>
      <c r="U87" s="60">
        <f>MIN($U$6/100*F87,250)</f>
        <v>0.342</v>
      </c>
      <c r="V87" s="60">
        <v>0.2</v>
      </c>
      <c r="W87" s="60">
        <v>0.2</v>
      </c>
      <c r="X87" s="60">
        <v>0.6</v>
      </c>
      <c r="Y87" s="142">
        <f>IF(AND(D87&lt;49.85,G87&gt;0),$C$2*ABS(G87)/40000,(SUMPRODUCT(--(G87&gt;$S87:$U87),(G87-$S87:$U87),($V87:$X87)))*E87/40000)</f>
        <v>0</v>
      </c>
      <c r="Z87" s="141">
        <f>IF(AND(C87&gt;=50.1,G87&lt;0),($A$2)*ABS(G87)/40000,0)</f>
        <v>0</v>
      </c>
      <c r="AA87" s="67">
        <f>R87+Y87+Z87</f>
        <v>-0.0002782555825</v>
      </c>
      <c r="AB87" s="139" t="str">
        <f>IF(AA87&gt;=0,AA87,"")</f>
        <v/>
      </c>
      <c r="AC87" s="76">
        <f>IF(AA87&lt;0,AA87,"")</f>
        <v>-0.0002782555825</v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50.06</v>
      </c>
      <c r="D88" s="73">
        <f>ROUND(C88,2)</f>
        <v>50.06</v>
      </c>
      <c r="E88" s="60">
        <v>0</v>
      </c>
      <c r="F88" s="61">
        <v>1.71</v>
      </c>
      <c r="G88" s="74">
        <v>-0.0766</v>
      </c>
      <c r="H88" s="63">
        <f>MAX(G88,-0.12*F88)</f>
        <v>-0.0766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-0</v>
      </c>
      <c r="S88" s="60">
        <f>MIN($S$6/100*F88,150)</f>
        <v>0.2052</v>
      </c>
      <c r="T88" s="60">
        <f>MIN($T$6/100*F88,200)</f>
        <v>0.2565</v>
      </c>
      <c r="U88" s="60">
        <f>MIN($U$6/100*F88,250)</f>
        <v>0.342</v>
      </c>
      <c r="V88" s="60">
        <v>0.2</v>
      </c>
      <c r="W88" s="60">
        <v>0.2</v>
      </c>
      <c r="X88" s="60">
        <v>0.6</v>
      </c>
      <c r="Y88" s="142">
        <f>IF(AND(D88&lt;49.85,G88&gt;0),$C$2*ABS(G88)/40000,(SUMPRODUCT(--(G88&gt;$S88:$U88),(G88-$S88:$U88),($V88:$X88)))*E88/40000)</f>
        <v>0</v>
      </c>
      <c r="Z88" s="141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50.01</v>
      </c>
      <c r="D89" s="73">
        <f>ROUND(C89,2)</f>
        <v>50.01</v>
      </c>
      <c r="E89" s="60">
        <v>240.94</v>
      </c>
      <c r="F89" s="61">
        <v>1.71</v>
      </c>
      <c r="G89" s="74">
        <v>0.58828</v>
      </c>
      <c r="H89" s="63">
        <f>MAX(G89,-0.12*F89)</f>
        <v>0.58828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1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0.003543504580000001</v>
      </c>
      <c r="S89" s="60">
        <f>MIN($S$6/100*F89,150)</f>
        <v>0.2052</v>
      </c>
      <c r="T89" s="60">
        <f>MIN($T$6/100*F89,200)</f>
        <v>0.2565</v>
      </c>
      <c r="U89" s="60">
        <f>MIN($U$6/100*F89,250)</f>
        <v>0.342</v>
      </c>
      <c r="V89" s="60">
        <v>0.2</v>
      </c>
      <c r="W89" s="60">
        <v>0.2</v>
      </c>
      <c r="X89" s="60">
        <v>0.6</v>
      </c>
      <c r="Y89" s="142">
        <f>IF(AND(D89&lt;49.85,G89&gt;0),$C$2*ABS(G89)/40000,(SUMPRODUCT(--(G89&gt;$S89:$U89),(G89-$S89:$U89),($V89:$X89)))*E89/40000)</f>
        <v>0.00175127239</v>
      </c>
      <c r="Z89" s="141">
        <f>IF(AND(C89&gt;=50.1,G89&lt;0),($A$2)*ABS(G89)/40000,0)</f>
        <v>0</v>
      </c>
      <c r="AA89" s="67">
        <f>R89+Y89+Z89</f>
        <v>0.005294776970000001</v>
      </c>
      <c r="AB89" s="139">
        <f>IF(AA89&gt;=0,AA89,"")</f>
        <v>0.005294776970000001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49.93</v>
      </c>
      <c r="D90" s="73">
        <f>ROUND(C90,2)</f>
        <v>49.93</v>
      </c>
      <c r="E90" s="60">
        <v>519.41</v>
      </c>
      <c r="F90" s="61">
        <v>0</v>
      </c>
      <c r="G90" s="74">
        <v>0.00659</v>
      </c>
      <c r="H90" s="63">
        <f>MAX(G90,-0.12*F90)</f>
        <v>0.00659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8.55727975E-5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142">
        <f>IF(AND(D90&lt;49.85,G90&gt;0),$C$2*ABS(G90)/40000,(SUMPRODUCT(--(G90&gt;$S90:$U90),(G90-$S90:$U90),($V90:$X90)))*E90/40000)</f>
        <v>8.55727975E-5</v>
      </c>
      <c r="Z90" s="141">
        <f>IF(AND(C90&gt;=50.1,G90&lt;0),($A$2)*ABS(G90)/40000,0)</f>
        <v>0</v>
      </c>
      <c r="AA90" s="67">
        <f>R90+Y90+Z90</f>
        <v>0.000171145595</v>
      </c>
      <c r="AB90" s="139">
        <f>IF(AA90&gt;=0,AA90,"")</f>
        <v>0.000171145595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49.98</v>
      </c>
      <c r="D91" s="73">
        <f>ROUND(C91,2)</f>
        <v>49.98</v>
      </c>
      <c r="E91" s="60">
        <v>363.53</v>
      </c>
      <c r="F91" s="61">
        <v>0</v>
      </c>
      <c r="G91" s="74">
        <v>0.00659</v>
      </c>
      <c r="H91" s="63">
        <f>MAX(G91,-0.12*F91)</f>
        <v>0.00659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5.98915675E-5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142">
        <f>IF(AND(D91&lt;49.85,G91&gt;0),$C$2*ABS(G91)/40000,(SUMPRODUCT(--(G91&gt;$S91:$U91),(G91-$S91:$U91),($V91:$X91)))*E91/40000)</f>
        <v>5.98915675E-5</v>
      </c>
      <c r="Z91" s="141">
        <f>IF(AND(C91&gt;=50.1,G91&lt;0),($A$2)*ABS(G91)/40000,0)</f>
        <v>0</v>
      </c>
      <c r="AA91" s="67">
        <f>R91+Y91+Z91</f>
        <v>0.000119783135</v>
      </c>
      <c r="AB91" s="139">
        <f>IF(AA91&gt;=0,AA91,"")</f>
        <v>0.000119783135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50.02</v>
      </c>
      <c r="D92" s="73">
        <f>ROUND(C92,2)</f>
        <v>50.02</v>
      </c>
      <c r="E92" s="60">
        <v>180.71</v>
      </c>
      <c r="F92" s="61">
        <v>0</v>
      </c>
      <c r="G92" s="74">
        <v>0.00526</v>
      </c>
      <c r="H92" s="63">
        <f>MAX(G92,-0.12*F92)</f>
        <v>0.00526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2.3763365E-5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142">
        <f>IF(AND(D92&lt;49.85,G92&gt;0),$C$2*ABS(G92)/40000,(SUMPRODUCT(--(G92&gt;$S92:$U92),(G92-$S92:$U92),($V92:$X92)))*E92/40000)</f>
        <v>2.3763365E-5</v>
      </c>
      <c r="Z92" s="141">
        <f>IF(AND(C92&gt;=50.1,G92&lt;0),($A$2)*ABS(G92)/40000,0)</f>
        <v>0</v>
      </c>
      <c r="AA92" s="67">
        <f>R92+Y92+Z92</f>
        <v>4.752673E-5</v>
      </c>
      <c r="AB92" s="139">
        <f>IF(AA92&gt;=0,AA92,"")</f>
        <v>4.752673E-5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301.18</v>
      </c>
      <c r="F93" s="61">
        <v>0</v>
      </c>
      <c r="G93" s="74">
        <v>0.00659</v>
      </c>
      <c r="H93" s="63">
        <f>MAX(G93,-0.12*F93)</f>
        <v>0.00659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4.961940500000001E-5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142">
        <f>IF(AND(D93&lt;49.85,G93&gt;0),$C$2*ABS(G93)/40000,(SUMPRODUCT(--(G93&gt;$S93:$U93),(G93-$S93:$U93),($V93:$X93)))*E93/40000)</f>
        <v>4.961940500000001E-5</v>
      </c>
      <c r="Z93" s="141">
        <f>IF(AND(C93&gt;=50.1,G93&lt;0),($A$2)*ABS(G93)/40000,0)</f>
        <v>0</v>
      </c>
      <c r="AA93" s="67">
        <f>R93+Y93+Z93</f>
        <v>9.923881000000002E-5</v>
      </c>
      <c r="AB93" s="139">
        <f>IF(AA93&gt;=0,AA93,"")</f>
        <v>9.923881000000002E-5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49.93</v>
      </c>
      <c r="D94" s="73">
        <f>ROUND(C94,2)</f>
        <v>49.93</v>
      </c>
      <c r="E94" s="60">
        <v>519.41</v>
      </c>
      <c r="F94" s="61">
        <v>0</v>
      </c>
      <c r="G94" s="74">
        <v>0.00659</v>
      </c>
      <c r="H94" s="63">
        <f>MAX(G94,-0.12*F94)</f>
        <v>0.00659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8.55727975E-5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142">
        <f>IF(AND(D94&lt;49.85,G94&gt;0),$C$2*ABS(G94)/40000,(SUMPRODUCT(--(G94&gt;$S94:$U94),(G94-$S94:$U94),($V94:$X94)))*E94/40000)</f>
        <v>8.55727975E-5</v>
      </c>
      <c r="Z94" s="141">
        <f>IF(AND(C94&gt;=50.1,G94&lt;0),($A$2)*ABS(G94)/40000,0)</f>
        <v>0</v>
      </c>
      <c r="AA94" s="67">
        <f>R94+Y94+Z94</f>
        <v>0.000171145595</v>
      </c>
      <c r="AB94" s="139">
        <f>IF(AA94&gt;=0,AA94,"")</f>
        <v>0.000171145595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60.24</v>
      </c>
      <c r="F95" s="61">
        <v>0</v>
      </c>
      <c r="G95" s="74">
        <v>0.00659</v>
      </c>
      <c r="H95" s="63">
        <f>MAX(G95,-0.12*F95)</f>
        <v>0.00659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9.924540000000001E-6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142">
        <f>IF(AND(D95&lt;49.85,G95&gt;0),$C$2*ABS(G95)/40000,(SUMPRODUCT(--(G95&gt;$S95:$U95),(G95-$S95:$U95),($V95:$X95)))*E95/40000)</f>
        <v>9.924540000000001E-6</v>
      </c>
      <c r="Z95" s="141">
        <f>IF(AND(C95&gt;=50.1,G95&lt;0),($A$2)*ABS(G95)/40000,0)</f>
        <v>0</v>
      </c>
      <c r="AA95" s="67">
        <f>R95+Y95+Z95</f>
        <v>1.984908E-5</v>
      </c>
      <c r="AB95" s="139">
        <f>IF(AA95&gt;=0,AA95,"")</f>
        <v>1.984908E-5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50.01</v>
      </c>
      <c r="D96" s="73">
        <f>ROUND(C96,2)</f>
        <v>50.01</v>
      </c>
      <c r="E96" s="60">
        <v>240.94</v>
      </c>
      <c r="F96" s="61">
        <v>0</v>
      </c>
      <c r="G96" s="74">
        <v>0.00526</v>
      </c>
      <c r="H96" s="63">
        <f>MAX(G96,-0.12*F96)</f>
        <v>0.00526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3.168361E-5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142">
        <f>IF(AND(D96&lt;49.85,G96&gt;0),$C$2*ABS(G96)/40000,(SUMPRODUCT(--(G96&gt;$S96:$U96),(G96-$S96:$U96),($V96:$X96)))*E96/40000)</f>
        <v>3.168361E-5</v>
      </c>
      <c r="Z96" s="141">
        <f>IF(AND(C96&gt;=50.1,G96&lt;0),($A$2)*ABS(G96)/40000,0)</f>
        <v>0</v>
      </c>
      <c r="AA96" s="67">
        <f>R96+Y96+Z96</f>
        <v>6.336722000000001E-5</v>
      </c>
      <c r="AB96" s="139">
        <f>IF(AA96&gt;=0,AA96,"")</f>
        <v>6.336722000000001E-5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50.03</v>
      </c>
      <c r="D97" s="73">
        <f>ROUND(C97,2)</f>
        <v>50.03</v>
      </c>
      <c r="E97" s="60">
        <v>120.47</v>
      </c>
      <c r="F97" s="61">
        <v>0</v>
      </c>
      <c r="G97" s="74">
        <v>0.00659</v>
      </c>
      <c r="H97" s="63">
        <f>MAX(G97,-0.12*F97)</f>
        <v>0.00659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1.98474325E-5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142">
        <f>IF(AND(D97&lt;49.85,G97&gt;0),$C$2*ABS(G97)/40000,(SUMPRODUCT(--(G97&gt;$S97:$U97),(G97-$S97:$U97),($V97:$X97)))*E97/40000)</f>
        <v>1.98474325E-5</v>
      </c>
      <c r="Z97" s="141">
        <f>IF(AND(C97&gt;=50.1,G97&lt;0),($A$2)*ABS(G97)/40000,0)</f>
        <v>0</v>
      </c>
      <c r="AA97" s="67">
        <f>R97+Y97+Z97</f>
        <v>3.9694865E-5</v>
      </c>
      <c r="AB97" s="139">
        <f>IF(AA97&gt;=0,AA97,"")</f>
        <v>3.9694865E-5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</v>
      </c>
      <c r="D98" s="73">
        <f>ROUND(C98,2)</f>
        <v>50</v>
      </c>
      <c r="E98" s="60">
        <v>301.18</v>
      </c>
      <c r="F98" s="61">
        <v>0</v>
      </c>
      <c r="G98" s="74">
        <v>0.00526</v>
      </c>
      <c r="H98" s="63">
        <f>MAX(G98,-0.12*F98)</f>
        <v>0.00526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3.960517E-5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142">
        <f>IF(AND(D98&lt;49.85,G98&gt;0),$C$2*ABS(G98)/40000,(SUMPRODUCT(--(G98&gt;$S98:$U98),(G98-$S98:$U98),($V98:$X98)))*E98/40000)</f>
        <v>3.960517E-5</v>
      </c>
      <c r="Z98" s="141">
        <f>IF(AND(C98&gt;=50.1,G98&lt;0),($A$2)*ABS(G98)/40000,0)</f>
        <v>0</v>
      </c>
      <c r="AA98" s="67">
        <f>R98+Y98+Z98</f>
        <v>7.921034000000001E-5</v>
      </c>
      <c r="AB98" s="139">
        <f>IF(AA98&gt;=0,AA98,"")</f>
        <v>7.921034000000001E-5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49.98</v>
      </c>
      <c r="D99" s="73">
        <f>ROUND(C99,2)</f>
        <v>49.98</v>
      </c>
      <c r="E99" s="60">
        <v>363.53</v>
      </c>
      <c r="F99" s="61">
        <v>0</v>
      </c>
      <c r="G99" s="74">
        <v>0.00526</v>
      </c>
      <c r="H99" s="63">
        <f>MAX(G99,-0.12*F99)</f>
        <v>0.00526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4.780419499999999E-5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142">
        <f>IF(AND(D99&lt;49.85,G99&gt;0),$C$2*ABS(G99)/40000,(SUMPRODUCT(--(G99&gt;$S99:$U99),(G99-$S99:$U99),($V99:$X99)))*E99/40000)</f>
        <v>4.780419499999999E-5</v>
      </c>
      <c r="Z99" s="141">
        <f>IF(AND(C99&gt;=50.1,G99&lt;0),($A$2)*ABS(G99)/40000,0)</f>
        <v>0</v>
      </c>
      <c r="AA99" s="67">
        <f>R99+Y99+Z99</f>
        <v>9.560838999999998E-5</v>
      </c>
      <c r="AB99" s="139">
        <f>IF(AA99&gt;=0,AA99,"")</f>
        <v>9.560838999999998E-5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49.94</v>
      </c>
      <c r="D100" s="73">
        <f>ROUND(C100,2)</f>
        <v>49.94</v>
      </c>
      <c r="E100" s="60">
        <v>488.24</v>
      </c>
      <c r="F100" s="61">
        <v>0</v>
      </c>
      <c r="G100" s="74">
        <v>0.00659</v>
      </c>
      <c r="H100" s="63">
        <f>MAX(G100,-0.12*F100)</f>
        <v>0.00659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8.043754000000001E-5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142">
        <f>IF(AND(D100&lt;49.85,G100&gt;0),$C$2*ABS(G100)/40000,(SUMPRODUCT(--(G100&gt;$S100:$U100),(G100-$S100:$U100),($V100:$X100)))*E100/40000)</f>
        <v>8.043754000000001E-5</v>
      </c>
      <c r="Z100" s="141">
        <f>IF(AND(C100&gt;=50.1,G100&lt;0),($A$2)*ABS(G100)/40000,0)</f>
        <v>0</v>
      </c>
      <c r="AA100" s="67">
        <f>R100+Y100+Z100</f>
        <v>0.00016087508</v>
      </c>
      <c r="AB100" s="139">
        <f>IF(AA100&gt;=0,AA100,"")</f>
        <v>0.00016087508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49.95</v>
      </c>
      <c r="D101" s="73">
        <f>ROUND(C101,2)</f>
        <v>49.95</v>
      </c>
      <c r="E101" s="60">
        <v>457.06</v>
      </c>
      <c r="F101" s="61">
        <v>0</v>
      </c>
      <c r="G101" s="74">
        <v>0.00526</v>
      </c>
      <c r="H101" s="63">
        <f>MAX(G101,-0.12*F101)</f>
        <v>0.00526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6.010339E-5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142">
        <f>IF(AND(D101&lt;49.85,G101&gt;0),$C$2*ABS(G101)/40000,(SUMPRODUCT(--(G101&gt;$S101:$U101),(G101-$S101:$U101),($V101:$X101)))*E101/40000)</f>
        <v>6.010339E-5</v>
      </c>
      <c r="Z101" s="141">
        <f>IF(AND(C101&gt;=50.1,G101&lt;0),($A$2)*ABS(G101)/40000,0)</f>
        <v>0</v>
      </c>
      <c r="AA101" s="67">
        <f>R101+Y101+Z101</f>
        <v>0.00012020678</v>
      </c>
      <c r="AB101" s="139">
        <f>IF(AA101&gt;=0,AA101,"")</f>
        <v>0.00012020678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50.02</v>
      </c>
      <c r="D102" s="73">
        <f>ROUND(C102,2)</f>
        <v>50.02</v>
      </c>
      <c r="E102" s="60">
        <v>180.71</v>
      </c>
      <c r="F102" s="61">
        <v>0</v>
      </c>
      <c r="G102" s="74">
        <v>0.00526</v>
      </c>
      <c r="H102" s="63">
        <f>MAX(G102,-0.12*F102)</f>
        <v>0.00526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2.3763365E-5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142">
        <f>IF(AND(D102&lt;49.85,G102&gt;0),$C$2*ABS(G102)/40000,(SUMPRODUCT(--(G102&gt;$S102:$U102),(G102-$S102:$U102),($V102:$X102)))*E102/40000)</f>
        <v>2.3763365E-5</v>
      </c>
      <c r="Z102" s="141">
        <f>IF(AND(C102&gt;=50.1,G102&lt;0),($A$2)*ABS(G102)/40000,0)</f>
        <v>0</v>
      </c>
      <c r="AA102" s="67">
        <f>R102+Y102+Z102</f>
        <v>4.752673E-5</v>
      </c>
      <c r="AB102" s="139">
        <f>IF(AA102&gt;=0,AA102,"")</f>
        <v>4.752673E-5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50.04</v>
      </c>
      <c r="D103" s="98">
        <f>ROUND(C103,2)</f>
        <v>50.04</v>
      </c>
      <c r="E103" s="99">
        <v>60.24</v>
      </c>
      <c r="F103" s="61">
        <v>0</v>
      </c>
      <c r="G103" s="100">
        <v>0.00526</v>
      </c>
      <c r="H103" s="101">
        <f>MAX(G103,-0.12*F103)</f>
        <v>0.00526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7.921559999999999E-6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43">
        <f>IF(AND(D103&lt;49.85,G103&gt;0),$C$2*ABS(G103)/40000,(SUMPRODUCT(--(G103&gt;$S103:$U103),(G103-$S103:$U103),($V103:$X103)))*E103/40000)</f>
        <v>7.921559999999999E-6</v>
      </c>
      <c r="Z103" s="141">
        <f>IF(AND(C103&gt;=50.1,G103&lt;0),($A$2)*ABS(G103)/40000,0)</f>
        <v>0</v>
      </c>
      <c r="AA103" s="106">
        <f>R103+Y103+Z103</f>
        <v>1.584312E-5</v>
      </c>
      <c r="AB103" s="140">
        <f>IF(AA103&gt;=0,AA103,"")</f>
        <v>1.584312E-5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49.98875000000001</v>
      </c>
      <c r="D104" s="110">
        <f>ROUND(C104,2)</f>
        <v>49.99</v>
      </c>
      <c r="E104" s="111">
        <f>AVERAGE(E6:E103)</f>
        <v>309.7020833333332</v>
      </c>
      <c r="F104" s="111">
        <f>AVERAGE(F6:F103)</f>
        <v>0.3028125000000001</v>
      </c>
      <c r="G104" s="112">
        <f>SUM(G8:G103)/4</f>
        <v>0.1105424999999999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-0.004622742332500004</v>
      </c>
      <c r="S104" s="113"/>
      <c r="T104" s="113"/>
      <c r="U104" s="113"/>
      <c r="V104" s="113"/>
      <c r="W104" s="113"/>
      <c r="X104" s="113"/>
      <c r="Y104" s="114">
        <f>SUM(Y8:Y103)</f>
        <v>0.004691850207500002</v>
      </c>
      <c r="Z104" s="114">
        <f>SUM(Z8:Z103)</f>
        <v>0</v>
      </c>
      <c r="AA104" s="115">
        <f>SUM(AA8:AA103)</f>
        <v>6.910787499999785E-5</v>
      </c>
      <c r="AB104" s="116">
        <f>SUM(AB8:AB103)</f>
        <v>0.014235348055</v>
      </c>
      <c r="AC104" s="117">
        <f>SUM(AC8:AC103)</f>
        <v>-0.01416624018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0.0009245484665000008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6.910787499999785E-5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60.23520000000001</v>
      </c>
      <c r="AH152" s="86">
        <f>MIN(AG152,$C$2)</f>
        <v>60.23520000000001</v>
      </c>
    </row>
    <row r="153" spans="1:37" customHeight="1" ht="16">
      <c r="AE153" s="16"/>
      <c r="AF153" s="133">
        <f>ROUND((AF152-0.01),2)</f>
        <v>50.03</v>
      </c>
      <c r="AG153" s="134">
        <f>2*$A$2/5</f>
        <v>120.4704</v>
      </c>
      <c r="AH153" s="86">
        <f>MIN(AG153,$C$2)</f>
        <v>120.4704</v>
      </c>
    </row>
    <row r="154" spans="1:37" customHeight="1" ht="16">
      <c r="AE154" s="16"/>
      <c r="AF154" s="133">
        <f>ROUND((AF153-0.01),2)</f>
        <v>50.02</v>
      </c>
      <c r="AG154" s="134">
        <f>3*$A$2/5</f>
        <v>180.7056</v>
      </c>
      <c r="AH154" s="86">
        <f>MIN(AG154,$C$2)</f>
        <v>180.7056</v>
      </c>
    </row>
    <row r="155" spans="1:37" customHeight="1" ht="16">
      <c r="AE155" s="16"/>
      <c r="AF155" s="133">
        <f>ROUND((AF154-0.01),2)</f>
        <v>50.01</v>
      </c>
      <c r="AG155" s="134">
        <f>4*$A$2/5</f>
        <v>240.9408</v>
      </c>
      <c r="AH155" s="86">
        <f>MIN(AG155,$C$2)</f>
        <v>240.9408</v>
      </c>
    </row>
    <row r="156" spans="1:37" customHeight="1" ht="16">
      <c r="AE156" s="16"/>
      <c r="AF156" s="133">
        <f>ROUND((AF155-0.01),2)</f>
        <v>50</v>
      </c>
      <c r="AG156" s="134">
        <f>5*$A$2/5</f>
        <v>301.176</v>
      </c>
      <c r="AH156" s="86">
        <f>MIN(AG156,$C$2)</f>
        <v>301.176</v>
      </c>
    </row>
    <row r="157" spans="1:37" customHeight="1" ht="16">
      <c r="AE157" s="16"/>
      <c r="AF157" s="133">
        <f>ROUND((AF156-0.01),2)</f>
        <v>49.99</v>
      </c>
      <c r="AG157" s="134">
        <f>50+15*$A$2/16</f>
        <v>332.3525</v>
      </c>
      <c r="AH157" s="86">
        <f>MIN(AG157,$C$2)</f>
        <v>332.3525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363.5290000000001</v>
      </c>
      <c r="AH158" s="86">
        <f>MIN(AG158,$C$2)</f>
        <v>363.5290000000001</v>
      </c>
    </row>
    <row r="159" spans="1:37" customHeight="1" ht="16">
      <c r="AE159" s="16"/>
      <c r="AF159" s="133">
        <f>ROUND((AF158-0.01),2)</f>
        <v>49.97</v>
      </c>
      <c r="AG159" s="134">
        <f>150+13*$A$2/16</f>
        <v>394.7055</v>
      </c>
      <c r="AH159" s="86">
        <f>MIN(AG159,$C$2)</f>
        <v>394.7055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425.8820000000001</v>
      </c>
      <c r="AH160" s="86">
        <f>MIN(AG160,$C$2)</f>
        <v>425.8820000000001</v>
      </c>
    </row>
    <row r="161" spans="1:37" customHeight="1" ht="16">
      <c r="AE161" s="16"/>
      <c r="AF161" s="133">
        <f>ROUND((AF160-0.01),2)</f>
        <v>49.95</v>
      </c>
      <c r="AG161" s="134">
        <f>250+11*$A$2/16</f>
        <v>457.0585</v>
      </c>
      <c r="AH161" s="86">
        <f>MIN(AG161,$C$2)</f>
        <v>457.0585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488.235</v>
      </c>
      <c r="AH162" s="86">
        <f>MIN(AG162,$C$2)</f>
        <v>488.235</v>
      </c>
    </row>
    <row r="163" spans="1:37" customHeight="1" ht="16">
      <c r="AE163" s="16"/>
      <c r="AF163" s="133">
        <f>ROUND((AF162-0.01),2)</f>
        <v>49.93</v>
      </c>
      <c r="AG163" s="134">
        <f>350+9*$A$2/16</f>
        <v>519.4115</v>
      </c>
      <c r="AH163" s="86">
        <f>MIN(AG163,$C$2)</f>
        <v>519.4115</v>
      </c>
    </row>
    <row r="164" spans="1:37" customHeight="1" ht="15">
      <c r="AE164" s="16"/>
      <c r="AF164" s="133">
        <f>ROUND((AF163-0.01),2)</f>
        <v>49.92</v>
      </c>
      <c r="AG164" s="134">
        <f>400+8*$A$2/16</f>
        <v>550.588</v>
      </c>
      <c r="AH164" s="135">
        <f>MIN(AG164,$C$2)</f>
        <v>550.588</v>
      </c>
    </row>
    <row r="165" spans="1:37" customHeight="1" ht="15">
      <c r="AE165" s="16"/>
      <c r="AF165" s="133">
        <f>ROUND((AF164-0.01),2)</f>
        <v>49.91</v>
      </c>
      <c r="AG165" s="134">
        <f>450+7*$A$2/16</f>
        <v>581.7645</v>
      </c>
      <c r="AH165" s="135">
        <f>MIN(AG165,$C$2)</f>
        <v>581.7645</v>
      </c>
    </row>
    <row r="166" spans="1:37" customHeight="1" ht="15">
      <c r="AE166" s="16"/>
      <c r="AF166" s="133">
        <f>ROUND((AF165-0.01),2)</f>
        <v>49.9</v>
      </c>
      <c r="AG166" s="134">
        <f>500+6*$A$2/16</f>
        <v>612.941</v>
      </c>
      <c r="AH166" s="135">
        <f>MIN(AG166,$C$2)</f>
        <v>612.941</v>
      </c>
    </row>
    <row r="167" spans="1:37" customHeight="1" ht="15">
      <c r="AE167" s="16"/>
      <c r="AF167" s="133">
        <f>ROUND((AF166-0.01),2)</f>
        <v>49.89</v>
      </c>
      <c r="AG167" s="134">
        <f>550+5*$A$2/16</f>
        <v>644.1175000000001</v>
      </c>
      <c r="AH167" s="135">
        <f>MIN(AG167,$C$2)</f>
        <v>644.1175000000001</v>
      </c>
    </row>
    <row r="168" spans="1:37" customHeight="1" ht="15">
      <c r="AE168" s="16"/>
      <c r="AF168" s="133">
        <f>ROUND((AF167-0.01),2)</f>
        <v>49.88</v>
      </c>
      <c r="AG168" s="134">
        <f>600+4*$A$2/16</f>
        <v>675.294</v>
      </c>
      <c r="AH168" s="135">
        <f>MIN(AG168,$C$2)</f>
        <v>675.294</v>
      </c>
    </row>
    <row r="169" spans="1:37" customHeight="1" ht="15">
      <c r="AE169" s="16"/>
      <c r="AF169" s="133">
        <f>ROUND((AF168-0.01),2)</f>
        <v>49.87</v>
      </c>
      <c r="AG169" s="134">
        <f>650+3*$A$2/16</f>
        <v>706.4705</v>
      </c>
      <c r="AH169" s="135">
        <f>MIN(AG169,$C$2)</f>
        <v>706.4705</v>
      </c>
    </row>
    <row r="170" spans="1:37" customHeight="1" ht="15">
      <c r="AE170" s="16"/>
      <c r="AF170" s="133">
        <f>ROUND((AF169-0.01),2)</f>
        <v>49.86</v>
      </c>
      <c r="AG170" s="134">
        <f>700+2*$A$2/16</f>
        <v>737.647</v>
      </c>
      <c r="AH170" s="135">
        <f>MIN(AG170,$C$2)</f>
        <v>737.647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768.8235</v>
      </c>
      <c r="AH171" s="135">
        <f>MIN(AG171,$C$2)</f>
        <v>768.8235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0.0629249842425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303.128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16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6</v>
      </c>
      <c r="M3" s="27"/>
      <c r="N3" s="27">
        <v>0.76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59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50.03</v>
      </c>
      <c r="D8" s="59">
        <f>ROUND(C8,2)</f>
        <v>50.03</v>
      </c>
      <c r="E8" s="60">
        <v>121.25</v>
      </c>
      <c r="F8" s="61">
        <v>0</v>
      </c>
      <c r="G8" s="62">
        <v>0.00659</v>
      </c>
      <c r="H8" s="63">
        <f>MAX(G8,-0.12*F8)</f>
        <v>0.00659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1.99759375E-5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1.99759375E-5</v>
      </c>
      <c r="Z8" s="67">
        <f>IF(AND(C8&gt;=50.1,G8&lt;0),($A$2)*ABS(G8)/40000,0)</f>
        <v>0</v>
      </c>
      <c r="AA8" s="67">
        <f>R8+Y8+Z8</f>
        <v>3.9951875E-5</v>
      </c>
      <c r="AB8" s="64">
        <f>IF(AA8&gt;=0,AA8,"")</f>
        <v>3.9951875E-5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49.95</v>
      </c>
      <c r="D9" s="73">
        <f>ROUND(C9,2)</f>
        <v>49.95</v>
      </c>
      <c r="E9" s="60">
        <v>458.4</v>
      </c>
      <c r="F9" s="61">
        <v>0</v>
      </c>
      <c r="G9" s="74">
        <v>0.00526</v>
      </c>
      <c r="H9" s="63">
        <f>MAX(G9,-0.12*F9)</f>
        <v>0.00526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6.02796E-5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6.02796E-5</v>
      </c>
      <c r="Z9" s="67">
        <f>IF(AND(C9&gt;=50.1,G9&lt;0),($A$2)*ABS(G9)/40000,0)</f>
        <v>0</v>
      </c>
      <c r="AA9" s="67">
        <f>R9+Y9+Z9</f>
        <v>0.0001205592</v>
      </c>
      <c r="AB9" s="139">
        <f>IF(AA9&gt;=0,AA9,"")</f>
        <v>0.0001205592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49.99</v>
      </c>
      <c r="D10" s="73">
        <f>ROUND(C10,2)</f>
        <v>49.99</v>
      </c>
      <c r="E10" s="60">
        <v>334.18</v>
      </c>
      <c r="F10" s="61">
        <v>0</v>
      </c>
      <c r="G10" s="74">
        <v>0.00526</v>
      </c>
      <c r="H10" s="63">
        <f>MAX(G10,-0.12*F10)</f>
        <v>0.00526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4.394467E-5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4.394467E-5</v>
      </c>
      <c r="Z10" s="67">
        <f>IF(AND(C10&gt;=50.1,G10&lt;0),($A$2)*ABS(G10)/40000,0)</f>
        <v>0</v>
      </c>
      <c r="AA10" s="67">
        <f>R10+Y10+Z10</f>
        <v>8.788934000000001E-5</v>
      </c>
      <c r="AB10" s="139">
        <f>IF(AA10&gt;=0,AA10,"")</f>
        <v>8.788934000000001E-5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49.94</v>
      </c>
      <c r="D11" s="73">
        <f>ROUND(C11,2)</f>
        <v>49.94</v>
      </c>
      <c r="E11" s="60">
        <v>489.46</v>
      </c>
      <c r="F11" s="61">
        <v>0</v>
      </c>
      <c r="G11" s="74">
        <v>0.00659</v>
      </c>
      <c r="H11" s="63">
        <f>MAX(G11,-0.12*F11)</f>
        <v>0.00659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8.0638535E-5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8.0638535E-5</v>
      </c>
      <c r="Z11" s="67">
        <f>IF(AND(C11&gt;=50.1,G11&lt;0),($A$2)*ABS(G11)/40000,0)</f>
        <v>0</v>
      </c>
      <c r="AA11" s="67">
        <f>R11+Y11+Z11</f>
        <v>0.00016127707</v>
      </c>
      <c r="AB11" s="139">
        <f>IF(AA11&gt;=0,AA11,"")</f>
        <v>0.00016127707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49.96</v>
      </c>
      <c r="D12" s="73">
        <f>ROUND(C12,2)</f>
        <v>49.96</v>
      </c>
      <c r="E12" s="60">
        <v>427.35</v>
      </c>
      <c r="F12" s="61">
        <v>0</v>
      </c>
      <c r="G12" s="74">
        <v>0.00395</v>
      </c>
      <c r="H12" s="63">
        <f>MAX(G12,-0.12*F12)</f>
        <v>0.00395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4.220081250000001E-5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4.220081250000001E-5</v>
      </c>
      <c r="Z12" s="67">
        <f>IF(AND(C12&gt;=50.1,G12&lt;0),($A$2)*ABS(G12)/40000,0)</f>
        <v>0</v>
      </c>
      <c r="AA12" s="67">
        <f>R12+Y12+Z12</f>
        <v>8.440162500000002E-5</v>
      </c>
      <c r="AB12" s="139">
        <f>IF(AA12&gt;=0,AA12,"")</f>
        <v>8.440162500000002E-5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49.91</v>
      </c>
      <c r="D13" s="73">
        <f>ROUND(C13,2)</f>
        <v>49.91</v>
      </c>
      <c r="E13" s="60">
        <v>582.62</v>
      </c>
      <c r="F13" s="61">
        <v>0</v>
      </c>
      <c r="G13" s="74">
        <v>0.00526</v>
      </c>
      <c r="H13" s="63">
        <f>MAX(G13,-0.12*F13)</f>
        <v>0.00526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7.661453000000001E-5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7.661453000000001E-5</v>
      </c>
      <c r="Z13" s="67">
        <f>IF(AND(C13&gt;=50.1,G13&lt;0),($A$2)*ABS(G13)/40000,0)</f>
        <v>0</v>
      </c>
      <c r="AA13" s="67">
        <f>R13+Y13+Z13</f>
        <v>0.00015322906</v>
      </c>
      <c r="AB13" s="139">
        <f>IF(AA13&gt;=0,AA13,"")</f>
        <v>0.00015322906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49.94</v>
      </c>
      <c r="D14" s="73">
        <f>ROUND(C14,2)</f>
        <v>49.94</v>
      </c>
      <c r="E14" s="60">
        <v>489.46</v>
      </c>
      <c r="F14" s="61">
        <v>0</v>
      </c>
      <c r="G14" s="74">
        <v>0.00526</v>
      </c>
      <c r="H14" s="63">
        <f>MAX(G14,-0.12*F14)</f>
        <v>0.00526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6.436398999999999E-5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6.436398999999999E-5</v>
      </c>
      <c r="Z14" s="67">
        <f>IF(AND(C14&gt;=50.1,G14&lt;0),($A$2)*ABS(G14)/40000,0)</f>
        <v>0</v>
      </c>
      <c r="AA14" s="67">
        <f>R14+Y14+Z14</f>
        <v>0.00012872798</v>
      </c>
      <c r="AB14" s="139">
        <f>IF(AA14&gt;=0,AA14,"")</f>
        <v>0.00012872798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49.97</v>
      </c>
      <c r="D15" s="73">
        <f>ROUND(C15,2)</f>
        <v>49.97</v>
      </c>
      <c r="E15" s="60">
        <v>396.29</v>
      </c>
      <c r="F15" s="61">
        <v>0</v>
      </c>
      <c r="G15" s="74">
        <v>0.00526</v>
      </c>
      <c r="H15" s="63">
        <f>MAX(G15,-0.12*F15)</f>
        <v>0.00526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5.2112135E-5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5.2112135E-5</v>
      </c>
      <c r="Z15" s="67">
        <f>IF(AND(C15&gt;=50.1,G15&lt;0),($A$2)*ABS(G15)/40000,0)</f>
        <v>0</v>
      </c>
      <c r="AA15" s="67">
        <f>R15+Y15+Z15</f>
        <v>0.00010422427</v>
      </c>
      <c r="AB15" s="139">
        <f>IF(AA15&gt;=0,AA15,"")</f>
        <v>0.00010422427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50.01</v>
      </c>
      <c r="D16" s="73">
        <f>ROUND(C16,2)</f>
        <v>50.01</v>
      </c>
      <c r="E16" s="60">
        <v>242.5</v>
      </c>
      <c r="F16" s="61">
        <v>0</v>
      </c>
      <c r="G16" s="74">
        <v>0.00526</v>
      </c>
      <c r="H16" s="63">
        <f>MAX(G16,-0.12*F16)</f>
        <v>0.00526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3.188875E-5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3.188875E-5</v>
      </c>
      <c r="Z16" s="67">
        <f>IF(AND(C16&gt;=50.1,G16&lt;0),($A$2)*ABS(G16)/40000,0)</f>
        <v>0</v>
      </c>
      <c r="AA16" s="67">
        <f>R16+Y16+Z16</f>
        <v>6.37775E-5</v>
      </c>
      <c r="AB16" s="139">
        <f>IF(AA16&gt;=0,AA16,"")</f>
        <v>6.37775E-5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</v>
      </c>
      <c r="D17" s="73">
        <f>ROUND(C17,2)</f>
        <v>50</v>
      </c>
      <c r="E17" s="60">
        <v>303.13</v>
      </c>
      <c r="F17" s="61">
        <v>0</v>
      </c>
      <c r="G17" s="74">
        <v>0.00526</v>
      </c>
      <c r="H17" s="63">
        <f>MAX(G17,-0.12*F17)</f>
        <v>0.00526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3.9861595E-5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3.9861595E-5</v>
      </c>
      <c r="Z17" s="67">
        <f>IF(AND(C17&gt;=50.1,G17&lt;0),($A$2)*ABS(G17)/40000,0)</f>
        <v>0</v>
      </c>
      <c r="AA17" s="67">
        <f>R17+Y17+Z17</f>
        <v>7.972319E-5</v>
      </c>
      <c r="AB17" s="139">
        <f>IF(AA17&gt;=0,AA17,"")</f>
        <v>7.972319E-5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</v>
      </c>
      <c r="D18" s="73">
        <f>ROUND(C18,2)</f>
        <v>50</v>
      </c>
      <c r="E18" s="60">
        <v>303.13</v>
      </c>
      <c r="F18" s="61">
        <v>0</v>
      </c>
      <c r="G18" s="74">
        <v>0.00526</v>
      </c>
      <c r="H18" s="63">
        <f>MAX(G18,-0.12*F18)</f>
        <v>0.00526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3.9861595E-5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3.9861595E-5</v>
      </c>
      <c r="Z18" s="67">
        <f>IF(AND(C18&gt;=50.1,G18&lt;0),($A$2)*ABS(G18)/40000,0)</f>
        <v>0</v>
      </c>
      <c r="AA18" s="67">
        <f>R18+Y18+Z18</f>
        <v>7.972319E-5</v>
      </c>
      <c r="AB18" s="139">
        <f>IF(AA18&gt;=0,AA18,"")</f>
        <v>7.972319E-5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50.02</v>
      </c>
      <c r="D19" s="73">
        <f>ROUND(C19,2)</f>
        <v>50.02</v>
      </c>
      <c r="E19" s="60">
        <v>181.88</v>
      </c>
      <c r="F19" s="61">
        <v>0</v>
      </c>
      <c r="G19" s="74">
        <v>0.00526</v>
      </c>
      <c r="H19" s="63">
        <f>MAX(G19,-0.12*F19)</f>
        <v>0.00526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2.391722E-5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2.391722E-5</v>
      </c>
      <c r="Z19" s="67">
        <f>IF(AND(C19&gt;=50.1,G19&lt;0),($A$2)*ABS(G19)/40000,0)</f>
        <v>0</v>
      </c>
      <c r="AA19" s="67">
        <f>R19+Y19+Z19</f>
        <v>4.783444E-5</v>
      </c>
      <c r="AB19" s="139">
        <f>IF(AA19&gt;=0,AA19,"")</f>
        <v>4.783444E-5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50</v>
      </c>
      <c r="D20" s="73">
        <f>ROUND(C20,2)</f>
        <v>50</v>
      </c>
      <c r="E20" s="60">
        <v>303.13</v>
      </c>
      <c r="F20" s="61">
        <v>0</v>
      </c>
      <c r="G20" s="74">
        <v>0.00526</v>
      </c>
      <c r="H20" s="63">
        <f>MAX(G20,-0.12*F20)</f>
        <v>0.00526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3.9861595E-5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3.9861595E-5</v>
      </c>
      <c r="Z20" s="67">
        <f>IF(AND(C20&gt;=50.1,G20&lt;0),($A$2)*ABS(G20)/40000,0)</f>
        <v>0</v>
      </c>
      <c r="AA20" s="67">
        <f>R20+Y20+Z20</f>
        <v>7.972319E-5</v>
      </c>
      <c r="AB20" s="139">
        <f>IF(AA20&gt;=0,AA20,"")</f>
        <v>7.972319E-5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303.13</v>
      </c>
      <c r="F21" s="61">
        <v>0</v>
      </c>
      <c r="G21" s="74">
        <v>0.00395</v>
      </c>
      <c r="H21" s="63">
        <f>MAX(G21,-0.12*F21)</f>
        <v>0.00395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2.99340875E-5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2.99340875E-5</v>
      </c>
      <c r="Z21" s="67">
        <f>IF(AND(C21&gt;=50.1,G21&lt;0),($A$2)*ABS(G21)/40000,0)</f>
        <v>0</v>
      </c>
      <c r="AA21" s="67">
        <f>R21+Y21+Z21</f>
        <v>5.9868175E-5</v>
      </c>
      <c r="AB21" s="139">
        <f>IF(AA21&gt;=0,AA21,"")</f>
        <v>5.9868175E-5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49.97</v>
      </c>
      <c r="D22" s="73">
        <f>ROUND(C22,2)</f>
        <v>49.97</v>
      </c>
      <c r="E22" s="60">
        <v>396.29</v>
      </c>
      <c r="F22" s="61">
        <v>0</v>
      </c>
      <c r="G22" s="74">
        <v>0.00526</v>
      </c>
      <c r="H22" s="63">
        <f>MAX(G22,-0.12*F22)</f>
        <v>0.00526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5.2112135E-5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5.2112135E-5</v>
      </c>
      <c r="Z22" s="67">
        <f>IF(AND(C22&gt;=50.1,G22&lt;0),($A$2)*ABS(G22)/40000,0)</f>
        <v>0</v>
      </c>
      <c r="AA22" s="67">
        <f>R22+Y22+Z22</f>
        <v>0.00010422427</v>
      </c>
      <c r="AB22" s="139">
        <f>IF(AA22&gt;=0,AA22,"")</f>
        <v>0.00010422427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49.91</v>
      </c>
      <c r="D23" s="73">
        <f>ROUND(C23,2)</f>
        <v>49.91</v>
      </c>
      <c r="E23" s="60">
        <v>582.62</v>
      </c>
      <c r="F23" s="61">
        <v>0</v>
      </c>
      <c r="G23" s="74">
        <v>0.00526</v>
      </c>
      <c r="H23" s="63">
        <f>MAX(G23,-0.12*F23)</f>
        <v>0.00526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7.661453000000001E-5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7.661453000000001E-5</v>
      </c>
      <c r="Z23" s="67">
        <f>IF(AND(C23&gt;=50.1,G23&lt;0),($A$2)*ABS(G23)/40000,0)</f>
        <v>0</v>
      </c>
      <c r="AA23" s="67">
        <f>R23+Y23+Z23</f>
        <v>0.00015322906</v>
      </c>
      <c r="AB23" s="139">
        <f>IF(AA23&gt;=0,AA23,"")</f>
        <v>0.00015322906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49.91</v>
      </c>
      <c r="D24" s="73">
        <f>ROUND(C24,2)</f>
        <v>49.91</v>
      </c>
      <c r="E24" s="60">
        <v>582.62</v>
      </c>
      <c r="F24" s="61">
        <v>0</v>
      </c>
      <c r="G24" s="74">
        <v>0.00526</v>
      </c>
      <c r="H24" s="63">
        <f>MAX(G24,-0.12*F24)</f>
        <v>0.00526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7.661453000000001E-5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7.661453000000001E-5</v>
      </c>
      <c r="Z24" s="67">
        <f>IF(AND(C24&gt;=50.1,G24&lt;0),($A$2)*ABS(G24)/40000,0)</f>
        <v>0</v>
      </c>
      <c r="AA24" s="67">
        <f>R24+Y24+Z24</f>
        <v>0.00015322906</v>
      </c>
      <c r="AB24" s="139">
        <f>IF(AA24&gt;=0,AA24,"")</f>
        <v>0.00015322906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</v>
      </c>
      <c r="D25" s="73">
        <f>ROUND(C25,2)</f>
        <v>49.9</v>
      </c>
      <c r="E25" s="60">
        <v>613.67</v>
      </c>
      <c r="F25" s="61">
        <v>0</v>
      </c>
      <c r="G25" s="74">
        <v>0.00526</v>
      </c>
      <c r="H25" s="63">
        <f>MAX(G25,-0.12*F25)</f>
        <v>0.00526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8.0697605E-5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8.0697605E-5</v>
      </c>
      <c r="Z25" s="67">
        <f>IF(AND(C25&gt;=50.1,G25&lt;0),($A$2)*ABS(G25)/40000,0)</f>
        <v>0</v>
      </c>
      <c r="AA25" s="67">
        <f>R25+Y25+Z25</f>
        <v>0.00016139521</v>
      </c>
      <c r="AB25" s="139">
        <f>IF(AA25&gt;=0,AA25,"")</f>
        <v>0.00016139521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49.97</v>
      </c>
      <c r="D26" s="73">
        <f>ROUND(C26,2)</f>
        <v>49.97</v>
      </c>
      <c r="E26" s="60">
        <v>396.29</v>
      </c>
      <c r="F26" s="61">
        <v>0</v>
      </c>
      <c r="G26" s="74">
        <v>0.00395</v>
      </c>
      <c r="H26" s="63">
        <f>MAX(G26,-0.12*F26)</f>
        <v>0.00395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3.913363750000001E-5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3.913363750000001E-5</v>
      </c>
      <c r="Z26" s="67">
        <f>IF(AND(C26&gt;=50.1,G26&lt;0),($A$2)*ABS(G26)/40000,0)</f>
        <v>0</v>
      </c>
      <c r="AA26" s="67">
        <f>R26+Y26+Z26</f>
        <v>7.826727500000001E-5</v>
      </c>
      <c r="AB26" s="139">
        <f>IF(AA26&gt;=0,AA26,"")</f>
        <v>7.826727500000001E-5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50.04</v>
      </c>
      <c r="D27" s="73">
        <f>ROUND(C27,2)</f>
        <v>50.04</v>
      </c>
      <c r="E27" s="60">
        <v>60.63</v>
      </c>
      <c r="F27" s="61">
        <v>0</v>
      </c>
      <c r="G27" s="74">
        <v>0.00526</v>
      </c>
      <c r="H27" s="63">
        <f>MAX(G27,-0.12*F27)</f>
        <v>0.00526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7.972845000000001E-6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7.972845000000001E-6</v>
      </c>
      <c r="Z27" s="67">
        <f>IF(AND(C27&gt;=50.1,G27&lt;0),($A$2)*ABS(G27)/40000,0)</f>
        <v>0</v>
      </c>
      <c r="AA27" s="67">
        <f>R27+Y27+Z27</f>
        <v>1.594569E-5</v>
      </c>
      <c r="AB27" s="139">
        <f>IF(AA27&gt;=0,AA27,"")</f>
        <v>1.594569E-5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49.97</v>
      </c>
      <c r="D28" s="73">
        <f>ROUND(C28,2)</f>
        <v>49.97</v>
      </c>
      <c r="E28" s="60">
        <v>396.29</v>
      </c>
      <c r="F28" s="61">
        <v>0</v>
      </c>
      <c r="G28" s="74">
        <v>0.00526</v>
      </c>
      <c r="H28" s="63">
        <f>MAX(G28,-0.12*F28)</f>
        <v>0.00526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5.2112135E-5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5.2112135E-5</v>
      </c>
      <c r="Z28" s="67">
        <f>IF(AND(C28&gt;=50.1,G28&lt;0),($A$2)*ABS(G28)/40000,0)</f>
        <v>0</v>
      </c>
      <c r="AA28" s="67">
        <f>R28+Y28+Z28</f>
        <v>0.00010422427</v>
      </c>
      <c r="AB28" s="139">
        <f>IF(AA28&gt;=0,AA28,"")</f>
        <v>0.00010422427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</v>
      </c>
      <c r="D29" s="73">
        <f>ROUND(C29,2)</f>
        <v>50</v>
      </c>
      <c r="E29" s="60">
        <v>303.13</v>
      </c>
      <c r="F29" s="61">
        <v>0</v>
      </c>
      <c r="G29" s="74">
        <v>0.00526</v>
      </c>
      <c r="H29" s="63">
        <f>MAX(G29,-0.12*F29)</f>
        <v>0.00526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3.9861595E-5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3.9861595E-5</v>
      </c>
      <c r="Z29" s="67">
        <f>IF(AND(C29&gt;=50.1,G29&lt;0),($A$2)*ABS(G29)/40000,0)</f>
        <v>0</v>
      </c>
      <c r="AA29" s="67">
        <f>R29+Y29+Z29</f>
        <v>7.972319E-5</v>
      </c>
      <c r="AB29" s="139">
        <f>IF(AA29&gt;=0,AA29,"")</f>
        <v>7.972319E-5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49.97</v>
      </c>
      <c r="D30" s="73">
        <f>ROUND(C30,2)</f>
        <v>49.97</v>
      </c>
      <c r="E30" s="60">
        <v>396.29</v>
      </c>
      <c r="F30" s="61">
        <v>0</v>
      </c>
      <c r="G30" s="74">
        <v>0.00526</v>
      </c>
      <c r="H30" s="63">
        <f>MAX(G30,-0.12*F30)</f>
        <v>0.00526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5.2112135E-5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5.2112135E-5</v>
      </c>
      <c r="Z30" s="67">
        <f>IF(AND(C30&gt;=50.1,G30&lt;0),($A$2)*ABS(G30)/40000,0)</f>
        <v>0</v>
      </c>
      <c r="AA30" s="67">
        <f>R30+Y30+Z30</f>
        <v>0.00010422427</v>
      </c>
      <c r="AB30" s="139">
        <f>IF(AA30&gt;=0,AA30,"")</f>
        <v>0.00010422427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50.01</v>
      </c>
      <c r="D31" s="73">
        <f>ROUND(C31,2)</f>
        <v>50.01</v>
      </c>
      <c r="E31" s="60">
        <v>242.5</v>
      </c>
      <c r="F31" s="61">
        <v>0</v>
      </c>
      <c r="G31" s="74">
        <v>0.00526</v>
      </c>
      <c r="H31" s="63">
        <f>MAX(G31,-0.12*F31)</f>
        <v>0.00526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3.188875E-5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3.188875E-5</v>
      </c>
      <c r="Z31" s="67">
        <f>IF(AND(C31&gt;=50.1,G31&lt;0),($A$2)*ABS(G31)/40000,0)</f>
        <v>0</v>
      </c>
      <c r="AA31" s="67">
        <f>R31+Y31+Z31</f>
        <v>6.37775E-5</v>
      </c>
      <c r="AB31" s="139">
        <f>IF(AA31&gt;=0,AA31,"")</f>
        <v>6.37775E-5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50.05</v>
      </c>
      <c r="D32" s="73">
        <f>ROUND(C32,2)</f>
        <v>50.05</v>
      </c>
      <c r="E32" s="60">
        <v>0</v>
      </c>
      <c r="F32" s="61">
        <v>0</v>
      </c>
      <c r="G32" s="74">
        <v>0.00526</v>
      </c>
      <c r="H32" s="63">
        <f>MAX(G32,-0.12*F32)</f>
        <v>0.00526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50.01</v>
      </c>
      <c r="D33" s="73">
        <f>ROUND(C33,2)</f>
        <v>50.01</v>
      </c>
      <c r="E33" s="60">
        <v>242.5</v>
      </c>
      <c r="F33" s="61">
        <v>0</v>
      </c>
      <c r="G33" s="74">
        <v>0.00395</v>
      </c>
      <c r="H33" s="63">
        <f>MAX(G33,-0.12*F33)</f>
        <v>0.00395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2.3946875E-5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2.3946875E-5</v>
      </c>
      <c r="Z33" s="67">
        <f>IF(AND(C33&gt;=50.1,G33&lt;0),($A$2)*ABS(G33)/40000,0)</f>
        <v>0</v>
      </c>
      <c r="AA33" s="67">
        <f>R33+Y33+Z33</f>
        <v>4.789375000000001E-5</v>
      </c>
      <c r="AB33" s="139">
        <f>IF(AA33&gt;=0,AA33,"")</f>
        <v>4.789375000000001E-5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49.92</v>
      </c>
      <c r="D34" s="73">
        <f>ROUND(C34,2)</f>
        <v>49.92</v>
      </c>
      <c r="E34" s="60">
        <v>551.5599999999999</v>
      </c>
      <c r="F34" s="61">
        <v>0</v>
      </c>
      <c r="G34" s="74">
        <v>0.00526</v>
      </c>
      <c r="H34" s="63">
        <f>MAX(G34,-0.12*F34)</f>
        <v>0.00526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7.253013999999998E-5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7.253013999999998E-5</v>
      </c>
      <c r="Z34" s="67">
        <f>IF(AND(C34&gt;=50.1,G34&lt;0),($A$2)*ABS(G34)/40000,0)</f>
        <v>0</v>
      </c>
      <c r="AA34" s="67">
        <f>R34+Y34+Z34</f>
        <v>0.00014506028</v>
      </c>
      <c r="AB34" s="139">
        <f>IF(AA34&gt;=0,AA34,"")</f>
        <v>0.00014506028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49.94</v>
      </c>
      <c r="D35" s="73">
        <f>ROUND(C35,2)</f>
        <v>49.94</v>
      </c>
      <c r="E35" s="60">
        <v>489.46</v>
      </c>
      <c r="F35" s="61">
        <v>0</v>
      </c>
      <c r="G35" s="74">
        <v>0.00659</v>
      </c>
      <c r="H35" s="63">
        <f>MAX(G35,-0.12*F35)</f>
        <v>0.00659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8.0638535E-5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8.0638535E-5</v>
      </c>
      <c r="Z35" s="67">
        <f>IF(AND(C35&gt;=50.1,G35&lt;0),($A$2)*ABS(G35)/40000,0)</f>
        <v>0</v>
      </c>
      <c r="AA35" s="67">
        <f>R35+Y35+Z35</f>
        <v>0.00016127707</v>
      </c>
      <c r="AB35" s="139">
        <f>IF(AA35&gt;=0,AA35,"")</f>
        <v>0.00016127707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49.98</v>
      </c>
      <c r="D36" s="73">
        <f>ROUND(C36,2)</f>
        <v>49.98</v>
      </c>
      <c r="E36" s="60">
        <v>365.24</v>
      </c>
      <c r="F36" s="61">
        <v>0</v>
      </c>
      <c r="G36" s="74">
        <v>-0.15667</v>
      </c>
      <c r="H36" s="63">
        <f>MAX(G36,-0.12*F36)</f>
        <v>-0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-0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49.87</v>
      </c>
      <c r="D37" s="73">
        <f>ROUND(C37,2)</f>
        <v>49.87</v>
      </c>
      <c r="E37" s="60">
        <v>706.84</v>
      </c>
      <c r="F37" s="61">
        <v>1.71</v>
      </c>
      <c r="G37" s="74">
        <v>-0.08581999999999999</v>
      </c>
      <c r="H37" s="63">
        <f>MAX(G37,-0.12*F37)</f>
        <v>-0.08581999999999999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-0.00151652522</v>
      </c>
      <c r="S37" s="60">
        <f>MIN($S$6/100*F37,150)</f>
        <v>0.2052</v>
      </c>
      <c r="T37" s="60">
        <f>MIN($T$6/100*F37,200)</f>
        <v>0.2565</v>
      </c>
      <c r="U37" s="60">
        <f>MIN($U$6/100*F37,250)</f>
        <v>0.342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-0.00151652522</v>
      </c>
      <c r="AB37" s="139" t="str">
        <f>IF(AA37&gt;=0,AA37,"")</f>
        <v/>
      </c>
      <c r="AC37" s="76">
        <f>IF(AA37&lt;0,AA37,"")</f>
        <v>-0.00151652522</v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49.89</v>
      </c>
      <c r="D38" s="73">
        <f>ROUND(C38,2)</f>
        <v>49.89</v>
      </c>
      <c r="E38" s="60">
        <v>644.73</v>
      </c>
      <c r="F38" s="61">
        <v>1.71</v>
      </c>
      <c r="G38" s="74">
        <v>-0.09371</v>
      </c>
      <c r="H38" s="63">
        <f>MAX(G38,-0.12*F38)</f>
        <v>-0.09371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-0.0015104412075</v>
      </c>
      <c r="S38" s="60">
        <f>MIN($S$6/100*F38,150)</f>
        <v>0.2052</v>
      </c>
      <c r="T38" s="60">
        <f>MIN($T$6/100*F38,200)</f>
        <v>0.2565</v>
      </c>
      <c r="U38" s="60">
        <f>MIN($U$6/100*F38,250)</f>
        <v>0.342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-0.0015104412075</v>
      </c>
      <c r="AB38" s="139" t="str">
        <f>IF(AA38&gt;=0,AA38,"")</f>
        <v/>
      </c>
      <c r="AC38" s="76">
        <f>IF(AA38&lt;0,AA38,"")</f>
        <v>-0.0015104412075</v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121.25</v>
      </c>
      <c r="F39" s="61">
        <v>1.71</v>
      </c>
      <c r="G39" s="74">
        <v>-0.09767000000000001</v>
      </c>
      <c r="H39" s="63">
        <f>MAX(G39,-0.12*F39)</f>
        <v>-0.09767000000000001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-0.0002960621875</v>
      </c>
      <c r="S39" s="60">
        <f>MIN($S$6/100*F39,150)</f>
        <v>0.2052</v>
      </c>
      <c r="T39" s="60">
        <f>MIN($T$6/100*F39,200)</f>
        <v>0.2565</v>
      </c>
      <c r="U39" s="60">
        <f>MIN($U$6/100*F39,250)</f>
        <v>0.342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-0.0002960621875</v>
      </c>
      <c r="AB39" s="139" t="str">
        <f>IF(AA39&gt;=0,AA39,"")</f>
        <v/>
      </c>
      <c r="AC39" s="76">
        <f>IF(AA39&lt;0,AA39,"")</f>
        <v>-0.0002960621875</v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50.04</v>
      </c>
      <c r="D40" s="73">
        <f>ROUND(C40,2)</f>
        <v>50.04</v>
      </c>
      <c r="E40" s="60">
        <v>60.63</v>
      </c>
      <c r="F40" s="61">
        <v>1.71</v>
      </c>
      <c r="G40" s="74">
        <v>-0.02394</v>
      </c>
      <c r="H40" s="63">
        <f>MAX(G40,-0.12*F40)</f>
        <v>-0.02394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-3.6287055E-5</v>
      </c>
      <c r="S40" s="60">
        <f>MIN($S$6/100*F40,150)</f>
        <v>0.2052</v>
      </c>
      <c r="T40" s="60">
        <f>MIN($T$6/100*F40,200)</f>
        <v>0.2565</v>
      </c>
      <c r="U40" s="60">
        <f>MIN($U$6/100*F40,250)</f>
        <v>0.342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-3.6287055E-5</v>
      </c>
      <c r="AB40" s="139" t="str">
        <f>IF(AA40&gt;=0,AA40,"")</f>
        <v/>
      </c>
      <c r="AC40" s="76">
        <f>IF(AA40&lt;0,AA40,"")</f>
        <v>-3.6287055E-5</v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</v>
      </c>
      <c r="D41" s="73">
        <f>ROUND(C41,2)</f>
        <v>50</v>
      </c>
      <c r="E41" s="60">
        <v>303.13</v>
      </c>
      <c r="F41" s="61">
        <v>1.71</v>
      </c>
      <c r="G41" s="74">
        <v>-0.09107999999999999</v>
      </c>
      <c r="H41" s="63">
        <f>MAX(G41,-0.12*F41)</f>
        <v>-0.09107999999999999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-0.0006902270099999999</v>
      </c>
      <c r="S41" s="60">
        <f>MIN($S$6/100*F41,150)</f>
        <v>0.2052</v>
      </c>
      <c r="T41" s="60">
        <f>MIN($T$6/100*F41,200)</f>
        <v>0.2565</v>
      </c>
      <c r="U41" s="60">
        <f>MIN($U$6/100*F41,250)</f>
        <v>0.342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-0.0006902270099999999</v>
      </c>
      <c r="AB41" s="139" t="str">
        <f>IF(AA41&gt;=0,AA41,"")</f>
        <v/>
      </c>
      <c r="AC41" s="76">
        <f>IF(AA41&lt;0,AA41,"")</f>
        <v>-0.0006902270099999999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49.97</v>
      </c>
      <c r="D42" s="73">
        <f>ROUND(C42,2)</f>
        <v>49.97</v>
      </c>
      <c r="E42" s="60">
        <v>396.29</v>
      </c>
      <c r="F42" s="61">
        <v>1.71</v>
      </c>
      <c r="G42" s="74">
        <v>-0.11742</v>
      </c>
      <c r="H42" s="63">
        <f>MAX(G42,-0.12*F42)</f>
        <v>-0.11742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-0.001163309295</v>
      </c>
      <c r="S42" s="60">
        <f>MIN($S$6/100*F42,150)</f>
        <v>0.2052</v>
      </c>
      <c r="T42" s="60">
        <f>MIN($T$6/100*F42,200)</f>
        <v>0.2565</v>
      </c>
      <c r="U42" s="60">
        <f>MIN($U$6/100*F42,250)</f>
        <v>0.342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-0.001163309295</v>
      </c>
      <c r="AB42" s="139" t="str">
        <f>IF(AA42&gt;=0,AA42,"")</f>
        <v/>
      </c>
      <c r="AC42" s="76">
        <f>IF(AA42&lt;0,AA42,"")</f>
        <v>-0.001163309295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50.02</v>
      </c>
      <c r="D43" s="73">
        <f>ROUND(C43,2)</f>
        <v>50.02</v>
      </c>
      <c r="E43" s="60">
        <v>181.88</v>
      </c>
      <c r="F43" s="61">
        <v>1.71</v>
      </c>
      <c r="G43" s="74">
        <v>-0.10161</v>
      </c>
      <c r="H43" s="63">
        <f>MAX(G43,-0.12*F43)</f>
        <v>-0.10161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-0.00046202067</v>
      </c>
      <c r="S43" s="60">
        <f>MIN($S$6/100*F43,150)</f>
        <v>0.2052</v>
      </c>
      <c r="T43" s="60">
        <f>MIN($T$6/100*F43,200)</f>
        <v>0.2565</v>
      </c>
      <c r="U43" s="60">
        <f>MIN($U$6/100*F43,250)</f>
        <v>0.342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-0.00046202067</v>
      </c>
      <c r="AB43" s="139" t="str">
        <f>IF(AA43&gt;=0,AA43,"")</f>
        <v/>
      </c>
      <c r="AC43" s="76">
        <f>IF(AA43&lt;0,AA43,"")</f>
        <v>-0.00046202067</v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49.97</v>
      </c>
      <c r="D44" s="73">
        <f>ROUND(C44,2)</f>
        <v>49.97</v>
      </c>
      <c r="E44" s="60">
        <v>396.29</v>
      </c>
      <c r="F44" s="61">
        <v>1.71</v>
      </c>
      <c r="G44" s="74">
        <v>-0.11346</v>
      </c>
      <c r="H44" s="63">
        <f>MAX(G44,-0.12*F44)</f>
        <v>-0.11346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-0.001124076585</v>
      </c>
      <c r="S44" s="60">
        <f>MIN($S$6/100*F44,150)</f>
        <v>0.2052</v>
      </c>
      <c r="T44" s="60">
        <f>MIN($T$6/100*F44,200)</f>
        <v>0.2565</v>
      </c>
      <c r="U44" s="60">
        <f>MIN($U$6/100*F44,250)</f>
        <v>0.342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-0.001124076585</v>
      </c>
      <c r="AB44" s="139" t="str">
        <f>IF(AA44&gt;=0,AA44,"")</f>
        <v/>
      </c>
      <c r="AC44" s="76">
        <f>IF(AA44&lt;0,AA44,"")</f>
        <v>-0.001124076585</v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49.93</v>
      </c>
      <c r="D45" s="73">
        <f>ROUND(C45,2)</f>
        <v>49.93</v>
      </c>
      <c r="E45" s="60">
        <v>520.51</v>
      </c>
      <c r="F45" s="61">
        <v>1.71</v>
      </c>
      <c r="G45" s="74">
        <v>-0.10556</v>
      </c>
      <c r="H45" s="63">
        <f>MAX(G45,-0.12*F45)</f>
        <v>-0.10556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-0.00137362589</v>
      </c>
      <c r="S45" s="60">
        <f>MIN($S$6/100*F45,150)</f>
        <v>0.2052</v>
      </c>
      <c r="T45" s="60">
        <f>MIN($T$6/100*F45,200)</f>
        <v>0.2565</v>
      </c>
      <c r="U45" s="60">
        <f>MIN($U$6/100*F45,250)</f>
        <v>0.342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-0.00137362589</v>
      </c>
      <c r="AB45" s="139" t="str">
        <f>IF(AA45&gt;=0,AA45,"")</f>
        <v/>
      </c>
      <c r="AC45" s="76">
        <f>IF(AA45&lt;0,AA45,"")</f>
        <v>-0.00137362589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50.01</v>
      </c>
      <c r="D46" s="73">
        <f>ROUND(C46,2)</f>
        <v>50.01</v>
      </c>
      <c r="E46" s="60">
        <v>242.5</v>
      </c>
      <c r="F46" s="61">
        <v>1.71</v>
      </c>
      <c r="G46" s="74">
        <v>-0.11873</v>
      </c>
      <c r="H46" s="63">
        <f>MAX(G46,-0.12*F46)</f>
        <v>-0.11873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-0.0007198006249999999</v>
      </c>
      <c r="S46" s="60">
        <f>MIN($S$6/100*F46,150)</f>
        <v>0.2052</v>
      </c>
      <c r="T46" s="60">
        <f>MIN($T$6/100*F46,200)</f>
        <v>0.2565</v>
      </c>
      <c r="U46" s="60">
        <f>MIN($U$6/100*F46,250)</f>
        <v>0.342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-0.0007198006249999999</v>
      </c>
      <c r="AB46" s="139" t="str">
        <f>IF(AA46&gt;=0,AA46,"")</f>
        <v/>
      </c>
      <c r="AC46" s="76">
        <f>IF(AA46&lt;0,AA46,"")</f>
        <v>-0.0007198006249999999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50.04</v>
      </c>
      <c r="D47" s="73">
        <f>ROUND(C47,2)</f>
        <v>50.04</v>
      </c>
      <c r="E47" s="60">
        <v>60.63</v>
      </c>
      <c r="F47" s="61">
        <v>1.71</v>
      </c>
      <c r="G47" s="74">
        <v>-0.10293</v>
      </c>
      <c r="H47" s="63">
        <f>MAX(G47,-0.12*F47)</f>
        <v>-0.10293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-0.0001560161475</v>
      </c>
      <c r="S47" s="60">
        <f>MIN($S$6/100*F47,150)</f>
        <v>0.2052</v>
      </c>
      <c r="T47" s="60">
        <f>MIN($T$6/100*F47,200)</f>
        <v>0.2565</v>
      </c>
      <c r="U47" s="60">
        <f>MIN($U$6/100*F47,250)</f>
        <v>0.342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-0.0001560161475</v>
      </c>
      <c r="AB47" s="139" t="str">
        <f>IF(AA47&gt;=0,AA47,"")</f>
        <v/>
      </c>
      <c r="AC47" s="76">
        <f>IF(AA47&lt;0,AA47,"")</f>
        <v>-0.0001560161475</v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50.04</v>
      </c>
      <c r="D48" s="73">
        <f>ROUND(C48,2)</f>
        <v>50.04</v>
      </c>
      <c r="E48" s="60">
        <v>60.63</v>
      </c>
      <c r="F48" s="61">
        <v>1.71</v>
      </c>
      <c r="G48" s="74">
        <v>-0.07792</v>
      </c>
      <c r="H48" s="63">
        <f>MAX(G48,-0.12*F48)</f>
        <v>-0.07792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-0.00011810724</v>
      </c>
      <c r="S48" s="60">
        <f>MIN($S$6/100*F48,150)</f>
        <v>0.2052</v>
      </c>
      <c r="T48" s="60">
        <f>MIN($T$6/100*F48,200)</f>
        <v>0.2565</v>
      </c>
      <c r="U48" s="60">
        <f>MIN($U$6/100*F48,250)</f>
        <v>0.342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-0.00011810724</v>
      </c>
      <c r="AB48" s="139" t="str">
        <f>IF(AA48&gt;=0,AA48,"")</f>
        <v/>
      </c>
      <c r="AC48" s="76">
        <f>IF(AA48&lt;0,AA48,"")</f>
        <v>-0.00011810724</v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181.88</v>
      </c>
      <c r="F49" s="61">
        <v>1.61</v>
      </c>
      <c r="G49" s="74">
        <v>0.42771</v>
      </c>
      <c r="H49" s="63">
        <f>MAX(G49,-0.12*F49)</f>
        <v>0.42771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0.00194479737</v>
      </c>
      <c r="S49" s="60">
        <f>MIN($S$6/100*F49,150)</f>
        <v>0.1932</v>
      </c>
      <c r="T49" s="60">
        <f>MIN($T$6/100*F49,200)</f>
        <v>0.2415</v>
      </c>
      <c r="U49" s="60">
        <f>MIN($U$6/100*F49,250)</f>
        <v>0.3220000000000001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0.0006710007899999996</v>
      </c>
      <c r="Z49" s="67">
        <f>IF(AND(C49&gt;=50.1,G49&lt;0),($A$2)*ABS(G49)/40000,0)</f>
        <v>0</v>
      </c>
      <c r="AA49" s="67">
        <f>R49+Y49+Z49</f>
        <v>0.002615798159999999</v>
      </c>
      <c r="AB49" s="139">
        <f>IF(AA49&gt;=0,AA49,"")</f>
        <v>0.002615798159999999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50.04</v>
      </c>
      <c r="D50" s="73">
        <f>ROUND(C50,2)</f>
        <v>50.04</v>
      </c>
      <c r="E50" s="60">
        <v>60.63</v>
      </c>
      <c r="F50" s="61">
        <v>0</v>
      </c>
      <c r="G50" s="74">
        <v>0.00132</v>
      </c>
      <c r="H50" s="63">
        <f>MAX(G50,-0.12*F50)</f>
        <v>0.00132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2.00079E-6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2.00079E-6</v>
      </c>
      <c r="Z50" s="67">
        <f>IF(AND(C50&gt;=50.1,G50&lt;0),($A$2)*ABS(G50)/40000,0)</f>
        <v>0</v>
      </c>
      <c r="AA50" s="67">
        <f>R50+Y50+Z50</f>
        <v>4.00158E-6</v>
      </c>
      <c r="AB50" s="139">
        <f>IF(AA50&gt;=0,AA50,"")</f>
        <v>4.00158E-6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50.02</v>
      </c>
      <c r="D51" s="73">
        <f>ROUND(C51,2)</f>
        <v>50.02</v>
      </c>
      <c r="E51" s="60">
        <v>181.88</v>
      </c>
      <c r="F51" s="61">
        <v>0</v>
      </c>
      <c r="G51" s="74">
        <v>0.00263</v>
      </c>
      <c r="H51" s="63">
        <f>MAX(G51,-0.12*F51)</f>
        <v>0.00263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1.195861E-5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1.195861E-5</v>
      </c>
      <c r="Z51" s="67">
        <f>IF(AND(C51&gt;=50.1,G51&lt;0),($A$2)*ABS(G51)/40000,0)</f>
        <v>0</v>
      </c>
      <c r="AA51" s="67">
        <f>R51+Y51+Z51</f>
        <v>2.391722E-5</v>
      </c>
      <c r="AB51" s="139">
        <f>IF(AA51&gt;=0,AA51,"")</f>
        <v>2.391722E-5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50.03</v>
      </c>
      <c r="D52" s="73">
        <f>ROUND(C52,2)</f>
        <v>50.03</v>
      </c>
      <c r="E52" s="60">
        <v>121.25</v>
      </c>
      <c r="F52" s="61">
        <v>0</v>
      </c>
      <c r="G52" s="74">
        <v>0.00526</v>
      </c>
      <c r="H52" s="63">
        <f>MAX(G52,-0.12*F52)</f>
        <v>0.00526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1.5944375E-5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1.5944375E-5</v>
      </c>
      <c r="Z52" s="67">
        <f>IF(AND(C52&gt;=50.1,G52&lt;0),($A$2)*ABS(G52)/40000,0)</f>
        <v>0</v>
      </c>
      <c r="AA52" s="67">
        <f>R52+Y52+Z52</f>
        <v>3.188875E-5</v>
      </c>
      <c r="AB52" s="139">
        <f>IF(AA52&gt;=0,AA52,"")</f>
        <v>3.188875E-5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50.01</v>
      </c>
      <c r="D53" s="73">
        <f>ROUND(C53,2)</f>
        <v>50.01</v>
      </c>
      <c r="E53" s="60">
        <v>242.5</v>
      </c>
      <c r="F53" s="61">
        <v>0</v>
      </c>
      <c r="G53" s="74">
        <v>0.00526</v>
      </c>
      <c r="H53" s="63">
        <f>MAX(G53,-0.12*F53)</f>
        <v>0.00526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3.188875E-5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3.188875E-5</v>
      </c>
      <c r="Z53" s="67">
        <f>IF(AND(C53&gt;=50.1,G53&lt;0),($A$2)*ABS(G53)/40000,0)</f>
        <v>0</v>
      </c>
      <c r="AA53" s="67">
        <f>R53+Y53+Z53</f>
        <v>6.37775E-5</v>
      </c>
      <c r="AB53" s="139">
        <f>IF(AA53&gt;=0,AA53,"")</f>
        <v>6.37775E-5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50.01</v>
      </c>
      <c r="D54" s="73">
        <f>ROUND(C54,2)</f>
        <v>50.01</v>
      </c>
      <c r="E54" s="60">
        <v>242.5</v>
      </c>
      <c r="F54" s="61">
        <v>0</v>
      </c>
      <c r="G54" s="74">
        <v>0.00659</v>
      </c>
      <c r="H54" s="63">
        <f>MAX(G54,-0.12*F54)</f>
        <v>0.00659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3.9951875E-5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3.9951875E-5</v>
      </c>
      <c r="Z54" s="67">
        <f>IF(AND(C54&gt;=50.1,G54&lt;0),($A$2)*ABS(G54)/40000,0)</f>
        <v>0</v>
      </c>
      <c r="AA54" s="67">
        <f>R54+Y54+Z54</f>
        <v>7.990375000000001E-5</v>
      </c>
      <c r="AB54" s="139">
        <f>IF(AA54&gt;=0,AA54,"")</f>
        <v>7.990375000000001E-5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49.99</v>
      </c>
      <c r="D55" s="73">
        <f>ROUND(C55,2)</f>
        <v>49.99</v>
      </c>
      <c r="E55" s="60">
        <v>334.18</v>
      </c>
      <c r="F55" s="61">
        <v>0</v>
      </c>
      <c r="G55" s="74">
        <v>0.00526</v>
      </c>
      <c r="H55" s="63">
        <f>MAX(G55,-0.12*F55)</f>
        <v>0.00526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4.394467E-5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4.394467E-5</v>
      </c>
      <c r="Z55" s="67">
        <f>IF(AND(C55&gt;=50.1,G55&lt;0),($A$2)*ABS(G55)/40000,0)</f>
        <v>0</v>
      </c>
      <c r="AA55" s="67">
        <f>R55+Y55+Z55</f>
        <v>8.788934000000001E-5</v>
      </c>
      <c r="AB55" s="139">
        <f>IF(AA55&gt;=0,AA55,"")</f>
        <v>8.788934000000001E-5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49.99</v>
      </c>
      <c r="D56" s="73">
        <f>ROUND(C56,2)</f>
        <v>49.99</v>
      </c>
      <c r="E56" s="60">
        <v>334.18</v>
      </c>
      <c r="F56" s="61">
        <v>0</v>
      </c>
      <c r="G56" s="74">
        <v>0.00659</v>
      </c>
      <c r="H56" s="63">
        <f>MAX(G56,-0.12*F56)</f>
        <v>0.00659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5.505615500000001E-5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5.505615500000001E-5</v>
      </c>
      <c r="Z56" s="67">
        <f>IF(AND(C56&gt;=50.1,G56&lt;0),($A$2)*ABS(G56)/40000,0)</f>
        <v>0</v>
      </c>
      <c r="AA56" s="67">
        <f>R56+Y56+Z56</f>
        <v>0.00011011231</v>
      </c>
      <c r="AB56" s="139">
        <f>IF(AA56&gt;=0,AA56,"")</f>
        <v>0.00011011231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49.98</v>
      </c>
      <c r="D57" s="73">
        <f>ROUND(C57,2)</f>
        <v>49.98</v>
      </c>
      <c r="E57" s="60">
        <v>365.24</v>
      </c>
      <c r="F57" s="61">
        <v>0</v>
      </c>
      <c r="G57" s="74">
        <v>0.00659</v>
      </c>
      <c r="H57" s="63">
        <f>MAX(G57,-0.12*F57)</f>
        <v>0.00659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6.017329E-5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6.017329E-5</v>
      </c>
      <c r="Z57" s="67">
        <f>IF(AND(C57&gt;=50.1,G57&lt;0),($A$2)*ABS(G57)/40000,0)</f>
        <v>0</v>
      </c>
      <c r="AA57" s="67">
        <f>R57+Y57+Z57</f>
        <v>0.00012034658</v>
      </c>
      <c r="AB57" s="139">
        <f>IF(AA57&gt;=0,AA57,"")</f>
        <v>0.00012034658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49.97</v>
      </c>
      <c r="D58" s="73">
        <f>ROUND(C58,2)</f>
        <v>49.97</v>
      </c>
      <c r="E58" s="60">
        <v>396.29</v>
      </c>
      <c r="F58" s="61">
        <v>0</v>
      </c>
      <c r="G58" s="74">
        <v>0.007900000000000001</v>
      </c>
      <c r="H58" s="63">
        <f>MAX(G58,-0.12*F58)</f>
        <v>0.007900000000000001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7.826727500000001E-5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7.826727500000001E-5</v>
      </c>
      <c r="Z58" s="67">
        <f>IF(AND(C58&gt;=50.1,G58&lt;0),($A$2)*ABS(G58)/40000,0)</f>
        <v>0</v>
      </c>
      <c r="AA58" s="67">
        <f>R58+Y58+Z58</f>
        <v>0.00015653455</v>
      </c>
      <c r="AB58" s="139">
        <f>IF(AA58&gt;=0,AA58,"")</f>
        <v>0.00015653455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49.93</v>
      </c>
      <c r="D59" s="73">
        <f>ROUND(C59,2)</f>
        <v>49.93</v>
      </c>
      <c r="E59" s="60">
        <v>520.51</v>
      </c>
      <c r="F59" s="61">
        <v>0</v>
      </c>
      <c r="G59" s="74">
        <v>0.00659</v>
      </c>
      <c r="H59" s="63">
        <f>MAX(G59,-0.12*F59)</f>
        <v>0.00659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8.575402250000001E-5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8.575402250000001E-5</v>
      </c>
      <c r="Z59" s="67">
        <f>IF(AND(C59&gt;=50.1,G59&lt;0),($A$2)*ABS(G59)/40000,0)</f>
        <v>0</v>
      </c>
      <c r="AA59" s="67">
        <f>R59+Y59+Z59</f>
        <v>0.000171508045</v>
      </c>
      <c r="AB59" s="139">
        <f>IF(AA59&gt;=0,AA59,"")</f>
        <v>0.000171508045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121.25</v>
      </c>
      <c r="F60" s="61">
        <v>0</v>
      </c>
      <c r="G60" s="74">
        <v>0.00659</v>
      </c>
      <c r="H60" s="63">
        <f>MAX(G60,-0.12*F60)</f>
        <v>0.00659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1.99759375E-5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1.99759375E-5</v>
      </c>
      <c r="Z60" s="67">
        <f>IF(AND(C60&gt;=50.1,G60&lt;0),($A$2)*ABS(G60)/40000,0)</f>
        <v>0</v>
      </c>
      <c r="AA60" s="67">
        <f>R60+Y60+Z60</f>
        <v>3.9951875E-5</v>
      </c>
      <c r="AB60" s="139">
        <f>IF(AA60&gt;=0,AA60,"")</f>
        <v>3.9951875E-5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50.02</v>
      </c>
      <c r="D61" s="73">
        <f>ROUND(C61,2)</f>
        <v>50.02</v>
      </c>
      <c r="E61" s="60">
        <v>181.88</v>
      </c>
      <c r="F61" s="61">
        <v>0</v>
      </c>
      <c r="G61" s="74">
        <v>0.007900000000000001</v>
      </c>
      <c r="H61" s="63">
        <f>MAX(G61,-0.12*F61)</f>
        <v>0.007900000000000001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3.59213E-5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3.59213E-5</v>
      </c>
      <c r="Z61" s="67">
        <f>IF(AND(C61&gt;=50.1,G61&lt;0),($A$2)*ABS(G61)/40000,0)</f>
        <v>0</v>
      </c>
      <c r="AA61" s="67">
        <f>R61+Y61+Z61</f>
        <v>7.18426E-5</v>
      </c>
      <c r="AB61" s="139">
        <f>IF(AA61&gt;=0,AA61,"")</f>
        <v>7.18426E-5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50.01</v>
      </c>
      <c r="D62" s="73">
        <f>ROUND(C62,2)</f>
        <v>50.01</v>
      </c>
      <c r="E62" s="60">
        <v>242.5</v>
      </c>
      <c r="F62" s="61">
        <v>0</v>
      </c>
      <c r="G62" s="74">
        <v>0.00659</v>
      </c>
      <c r="H62" s="63">
        <f>MAX(G62,-0.12*F62)</f>
        <v>0.00659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3.9951875E-5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3.9951875E-5</v>
      </c>
      <c r="Z62" s="67">
        <f>IF(AND(C62&gt;=50.1,G62&lt;0),($A$2)*ABS(G62)/40000,0)</f>
        <v>0</v>
      </c>
      <c r="AA62" s="67">
        <f>R62+Y62+Z62</f>
        <v>7.990375000000001E-5</v>
      </c>
      <c r="AB62" s="139">
        <f>IF(AA62&gt;=0,AA62,"")</f>
        <v>7.990375000000001E-5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181.88</v>
      </c>
      <c r="F63" s="61">
        <v>0</v>
      </c>
      <c r="G63" s="74">
        <v>0.00526</v>
      </c>
      <c r="H63" s="63">
        <f>MAX(G63,-0.12*F63)</f>
        <v>0.00526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2.391722E-5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2.391722E-5</v>
      </c>
      <c r="Z63" s="67">
        <f>IF(AND(C63&gt;=50.1,G63&lt;0),($A$2)*ABS(G63)/40000,0)</f>
        <v>0</v>
      </c>
      <c r="AA63" s="67">
        <f>R63+Y63+Z63</f>
        <v>4.783444E-5</v>
      </c>
      <c r="AB63" s="139">
        <f>IF(AA63&gt;=0,AA63,"")</f>
        <v>4.783444E-5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50.01</v>
      </c>
      <c r="D64" s="73">
        <f>ROUND(C64,2)</f>
        <v>50.01</v>
      </c>
      <c r="E64" s="60">
        <v>242.5</v>
      </c>
      <c r="F64" s="61">
        <v>0</v>
      </c>
      <c r="G64" s="74">
        <v>0.007900000000000001</v>
      </c>
      <c r="H64" s="63">
        <f>MAX(G64,-0.12*F64)</f>
        <v>0.007900000000000001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4.789375000000001E-5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4.789375000000001E-5</v>
      </c>
      <c r="Z64" s="67">
        <f>IF(AND(C64&gt;=50.1,G64&lt;0),($A$2)*ABS(G64)/40000,0)</f>
        <v>0</v>
      </c>
      <c r="AA64" s="67">
        <f>R64+Y64+Z64</f>
        <v>9.578750000000002E-5</v>
      </c>
      <c r="AB64" s="139">
        <f>IF(AA64&gt;=0,AA64,"")</f>
        <v>9.578750000000002E-5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50</v>
      </c>
      <c r="D65" s="73">
        <f>ROUND(C65,2)</f>
        <v>50</v>
      </c>
      <c r="E65" s="60">
        <v>303.13</v>
      </c>
      <c r="F65" s="61">
        <v>0</v>
      </c>
      <c r="G65" s="74">
        <v>0.00526</v>
      </c>
      <c r="H65" s="63">
        <f>MAX(G65,-0.12*F65)</f>
        <v>0.00526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3.9861595E-5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3.9861595E-5</v>
      </c>
      <c r="Z65" s="67">
        <f>IF(AND(C65&gt;=50.1,G65&lt;0),($A$2)*ABS(G65)/40000,0)</f>
        <v>0</v>
      </c>
      <c r="AA65" s="67">
        <f>R65+Y65+Z65</f>
        <v>7.972319E-5</v>
      </c>
      <c r="AB65" s="139">
        <f>IF(AA65&gt;=0,AA65,"")</f>
        <v>7.972319E-5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49.96</v>
      </c>
      <c r="D66" s="73">
        <f>ROUND(C66,2)</f>
        <v>49.96</v>
      </c>
      <c r="E66" s="60">
        <v>427.35</v>
      </c>
      <c r="F66" s="61">
        <v>0</v>
      </c>
      <c r="G66" s="74">
        <v>0.00526</v>
      </c>
      <c r="H66" s="63">
        <f>MAX(G66,-0.12*F66)</f>
        <v>0.00526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5.6196525E-5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5.6196525E-5</v>
      </c>
      <c r="Z66" s="67">
        <f>IF(AND(C66&gt;=50.1,G66&lt;0),($A$2)*ABS(G66)/40000,0)</f>
        <v>0</v>
      </c>
      <c r="AA66" s="67">
        <f>R66+Y66+Z66</f>
        <v>0.00011239305</v>
      </c>
      <c r="AB66" s="139">
        <f>IF(AA66&gt;=0,AA66,"")</f>
        <v>0.00011239305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49.95</v>
      </c>
      <c r="D67" s="73">
        <f>ROUND(C67,2)</f>
        <v>49.95</v>
      </c>
      <c r="E67" s="60">
        <v>458.4</v>
      </c>
      <c r="F67" s="61">
        <v>0</v>
      </c>
      <c r="G67" s="74">
        <v>0.00526</v>
      </c>
      <c r="H67" s="63">
        <f>MAX(G67,-0.12*F67)</f>
        <v>0.00526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6.02796E-5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6.02796E-5</v>
      </c>
      <c r="Z67" s="67">
        <f>IF(AND(C67&gt;=50.1,G67&lt;0),($A$2)*ABS(G67)/40000,0)</f>
        <v>0</v>
      </c>
      <c r="AA67" s="67">
        <f>R67+Y67+Z67</f>
        <v>0.0001205592</v>
      </c>
      <c r="AB67" s="139">
        <f>IF(AA67&gt;=0,AA67,"")</f>
        <v>0.0001205592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49.99</v>
      </c>
      <c r="D68" s="73">
        <f>ROUND(C68,2)</f>
        <v>49.99</v>
      </c>
      <c r="E68" s="60">
        <v>334.18</v>
      </c>
      <c r="F68" s="61">
        <v>0</v>
      </c>
      <c r="G68" s="74">
        <v>0.00659</v>
      </c>
      <c r="H68" s="63">
        <f>MAX(G68,-0.12*F68)</f>
        <v>0.00659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5.505615500000001E-5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5.505615500000001E-5</v>
      </c>
      <c r="Z68" s="67">
        <f>IF(AND(C68&gt;=50.1,G68&lt;0),($A$2)*ABS(G68)/40000,0)</f>
        <v>0</v>
      </c>
      <c r="AA68" s="67">
        <f>R68+Y68+Z68</f>
        <v>0.00011011231</v>
      </c>
      <c r="AB68" s="139">
        <f>IF(AA68&gt;=0,AA68,"")</f>
        <v>0.00011011231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49.98</v>
      </c>
      <c r="D69" s="73">
        <f>ROUND(C69,2)</f>
        <v>49.98</v>
      </c>
      <c r="E69" s="60">
        <v>365.24</v>
      </c>
      <c r="F69" s="61">
        <v>0</v>
      </c>
      <c r="G69" s="74">
        <v>0.00526</v>
      </c>
      <c r="H69" s="63">
        <f>MAX(G69,-0.12*F69)</f>
        <v>0.00526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4.802906E-5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4.802906E-5</v>
      </c>
      <c r="Z69" s="67">
        <f>IF(AND(C69&gt;=50.1,G69&lt;0),($A$2)*ABS(G69)/40000,0)</f>
        <v>0</v>
      </c>
      <c r="AA69" s="67">
        <f>R69+Y69+Z69</f>
        <v>9.605812E-5</v>
      </c>
      <c r="AB69" s="139">
        <f>IF(AA69&gt;=0,AA69,"")</f>
        <v>9.605812E-5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50.02</v>
      </c>
      <c r="D70" s="73">
        <f>ROUND(C70,2)</f>
        <v>50.02</v>
      </c>
      <c r="E70" s="60">
        <v>181.88</v>
      </c>
      <c r="F70" s="61">
        <v>0</v>
      </c>
      <c r="G70" s="74">
        <v>0.00526</v>
      </c>
      <c r="H70" s="63">
        <f>MAX(G70,-0.12*F70)</f>
        <v>0.00526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2.391722E-5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2.391722E-5</v>
      </c>
      <c r="Z70" s="67">
        <f>IF(AND(C70&gt;=50.1,G70&lt;0),($A$2)*ABS(G70)/40000,0)</f>
        <v>0</v>
      </c>
      <c r="AA70" s="67">
        <f>R70+Y70+Z70</f>
        <v>4.783444E-5</v>
      </c>
      <c r="AB70" s="139">
        <f>IF(AA70&gt;=0,AA70,"")</f>
        <v>4.783444E-5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</v>
      </c>
      <c r="D71" s="73">
        <f>ROUND(C71,2)</f>
        <v>50</v>
      </c>
      <c r="E71" s="60">
        <v>303.13</v>
      </c>
      <c r="F71" s="61">
        <v>0</v>
      </c>
      <c r="G71" s="74">
        <v>0.00526</v>
      </c>
      <c r="H71" s="63">
        <f>MAX(G71,-0.12*F71)</f>
        <v>0.00526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3.9861595E-5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3.9861595E-5</v>
      </c>
      <c r="Z71" s="67">
        <f>IF(AND(C71&gt;=50.1,G71&lt;0),($A$2)*ABS(G71)/40000,0)</f>
        <v>0</v>
      </c>
      <c r="AA71" s="67">
        <f>R71+Y71+Z71</f>
        <v>7.972319E-5</v>
      </c>
      <c r="AB71" s="139">
        <f>IF(AA71&gt;=0,AA71,"")</f>
        <v>7.972319E-5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50.05</v>
      </c>
      <c r="D72" s="73">
        <f>ROUND(C72,2)</f>
        <v>50.05</v>
      </c>
      <c r="E72" s="60">
        <v>0</v>
      </c>
      <c r="F72" s="61">
        <v>0</v>
      </c>
      <c r="G72" s="74">
        <v>0.00659</v>
      </c>
      <c r="H72" s="63">
        <f>MAX(G72,-0.12*F72)</f>
        <v>0.00659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49.97</v>
      </c>
      <c r="D73" s="73">
        <f>ROUND(C73,2)</f>
        <v>49.97</v>
      </c>
      <c r="E73" s="60">
        <v>396.29</v>
      </c>
      <c r="F73" s="61">
        <v>0</v>
      </c>
      <c r="G73" s="74">
        <v>0.00526</v>
      </c>
      <c r="H73" s="63">
        <f>MAX(G73,-0.12*F73)</f>
        <v>0.00526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5.2112135E-5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5.2112135E-5</v>
      </c>
      <c r="Z73" s="67">
        <f>IF(AND(C73&gt;=50.1,G73&lt;0),($A$2)*ABS(G73)/40000,0)</f>
        <v>0</v>
      </c>
      <c r="AA73" s="67">
        <f>R73+Y73+Z73</f>
        <v>0.00010422427</v>
      </c>
      <c r="AB73" s="139">
        <f>IF(AA73&gt;=0,AA73,"")</f>
        <v>0.00010422427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427.35</v>
      </c>
      <c r="F74" s="61">
        <v>0</v>
      </c>
      <c r="G74" s="74">
        <v>0.009220000000000001</v>
      </c>
      <c r="H74" s="63">
        <f>MAX(G74,-0.12*F74)</f>
        <v>0.009220000000000001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9.850417500000001E-5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9.850417500000001E-5</v>
      </c>
      <c r="Z74" s="67">
        <f>IF(AND(C74&gt;=50.1,G74&lt;0),($A$2)*ABS(G74)/40000,0)</f>
        <v>0</v>
      </c>
      <c r="AA74" s="67">
        <f>R74+Y74+Z74</f>
        <v>0.00019700835</v>
      </c>
      <c r="AB74" s="139">
        <f>IF(AA74&gt;=0,AA74,"")</f>
        <v>0.00019700835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49.99</v>
      </c>
      <c r="D75" s="73">
        <f>ROUND(C75,2)</f>
        <v>49.99</v>
      </c>
      <c r="E75" s="60">
        <v>334.18</v>
      </c>
      <c r="F75" s="61">
        <v>0</v>
      </c>
      <c r="G75" s="74">
        <v>0.00526</v>
      </c>
      <c r="H75" s="63">
        <f>MAX(G75,-0.12*F75)</f>
        <v>0.00526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4.394467E-5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4.394467E-5</v>
      </c>
      <c r="Z75" s="67">
        <f>IF(AND(C75&gt;=50.1,G75&lt;0),($A$2)*ABS(G75)/40000,0)</f>
        <v>0</v>
      </c>
      <c r="AA75" s="67">
        <f>R75+Y75+Z75</f>
        <v>8.788934000000001E-5</v>
      </c>
      <c r="AB75" s="139">
        <f>IF(AA75&gt;=0,AA75,"")</f>
        <v>8.788934000000001E-5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50.04</v>
      </c>
      <c r="D76" s="73">
        <f>ROUND(C76,2)</f>
        <v>50.04</v>
      </c>
      <c r="E76" s="60">
        <v>60.63</v>
      </c>
      <c r="F76" s="61">
        <v>0</v>
      </c>
      <c r="G76" s="74">
        <v>0.00659</v>
      </c>
      <c r="H76" s="63">
        <f>MAX(G76,-0.12*F76)</f>
        <v>0.00659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9.988792500000001E-6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9.988792500000001E-6</v>
      </c>
      <c r="Z76" s="67">
        <f>IF(AND(C76&gt;=50.1,G76&lt;0),($A$2)*ABS(G76)/40000,0)</f>
        <v>0</v>
      </c>
      <c r="AA76" s="67">
        <f>R76+Y76+Z76</f>
        <v>1.9977585E-5</v>
      </c>
      <c r="AB76" s="139">
        <f>IF(AA76&gt;=0,AA76,"")</f>
        <v>1.9977585E-5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</v>
      </c>
      <c r="D77" s="73">
        <f>ROUND(C77,2)</f>
        <v>50</v>
      </c>
      <c r="E77" s="60">
        <v>303.13</v>
      </c>
      <c r="F77" s="61">
        <v>0</v>
      </c>
      <c r="G77" s="74">
        <v>0.00526</v>
      </c>
      <c r="H77" s="63">
        <f>MAX(G77,-0.12*F77)</f>
        <v>0.00526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3.9861595E-5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3.9861595E-5</v>
      </c>
      <c r="Z77" s="67">
        <f>IF(AND(C77&gt;=50.1,G77&lt;0),($A$2)*ABS(G77)/40000,0)</f>
        <v>0</v>
      </c>
      <c r="AA77" s="67">
        <f>R77+Y77+Z77</f>
        <v>7.972319E-5</v>
      </c>
      <c r="AB77" s="139">
        <f>IF(AA77&gt;=0,AA77,"")</f>
        <v>7.972319E-5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49.98</v>
      </c>
      <c r="D78" s="73">
        <f>ROUND(C78,2)</f>
        <v>49.98</v>
      </c>
      <c r="E78" s="60">
        <v>365.24</v>
      </c>
      <c r="F78" s="61">
        <v>0</v>
      </c>
      <c r="G78" s="74">
        <v>0.00526</v>
      </c>
      <c r="H78" s="63">
        <f>MAX(G78,-0.12*F78)</f>
        <v>0.00526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4.802906E-5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4.802906E-5</v>
      </c>
      <c r="Z78" s="67">
        <f>IF(AND(C78&gt;=50.1,G78&lt;0),($A$2)*ABS(G78)/40000,0)</f>
        <v>0</v>
      </c>
      <c r="AA78" s="67">
        <f>R78+Y78+Z78</f>
        <v>9.605812E-5</v>
      </c>
      <c r="AB78" s="139">
        <f>IF(AA78&gt;=0,AA78,"")</f>
        <v>9.605812E-5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49.94</v>
      </c>
      <c r="D79" s="73">
        <f>ROUND(C79,2)</f>
        <v>49.94</v>
      </c>
      <c r="E79" s="60">
        <v>489.46</v>
      </c>
      <c r="F79" s="61">
        <v>0</v>
      </c>
      <c r="G79" s="74">
        <v>0.00659</v>
      </c>
      <c r="H79" s="63">
        <f>MAX(G79,-0.12*F79)</f>
        <v>0.00659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8.0638535E-5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8.0638535E-5</v>
      </c>
      <c r="Z79" s="67">
        <f>IF(AND(C79&gt;=50.1,G79&lt;0),($A$2)*ABS(G79)/40000,0)</f>
        <v>0</v>
      </c>
      <c r="AA79" s="67">
        <f>R79+Y79+Z79</f>
        <v>0.00016127707</v>
      </c>
      <c r="AB79" s="139">
        <f>IF(AA79&gt;=0,AA79,"")</f>
        <v>0.00016127707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121.25</v>
      </c>
      <c r="F80" s="61">
        <v>0</v>
      </c>
      <c r="G80" s="74">
        <v>0.007900000000000001</v>
      </c>
      <c r="H80" s="63">
        <f>MAX(G80,-0.12*F80)</f>
        <v>0.007900000000000001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2.3946875E-5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2.3946875E-5</v>
      </c>
      <c r="Z80" s="67">
        <f>IF(AND(C80&gt;=50.1,G80&lt;0),($A$2)*ABS(G80)/40000,0)</f>
        <v>0</v>
      </c>
      <c r="AA80" s="67">
        <f>R80+Y80+Z80</f>
        <v>4.789375000000001E-5</v>
      </c>
      <c r="AB80" s="139">
        <f>IF(AA80&gt;=0,AA80,"")</f>
        <v>4.789375000000001E-5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49.96</v>
      </c>
      <c r="D81" s="73">
        <f>ROUND(C81,2)</f>
        <v>49.96</v>
      </c>
      <c r="E81" s="60">
        <v>427.35</v>
      </c>
      <c r="F81" s="61">
        <v>0</v>
      </c>
      <c r="G81" s="74">
        <v>0.00526</v>
      </c>
      <c r="H81" s="63">
        <f>MAX(G81,-0.12*F81)</f>
        <v>0.00526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5.6196525E-5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5.6196525E-5</v>
      </c>
      <c r="Z81" s="67">
        <f>IF(AND(C81&gt;=50.1,G81&lt;0),($A$2)*ABS(G81)/40000,0)</f>
        <v>0</v>
      </c>
      <c r="AA81" s="67">
        <f>R81+Y81+Z81</f>
        <v>0.00011239305</v>
      </c>
      <c r="AB81" s="139">
        <f>IF(AA81&gt;=0,AA81,"")</f>
        <v>0.00011239305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49.95</v>
      </c>
      <c r="D82" s="73">
        <f>ROUND(C82,2)</f>
        <v>49.95</v>
      </c>
      <c r="E82" s="60">
        <v>458.4</v>
      </c>
      <c r="F82" s="61">
        <v>0</v>
      </c>
      <c r="G82" s="74">
        <v>0.00659</v>
      </c>
      <c r="H82" s="63">
        <f>MAX(G82,-0.12*F82)</f>
        <v>0.00659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7.552140000000001E-5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7.552140000000001E-5</v>
      </c>
      <c r="Z82" s="67">
        <f>IF(AND(C82&gt;=50.1,G82&lt;0),($A$2)*ABS(G82)/40000,0)</f>
        <v>0</v>
      </c>
      <c r="AA82" s="67">
        <f>R82+Y82+Z82</f>
        <v>0.0001510428</v>
      </c>
      <c r="AB82" s="139">
        <f>IF(AA82&gt;=0,AA82,"")</f>
        <v>0.0001510428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49.89</v>
      </c>
      <c r="D83" s="73">
        <f>ROUND(C83,2)</f>
        <v>49.89</v>
      </c>
      <c r="E83" s="60">
        <v>644.73</v>
      </c>
      <c r="F83" s="61">
        <v>0</v>
      </c>
      <c r="G83" s="74">
        <v>0.00526</v>
      </c>
      <c r="H83" s="63">
        <f>MAX(G83,-0.12*F83)</f>
        <v>0.00526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8.4781995E-5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8.4781995E-5</v>
      </c>
      <c r="Z83" s="67">
        <f>IF(AND(C83&gt;=50.1,G83&lt;0),($A$2)*ABS(G83)/40000,0)</f>
        <v>0</v>
      </c>
      <c r="AA83" s="67">
        <f>R83+Y83+Z83</f>
        <v>0.00016956399</v>
      </c>
      <c r="AB83" s="139">
        <f>IF(AA83&gt;=0,AA83,"")</f>
        <v>0.00016956399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49.89</v>
      </c>
      <c r="D84" s="73">
        <f>ROUND(C84,2)</f>
        <v>49.89</v>
      </c>
      <c r="E84" s="60">
        <v>644.73</v>
      </c>
      <c r="F84" s="61">
        <v>0</v>
      </c>
      <c r="G84" s="74">
        <v>0.00395</v>
      </c>
      <c r="H84" s="63">
        <f>MAX(G84,-0.12*F84)</f>
        <v>0.00395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6.36670875E-5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6.36670875E-5</v>
      </c>
      <c r="Z84" s="67">
        <f>IF(AND(C84&gt;=50.1,G84&lt;0),($A$2)*ABS(G84)/40000,0)</f>
        <v>0</v>
      </c>
      <c r="AA84" s="67">
        <f>R84+Y84+Z84</f>
        <v>0.000127334175</v>
      </c>
      <c r="AB84" s="139">
        <f>IF(AA84&gt;=0,AA84,"")</f>
        <v>0.000127334175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50.04</v>
      </c>
      <c r="D85" s="73">
        <f>ROUND(C85,2)</f>
        <v>50.04</v>
      </c>
      <c r="E85" s="60">
        <v>60.63</v>
      </c>
      <c r="F85" s="61">
        <v>0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50.03</v>
      </c>
      <c r="D86" s="73">
        <f>ROUND(C86,2)</f>
        <v>50.03</v>
      </c>
      <c r="E86" s="60">
        <v>121.25</v>
      </c>
      <c r="F86" s="61">
        <v>1.71</v>
      </c>
      <c r="G86" s="74">
        <v>1.71922</v>
      </c>
      <c r="H86" s="63">
        <f>MAX(G86,-0.12*F86)</f>
        <v>1.71922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1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0.005211385624999999</v>
      </c>
      <c r="S86" s="60">
        <f>MIN($S$6/100*F86,150)</f>
        <v>0.2052</v>
      </c>
      <c r="T86" s="60">
        <f>MIN($T$6/100*F86,200)</f>
        <v>0.2565</v>
      </c>
      <c r="U86" s="60">
        <f>MIN($U$6/100*F86,250)</f>
        <v>0.342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0.0043094675</v>
      </c>
      <c r="Z86" s="67">
        <f>IF(AND(C86&gt;=50.1,G86&lt;0),($A$2)*ABS(G86)/40000,0)</f>
        <v>0</v>
      </c>
      <c r="AA86" s="67">
        <f>R86+Y86+Z86</f>
        <v>0.009520853124999999</v>
      </c>
      <c r="AB86" s="139">
        <f>IF(AA86&gt;=0,AA86,"")</f>
        <v>0.009520853124999999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242.5</v>
      </c>
      <c r="F87" s="61">
        <v>1.71</v>
      </c>
      <c r="G87" s="74">
        <v>1.71659</v>
      </c>
      <c r="H87" s="63">
        <f>MAX(G87,-0.12*F87)</f>
        <v>1.71659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1</v>
      </c>
      <c r="N87" s="65">
        <f>IF(M87=M86,N86+M87,0)</f>
        <v>1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0.010406826875</v>
      </c>
      <c r="S87" s="60">
        <f>MIN($S$6/100*F87,150)</f>
        <v>0.2052</v>
      </c>
      <c r="T87" s="60">
        <f>MIN($T$6/100*F87,200)</f>
        <v>0.2565</v>
      </c>
      <c r="U87" s="60">
        <f>MIN($U$6/100*F87,250)</f>
        <v>0.342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0.008602990625000001</v>
      </c>
      <c r="Z87" s="67">
        <f>IF(AND(C87&gt;=50.1,G87&lt;0),($A$2)*ABS(G87)/40000,0)</f>
        <v>0</v>
      </c>
      <c r="AA87" s="67">
        <f>R87+Y87+Z87</f>
        <v>0.0190098175</v>
      </c>
      <c r="AB87" s="139">
        <f>IF(AA87&gt;=0,AA87,"")</f>
        <v>0.0190098175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60.63</v>
      </c>
      <c r="F88" s="61">
        <v>1.71</v>
      </c>
      <c r="G88" s="74">
        <v>1.71526</v>
      </c>
      <c r="H88" s="63">
        <f>MAX(G88,-0.12*F88)</f>
        <v>1.71526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1</v>
      </c>
      <c r="N88" s="65">
        <f>IF(M88=M87,N87+M88,0)</f>
        <v>2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0.002599905345</v>
      </c>
      <c r="S88" s="60">
        <f>MIN($S$6/100*F88,150)</f>
        <v>0.2052</v>
      </c>
      <c r="T88" s="60">
        <f>MIN($T$6/100*F88,200)</f>
        <v>0.2565</v>
      </c>
      <c r="U88" s="60">
        <f>MIN($U$6/100*F88,250)</f>
        <v>0.342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0.00214890909</v>
      </c>
      <c r="Z88" s="67">
        <f>IF(AND(C88&gt;=50.1,G88&lt;0),($A$2)*ABS(G88)/40000,0)</f>
        <v>0</v>
      </c>
      <c r="AA88" s="67">
        <f>R88+Y88+Z88</f>
        <v>0.004748814435</v>
      </c>
      <c r="AB88" s="139">
        <f>IF(AA88&gt;=0,AA88,"")</f>
        <v>0.004748814435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49.98</v>
      </c>
      <c r="D89" s="73">
        <f>ROUND(C89,2)</f>
        <v>49.98</v>
      </c>
      <c r="E89" s="60">
        <v>365.24</v>
      </c>
      <c r="F89" s="61">
        <v>1.71</v>
      </c>
      <c r="G89" s="74">
        <v>1.71526</v>
      </c>
      <c r="H89" s="63">
        <f>MAX(G89,-0.12*F89)</f>
        <v>1.71526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1</v>
      </c>
      <c r="N89" s="65">
        <f>IF(M89=M88,N88+M89,0)</f>
        <v>3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0.01566203906</v>
      </c>
      <c r="S89" s="60">
        <f>MIN($S$6/100*F89,150)</f>
        <v>0.2052</v>
      </c>
      <c r="T89" s="60">
        <f>MIN($T$6/100*F89,200)</f>
        <v>0.2565</v>
      </c>
      <c r="U89" s="60">
        <f>MIN($U$6/100*F89,250)</f>
        <v>0.342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0.01294520132</v>
      </c>
      <c r="Z89" s="67">
        <f>IF(AND(C89&gt;=50.1,G89&lt;0),($A$2)*ABS(G89)/40000,0)</f>
        <v>0</v>
      </c>
      <c r="AA89" s="67">
        <f>R89+Y89+Z89</f>
        <v>0.02860724038</v>
      </c>
      <c r="AB89" s="139">
        <f>IF(AA89&gt;=0,AA89,"")</f>
        <v>0.02860724038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49.99</v>
      </c>
      <c r="D90" s="73">
        <f>ROUND(C90,2)</f>
        <v>49.99</v>
      </c>
      <c r="E90" s="60">
        <v>334.18</v>
      </c>
      <c r="F90" s="61">
        <v>0</v>
      </c>
      <c r="G90" s="74">
        <v>0.01053</v>
      </c>
      <c r="H90" s="63">
        <f>MAX(G90,-0.12*F90)</f>
        <v>0.01053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8.797288500000001E-5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8.797288500000001E-5</v>
      </c>
      <c r="Z90" s="67">
        <f>IF(AND(C90&gt;=50.1,G90&lt;0),($A$2)*ABS(G90)/40000,0)</f>
        <v>0</v>
      </c>
      <c r="AA90" s="67">
        <f>R90+Y90+Z90</f>
        <v>0.00017594577</v>
      </c>
      <c r="AB90" s="139">
        <f>IF(AA90&gt;=0,AA90,"")</f>
        <v>0.00017594577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49.95</v>
      </c>
      <c r="D91" s="73">
        <f>ROUND(C91,2)</f>
        <v>49.95</v>
      </c>
      <c r="E91" s="60">
        <v>458.4</v>
      </c>
      <c r="F91" s="61">
        <v>0</v>
      </c>
      <c r="G91" s="74">
        <v>0.01185</v>
      </c>
      <c r="H91" s="63">
        <f>MAX(G91,-0.12*F91)</f>
        <v>0.01185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0.000135801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0.000135801</v>
      </c>
      <c r="Z91" s="67">
        <f>IF(AND(C91&gt;=50.1,G91&lt;0),($A$2)*ABS(G91)/40000,0)</f>
        <v>0</v>
      </c>
      <c r="AA91" s="67">
        <f>R91+Y91+Z91</f>
        <v>0.000271602</v>
      </c>
      <c r="AB91" s="139">
        <f>IF(AA91&gt;=0,AA91,"")</f>
        <v>0.000271602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49.97</v>
      </c>
      <c r="D92" s="73">
        <f>ROUND(C92,2)</f>
        <v>49.97</v>
      </c>
      <c r="E92" s="60">
        <v>396.29</v>
      </c>
      <c r="F92" s="61">
        <v>0</v>
      </c>
      <c r="G92" s="74">
        <v>0.01316</v>
      </c>
      <c r="H92" s="63">
        <f>MAX(G92,-0.12*F92)</f>
        <v>0.01316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0.00013037941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0.00013037941</v>
      </c>
      <c r="Z92" s="67">
        <f>IF(AND(C92&gt;=50.1,G92&lt;0),($A$2)*ABS(G92)/40000,0)</f>
        <v>0</v>
      </c>
      <c r="AA92" s="67">
        <f>R92+Y92+Z92</f>
        <v>0.00026075882</v>
      </c>
      <c r="AB92" s="139">
        <f>IF(AA92&gt;=0,AA92,"")</f>
        <v>0.00026075882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50.01</v>
      </c>
      <c r="D93" s="73">
        <f>ROUND(C93,2)</f>
        <v>50.01</v>
      </c>
      <c r="E93" s="60">
        <v>242.5</v>
      </c>
      <c r="F93" s="61">
        <v>0</v>
      </c>
      <c r="G93" s="74">
        <v>0.01185</v>
      </c>
      <c r="H93" s="63">
        <f>MAX(G93,-0.12*F93)</f>
        <v>0.01185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7.184062499999999E-5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7.184062499999999E-5</v>
      </c>
      <c r="Z93" s="67">
        <f>IF(AND(C93&gt;=50.1,G93&lt;0),($A$2)*ABS(G93)/40000,0)</f>
        <v>0</v>
      </c>
      <c r="AA93" s="67">
        <f>R93+Y93+Z93</f>
        <v>0.00014368125</v>
      </c>
      <c r="AB93" s="139">
        <f>IF(AA93&gt;=0,AA93,"")</f>
        <v>0.00014368125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50.03</v>
      </c>
      <c r="D94" s="73">
        <f>ROUND(C94,2)</f>
        <v>50.03</v>
      </c>
      <c r="E94" s="60">
        <v>121.25</v>
      </c>
      <c r="F94" s="61">
        <v>0</v>
      </c>
      <c r="G94" s="74">
        <v>0.01053</v>
      </c>
      <c r="H94" s="63">
        <f>MAX(G94,-0.12*F94)</f>
        <v>0.01053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3.19190625E-5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3.19190625E-5</v>
      </c>
      <c r="Z94" s="67">
        <f>IF(AND(C94&gt;=50.1,G94&lt;0),($A$2)*ABS(G94)/40000,0)</f>
        <v>0</v>
      </c>
      <c r="AA94" s="67">
        <f>R94+Y94+Z94</f>
        <v>6.3838125E-5</v>
      </c>
      <c r="AB94" s="139">
        <f>IF(AA94&gt;=0,AA94,"")</f>
        <v>6.3838125E-5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60.63</v>
      </c>
      <c r="F95" s="61">
        <v>0</v>
      </c>
      <c r="G95" s="74">
        <v>0.009220000000000001</v>
      </c>
      <c r="H95" s="63">
        <f>MAX(G95,-0.12*F95)</f>
        <v>0.009220000000000001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1.3975215E-5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1.3975215E-5</v>
      </c>
      <c r="Z95" s="67">
        <f>IF(AND(C95&gt;=50.1,G95&lt;0),($A$2)*ABS(G95)/40000,0)</f>
        <v>0</v>
      </c>
      <c r="AA95" s="67">
        <f>R95+Y95+Z95</f>
        <v>2.795043E-5</v>
      </c>
      <c r="AB95" s="139">
        <f>IF(AA95&gt;=0,AA95,"")</f>
        <v>2.795043E-5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50.04</v>
      </c>
      <c r="D96" s="73">
        <f>ROUND(C96,2)</f>
        <v>50.04</v>
      </c>
      <c r="E96" s="60">
        <v>60.63</v>
      </c>
      <c r="F96" s="61">
        <v>0</v>
      </c>
      <c r="G96" s="74">
        <v>0.007900000000000001</v>
      </c>
      <c r="H96" s="63">
        <f>MAX(G96,-0.12*F96)</f>
        <v>0.007900000000000001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1.1974425E-5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1.1974425E-5</v>
      </c>
      <c r="Z96" s="67">
        <f>IF(AND(C96&gt;=50.1,G96&lt;0),($A$2)*ABS(G96)/40000,0)</f>
        <v>0</v>
      </c>
      <c r="AA96" s="67">
        <f>R96+Y96+Z96</f>
        <v>2.394885E-5</v>
      </c>
      <c r="AB96" s="139">
        <f>IF(AA96&gt;=0,AA96,"")</f>
        <v>2.394885E-5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49.99</v>
      </c>
      <c r="D97" s="73">
        <f>ROUND(C97,2)</f>
        <v>49.99</v>
      </c>
      <c r="E97" s="60">
        <v>334.18</v>
      </c>
      <c r="F97" s="61">
        <v>0</v>
      </c>
      <c r="G97" s="74">
        <v>0.007900000000000001</v>
      </c>
      <c r="H97" s="63">
        <f>MAX(G97,-0.12*F97)</f>
        <v>0.007900000000000001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6.600055E-5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6.600055E-5</v>
      </c>
      <c r="Z97" s="67">
        <f>IF(AND(C97&gt;=50.1,G97&lt;0),($A$2)*ABS(G97)/40000,0)</f>
        <v>0</v>
      </c>
      <c r="AA97" s="67">
        <f>R97+Y97+Z97</f>
        <v>0.0001320011</v>
      </c>
      <c r="AB97" s="139">
        <f>IF(AA97&gt;=0,AA97,"")</f>
        <v>0.0001320011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49.98</v>
      </c>
      <c r="D98" s="73">
        <f>ROUND(C98,2)</f>
        <v>49.98</v>
      </c>
      <c r="E98" s="60">
        <v>365.24</v>
      </c>
      <c r="F98" s="61">
        <v>0</v>
      </c>
      <c r="G98" s="74">
        <v>0.007900000000000001</v>
      </c>
      <c r="H98" s="63">
        <f>MAX(G98,-0.12*F98)</f>
        <v>0.007900000000000001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7.213490000000001E-5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7.213490000000001E-5</v>
      </c>
      <c r="Z98" s="67">
        <f>IF(AND(C98&gt;=50.1,G98&lt;0),($A$2)*ABS(G98)/40000,0)</f>
        <v>0</v>
      </c>
      <c r="AA98" s="67">
        <f>R98+Y98+Z98</f>
        <v>0.0001442698</v>
      </c>
      <c r="AB98" s="139">
        <f>IF(AA98&gt;=0,AA98,"")</f>
        <v>0.0001442698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50.01</v>
      </c>
      <c r="D99" s="73">
        <f>ROUND(C99,2)</f>
        <v>50.01</v>
      </c>
      <c r="E99" s="60">
        <v>242.5</v>
      </c>
      <c r="F99" s="61">
        <v>0</v>
      </c>
      <c r="G99" s="74">
        <v>0.007900000000000001</v>
      </c>
      <c r="H99" s="63">
        <f>MAX(G99,-0.12*F99)</f>
        <v>0.007900000000000001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4.789375000000001E-5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4.789375000000001E-5</v>
      </c>
      <c r="Z99" s="67">
        <f>IF(AND(C99&gt;=50.1,G99&lt;0),($A$2)*ABS(G99)/40000,0)</f>
        <v>0</v>
      </c>
      <c r="AA99" s="67">
        <f>R99+Y99+Z99</f>
        <v>9.578750000000002E-5</v>
      </c>
      <c r="AB99" s="139">
        <f>IF(AA99&gt;=0,AA99,"")</f>
        <v>9.578750000000002E-5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49.98</v>
      </c>
      <c r="D100" s="73">
        <f>ROUND(C100,2)</f>
        <v>49.98</v>
      </c>
      <c r="E100" s="60">
        <v>365.24</v>
      </c>
      <c r="F100" s="61">
        <v>0</v>
      </c>
      <c r="G100" s="74">
        <v>0.007900000000000001</v>
      </c>
      <c r="H100" s="63">
        <f>MAX(G100,-0.12*F100)</f>
        <v>0.007900000000000001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7.213490000000001E-5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7.213490000000001E-5</v>
      </c>
      <c r="Z100" s="67">
        <f>IF(AND(C100&gt;=50.1,G100&lt;0),($A$2)*ABS(G100)/40000,0)</f>
        <v>0</v>
      </c>
      <c r="AA100" s="67">
        <f>R100+Y100+Z100</f>
        <v>0.0001442698</v>
      </c>
      <c r="AB100" s="139">
        <f>IF(AA100&gt;=0,AA100,"")</f>
        <v>0.0001442698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</v>
      </c>
      <c r="D101" s="73">
        <f>ROUND(C101,2)</f>
        <v>50</v>
      </c>
      <c r="E101" s="60">
        <v>303.13</v>
      </c>
      <c r="F101" s="61">
        <v>0</v>
      </c>
      <c r="G101" s="74">
        <v>0.007900000000000001</v>
      </c>
      <c r="H101" s="63">
        <f>MAX(G101,-0.12*F101)</f>
        <v>0.007900000000000001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5.9868175E-5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5.9868175E-5</v>
      </c>
      <c r="Z101" s="67">
        <f>IF(AND(C101&gt;=50.1,G101&lt;0),($A$2)*ABS(G101)/40000,0)</f>
        <v>0</v>
      </c>
      <c r="AA101" s="67">
        <f>R101+Y101+Z101</f>
        <v>0.00011973635</v>
      </c>
      <c r="AB101" s="139">
        <f>IF(AA101&gt;=0,AA101,"")</f>
        <v>0.00011973635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50.01</v>
      </c>
      <c r="D102" s="73">
        <f>ROUND(C102,2)</f>
        <v>50.01</v>
      </c>
      <c r="E102" s="60">
        <v>242.5</v>
      </c>
      <c r="F102" s="61">
        <v>0</v>
      </c>
      <c r="G102" s="74">
        <v>0.00659</v>
      </c>
      <c r="H102" s="63">
        <f>MAX(G102,-0.12*F102)</f>
        <v>0.00659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3.9951875E-5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3.9951875E-5</v>
      </c>
      <c r="Z102" s="67">
        <f>IF(AND(C102&gt;=50.1,G102&lt;0),($A$2)*ABS(G102)/40000,0)</f>
        <v>0</v>
      </c>
      <c r="AA102" s="67">
        <f>R102+Y102+Z102</f>
        <v>7.990375000000001E-5</v>
      </c>
      <c r="AB102" s="139">
        <f>IF(AA102&gt;=0,AA102,"")</f>
        <v>7.990375000000001E-5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50.03</v>
      </c>
      <c r="D103" s="98">
        <f>ROUND(C103,2)</f>
        <v>50.03</v>
      </c>
      <c r="E103" s="99">
        <v>121.25</v>
      </c>
      <c r="F103" s="61">
        <v>0</v>
      </c>
      <c r="G103" s="100">
        <v>0.009220000000000001</v>
      </c>
      <c r="H103" s="101">
        <f>MAX(G103,-0.12*F103)</f>
        <v>0.009220000000000001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2.7948125E-5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2.7948125E-5</v>
      </c>
      <c r="Z103" s="67">
        <f>IF(AND(C103&gt;=50.1,G103&lt;0),($A$2)*ABS(G103)/40000,0)</f>
        <v>0</v>
      </c>
      <c r="AA103" s="106">
        <f>R103+Y103+Z103</f>
        <v>5.589625000000001E-5</v>
      </c>
      <c r="AB103" s="140">
        <f>IF(AA103&gt;=0,AA103,"")</f>
        <v>5.589625000000001E-5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49.98791666666665</v>
      </c>
      <c r="D104" s="110">
        <f>ROUND(C104,2)</f>
        <v>49.99</v>
      </c>
      <c r="E104" s="111">
        <f>AVERAGE(E6:E103)</f>
        <v>309.8497916666668</v>
      </c>
      <c r="F104" s="111">
        <f>AVERAGE(F6:F103)</f>
        <v>0.3017708333333334</v>
      </c>
      <c r="G104" s="112">
        <f>SUM(G8:G103)/4</f>
        <v>1.622317500000001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0.03045293503</v>
      </c>
      <c r="S104" s="113"/>
      <c r="T104" s="113"/>
      <c r="U104" s="113"/>
      <c r="V104" s="113"/>
      <c r="W104" s="113"/>
      <c r="X104" s="113"/>
      <c r="Y104" s="114">
        <f>SUM(Y8:Y103)</f>
        <v>0.03247204921249999</v>
      </c>
      <c r="Z104" s="114">
        <f>SUM(Z8:Z103)</f>
        <v>0</v>
      </c>
      <c r="AA104" s="115">
        <f>SUM(AA8:AA103)</f>
        <v>0.0629249842425</v>
      </c>
      <c r="AB104" s="116">
        <f>SUM(AB8:AB103)</f>
        <v>0.07209148337499999</v>
      </c>
      <c r="AC104" s="117">
        <f>SUM(AC8:AC103)</f>
        <v>-0.0091664991325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0.006090587006000001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0.0629249842425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60.62560000000001</v>
      </c>
      <c r="AH152" s="86">
        <f>MIN(AG152,$C$2)</f>
        <v>60.62560000000001</v>
      </c>
    </row>
    <row r="153" spans="1:37" customHeight="1" ht="16">
      <c r="AE153" s="16"/>
      <c r="AF153" s="133">
        <f>ROUND((AF152-0.01),2)</f>
        <v>50.03</v>
      </c>
      <c r="AG153" s="134">
        <f>2*$A$2/5</f>
        <v>121.2512</v>
      </c>
      <c r="AH153" s="86">
        <f>MIN(AG153,$C$2)</f>
        <v>121.2512</v>
      </c>
    </row>
    <row r="154" spans="1:37" customHeight="1" ht="16">
      <c r="AE154" s="16"/>
      <c r="AF154" s="133">
        <f>ROUND((AF153-0.01),2)</f>
        <v>50.02</v>
      </c>
      <c r="AG154" s="134">
        <f>3*$A$2/5</f>
        <v>181.8768</v>
      </c>
      <c r="AH154" s="86">
        <f>MIN(AG154,$C$2)</f>
        <v>181.8768</v>
      </c>
    </row>
    <row r="155" spans="1:37" customHeight="1" ht="16">
      <c r="AE155" s="16"/>
      <c r="AF155" s="133">
        <f>ROUND((AF154-0.01),2)</f>
        <v>50.01</v>
      </c>
      <c r="AG155" s="134">
        <f>4*$A$2/5</f>
        <v>242.5024</v>
      </c>
      <c r="AH155" s="86">
        <f>MIN(AG155,$C$2)</f>
        <v>242.5024</v>
      </c>
    </row>
    <row r="156" spans="1:37" customHeight="1" ht="16">
      <c r="AE156" s="16"/>
      <c r="AF156" s="133">
        <f>ROUND((AF155-0.01),2)</f>
        <v>50</v>
      </c>
      <c r="AG156" s="134">
        <f>5*$A$2/5</f>
        <v>303.128</v>
      </c>
      <c r="AH156" s="86">
        <f>MIN(AG156,$C$2)</f>
        <v>303.128</v>
      </c>
    </row>
    <row r="157" spans="1:37" customHeight="1" ht="16">
      <c r="AE157" s="16"/>
      <c r="AF157" s="133">
        <f>ROUND((AF156-0.01),2)</f>
        <v>49.99</v>
      </c>
      <c r="AG157" s="134">
        <f>50+15*$A$2/16</f>
        <v>334.1825000000001</v>
      </c>
      <c r="AH157" s="86">
        <f>MIN(AG157,$C$2)</f>
        <v>334.1825000000001</v>
      </c>
    </row>
    <row r="158" spans="1:37" customHeight="1" ht="16">
      <c r="AE158" s="16"/>
      <c r="AF158" s="133">
        <f>ROUND((AF157-0.01),2)</f>
        <v>49.98</v>
      </c>
      <c r="AG158" s="134">
        <f>100+14*$A$2/16</f>
        <v>365.237</v>
      </c>
      <c r="AH158" s="86">
        <f>MIN(AG158,$C$2)</f>
        <v>365.237</v>
      </c>
    </row>
    <row r="159" spans="1:37" customHeight="1" ht="16">
      <c r="AE159" s="16"/>
      <c r="AF159" s="133">
        <f>ROUND((AF158-0.01),2)</f>
        <v>49.97</v>
      </c>
      <c r="AG159" s="134">
        <f>150+13*$A$2/16</f>
        <v>396.2915</v>
      </c>
      <c r="AH159" s="86">
        <f>MIN(AG159,$C$2)</f>
        <v>396.2915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427.346</v>
      </c>
      <c r="AH160" s="86">
        <f>MIN(AG160,$C$2)</f>
        <v>427.346</v>
      </c>
    </row>
    <row r="161" spans="1:37" customHeight="1" ht="16">
      <c r="AE161" s="16"/>
      <c r="AF161" s="133">
        <f>ROUND((AF160-0.01),2)</f>
        <v>49.95</v>
      </c>
      <c r="AG161" s="134">
        <f>250+11*$A$2/16</f>
        <v>458.4005</v>
      </c>
      <c r="AH161" s="86">
        <f>MIN(AG161,$C$2)</f>
        <v>458.4005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489.455</v>
      </c>
      <c r="AH162" s="86">
        <f>MIN(AG162,$C$2)</f>
        <v>489.455</v>
      </c>
    </row>
    <row r="163" spans="1:37" customHeight="1" ht="16">
      <c r="AE163" s="16"/>
      <c r="AF163" s="133">
        <f>ROUND((AF162-0.01),2)</f>
        <v>49.93</v>
      </c>
      <c r="AG163" s="134">
        <f>350+9*$A$2/16</f>
        <v>520.5095</v>
      </c>
      <c r="AH163" s="86">
        <f>MIN(AG163,$C$2)</f>
        <v>520.5095</v>
      </c>
    </row>
    <row r="164" spans="1:37" customHeight="1" ht="15">
      <c r="AE164" s="16"/>
      <c r="AF164" s="133">
        <f>ROUND((AF163-0.01),2)</f>
        <v>49.92</v>
      </c>
      <c r="AG164" s="134">
        <f>400+8*$A$2/16</f>
        <v>551.5640000000001</v>
      </c>
      <c r="AH164" s="135">
        <f>MIN(AG164,$C$2)</f>
        <v>551.5640000000001</v>
      </c>
    </row>
    <row r="165" spans="1:37" customHeight="1" ht="15">
      <c r="AE165" s="16"/>
      <c r="AF165" s="133">
        <f>ROUND((AF164-0.01),2)</f>
        <v>49.91</v>
      </c>
      <c r="AG165" s="134">
        <f>450+7*$A$2/16</f>
        <v>582.6185</v>
      </c>
      <c r="AH165" s="135">
        <f>MIN(AG165,$C$2)</f>
        <v>582.6185</v>
      </c>
    </row>
    <row r="166" spans="1:37" customHeight="1" ht="15">
      <c r="AE166" s="16"/>
      <c r="AF166" s="133">
        <f>ROUND((AF165-0.01),2)</f>
        <v>49.9</v>
      </c>
      <c r="AG166" s="134">
        <f>500+6*$A$2/16</f>
        <v>613.673</v>
      </c>
      <c r="AH166" s="135">
        <f>MIN(AG166,$C$2)</f>
        <v>613.673</v>
      </c>
    </row>
    <row r="167" spans="1:37" customHeight="1" ht="15">
      <c r="AE167" s="16"/>
      <c r="AF167" s="133">
        <f>ROUND((AF166-0.01),2)</f>
        <v>49.89</v>
      </c>
      <c r="AG167" s="134">
        <f>550+5*$A$2/16</f>
        <v>644.7275</v>
      </c>
      <c r="AH167" s="135">
        <f>MIN(AG167,$C$2)</f>
        <v>644.7275</v>
      </c>
    </row>
    <row r="168" spans="1:37" customHeight="1" ht="15">
      <c r="AE168" s="16"/>
      <c r="AF168" s="133">
        <f>ROUND((AF167-0.01),2)</f>
        <v>49.88</v>
      </c>
      <c r="AG168" s="134">
        <f>600+4*$A$2/16</f>
        <v>675.782</v>
      </c>
      <c r="AH168" s="135">
        <f>MIN(AG168,$C$2)</f>
        <v>675.782</v>
      </c>
    </row>
    <row r="169" spans="1:37" customHeight="1" ht="15">
      <c r="AE169" s="16"/>
      <c r="AF169" s="133">
        <f>ROUND((AF168-0.01),2)</f>
        <v>49.87</v>
      </c>
      <c r="AG169" s="134">
        <f>650+3*$A$2/16</f>
        <v>706.8365</v>
      </c>
      <c r="AH169" s="135">
        <f>MIN(AG169,$C$2)</f>
        <v>706.8365</v>
      </c>
    </row>
    <row r="170" spans="1:37" customHeight="1" ht="15">
      <c r="AE170" s="16"/>
      <c r="AF170" s="133">
        <f>ROUND((AF169-0.01),2)</f>
        <v>49.86</v>
      </c>
      <c r="AG170" s="134">
        <f>700+2*$A$2/16</f>
        <v>737.891</v>
      </c>
      <c r="AH170" s="135">
        <f>MIN(AG170,$C$2)</f>
        <v>737.891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768.9455</v>
      </c>
      <c r="AH171" s="135">
        <f>MIN(AG171,$C$2)</f>
        <v>768.9455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0.3814045544465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308.277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16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6</v>
      </c>
      <c r="M3" s="27"/>
      <c r="N3" s="27">
        <v>0.76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60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50.02</v>
      </c>
      <c r="D8" s="59">
        <f>ROUND(C8,2)</f>
        <v>50.02</v>
      </c>
      <c r="E8" s="60">
        <v>184.97</v>
      </c>
      <c r="F8" s="61">
        <v>0</v>
      </c>
      <c r="G8" s="62">
        <v>0.01316</v>
      </c>
      <c r="H8" s="63">
        <f>MAX(G8,-0.12*F8)</f>
        <v>0.01316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6.085513E-5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6.085513E-5</v>
      </c>
      <c r="Z8" s="67">
        <f>IF(AND(C8&gt;=50.1,G8&lt;0),($A$2)*ABS(G8)/40000,0)</f>
        <v>0</v>
      </c>
      <c r="AA8" s="67">
        <f>R8+Y8+Z8</f>
        <v>0.00012171026</v>
      </c>
      <c r="AB8" s="64">
        <f>IF(AA8&gt;=0,AA8,"")</f>
        <v>0.00012171026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50.01</v>
      </c>
      <c r="D9" s="73">
        <f>ROUND(C9,2)</f>
        <v>50.01</v>
      </c>
      <c r="E9" s="60">
        <v>246.62</v>
      </c>
      <c r="F9" s="61">
        <v>0</v>
      </c>
      <c r="G9" s="74">
        <v>0.01185</v>
      </c>
      <c r="H9" s="63">
        <f>MAX(G9,-0.12*F9)</f>
        <v>0.01185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7.3061175E-5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7.3061175E-5</v>
      </c>
      <c r="Z9" s="67">
        <f>IF(AND(C9&gt;=50.1,G9&lt;0),($A$2)*ABS(G9)/40000,0)</f>
        <v>0</v>
      </c>
      <c r="AA9" s="67">
        <f>R9+Y9+Z9</f>
        <v>0.00014612235</v>
      </c>
      <c r="AB9" s="139">
        <f>IF(AA9&gt;=0,AA9,"")</f>
        <v>0.00014612235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308.28</v>
      </c>
      <c r="F10" s="61">
        <v>0</v>
      </c>
      <c r="G10" s="74">
        <v>0.01185</v>
      </c>
      <c r="H10" s="63">
        <f>MAX(G10,-0.12*F10)</f>
        <v>0.01185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9.132794999999999E-5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9.132794999999999E-5</v>
      </c>
      <c r="Z10" s="67">
        <f>IF(AND(C10&gt;=50.1,G10&lt;0),($A$2)*ABS(G10)/40000,0)</f>
        <v>0</v>
      </c>
      <c r="AA10" s="67">
        <f>R10+Y10+Z10</f>
        <v>0.0001826559</v>
      </c>
      <c r="AB10" s="139">
        <f>IF(AA10&gt;=0,AA10,"")</f>
        <v>0.0001826559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308.28</v>
      </c>
      <c r="F11" s="61">
        <v>0</v>
      </c>
      <c r="G11" s="74">
        <v>0.01316</v>
      </c>
      <c r="H11" s="63">
        <f>MAX(G11,-0.12*F11)</f>
        <v>0.01316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0.00010142412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0.00010142412</v>
      </c>
      <c r="Z11" s="67">
        <f>IF(AND(C11&gt;=50.1,G11&lt;0),($A$2)*ABS(G11)/40000,0)</f>
        <v>0</v>
      </c>
      <c r="AA11" s="67">
        <f>R11+Y11+Z11</f>
        <v>0.00020284824</v>
      </c>
      <c r="AB11" s="139">
        <f>IF(AA11&gt;=0,AA11,"")</f>
        <v>0.00020284824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50.02</v>
      </c>
      <c r="D12" s="73">
        <f>ROUND(C12,2)</f>
        <v>50.02</v>
      </c>
      <c r="E12" s="60">
        <v>184.97</v>
      </c>
      <c r="F12" s="61">
        <v>0</v>
      </c>
      <c r="G12" s="74">
        <v>0.01185</v>
      </c>
      <c r="H12" s="63">
        <f>MAX(G12,-0.12*F12)</f>
        <v>0.01185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5.47973625E-5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5.47973625E-5</v>
      </c>
      <c r="Z12" s="67">
        <f>IF(AND(C12&gt;=50.1,G12&lt;0),($A$2)*ABS(G12)/40000,0)</f>
        <v>0</v>
      </c>
      <c r="AA12" s="67">
        <f>R12+Y12+Z12</f>
        <v>0.000109594725</v>
      </c>
      <c r="AB12" s="139">
        <f>IF(AA12&gt;=0,AA12,"")</f>
        <v>0.000109594725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</v>
      </c>
      <c r="D13" s="73">
        <f>ROUND(C13,2)</f>
        <v>50</v>
      </c>
      <c r="E13" s="60">
        <v>308.28</v>
      </c>
      <c r="F13" s="61">
        <v>0</v>
      </c>
      <c r="G13" s="74">
        <v>0.01185</v>
      </c>
      <c r="H13" s="63">
        <f>MAX(G13,-0.12*F13)</f>
        <v>0.01185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9.132794999999999E-5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9.132794999999999E-5</v>
      </c>
      <c r="Z13" s="67">
        <f>IF(AND(C13&gt;=50.1,G13&lt;0),($A$2)*ABS(G13)/40000,0)</f>
        <v>0</v>
      </c>
      <c r="AA13" s="67">
        <f>R13+Y13+Z13</f>
        <v>0.0001826559</v>
      </c>
      <c r="AB13" s="139">
        <f>IF(AA13&gt;=0,AA13,"")</f>
        <v>0.0001826559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49.99</v>
      </c>
      <c r="D14" s="73">
        <f>ROUND(C14,2)</f>
        <v>49.99</v>
      </c>
      <c r="E14" s="60">
        <v>339.01</v>
      </c>
      <c r="F14" s="61">
        <v>0</v>
      </c>
      <c r="G14" s="74">
        <v>0.01316</v>
      </c>
      <c r="H14" s="63">
        <f>MAX(G14,-0.12*F14)</f>
        <v>0.01316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0.00011153429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0.00011153429</v>
      </c>
      <c r="Z14" s="67">
        <f>IF(AND(C14&gt;=50.1,G14&lt;0),($A$2)*ABS(G14)/40000,0)</f>
        <v>0</v>
      </c>
      <c r="AA14" s="67">
        <f>R14+Y14+Z14</f>
        <v>0.00022306858</v>
      </c>
      <c r="AB14" s="139">
        <f>IF(AA14&gt;=0,AA14,"")</f>
        <v>0.00022306858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50.05</v>
      </c>
      <c r="D15" s="73">
        <f>ROUND(C15,2)</f>
        <v>50.05</v>
      </c>
      <c r="E15" s="60">
        <v>0</v>
      </c>
      <c r="F15" s="61">
        <v>0</v>
      </c>
      <c r="G15" s="74">
        <v>0.01185</v>
      </c>
      <c r="H15" s="63">
        <f>MAX(G15,-0.12*F15)</f>
        <v>0.01185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50.03</v>
      </c>
      <c r="D16" s="73">
        <f>ROUND(C16,2)</f>
        <v>50.03</v>
      </c>
      <c r="E16" s="60">
        <v>123.31</v>
      </c>
      <c r="F16" s="61">
        <v>0</v>
      </c>
      <c r="G16" s="74">
        <v>0.01316</v>
      </c>
      <c r="H16" s="63">
        <f>MAX(G16,-0.12*F16)</f>
        <v>0.01316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4.056899E-5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4.056899E-5</v>
      </c>
      <c r="Z16" s="67">
        <f>IF(AND(C16&gt;=50.1,G16&lt;0),($A$2)*ABS(G16)/40000,0)</f>
        <v>0</v>
      </c>
      <c r="AA16" s="67">
        <f>R16+Y16+Z16</f>
        <v>8.113797999999999E-5</v>
      </c>
      <c r="AB16" s="139">
        <f>IF(AA16&gt;=0,AA16,"")</f>
        <v>8.113797999999999E-5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50.01</v>
      </c>
      <c r="D17" s="73">
        <f>ROUND(C17,2)</f>
        <v>50.01</v>
      </c>
      <c r="E17" s="60">
        <v>246.62</v>
      </c>
      <c r="F17" s="61">
        <v>0</v>
      </c>
      <c r="G17" s="74">
        <v>0.01185</v>
      </c>
      <c r="H17" s="63">
        <f>MAX(G17,-0.12*F17)</f>
        <v>0.01185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7.3061175E-5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7.3061175E-5</v>
      </c>
      <c r="Z17" s="67">
        <f>IF(AND(C17&gt;=50.1,G17&lt;0),($A$2)*ABS(G17)/40000,0)</f>
        <v>0</v>
      </c>
      <c r="AA17" s="67">
        <f>R17+Y17+Z17</f>
        <v>0.00014612235</v>
      </c>
      <c r="AB17" s="139">
        <f>IF(AA17&gt;=0,AA17,"")</f>
        <v>0.00014612235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49.99</v>
      </c>
      <c r="D18" s="73">
        <f>ROUND(C18,2)</f>
        <v>49.99</v>
      </c>
      <c r="E18" s="60">
        <v>339.01</v>
      </c>
      <c r="F18" s="61">
        <v>0</v>
      </c>
      <c r="G18" s="74">
        <v>0.01185</v>
      </c>
      <c r="H18" s="63">
        <f>MAX(G18,-0.12*F18)</f>
        <v>0.01185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0.0001004317125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0.0001004317125</v>
      </c>
      <c r="Z18" s="67">
        <f>IF(AND(C18&gt;=50.1,G18&lt;0),($A$2)*ABS(G18)/40000,0)</f>
        <v>0</v>
      </c>
      <c r="AA18" s="67">
        <f>R18+Y18+Z18</f>
        <v>0.000200863425</v>
      </c>
      <c r="AB18" s="139">
        <f>IF(AA18&gt;=0,AA18,"")</f>
        <v>0.000200863425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</v>
      </c>
      <c r="D19" s="73">
        <f>ROUND(C19,2)</f>
        <v>50</v>
      </c>
      <c r="E19" s="60">
        <v>308.28</v>
      </c>
      <c r="F19" s="61">
        <v>0</v>
      </c>
      <c r="G19" s="74">
        <v>0.01316</v>
      </c>
      <c r="H19" s="63">
        <f>MAX(G19,-0.12*F19)</f>
        <v>0.01316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0.00010142412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0.00010142412</v>
      </c>
      <c r="Z19" s="67">
        <f>IF(AND(C19&gt;=50.1,G19&lt;0),($A$2)*ABS(G19)/40000,0)</f>
        <v>0</v>
      </c>
      <c r="AA19" s="67">
        <f>R19+Y19+Z19</f>
        <v>0.00020284824</v>
      </c>
      <c r="AB19" s="139">
        <f>IF(AA19&gt;=0,AA19,"")</f>
        <v>0.00020284824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49.93</v>
      </c>
      <c r="D20" s="73">
        <f>ROUND(C20,2)</f>
        <v>49.93</v>
      </c>
      <c r="E20" s="60">
        <v>523.41</v>
      </c>
      <c r="F20" s="61">
        <v>0</v>
      </c>
      <c r="G20" s="74">
        <v>0.01185</v>
      </c>
      <c r="H20" s="63">
        <f>MAX(G20,-0.12*F20)</f>
        <v>0.01185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0.0001550602125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0.0001550602125</v>
      </c>
      <c r="Z20" s="67">
        <f>IF(AND(C20&gt;=50.1,G20&lt;0),($A$2)*ABS(G20)/40000,0)</f>
        <v>0</v>
      </c>
      <c r="AA20" s="67">
        <f>R20+Y20+Z20</f>
        <v>0.0003101204249999999</v>
      </c>
      <c r="AB20" s="139">
        <f>IF(AA20&gt;=0,AA20,"")</f>
        <v>0.0003101204249999999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49.94</v>
      </c>
      <c r="D21" s="73">
        <f>ROUND(C21,2)</f>
        <v>49.94</v>
      </c>
      <c r="E21" s="60">
        <v>492.67</v>
      </c>
      <c r="F21" s="61">
        <v>0</v>
      </c>
      <c r="G21" s="74">
        <v>0.01316</v>
      </c>
      <c r="H21" s="63">
        <f>MAX(G21,-0.12*F21)</f>
        <v>0.01316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0.00016208843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0.00016208843</v>
      </c>
      <c r="Z21" s="67">
        <f>IF(AND(C21&gt;=50.1,G21&lt;0),($A$2)*ABS(G21)/40000,0)</f>
        <v>0</v>
      </c>
      <c r="AA21" s="67">
        <f>R21+Y21+Z21</f>
        <v>0.0003241768600000001</v>
      </c>
      <c r="AB21" s="139">
        <f>IF(AA21&gt;=0,AA21,"")</f>
        <v>0.0003241768600000001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49.96</v>
      </c>
      <c r="D22" s="73">
        <f>ROUND(C22,2)</f>
        <v>49.96</v>
      </c>
      <c r="E22" s="60">
        <v>431.21</v>
      </c>
      <c r="F22" s="61">
        <v>0</v>
      </c>
      <c r="G22" s="74">
        <v>0.01185</v>
      </c>
      <c r="H22" s="63">
        <f>MAX(G22,-0.12*F22)</f>
        <v>0.01185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0.0001277459625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0.0001277459625</v>
      </c>
      <c r="Z22" s="67">
        <f>IF(AND(C22&gt;=50.1,G22&lt;0),($A$2)*ABS(G22)/40000,0)</f>
        <v>0</v>
      </c>
      <c r="AA22" s="67">
        <f>R22+Y22+Z22</f>
        <v>0.000255491925</v>
      </c>
      <c r="AB22" s="139">
        <f>IF(AA22&gt;=0,AA22,"")</f>
        <v>0.000255491925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49.92</v>
      </c>
      <c r="D23" s="73">
        <f>ROUND(C23,2)</f>
        <v>49.92</v>
      </c>
      <c r="E23" s="60">
        <v>554.14</v>
      </c>
      <c r="F23" s="61">
        <v>0</v>
      </c>
      <c r="G23" s="74">
        <v>0.01316</v>
      </c>
      <c r="H23" s="63">
        <f>MAX(G23,-0.12*F23)</f>
        <v>0.01316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0.00018231206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0.00018231206</v>
      </c>
      <c r="Z23" s="67">
        <f>IF(AND(C23&gt;=50.1,G23&lt;0),($A$2)*ABS(G23)/40000,0)</f>
        <v>0</v>
      </c>
      <c r="AA23" s="67">
        <f>R23+Y23+Z23</f>
        <v>0.00036462412</v>
      </c>
      <c r="AB23" s="139">
        <f>IF(AA23&gt;=0,AA23,"")</f>
        <v>0.00036462412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49.91</v>
      </c>
      <c r="D24" s="73">
        <f>ROUND(C24,2)</f>
        <v>49.91</v>
      </c>
      <c r="E24" s="60">
        <v>584.87</v>
      </c>
      <c r="F24" s="61">
        <v>0</v>
      </c>
      <c r="G24" s="74">
        <v>0.01185</v>
      </c>
      <c r="H24" s="63">
        <f>MAX(G24,-0.12*F24)</f>
        <v>0.01185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0.0001732677375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0.0001732677375</v>
      </c>
      <c r="Z24" s="67">
        <f>IF(AND(C24&gt;=50.1,G24&lt;0),($A$2)*ABS(G24)/40000,0)</f>
        <v>0</v>
      </c>
      <c r="AA24" s="67">
        <f>R24+Y24+Z24</f>
        <v>0.000346535475</v>
      </c>
      <c r="AB24" s="139">
        <f>IF(AA24&gt;=0,AA24,"")</f>
        <v>0.000346535475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49.94</v>
      </c>
      <c r="D25" s="73">
        <f>ROUND(C25,2)</f>
        <v>49.94</v>
      </c>
      <c r="E25" s="60">
        <v>492.67</v>
      </c>
      <c r="F25" s="61">
        <v>0</v>
      </c>
      <c r="G25" s="74">
        <v>0.01185</v>
      </c>
      <c r="H25" s="63">
        <f>MAX(G25,-0.12*F25)</f>
        <v>0.01185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0.0001459534875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0.0001459534875</v>
      </c>
      <c r="Z25" s="67">
        <f>IF(AND(C25&gt;=50.1,G25&lt;0),($A$2)*ABS(G25)/40000,0)</f>
        <v>0</v>
      </c>
      <c r="AA25" s="67">
        <f>R25+Y25+Z25</f>
        <v>0.000291906975</v>
      </c>
      <c r="AB25" s="139">
        <f>IF(AA25&gt;=0,AA25,"")</f>
        <v>0.000291906975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50.03</v>
      </c>
      <c r="D26" s="73">
        <f>ROUND(C26,2)</f>
        <v>50.03</v>
      </c>
      <c r="E26" s="60">
        <v>123.31</v>
      </c>
      <c r="F26" s="61">
        <v>0</v>
      </c>
      <c r="G26" s="74">
        <v>0.01448</v>
      </c>
      <c r="H26" s="63">
        <f>MAX(G26,-0.12*F26)</f>
        <v>0.01448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4.463822E-5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4.463822E-5</v>
      </c>
      <c r="Z26" s="67">
        <f>IF(AND(C26&gt;=50.1,G26&lt;0),($A$2)*ABS(G26)/40000,0)</f>
        <v>0</v>
      </c>
      <c r="AA26" s="67">
        <f>R26+Y26+Z26</f>
        <v>8.927644000000001E-5</v>
      </c>
      <c r="AB26" s="139">
        <f>IF(AA26&gt;=0,AA26,"")</f>
        <v>8.927644000000001E-5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50.06</v>
      </c>
      <c r="D27" s="73">
        <f>ROUND(C27,2)</f>
        <v>50.06</v>
      </c>
      <c r="E27" s="60">
        <v>0</v>
      </c>
      <c r="F27" s="61">
        <v>0</v>
      </c>
      <c r="G27" s="74">
        <v>0.01316</v>
      </c>
      <c r="H27" s="63">
        <f>MAX(G27,-0.12*F27)</f>
        <v>0.01316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</v>
      </c>
      <c r="D28" s="73">
        <f>ROUND(C28,2)</f>
        <v>50</v>
      </c>
      <c r="E28" s="60">
        <v>308.28</v>
      </c>
      <c r="F28" s="61">
        <v>0</v>
      </c>
      <c r="G28" s="74">
        <v>0.01316</v>
      </c>
      <c r="H28" s="63">
        <f>MAX(G28,-0.12*F28)</f>
        <v>0.01316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0.00010142412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0.00010142412</v>
      </c>
      <c r="Z28" s="67">
        <f>IF(AND(C28&gt;=50.1,G28&lt;0),($A$2)*ABS(G28)/40000,0)</f>
        <v>0</v>
      </c>
      <c r="AA28" s="67">
        <f>R28+Y28+Z28</f>
        <v>0.00020284824</v>
      </c>
      <c r="AB28" s="139">
        <f>IF(AA28&gt;=0,AA28,"")</f>
        <v>0.00020284824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50.02</v>
      </c>
      <c r="D29" s="73">
        <f>ROUND(C29,2)</f>
        <v>50.02</v>
      </c>
      <c r="E29" s="60">
        <v>184.97</v>
      </c>
      <c r="F29" s="61">
        <v>0</v>
      </c>
      <c r="G29" s="74">
        <v>0.01316</v>
      </c>
      <c r="H29" s="63">
        <f>MAX(G29,-0.12*F29)</f>
        <v>0.01316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6.085513E-5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6.085513E-5</v>
      </c>
      <c r="Z29" s="67">
        <f>IF(AND(C29&gt;=50.1,G29&lt;0),($A$2)*ABS(G29)/40000,0)</f>
        <v>0</v>
      </c>
      <c r="AA29" s="67">
        <f>R29+Y29+Z29</f>
        <v>0.00012171026</v>
      </c>
      <c r="AB29" s="139">
        <f>IF(AA29&gt;=0,AA29,"")</f>
        <v>0.00012171026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50.01</v>
      </c>
      <c r="D30" s="73">
        <f>ROUND(C30,2)</f>
        <v>50.01</v>
      </c>
      <c r="E30" s="60">
        <v>246.62</v>
      </c>
      <c r="F30" s="61">
        <v>0</v>
      </c>
      <c r="G30" s="74">
        <v>0.01316</v>
      </c>
      <c r="H30" s="63">
        <f>MAX(G30,-0.12*F30)</f>
        <v>0.01316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8.113797999999999E-5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8.113798000000001E-5</v>
      </c>
      <c r="Z30" s="67">
        <f>IF(AND(C30&gt;=50.1,G30&lt;0),($A$2)*ABS(G30)/40000,0)</f>
        <v>0</v>
      </c>
      <c r="AA30" s="67">
        <f>R30+Y30+Z30</f>
        <v>0.00016227596</v>
      </c>
      <c r="AB30" s="139">
        <f>IF(AA30&gt;=0,AA30,"")</f>
        <v>0.00016227596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184.97</v>
      </c>
      <c r="F31" s="61">
        <v>0</v>
      </c>
      <c r="G31" s="74">
        <v>0.01316</v>
      </c>
      <c r="H31" s="63">
        <f>MAX(G31,-0.12*F31)</f>
        <v>0.01316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6.085513E-5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6.085513E-5</v>
      </c>
      <c r="Z31" s="67">
        <f>IF(AND(C31&gt;=50.1,G31&lt;0),($A$2)*ABS(G31)/40000,0)</f>
        <v>0</v>
      </c>
      <c r="AA31" s="67">
        <f>R31+Y31+Z31</f>
        <v>0.00012171026</v>
      </c>
      <c r="AB31" s="139">
        <f>IF(AA31&gt;=0,AA31,"")</f>
        <v>0.00012171026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50.04</v>
      </c>
      <c r="D32" s="73">
        <f>ROUND(C32,2)</f>
        <v>50.04</v>
      </c>
      <c r="E32" s="60">
        <v>61.66</v>
      </c>
      <c r="F32" s="61">
        <v>0</v>
      </c>
      <c r="G32" s="74">
        <v>0.00659</v>
      </c>
      <c r="H32" s="63">
        <f>MAX(G32,-0.12*F32)</f>
        <v>0.00659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1.0158485E-5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1.0158485E-5</v>
      </c>
      <c r="Z32" s="67">
        <f>IF(AND(C32&gt;=50.1,G32&lt;0),($A$2)*ABS(G32)/40000,0)</f>
        <v>0</v>
      </c>
      <c r="AA32" s="67">
        <f>R32+Y32+Z32</f>
        <v>2.031697E-5</v>
      </c>
      <c r="AB32" s="139">
        <f>IF(AA32&gt;=0,AA32,"")</f>
        <v>2.031697E-5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50.01</v>
      </c>
      <c r="D33" s="73">
        <f>ROUND(C33,2)</f>
        <v>50.01</v>
      </c>
      <c r="E33" s="60">
        <v>246.62</v>
      </c>
      <c r="F33" s="61">
        <v>0</v>
      </c>
      <c r="G33" s="74">
        <v>0.00526</v>
      </c>
      <c r="H33" s="63">
        <f>MAX(G33,-0.12*F33)</f>
        <v>0.00526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3.243053E-5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3.243053E-5</v>
      </c>
      <c r="Z33" s="67">
        <f>IF(AND(C33&gt;=50.1,G33&lt;0),($A$2)*ABS(G33)/40000,0)</f>
        <v>0</v>
      </c>
      <c r="AA33" s="67">
        <f>R33+Y33+Z33</f>
        <v>6.486106000000001E-5</v>
      </c>
      <c r="AB33" s="139">
        <f>IF(AA33&gt;=0,AA33,"")</f>
        <v>6.486106000000001E-5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50.01</v>
      </c>
      <c r="D34" s="73">
        <f>ROUND(C34,2)</f>
        <v>50.01</v>
      </c>
      <c r="E34" s="60">
        <v>246.62</v>
      </c>
      <c r="F34" s="61">
        <v>0</v>
      </c>
      <c r="G34" s="74">
        <v>0.00526</v>
      </c>
      <c r="H34" s="63">
        <f>MAX(G34,-0.12*F34)</f>
        <v>0.00526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3.243053E-5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3.243053E-5</v>
      </c>
      <c r="Z34" s="67">
        <f>IF(AND(C34&gt;=50.1,G34&lt;0),($A$2)*ABS(G34)/40000,0)</f>
        <v>0</v>
      </c>
      <c r="AA34" s="67">
        <f>R34+Y34+Z34</f>
        <v>6.486106000000001E-5</v>
      </c>
      <c r="AB34" s="139">
        <f>IF(AA34&gt;=0,AA34,"")</f>
        <v>6.486106000000001E-5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49.93</v>
      </c>
      <c r="D35" s="73">
        <f>ROUND(C35,2)</f>
        <v>49.93</v>
      </c>
      <c r="E35" s="60">
        <v>523.41</v>
      </c>
      <c r="F35" s="61">
        <v>0</v>
      </c>
      <c r="G35" s="74">
        <v>0.00659</v>
      </c>
      <c r="H35" s="63">
        <f>MAX(G35,-0.12*F35)</f>
        <v>0.00659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8.623179749999999E-5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8.623179749999999E-5</v>
      </c>
      <c r="Z35" s="67">
        <f>IF(AND(C35&gt;=50.1,G35&lt;0),($A$2)*ABS(G35)/40000,0)</f>
        <v>0</v>
      </c>
      <c r="AA35" s="67">
        <f>R35+Y35+Z35</f>
        <v>0.000172463595</v>
      </c>
      <c r="AB35" s="139">
        <f>IF(AA35&gt;=0,AA35,"")</f>
        <v>0.000172463595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49.97</v>
      </c>
      <c r="D36" s="73">
        <f>ROUND(C36,2)</f>
        <v>49.97</v>
      </c>
      <c r="E36" s="60">
        <v>400.48</v>
      </c>
      <c r="F36" s="61">
        <v>0</v>
      </c>
      <c r="G36" s="74">
        <v>0.01185</v>
      </c>
      <c r="H36" s="63">
        <f>MAX(G36,-0.12*F36)</f>
        <v>0.01185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0.0001186422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0.0001186422</v>
      </c>
      <c r="Z36" s="67">
        <f>IF(AND(C36&gt;=50.1,G36&lt;0),($A$2)*ABS(G36)/40000,0)</f>
        <v>0</v>
      </c>
      <c r="AA36" s="67">
        <f>R36+Y36+Z36</f>
        <v>0.0002372844</v>
      </c>
      <c r="AB36" s="139">
        <f>IF(AA36&gt;=0,AA36,"")</f>
        <v>0.0002372844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49.89</v>
      </c>
      <c r="D37" s="73">
        <f>ROUND(C37,2)</f>
        <v>49.89</v>
      </c>
      <c r="E37" s="60">
        <v>646.34</v>
      </c>
      <c r="F37" s="61">
        <v>0</v>
      </c>
      <c r="G37" s="74">
        <v>0.01316</v>
      </c>
      <c r="H37" s="63">
        <f>MAX(G37,-0.12*F37)</f>
        <v>0.01316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0.00021264586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0.00021264586</v>
      </c>
      <c r="Z37" s="67">
        <f>IF(AND(C37&gt;=50.1,G37&lt;0),($A$2)*ABS(G37)/40000,0)</f>
        <v>0</v>
      </c>
      <c r="AA37" s="67">
        <f>R37+Y37+Z37</f>
        <v>0.00042529172</v>
      </c>
      <c r="AB37" s="139">
        <f>IF(AA37&gt;=0,AA37,"")</f>
        <v>0.00042529172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49.95</v>
      </c>
      <c r="D38" s="73">
        <f>ROUND(C38,2)</f>
        <v>49.95</v>
      </c>
      <c r="E38" s="60">
        <v>461.94</v>
      </c>
      <c r="F38" s="61">
        <v>1.71</v>
      </c>
      <c r="G38" s="74">
        <v>1.72185</v>
      </c>
      <c r="H38" s="63">
        <f>MAX(G38,-0.12*F38)</f>
        <v>1.72185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1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0.019884784725</v>
      </c>
      <c r="S38" s="60">
        <f>MIN($S$6/100*F38,150)</f>
        <v>0.2052</v>
      </c>
      <c r="T38" s="60">
        <f>MIN($T$6/100*F38,200)</f>
        <v>0.2565</v>
      </c>
      <c r="U38" s="60">
        <f>MIN($U$6/100*F38,250)</f>
        <v>0.342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0.016448644035</v>
      </c>
      <c r="Z38" s="67">
        <f>IF(AND(C38&gt;=50.1,G38&lt;0),($A$2)*ABS(G38)/40000,0)</f>
        <v>0</v>
      </c>
      <c r="AA38" s="67">
        <f>R38+Y38+Z38</f>
        <v>0.03633342876</v>
      </c>
      <c r="AB38" s="139">
        <f>IF(AA38&gt;=0,AA38,"")</f>
        <v>0.03633342876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49.99</v>
      </c>
      <c r="D39" s="73">
        <f>ROUND(C39,2)</f>
        <v>49.99</v>
      </c>
      <c r="E39" s="60">
        <v>339.01</v>
      </c>
      <c r="F39" s="61">
        <v>1.71</v>
      </c>
      <c r="G39" s="74">
        <v>1.72185</v>
      </c>
      <c r="H39" s="63">
        <f>MAX(G39,-0.12*F39)</f>
        <v>1.72185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1</v>
      </c>
      <c r="N39" s="65">
        <f>IF(M39=M38,N38+M39,0)</f>
        <v>1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0.0145931092125</v>
      </c>
      <c r="S39" s="60">
        <f>MIN($S$6/100*F39,150)</f>
        <v>0.2052</v>
      </c>
      <c r="T39" s="60">
        <f>MIN($T$6/100*F39,200)</f>
        <v>0.2565</v>
      </c>
      <c r="U39" s="60">
        <f>MIN($U$6/100*F39,250)</f>
        <v>0.342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0.0120713833275</v>
      </c>
      <c r="Z39" s="67">
        <f>IF(AND(C39&gt;=50.1,G39&lt;0),($A$2)*ABS(G39)/40000,0)</f>
        <v>0</v>
      </c>
      <c r="AA39" s="67">
        <f>R39+Y39+Z39</f>
        <v>0.02666449254</v>
      </c>
      <c r="AB39" s="139">
        <f>IF(AA39&gt;=0,AA39,"")</f>
        <v>0.02666449254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50.04</v>
      </c>
      <c r="D40" s="73">
        <f>ROUND(C40,2)</f>
        <v>50.04</v>
      </c>
      <c r="E40" s="60">
        <v>61.66</v>
      </c>
      <c r="F40" s="61">
        <v>1.71</v>
      </c>
      <c r="G40" s="74">
        <v>1.72185</v>
      </c>
      <c r="H40" s="63">
        <f>MAX(G40,-0.12*F40)</f>
        <v>1.72185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1</v>
      </c>
      <c r="N40" s="65">
        <f>IF(M40=M39,N39+M40,0)</f>
        <v>2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0.002654231775</v>
      </c>
      <c r="S40" s="60">
        <f>MIN($S$6/100*F40,150)</f>
        <v>0.2052</v>
      </c>
      <c r="T40" s="60">
        <f>MIN($T$6/100*F40,200)</f>
        <v>0.2565</v>
      </c>
      <c r="U40" s="60">
        <f>MIN($U$6/100*F40,250)</f>
        <v>0.342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0.002195573865</v>
      </c>
      <c r="Z40" s="67">
        <f>IF(AND(C40&gt;=50.1,G40&lt;0),($A$2)*ABS(G40)/40000,0)</f>
        <v>0</v>
      </c>
      <c r="AA40" s="67">
        <f>R40+Y40+Z40</f>
        <v>0.00484980564</v>
      </c>
      <c r="AB40" s="139">
        <f>IF(AA40&gt;=0,AA40,"")</f>
        <v>0.00484980564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50.04</v>
      </c>
      <c r="D41" s="73">
        <f>ROUND(C41,2)</f>
        <v>50.04</v>
      </c>
      <c r="E41" s="60">
        <v>61.66</v>
      </c>
      <c r="F41" s="61">
        <v>1.71</v>
      </c>
      <c r="G41" s="74">
        <v>1.72053</v>
      </c>
      <c r="H41" s="63">
        <f>MAX(G41,-0.12*F41)</f>
        <v>1.72053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1</v>
      </c>
      <c r="N41" s="65">
        <f>IF(M41=M40,N40+M41,0)</f>
        <v>3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0.002652196994999999</v>
      </c>
      <c r="S41" s="60">
        <f>MIN($S$6/100*F41,150)</f>
        <v>0.2052</v>
      </c>
      <c r="T41" s="60">
        <f>MIN($T$6/100*F41,200)</f>
        <v>0.2565</v>
      </c>
      <c r="U41" s="60">
        <f>MIN($U$6/100*F41,250)</f>
        <v>0.342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0.002193539085</v>
      </c>
      <c r="Z41" s="67">
        <f>IF(AND(C41&gt;=50.1,G41&lt;0),($A$2)*ABS(G41)/40000,0)</f>
        <v>0</v>
      </c>
      <c r="AA41" s="67">
        <f>R41+Y41+Z41</f>
        <v>0.004845736079999999</v>
      </c>
      <c r="AB41" s="139">
        <f>IF(AA41&gt;=0,AA41,"")</f>
        <v>0.004845736079999999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50.03</v>
      </c>
      <c r="D42" s="73">
        <f>ROUND(C42,2)</f>
        <v>50.03</v>
      </c>
      <c r="E42" s="60">
        <v>123.31</v>
      </c>
      <c r="F42" s="61">
        <v>1.71</v>
      </c>
      <c r="G42" s="74">
        <v>1.72185</v>
      </c>
      <c r="H42" s="63">
        <f>MAX(G42,-0.12*F42)</f>
        <v>1.72185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1</v>
      </c>
      <c r="N42" s="65">
        <f>IF(M42=M41,N41+M42,0)</f>
        <v>4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0.0053080330875</v>
      </c>
      <c r="S42" s="60">
        <f>MIN($S$6/100*F42,150)</f>
        <v>0.2052</v>
      </c>
      <c r="T42" s="60">
        <f>MIN($T$6/100*F42,200)</f>
        <v>0.2565</v>
      </c>
      <c r="U42" s="60">
        <f>MIN($U$6/100*F42,250)</f>
        <v>0.342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0.004390791652500001</v>
      </c>
      <c r="Z42" s="67">
        <f>IF(AND(C42&gt;=50.1,G42&lt;0),($A$2)*ABS(G42)/40000,0)</f>
        <v>0</v>
      </c>
      <c r="AA42" s="67">
        <f>R42+Y42+Z42</f>
        <v>0.00969882474</v>
      </c>
      <c r="AB42" s="139">
        <f>IF(AA42&gt;=0,AA42,"")</f>
        <v>0.00969882474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50.02</v>
      </c>
      <c r="D43" s="73">
        <f>ROUND(C43,2)</f>
        <v>50.02</v>
      </c>
      <c r="E43" s="60">
        <v>184.97</v>
      </c>
      <c r="F43" s="61">
        <v>1.71</v>
      </c>
      <c r="G43" s="74">
        <v>1.72316</v>
      </c>
      <c r="H43" s="63">
        <f>MAX(G43,-0.12*F43)</f>
        <v>1.72316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1</v>
      </c>
      <c r="N43" s="65">
        <f>IF(M43=M42,N42+M43,0)</f>
        <v>5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0.00796832263</v>
      </c>
      <c r="S43" s="60">
        <f>MIN($S$6/100*F43,150)</f>
        <v>0.2052</v>
      </c>
      <c r="T43" s="60">
        <f>MIN($T$6/100*F43,200)</f>
        <v>0.2565</v>
      </c>
      <c r="U43" s="60">
        <f>MIN($U$6/100*F43,250)</f>
        <v>0.342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0.006592423284999999</v>
      </c>
      <c r="Z43" s="67">
        <f>IF(AND(C43&gt;=50.1,G43&lt;0),($A$2)*ABS(G43)/40000,0)</f>
        <v>0</v>
      </c>
      <c r="AA43" s="67">
        <f>R43+Y43+Z43</f>
        <v>0.014560745915</v>
      </c>
      <c r="AB43" s="139">
        <f>IF(AA43&gt;=0,AA43,"")</f>
        <v>0.014560745915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50.02</v>
      </c>
      <c r="D44" s="73">
        <f>ROUND(C44,2)</f>
        <v>50.02</v>
      </c>
      <c r="E44" s="60">
        <v>184.97</v>
      </c>
      <c r="F44" s="61">
        <v>1.71</v>
      </c>
      <c r="G44" s="74">
        <v>1.72185</v>
      </c>
      <c r="H44" s="63">
        <f>MAX(G44,-0.12*F44)</f>
        <v>1.72185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1</v>
      </c>
      <c r="N44" s="65">
        <f>IF(M44=M43,N43+M44,0)</f>
        <v>6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0.0079622648625</v>
      </c>
      <c r="S44" s="60">
        <f>MIN($S$6/100*F44,150)</f>
        <v>0.2052</v>
      </c>
      <c r="T44" s="60">
        <f>MIN($T$6/100*F44,200)</f>
        <v>0.2565</v>
      </c>
      <c r="U44" s="60">
        <f>MIN($U$6/100*F44,250)</f>
        <v>0.342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0.006586365517500001</v>
      </c>
      <c r="Z44" s="67">
        <f>IF(AND(C44&gt;=50.1,G44&lt;0),($A$2)*ABS(G44)/40000,0)</f>
        <v>0</v>
      </c>
      <c r="AA44" s="67">
        <f>R44+Y44+Z44</f>
        <v>0.01454863038</v>
      </c>
      <c r="AB44" s="139">
        <f>IF(AA44&gt;=0,AA44,"")</f>
        <v>0.01454863038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50.02</v>
      </c>
      <c r="D45" s="73">
        <f>ROUND(C45,2)</f>
        <v>50.02</v>
      </c>
      <c r="E45" s="60">
        <v>184.97</v>
      </c>
      <c r="F45" s="61">
        <v>1.71</v>
      </c>
      <c r="G45" s="74">
        <v>1.72053</v>
      </c>
      <c r="H45" s="63">
        <f>MAX(G45,-0.12*F45)</f>
        <v>1.72053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1</v>
      </c>
      <c r="N45" s="65">
        <f>IF(M45=M44,N44+M45,0)</f>
        <v>7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0.0079561608525</v>
      </c>
      <c r="S45" s="60">
        <f>MIN($S$6/100*F45,150)</f>
        <v>0.2052</v>
      </c>
      <c r="T45" s="60">
        <f>MIN($T$6/100*F45,200)</f>
        <v>0.2565</v>
      </c>
      <c r="U45" s="60">
        <f>MIN($U$6/100*F45,250)</f>
        <v>0.342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0.006580261507500001</v>
      </c>
      <c r="Z45" s="67">
        <f>IF(AND(C45&gt;=50.1,G45&lt;0),($A$2)*ABS(G45)/40000,0)</f>
        <v>0</v>
      </c>
      <c r="AA45" s="67">
        <f>R45+Y45+Z45</f>
        <v>0.01453642236</v>
      </c>
      <c r="AB45" s="139">
        <f>IF(AA45&gt;=0,AA45,"")</f>
        <v>0.01453642236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</v>
      </c>
      <c r="D46" s="73">
        <f>ROUND(C46,2)</f>
        <v>50</v>
      </c>
      <c r="E46" s="60">
        <v>308.28</v>
      </c>
      <c r="F46" s="61">
        <v>1.71</v>
      </c>
      <c r="G46" s="74">
        <v>1.72185</v>
      </c>
      <c r="H46" s="63">
        <f>MAX(G46,-0.12*F46)</f>
        <v>1.72185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1</v>
      </c>
      <c r="N46" s="65">
        <f>IF(M46=M45,N45+M46,0)</f>
        <v>8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0.01327029795</v>
      </c>
      <c r="S46" s="60">
        <f>MIN($S$6/100*F46,150)</f>
        <v>0.2052</v>
      </c>
      <c r="T46" s="60">
        <f>MIN($T$6/100*F46,200)</f>
        <v>0.2565</v>
      </c>
      <c r="U46" s="60">
        <f>MIN($U$6/100*F46,250)</f>
        <v>0.342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0.01097715717</v>
      </c>
      <c r="Z46" s="67">
        <f>IF(AND(C46&gt;=50.1,G46&lt;0),($A$2)*ABS(G46)/40000,0)</f>
        <v>0</v>
      </c>
      <c r="AA46" s="67">
        <f>R46+Y46+Z46</f>
        <v>0.02424745512</v>
      </c>
      <c r="AB46" s="139">
        <f>IF(AA46&gt;=0,AA46,"")</f>
        <v>0.02424745512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</v>
      </c>
      <c r="D47" s="73">
        <f>ROUND(C47,2)</f>
        <v>50</v>
      </c>
      <c r="E47" s="60">
        <v>308.28</v>
      </c>
      <c r="F47" s="61">
        <v>1.71</v>
      </c>
      <c r="G47" s="74">
        <v>1.71659</v>
      </c>
      <c r="H47" s="63">
        <f>MAX(G47,-0.12*F47)</f>
        <v>1.71659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1</v>
      </c>
      <c r="N47" s="65">
        <f>IF(M47=M46,N46+M47,0)</f>
        <v>9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0.01322975913</v>
      </c>
      <c r="S47" s="60">
        <f>MIN($S$6/100*F47,150)</f>
        <v>0.2052</v>
      </c>
      <c r="T47" s="60">
        <f>MIN($T$6/100*F47,200)</f>
        <v>0.2565</v>
      </c>
      <c r="U47" s="60">
        <f>MIN($U$6/100*F47,250)</f>
        <v>0.342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0.01093661835</v>
      </c>
      <c r="Z47" s="67">
        <f>IF(AND(C47&gt;=50.1,G47&lt;0),($A$2)*ABS(G47)/40000,0)</f>
        <v>0</v>
      </c>
      <c r="AA47" s="67">
        <f>R47+Y47+Z47</f>
        <v>0.02416637748</v>
      </c>
      <c r="AB47" s="139">
        <f>IF(AA47&gt;=0,AA47,"")</f>
        <v>0.02416637748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49.97</v>
      </c>
      <c r="D48" s="73">
        <f>ROUND(C48,2)</f>
        <v>49.97</v>
      </c>
      <c r="E48" s="60">
        <v>400.48</v>
      </c>
      <c r="F48" s="61">
        <v>1.71</v>
      </c>
      <c r="G48" s="74">
        <v>1.71263</v>
      </c>
      <c r="H48" s="63">
        <f>MAX(G48,-0.12*F48)</f>
        <v>1.71263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1</v>
      </c>
      <c r="N48" s="65">
        <f>IF(M48=M47,N47+M48,0)</f>
        <v>10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0.01714685156</v>
      </c>
      <c r="S48" s="60">
        <f>MIN($S$6/100*F48,150)</f>
        <v>0.2052</v>
      </c>
      <c r="T48" s="60">
        <f>MIN($T$6/100*F48,200)</f>
        <v>0.2565</v>
      </c>
      <c r="U48" s="60">
        <f>MIN($U$6/100*F48,250)</f>
        <v>0.342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0.01416788108</v>
      </c>
      <c r="Z48" s="67">
        <f>IF(AND(C48&gt;=50.1,G48&lt;0),($A$2)*ABS(G48)/40000,0)</f>
        <v>0</v>
      </c>
      <c r="AA48" s="67">
        <f>R48+Y48+Z48</f>
        <v>0.03131473264000001</v>
      </c>
      <c r="AB48" s="139">
        <f>IF(AA48&gt;=0,AA48,"")</f>
        <v>0.03131473264000001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</v>
      </c>
      <c r="D49" s="73">
        <f>ROUND(C49,2)</f>
        <v>50</v>
      </c>
      <c r="E49" s="60">
        <v>308.28</v>
      </c>
      <c r="F49" s="61">
        <v>1.71</v>
      </c>
      <c r="G49" s="74">
        <v>1.71395</v>
      </c>
      <c r="H49" s="63">
        <f>MAX(G49,-0.12*F49)</f>
        <v>1.71395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1</v>
      </c>
      <c r="N49" s="65">
        <f>IF(M49=M48,N48+M49,0)</f>
        <v>11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0.01320941265</v>
      </c>
      <c r="S49" s="60">
        <f>MIN($S$6/100*F49,150)</f>
        <v>0.2052</v>
      </c>
      <c r="T49" s="60">
        <f>MIN($T$6/100*F49,200)</f>
        <v>0.2565</v>
      </c>
      <c r="U49" s="60">
        <f>MIN($U$6/100*F49,250)</f>
        <v>0.342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0.01091627187</v>
      </c>
      <c r="Z49" s="67">
        <f>IF(AND(C49&gt;=50.1,G49&lt;0),($A$2)*ABS(G49)/40000,0)</f>
        <v>0</v>
      </c>
      <c r="AA49" s="67">
        <f>R49+Y49+Z49</f>
        <v>0.02412568452</v>
      </c>
      <c r="AB49" s="139">
        <f>IF(AA49&gt;=0,AA49,"")</f>
        <v>0.02412568452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246.62</v>
      </c>
      <c r="F50" s="61">
        <v>1.71</v>
      </c>
      <c r="G50" s="74">
        <v>1.71263</v>
      </c>
      <c r="H50" s="63">
        <f>MAX(G50,-0.12*F50)</f>
        <v>1.71263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1</v>
      </c>
      <c r="N50" s="65">
        <f>IF(M50=M49,N49+M50,0)</f>
        <v>12</v>
      </c>
      <c r="O50" s="65">
        <f>IF(OR(N50=12,N50=24,N50=36,N50=48,N50=60,N50=72,N50=84,N50=96),1,0)</f>
        <v>1</v>
      </c>
      <c r="P50" s="66">
        <f>L50+O50</f>
        <v>1</v>
      </c>
      <c r="Q50" s="66">
        <f>P50*ABS(R50)*0.1</f>
        <v>0.0010559220265</v>
      </c>
      <c r="R50" s="67">
        <f>H50*E50/40000</f>
        <v>0.010559220265</v>
      </c>
      <c r="S50" s="60">
        <f>MIN($S$6/100*F50,150)</f>
        <v>0.2052</v>
      </c>
      <c r="T50" s="60">
        <f>MIN($T$6/100*F50,200)</f>
        <v>0.2565</v>
      </c>
      <c r="U50" s="60">
        <f>MIN($U$6/100*F50,250)</f>
        <v>0.342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0.008724737395000001</v>
      </c>
      <c r="Z50" s="67">
        <f>IF(AND(C50&gt;=50.1,G50&lt;0),($A$2)*ABS(G50)/40000,0)</f>
        <v>0</v>
      </c>
      <c r="AA50" s="67">
        <f>R50+Y50+Z50</f>
        <v>0.01928395766</v>
      </c>
      <c r="AB50" s="139">
        <f>IF(AA50&gt;=0,AA50,"")</f>
        <v>0.01928395766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50.01</v>
      </c>
      <c r="D51" s="73">
        <f>ROUND(C51,2)</f>
        <v>50.01</v>
      </c>
      <c r="E51" s="60">
        <v>246.62</v>
      </c>
      <c r="F51" s="61">
        <v>0</v>
      </c>
      <c r="G51" s="74">
        <v>0.00263</v>
      </c>
      <c r="H51" s="63">
        <f>MAX(G51,-0.12*F51)</f>
        <v>0.00263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1.6215265E-5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1.6215265E-5</v>
      </c>
      <c r="Z51" s="67">
        <f>IF(AND(C51&gt;=50.1,G51&lt;0),($A$2)*ABS(G51)/40000,0)</f>
        <v>0</v>
      </c>
      <c r="AA51" s="67">
        <f>R51+Y51+Z51</f>
        <v>3.243053E-5</v>
      </c>
      <c r="AB51" s="139">
        <f>IF(AA51&gt;=0,AA51,"")</f>
        <v>3.243053E-5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50.01</v>
      </c>
      <c r="D52" s="73">
        <f>ROUND(C52,2)</f>
        <v>50.01</v>
      </c>
      <c r="E52" s="60">
        <v>246.62</v>
      </c>
      <c r="F52" s="61">
        <v>0</v>
      </c>
      <c r="G52" s="74">
        <v>0.00263</v>
      </c>
      <c r="H52" s="63">
        <f>MAX(G52,-0.12*F52)</f>
        <v>0.00263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1.6215265E-5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1.6215265E-5</v>
      </c>
      <c r="Z52" s="67">
        <f>IF(AND(C52&gt;=50.1,G52&lt;0),($A$2)*ABS(G52)/40000,0)</f>
        <v>0</v>
      </c>
      <c r="AA52" s="67">
        <f>R52+Y52+Z52</f>
        <v>3.243053E-5</v>
      </c>
      <c r="AB52" s="139">
        <f>IF(AA52&gt;=0,AA52,"")</f>
        <v>3.243053E-5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</v>
      </c>
      <c r="D53" s="73">
        <f>ROUND(C53,2)</f>
        <v>50</v>
      </c>
      <c r="E53" s="60">
        <v>308.28</v>
      </c>
      <c r="F53" s="61">
        <v>0</v>
      </c>
      <c r="G53" s="74">
        <v>0.00395</v>
      </c>
      <c r="H53" s="63">
        <f>MAX(G53,-0.12*F53)</f>
        <v>0.00395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3.044265E-5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3.044265E-5</v>
      </c>
      <c r="Z53" s="67">
        <f>IF(AND(C53&gt;=50.1,G53&lt;0),($A$2)*ABS(G53)/40000,0)</f>
        <v>0</v>
      </c>
      <c r="AA53" s="67">
        <f>R53+Y53+Z53</f>
        <v>6.08853E-5</v>
      </c>
      <c r="AB53" s="139">
        <f>IF(AA53&gt;=0,AA53,"")</f>
        <v>6.08853E-5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49.98</v>
      </c>
      <c r="D54" s="73">
        <f>ROUND(C54,2)</f>
        <v>49.98</v>
      </c>
      <c r="E54" s="60">
        <v>369.74</v>
      </c>
      <c r="F54" s="61">
        <v>0</v>
      </c>
      <c r="G54" s="74">
        <v>0.00395</v>
      </c>
      <c r="H54" s="63">
        <f>MAX(G54,-0.12*F54)</f>
        <v>0.00395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3.6511825E-5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3.6511825E-5</v>
      </c>
      <c r="Z54" s="67">
        <f>IF(AND(C54&gt;=50.1,G54&lt;0),($A$2)*ABS(G54)/40000,0)</f>
        <v>0</v>
      </c>
      <c r="AA54" s="67">
        <f>R54+Y54+Z54</f>
        <v>7.302365E-5</v>
      </c>
      <c r="AB54" s="139">
        <f>IF(AA54&gt;=0,AA54,"")</f>
        <v>7.302365E-5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49.99</v>
      </c>
      <c r="D55" s="73">
        <f>ROUND(C55,2)</f>
        <v>49.99</v>
      </c>
      <c r="E55" s="60">
        <v>339.01</v>
      </c>
      <c r="F55" s="61">
        <v>0</v>
      </c>
      <c r="G55" s="74">
        <v>0.00395</v>
      </c>
      <c r="H55" s="63">
        <f>MAX(G55,-0.12*F55)</f>
        <v>0.00395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3.34772375E-5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3.34772375E-5</v>
      </c>
      <c r="Z55" s="67">
        <f>IF(AND(C55&gt;=50.1,G55&lt;0),($A$2)*ABS(G55)/40000,0)</f>
        <v>0</v>
      </c>
      <c r="AA55" s="67">
        <f>R55+Y55+Z55</f>
        <v>6.6954475E-5</v>
      </c>
      <c r="AB55" s="139">
        <f>IF(AA55&gt;=0,AA55,"")</f>
        <v>6.6954475E-5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</v>
      </c>
      <c r="D56" s="73">
        <f>ROUND(C56,2)</f>
        <v>49.9</v>
      </c>
      <c r="E56" s="60">
        <v>615.6</v>
      </c>
      <c r="F56" s="61">
        <v>0</v>
      </c>
      <c r="G56" s="74">
        <v>0.00263</v>
      </c>
      <c r="H56" s="63">
        <f>MAX(G56,-0.12*F56)</f>
        <v>0.00263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4.04757E-5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4.04757E-5</v>
      </c>
      <c r="Z56" s="67">
        <f>IF(AND(C56&gt;=50.1,G56&lt;0),($A$2)*ABS(G56)/40000,0)</f>
        <v>0</v>
      </c>
      <c r="AA56" s="67">
        <f>R56+Y56+Z56</f>
        <v>8.095140000000001E-5</v>
      </c>
      <c r="AB56" s="139">
        <f>IF(AA56&gt;=0,AA56,"")</f>
        <v>8.095140000000001E-5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49.89</v>
      </c>
      <c r="D57" s="73">
        <f>ROUND(C57,2)</f>
        <v>49.89</v>
      </c>
      <c r="E57" s="60">
        <v>646.34</v>
      </c>
      <c r="F57" s="61">
        <v>0</v>
      </c>
      <c r="G57" s="74">
        <v>0.00395</v>
      </c>
      <c r="H57" s="63">
        <f>MAX(G57,-0.12*F57)</f>
        <v>0.00395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6.382607500000001E-5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6.382607500000001E-5</v>
      </c>
      <c r="Z57" s="67">
        <f>IF(AND(C57&gt;=50.1,G57&lt;0),($A$2)*ABS(G57)/40000,0)</f>
        <v>0</v>
      </c>
      <c r="AA57" s="67">
        <f>R57+Y57+Z57</f>
        <v>0.00012765215</v>
      </c>
      <c r="AB57" s="139">
        <f>IF(AA57&gt;=0,AA57,"")</f>
        <v>0.00012765215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49.96</v>
      </c>
      <c r="D58" s="73">
        <f>ROUND(C58,2)</f>
        <v>49.96</v>
      </c>
      <c r="E58" s="60">
        <v>431.21</v>
      </c>
      <c r="F58" s="61">
        <v>0</v>
      </c>
      <c r="G58" s="74">
        <v>0.00263</v>
      </c>
      <c r="H58" s="63">
        <f>MAX(G58,-0.12*F58)</f>
        <v>0.00263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2.83520575E-5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2.83520575E-5</v>
      </c>
      <c r="Z58" s="67">
        <f>IF(AND(C58&gt;=50.1,G58&lt;0),($A$2)*ABS(G58)/40000,0)</f>
        <v>0</v>
      </c>
      <c r="AA58" s="67">
        <f>R58+Y58+Z58</f>
        <v>5.6704115E-5</v>
      </c>
      <c r="AB58" s="139">
        <f>IF(AA58&gt;=0,AA58,"")</f>
        <v>5.6704115E-5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</v>
      </c>
      <c r="D59" s="73">
        <f>ROUND(C59,2)</f>
        <v>50</v>
      </c>
      <c r="E59" s="60">
        <v>308.28</v>
      </c>
      <c r="F59" s="61">
        <v>0</v>
      </c>
      <c r="G59" s="74">
        <v>0.00395</v>
      </c>
      <c r="H59" s="63">
        <f>MAX(G59,-0.12*F59)</f>
        <v>0.00395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3.044265E-5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3.044265E-5</v>
      </c>
      <c r="Z59" s="67">
        <f>IF(AND(C59&gt;=50.1,G59&lt;0),($A$2)*ABS(G59)/40000,0)</f>
        <v>0</v>
      </c>
      <c r="AA59" s="67">
        <f>R59+Y59+Z59</f>
        <v>6.08853E-5</v>
      </c>
      <c r="AB59" s="139">
        <f>IF(AA59&gt;=0,AA59,"")</f>
        <v>6.08853E-5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123.31</v>
      </c>
      <c r="F60" s="61">
        <v>0</v>
      </c>
      <c r="G60" s="74">
        <v>0.00395</v>
      </c>
      <c r="H60" s="63">
        <f>MAX(G60,-0.12*F60)</f>
        <v>0.00395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1.21768625E-5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1.21768625E-5</v>
      </c>
      <c r="Z60" s="67">
        <f>IF(AND(C60&gt;=50.1,G60&lt;0),($A$2)*ABS(G60)/40000,0)</f>
        <v>0</v>
      </c>
      <c r="AA60" s="67">
        <f>R60+Y60+Z60</f>
        <v>2.435372500000001E-5</v>
      </c>
      <c r="AB60" s="139">
        <f>IF(AA60&gt;=0,AA60,"")</f>
        <v>2.435372500000001E-5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246.62</v>
      </c>
      <c r="F61" s="61">
        <v>0</v>
      </c>
      <c r="G61" s="74">
        <v>0.00263</v>
      </c>
      <c r="H61" s="63">
        <f>MAX(G61,-0.12*F61)</f>
        <v>0.00263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1.6215265E-5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1.6215265E-5</v>
      </c>
      <c r="Z61" s="67">
        <f>IF(AND(C61&gt;=50.1,G61&lt;0),($A$2)*ABS(G61)/40000,0)</f>
        <v>0</v>
      </c>
      <c r="AA61" s="67">
        <f>R61+Y61+Z61</f>
        <v>3.243053E-5</v>
      </c>
      <c r="AB61" s="139">
        <f>IF(AA61&gt;=0,AA61,"")</f>
        <v>3.243053E-5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50.04</v>
      </c>
      <c r="D62" s="73">
        <f>ROUND(C62,2)</f>
        <v>50.04</v>
      </c>
      <c r="E62" s="60">
        <v>61.66</v>
      </c>
      <c r="F62" s="61">
        <v>0</v>
      </c>
      <c r="G62" s="74">
        <v>0.00395</v>
      </c>
      <c r="H62" s="63">
        <f>MAX(G62,-0.12*F62)</f>
        <v>0.00395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6.088925E-6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6.088925E-6</v>
      </c>
      <c r="Z62" s="67">
        <f>IF(AND(C62&gt;=50.1,G62&lt;0),($A$2)*ABS(G62)/40000,0)</f>
        <v>0</v>
      </c>
      <c r="AA62" s="67">
        <f>R62+Y62+Z62</f>
        <v>1.217785E-5</v>
      </c>
      <c r="AB62" s="139">
        <f>IF(AA62&gt;=0,AA62,"")</f>
        <v>1.217785E-5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49.98</v>
      </c>
      <c r="D63" s="73">
        <f>ROUND(C63,2)</f>
        <v>49.98</v>
      </c>
      <c r="E63" s="60">
        <v>369.74</v>
      </c>
      <c r="F63" s="61">
        <v>0</v>
      </c>
      <c r="G63" s="74">
        <v>0.00263</v>
      </c>
      <c r="H63" s="63">
        <f>MAX(G63,-0.12*F63)</f>
        <v>0.00263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2.4310405E-5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2.4310405E-5</v>
      </c>
      <c r="Z63" s="67">
        <f>IF(AND(C63&gt;=50.1,G63&lt;0),($A$2)*ABS(G63)/40000,0)</f>
        <v>0</v>
      </c>
      <c r="AA63" s="67">
        <f>R63+Y63+Z63</f>
        <v>4.862081E-5</v>
      </c>
      <c r="AB63" s="139">
        <f>IF(AA63&gt;=0,AA63,"")</f>
        <v>4.862081E-5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50.03</v>
      </c>
      <c r="D64" s="73">
        <f>ROUND(C64,2)</f>
        <v>50.03</v>
      </c>
      <c r="E64" s="60">
        <v>123.31</v>
      </c>
      <c r="F64" s="61">
        <v>0</v>
      </c>
      <c r="G64" s="74">
        <v>0.00263</v>
      </c>
      <c r="H64" s="63">
        <f>MAX(G64,-0.12*F64)</f>
        <v>0.00263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8.107632500000001E-6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8.107632500000001E-6</v>
      </c>
      <c r="Z64" s="67">
        <f>IF(AND(C64&gt;=50.1,G64&lt;0),($A$2)*ABS(G64)/40000,0)</f>
        <v>0</v>
      </c>
      <c r="AA64" s="67">
        <f>R64+Y64+Z64</f>
        <v>1.6215265E-5</v>
      </c>
      <c r="AB64" s="139">
        <f>IF(AA64&gt;=0,AA64,"")</f>
        <v>1.6215265E-5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49.92</v>
      </c>
      <c r="D65" s="73">
        <f>ROUND(C65,2)</f>
        <v>49.92</v>
      </c>
      <c r="E65" s="60">
        <v>554.14</v>
      </c>
      <c r="F65" s="61">
        <v>0</v>
      </c>
      <c r="G65" s="74">
        <v>0.00263</v>
      </c>
      <c r="H65" s="63">
        <f>MAX(G65,-0.12*F65)</f>
        <v>0.00263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3.6434705E-5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3.6434705E-5</v>
      </c>
      <c r="Z65" s="67">
        <f>IF(AND(C65&gt;=50.1,G65&lt;0),($A$2)*ABS(G65)/40000,0)</f>
        <v>0</v>
      </c>
      <c r="AA65" s="67">
        <f>R65+Y65+Z65</f>
        <v>7.286941E-5</v>
      </c>
      <c r="AB65" s="139">
        <f>IF(AA65&gt;=0,AA65,"")</f>
        <v>7.286941E-5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49.88</v>
      </c>
      <c r="D66" s="73">
        <f>ROUND(C66,2)</f>
        <v>49.88</v>
      </c>
      <c r="E66" s="60">
        <v>677.0700000000001</v>
      </c>
      <c r="F66" s="61">
        <v>0</v>
      </c>
      <c r="G66" s="74">
        <v>0.00263</v>
      </c>
      <c r="H66" s="63">
        <f>MAX(G66,-0.12*F66)</f>
        <v>0.00263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4.45173525E-5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4.45173525E-5</v>
      </c>
      <c r="Z66" s="67">
        <f>IF(AND(C66&gt;=50.1,G66&lt;0),($A$2)*ABS(G66)/40000,0)</f>
        <v>0</v>
      </c>
      <c r="AA66" s="67">
        <f>R66+Y66+Z66</f>
        <v>8.9034705E-5</v>
      </c>
      <c r="AB66" s="139">
        <f>IF(AA66&gt;=0,AA66,"")</f>
        <v>8.9034705E-5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49.87</v>
      </c>
      <c r="D67" s="73">
        <f>ROUND(C67,2)</f>
        <v>49.87</v>
      </c>
      <c r="E67" s="60">
        <v>707.8</v>
      </c>
      <c r="F67" s="61">
        <v>0</v>
      </c>
      <c r="G67" s="74">
        <v>0.00263</v>
      </c>
      <c r="H67" s="63">
        <f>MAX(G67,-0.12*F67)</f>
        <v>0.00263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4.653785E-5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4.653785E-5</v>
      </c>
      <c r="Z67" s="67">
        <f>IF(AND(C67&gt;=50.1,G67&lt;0),($A$2)*ABS(G67)/40000,0)</f>
        <v>0</v>
      </c>
      <c r="AA67" s="67">
        <f>R67+Y67+Z67</f>
        <v>9.307569999999999E-5</v>
      </c>
      <c r="AB67" s="139">
        <f>IF(AA67&gt;=0,AA67,"")</f>
        <v>9.307569999999999E-5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49.98</v>
      </c>
      <c r="D68" s="73">
        <f>ROUND(C68,2)</f>
        <v>49.98</v>
      </c>
      <c r="E68" s="60">
        <v>369.74</v>
      </c>
      <c r="F68" s="61">
        <v>0</v>
      </c>
      <c r="G68" s="74">
        <v>0.00263</v>
      </c>
      <c r="H68" s="63">
        <f>MAX(G68,-0.12*F68)</f>
        <v>0.00263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2.4310405E-5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2.4310405E-5</v>
      </c>
      <c r="Z68" s="67">
        <f>IF(AND(C68&gt;=50.1,G68&lt;0),($A$2)*ABS(G68)/40000,0)</f>
        <v>0</v>
      </c>
      <c r="AA68" s="67">
        <f>R68+Y68+Z68</f>
        <v>4.862081E-5</v>
      </c>
      <c r="AB68" s="139">
        <f>IF(AA68&gt;=0,AA68,"")</f>
        <v>4.862081E-5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50.01</v>
      </c>
      <c r="D69" s="73">
        <f>ROUND(C69,2)</f>
        <v>50.01</v>
      </c>
      <c r="E69" s="60">
        <v>246.62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</v>
      </c>
      <c r="D70" s="73">
        <f>ROUND(C70,2)</f>
        <v>50</v>
      </c>
      <c r="E70" s="60">
        <v>308.28</v>
      </c>
      <c r="F70" s="61">
        <v>0</v>
      </c>
      <c r="G70" s="74">
        <v>0.00263</v>
      </c>
      <c r="H70" s="63">
        <f>MAX(G70,-0.12*F70)</f>
        <v>0.00263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2.026941E-5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2.026941E-5</v>
      </c>
      <c r="Z70" s="67">
        <f>IF(AND(C70&gt;=50.1,G70&lt;0),($A$2)*ABS(G70)/40000,0)</f>
        <v>0</v>
      </c>
      <c r="AA70" s="67">
        <f>R70+Y70+Z70</f>
        <v>4.053882E-5</v>
      </c>
      <c r="AB70" s="139">
        <f>IF(AA70&gt;=0,AA70,"")</f>
        <v>4.053882E-5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</v>
      </c>
      <c r="D71" s="73">
        <f>ROUND(C71,2)</f>
        <v>50</v>
      </c>
      <c r="E71" s="60">
        <v>308.28</v>
      </c>
      <c r="F71" s="61">
        <v>0</v>
      </c>
      <c r="G71" s="74">
        <v>0.00263</v>
      </c>
      <c r="H71" s="63">
        <f>MAX(G71,-0.12*F71)</f>
        <v>0.00263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2.026941E-5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2.026941E-5</v>
      </c>
      <c r="Z71" s="67">
        <f>IF(AND(C71&gt;=50.1,G71&lt;0),($A$2)*ABS(G71)/40000,0)</f>
        <v>0</v>
      </c>
      <c r="AA71" s="67">
        <f>R71+Y71+Z71</f>
        <v>4.053882E-5</v>
      </c>
      <c r="AB71" s="139">
        <f>IF(AA71&gt;=0,AA71,"")</f>
        <v>4.053882E-5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50.04</v>
      </c>
      <c r="D72" s="73">
        <f>ROUND(C72,2)</f>
        <v>50.04</v>
      </c>
      <c r="E72" s="60">
        <v>61.66</v>
      </c>
      <c r="F72" s="61">
        <v>0</v>
      </c>
      <c r="G72" s="74">
        <v>0.00659</v>
      </c>
      <c r="H72" s="63">
        <f>MAX(G72,-0.12*F72)</f>
        <v>0.00659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1.0158485E-5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1.0158485E-5</v>
      </c>
      <c r="Z72" s="67">
        <f>IF(AND(C72&gt;=50.1,G72&lt;0),($A$2)*ABS(G72)/40000,0)</f>
        <v>0</v>
      </c>
      <c r="AA72" s="67">
        <f>R72+Y72+Z72</f>
        <v>2.031697E-5</v>
      </c>
      <c r="AB72" s="139">
        <f>IF(AA72&gt;=0,AA72,"")</f>
        <v>2.031697E-5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49.97</v>
      </c>
      <c r="D73" s="73">
        <f>ROUND(C73,2)</f>
        <v>49.97</v>
      </c>
      <c r="E73" s="60">
        <v>400.48</v>
      </c>
      <c r="F73" s="61">
        <v>0</v>
      </c>
      <c r="G73" s="74">
        <v>0.00395</v>
      </c>
      <c r="H73" s="63">
        <f>MAX(G73,-0.12*F73)</f>
        <v>0.00395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3.954740000000001E-5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3.954740000000001E-5</v>
      </c>
      <c r="Z73" s="67">
        <f>IF(AND(C73&gt;=50.1,G73&lt;0),($A$2)*ABS(G73)/40000,0)</f>
        <v>0</v>
      </c>
      <c r="AA73" s="67">
        <f>R73+Y73+Z73</f>
        <v>7.909480000000001E-5</v>
      </c>
      <c r="AB73" s="139">
        <f>IF(AA73&gt;=0,AA73,"")</f>
        <v>7.909480000000001E-5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431.21</v>
      </c>
      <c r="F74" s="61">
        <v>0</v>
      </c>
      <c r="G74" s="74">
        <v>0.00395</v>
      </c>
      <c r="H74" s="63">
        <f>MAX(G74,-0.12*F74)</f>
        <v>0.00395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4.25819875E-5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4.25819875E-5</v>
      </c>
      <c r="Z74" s="67">
        <f>IF(AND(C74&gt;=50.1,G74&lt;0),($A$2)*ABS(G74)/40000,0)</f>
        <v>0</v>
      </c>
      <c r="AA74" s="67">
        <f>R74+Y74+Z74</f>
        <v>8.5163975E-5</v>
      </c>
      <c r="AB74" s="139">
        <f>IF(AA74&gt;=0,AA74,"")</f>
        <v>8.5163975E-5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49.93</v>
      </c>
      <c r="D75" s="73">
        <f>ROUND(C75,2)</f>
        <v>49.93</v>
      </c>
      <c r="E75" s="60">
        <v>523.41</v>
      </c>
      <c r="F75" s="61">
        <v>0</v>
      </c>
      <c r="G75" s="74">
        <v>0.00526</v>
      </c>
      <c r="H75" s="63">
        <f>MAX(G75,-0.12*F75)</f>
        <v>0.00526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6.882841499999999E-5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6.882841499999999E-5</v>
      </c>
      <c r="Z75" s="67">
        <f>IF(AND(C75&gt;=50.1,G75&lt;0),($A$2)*ABS(G75)/40000,0)</f>
        <v>0</v>
      </c>
      <c r="AA75" s="67">
        <f>R75+Y75+Z75</f>
        <v>0.00013765683</v>
      </c>
      <c r="AB75" s="139">
        <f>IF(AA75&gt;=0,AA75,"")</f>
        <v>0.00013765683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50.04</v>
      </c>
      <c r="D76" s="73">
        <f>ROUND(C76,2)</f>
        <v>50.04</v>
      </c>
      <c r="E76" s="60">
        <v>61.66</v>
      </c>
      <c r="F76" s="61">
        <v>0</v>
      </c>
      <c r="G76" s="74">
        <v>0.00526</v>
      </c>
      <c r="H76" s="63">
        <f>MAX(G76,-0.12*F76)</f>
        <v>0.00526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8.108289999999999E-6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8.108289999999999E-6</v>
      </c>
      <c r="Z76" s="67">
        <f>IF(AND(C76&gt;=50.1,G76&lt;0),($A$2)*ABS(G76)/40000,0)</f>
        <v>0</v>
      </c>
      <c r="AA76" s="67">
        <f>R76+Y76+Z76</f>
        <v>1.621658E-5</v>
      </c>
      <c r="AB76" s="139">
        <f>IF(AA76&gt;=0,AA76,"")</f>
        <v>1.621658E-5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49.98</v>
      </c>
      <c r="D77" s="73">
        <f>ROUND(C77,2)</f>
        <v>49.98</v>
      </c>
      <c r="E77" s="60">
        <v>369.74</v>
      </c>
      <c r="F77" s="61">
        <v>0</v>
      </c>
      <c r="G77" s="74">
        <v>0.00526</v>
      </c>
      <c r="H77" s="63">
        <f>MAX(G77,-0.12*F77)</f>
        <v>0.00526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4.862081E-5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4.862081E-5</v>
      </c>
      <c r="Z77" s="67">
        <f>IF(AND(C77&gt;=50.1,G77&lt;0),($A$2)*ABS(G77)/40000,0)</f>
        <v>0</v>
      </c>
      <c r="AA77" s="67">
        <f>R77+Y77+Z77</f>
        <v>9.724162E-5</v>
      </c>
      <c r="AB77" s="139">
        <f>IF(AA77&gt;=0,AA77,"")</f>
        <v>9.724162E-5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50.01</v>
      </c>
      <c r="D78" s="73">
        <f>ROUND(C78,2)</f>
        <v>50.01</v>
      </c>
      <c r="E78" s="60">
        <v>246.62</v>
      </c>
      <c r="F78" s="61">
        <v>0</v>
      </c>
      <c r="G78" s="74">
        <v>0.00659</v>
      </c>
      <c r="H78" s="63">
        <f>MAX(G78,-0.12*F78)</f>
        <v>0.00659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4.063064500000001E-5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4.063064500000001E-5</v>
      </c>
      <c r="Z78" s="67">
        <f>IF(AND(C78&gt;=50.1,G78&lt;0),($A$2)*ABS(G78)/40000,0)</f>
        <v>0</v>
      </c>
      <c r="AA78" s="67">
        <f>R78+Y78+Z78</f>
        <v>8.126129000000001E-5</v>
      </c>
      <c r="AB78" s="139">
        <f>IF(AA78&gt;=0,AA78,"")</f>
        <v>8.126129000000001E-5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49.98</v>
      </c>
      <c r="D79" s="73">
        <f>ROUND(C79,2)</f>
        <v>49.98</v>
      </c>
      <c r="E79" s="60">
        <v>369.74</v>
      </c>
      <c r="F79" s="61">
        <v>0</v>
      </c>
      <c r="G79" s="74">
        <v>0.00526</v>
      </c>
      <c r="H79" s="63">
        <f>MAX(G79,-0.12*F79)</f>
        <v>0.00526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4.862081E-5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4.862081E-5</v>
      </c>
      <c r="Z79" s="67">
        <f>IF(AND(C79&gt;=50.1,G79&lt;0),($A$2)*ABS(G79)/40000,0)</f>
        <v>0</v>
      </c>
      <c r="AA79" s="67">
        <f>R79+Y79+Z79</f>
        <v>9.724162E-5</v>
      </c>
      <c r="AB79" s="139">
        <f>IF(AA79&gt;=0,AA79,"")</f>
        <v>9.724162E-5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0</v>
      </c>
      <c r="G80" s="74">
        <v>0.00659</v>
      </c>
      <c r="H80" s="63">
        <f>MAX(G80,-0.12*F80)</f>
        <v>0.00659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49.95</v>
      </c>
      <c r="D81" s="73">
        <f>ROUND(C81,2)</f>
        <v>49.95</v>
      </c>
      <c r="E81" s="60">
        <v>461.94</v>
      </c>
      <c r="F81" s="61">
        <v>0</v>
      </c>
      <c r="G81" s="74">
        <v>0.00395</v>
      </c>
      <c r="H81" s="63">
        <f>MAX(G81,-0.12*F81)</f>
        <v>0.00395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4.5616575E-5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4.5616575E-5</v>
      </c>
      <c r="Z81" s="67">
        <f>IF(AND(C81&gt;=50.1,G81&lt;0),($A$2)*ABS(G81)/40000,0)</f>
        <v>0</v>
      </c>
      <c r="AA81" s="67">
        <f>R81+Y81+Z81</f>
        <v>9.123315000000001E-5</v>
      </c>
      <c r="AB81" s="139">
        <f>IF(AA81&gt;=0,AA81,"")</f>
        <v>9.123315000000001E-5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49.96</v>
      </c>
      <c r="D82" s="73">
        <f>ROUND(C82,2)</f>
        <v>49.96</v>
      </c>
      <c r="E82" s="60">
        <v>431.21</v>
      </c>
      <c r="F82" s="61">
        <v>0</v>
      </c>
      <c r="G82" s="74">
        <v>0.00526</v>
      </c>
      <c r="H82" s="63">
        <f>MAX(G82,-0.12*F82)</f>
        <v>0.00526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5.6704115E-5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5.6704115E-5</v>
      </c>
      <c r="Z82" s="67">
        <f>IF(AND(C82&gt;=50.1,G82&lt;0),($A$2)*ABS(G82)/40000,0)</f>
        <v>0</v>
      </c>
      <c r="AA82" s="67">
        <f>R82+Y82+Z82</f>
        <v>0.00011340823</v>
      </c>
      <c r="AB82" s="139">
        <f>IF(AA82&gt;=0,AA82,"")</f>
        <v>0.00011340823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49.99</v>
      </c>
      <c r="D83" s="73">
        <f>ROUND(C83,2)</f>
        <v>49.99</v>
      </c>
      <c r="E83" s="60">
        <v>339.01</v>
      </c>
      <c r="F83" s="61">
        <v>0</v>
      </c>
      <c r="G83" s="74">
        <v>0.00526</v>
      </c>
      <c r="H83" s="63">
        <f>MAX(G83,-0.12*F83)</f>
        <v>0.00526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4.4579815E-5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4.4579815E-5</v>
      </c>
      <c r="Z83" s="67">
        <f>IF(AND(C83&gt;=50.1,G83&lt;0),($A$2)*ABS(G83)/40000,0)</f>
        <v>0</v>
      </c>
      <c r="AA83" s="67">
        <f>R83+Y83+Z83</f>
        <v>8.915962999999999E-5</v>
      </c>
      <c r="AB83" s="139">
        <f>IF(AA83&gt;=0,AA83,"")</f>
        <v>8.915962999999999E-5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</v>
      </c>
      <c r="D84" s="73">
        <f>ROUND(C84,2)</f>
        <v>50</v>
      </c>
      <c r="E84" s="60">
        <v>308.28</v>
      </c>
      <c r="F84" s="61">
        <v>0</v>
      </c>
      <c r="G84" s="74">
        <v>0.00659</v>
      </c>
      <c r="H84" s="63">
        <f>MAX(G84,-0.12*F84)</f>
        <v>0.00659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5.078912999999999E-5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5.078912999999999E-5</v>
      </c>
      <c r="Z84" s="67">
        <f>IF(AND(C84&gt;=50.1,G84&lt;0),($A$2)*ABS(G84)/40000,0)</f>
        <v>0</v>
      </c>
      <c r="AA84" s="67">
        <f>R84+Y84+Z84</f>
        <v>0.00010157826</v>
      </c>
      <c r="AB84" s="139">
        <f>IF(AA84&gt;=0,AA84,"")</f>
        <v>0.00010157826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</v>
      </c>
      <c r="D85" s="73">
        <f>ROUND(C85,2)</f>
        <v>50</v>
      </c>
      <c r="E85" s="60">
        <v>308.28</v>
      </c>
      <c r="F85" s="61">
        <v>0</v>
      </c>
      <c r="G85" s="74">
        <v>0.00395</v>
      </c>
      <c r="H85" s="63">
        <f>MAX(G85,-0.12*F85)</f>
        <v>0.00395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3.044265E-5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3.044265E-5</v>
      </c>
      <c r="Z85" s="67">
        <f>IF(AND(C85&gt;=50.1,G85&lt;0),($A$2)*ABS(G85)/40000,0)</f>
        <v>0</v>
      </c>
      <c r="AA85" s="67">
        <f>R85+Y85+Z85</f>
        <v>6.08853E-5</v>
      </c>
      <c r="AB85" s="139">
        <f>IF(AA85&gt;=0,AA85,"")</f>
        <v>6.08853E-5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50.03</v>
      </c>
      <c r="D86" s="73">
        <f>ROUND(C86,2)</f>
        <v>50.03</v>
      </c>
      <c r="E86" s="60">
        <v>123.31</v>
      </c>
      <c r="F86" s="61">
        <v>0</v>
      </c>
      <c r="G86" s="74">
        <v>0.00659</v>
      </c>
      <c r="H86" s="63">
        <f>MAX(G86,-0.12*F86)</f>
        <v>0.00659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2.03153225E-5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2.03153225E-5</v>
      </c>
      <c r="Z86" s="67">
        <f>IF(AND(C86&gt;=50.1,G86&lt;0),($A$2)*ABS(G86)/40000,0)</f>
        <v>0</v>
      </c>
      <c r="AA86" s="67">
        <f>R86+Y86+Z86</f>
        <v>4.063064500000001E-5</v>
      </c>
      <c r="AB86" s="139">
        <f>IF(AA86&gt;=0,AA86,"")</f>
        <v>4.063064500000001E-5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308.28</v>
      </c>
      <c r="F87" s="61">
        <v>1.61</v>
      </c>
      <c r="G87" s="74">
        <v>1.61659</v>
      </c>
      <c r="H87" s="63">
        <f>MAX(G87,-0.12*F87)</f>
        <v>1.61659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1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0.01245905913</v>
      </c>
      <c r="S87" s="60">
        <f>MIN($S$6/100*F87,150)</f>
        <v>0.1932</v>
      </c>
      <c r="T87" s="60">
        <f>MIN($T$6/100*F87,200)</f>
        <v>0.2415</v>
      </c>
      <c r="U87" s="60">
        <f>MIN($U$6/100*F87,250)</f>
        <v>0.3220000000000001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0.01030002015</v>
      </c>
      <c r="Z87" s="67">
        <f>IF(AND(C87&gt;=50.1,G87&lt;0),($A$2)*ABS(G87)/40000,0)</f>
        <v>0</v>
      </c>
      <c r="AA87" s="67">
        <f>R87+Y87+Z87</f>
        <v>0.02275907928</v>
      </c>
      <c r="AB87" s="139">
        <f>IF(AA87&gt;=0,AA87,"")</f>
        <v>0.02275907928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184.97</v>
      </c>
      <c r="F88" s="61">
        <v>1.61</v>
      </c>
      <c r="G88" s="74">
        <v>1.61659</v>
      </c>
      <c r="H88" s="63">
        <f>MAX(G88,-0.12*F88)</f>
        <v>1.61659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1</v>
      </c>
      <c r="N88" s="65">
        <f>IF(M88=M87,N87+M88,0)</f>
        <v>1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0.0074755163075</v>
      </c>
      <c r="S88" s="60">
        <f>MIN($S$6/100*F88,150)</f>
        <v>0.1932</v>
      </c>
      <c r="T88" s="60">
        <f>MIN($T$6/100*F88,200)</f>
        <v>0.2415</v>
      </c>
      <c r="U88" s="60">
        <f>MIN($U$6/100*F88,250)</f>
        <v>0.3220000000000001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0.006180078912499999</v>
      </c>
      <c r="Z88" s="67">
        <f>IF(AND(C88&gt;=50.1,G88&lt;0),($A$2)*ABS(G88)/40000,0)</f>
        <v>0</v>
      </c>
      <c r="AA88" s="67">
        <f>R88+Y88+Z88</f>
        <v>0.01365559522</v>
      </c>
      <c r="AB88" s="139">
        <f>IF(AA88&gt;=0,AA88,"")</f>
        <v>0.01365559522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49.93</v>
      </c>
      <c r="D89" s="73">
        <f>ROUND(C89,2)</f>
        <v>49.93</v>
      </c>
      <c r="E89" s="60">
        <v>523.41</v>
      </c>
      <c r="F89" s="61">
        <v>1.61</v>
      </c>
      <c r="G89" s="74">
        <v>1.61659</v>
      </c>
      <c r="H89" s="63">
        <f>MAX(G89,-0.12*F89)</f>
        <v>1.61659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1</v>
      </c>
      <c r="N89" s="65">
        <f>IF(M89=M88,N88+M89,0)</f>
        <v>2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0.0211534842975</v>
      </c>
      <c r="S89" s="60">
        <f>MIN($S$6/100*F89,150)</f>
        <v>0.1932</v>
      </c>
      <c r="T89" s="60">
        <f>MIN($T$6/100*F89,200)</f>
        <v>0.2415</v>
      </c>
      <c r="U89" s="60">
        <f>MIN($U$6/100*F89,250)</f>
        <v>0.3220000000000001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0.0174877823625</v>
      </c>
      <c r="Z89" s="67">
        <f>IF(AND(C89&gt;=50.1,G89&lt;0),($A$2)*ABS(G89)/40000,0)</f>
        <v>0</v>
      </c>
      <c r="AA89" s="67">
        <f>R89+Y89+Z89</f>
        <v>0.03864126665999999</v>
      </c>
      <c r="AB89" s="139">
        <f>IF(AA89&gt;=0,AA89,"")</f>
        <v>0.03864126665999999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49.89</v>
      </c>
      <c r="D90" s="73">
        <f>ROUND(C90,2)</f>
        <v>49.89</v>
      </c>
      <c r="E90" s="60">
        <v>646.34</v>
      </c>
      <c r="F90" s="61">
        <v>1.61</v>
      </c>
      <c r="G90" s="74">
        <v>1.61659</v>
      </c>
      <c r="H90" s="63">
        <f>MAX(G90,-0.12*F90)</f>
        <v>1.61659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1</v>
      </c>
      <c r="N90" s="65">
        <f>IF(M90=M89,N89+M90,0)</f>
        <v>3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0.026121669515</v>
      </c>
      <c r="S90" s="60">
        <f>MIN($S$6/100*F90,150)</f>
        <v>0.1932</v>
      </c>
      <c r="T90" s="60">
        <f>MIN($T$6/100*F90,200)</f>
        <v>0.2415</v>
      </c>
      <c r="U90" s="60">
        <f>MIN($U$6/100*F90,250)</f>
        <v>0.3220000000000001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0.021595027325</v>
      </c>
      <c r="Z90" s="67">
        <f>IF(AND(C90&gt;=50.1,G90&lt;0),($A$2)*ABS(G90)/40000,0)</f>
        <v>0</v>
      </c>
      <c r="AA90" s="67">
        <f>R90+Y90+Z90</f>
        <v>0.04771669684</v>
      </c>
      <c r="AB90" s="139">
        <f>IF(AA90&gt;=0,AA90,"")</f>
        <v>0.04771669684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49.92</v>
      </c>
      <c r="D91" s="73">
        <f>ROUND(C91,2)</f>
        <v>49.92</v>
      </c>
      <c r="E91" s="60">
        <v>554.14</v>
      </c>
      <c r="F91" s="61">
        <v>0</v>
      </c>
      <c r="G91" s="74">
        <v>0.00659</v>
      </c>
      <c r="H91" s="63">
        <f>MAX(G91,-0.12*F91)</f>
        <v>0.00659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9.1294565E-5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9.1294565E-5</v>
      </c>
      <c r="Z91" s="67">
        <f>IF(AND(C91&gt;=50.1,G91&lt;0),($A$2)*ABS(G91)/40000,0)</f>
        <v>0</v>
      </c>
      <c r="AA91" s="67">
        <f>R91+Y91+Z91</f>
        <v>0.00018258913</v>
      </c>
      <c r="AB91" s="139">
        <f>IF(AA91&gt;=0,AA91,"")</f>
        <v>0.00018258913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49.92</v>
      </c>
      <c r="D92" s="73">
        <f>ROUND(C92,2)</f>
        <v>49.92</v>
      </c>
      <c r="E92" s="60">
        <v>554.14</v>
      </c>
      <c r="F92" s="61">
        <v>0</v>
      </c>
      <c r="G92" s="74">
        <v>0.00526</v>
      </c>
      <c r="H92" s="63">
        <f>MAX(G92,-0.12*F92)</f>
        <v>0.00526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7.286941E-5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7.286941E-5</v>
      </c>
      <c r="Z92" s="67">
        <f>IF(AND(C92&gt;=50.1,G92&lt;0),($A$2)*ABS(G92)/40000,0)</f>
        <v>0</v>
      </c>
      <c r="AA92" s="67">
        <f>R92+Y92+Z92</f>
        <v>0.00014573882</v>
      </c>
      <c r="AB92" s="139">
        <f>IF(AA92&gt;=0,AA92,"")</f>
        <v>0.00014573882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308.28</v>
      </c>
      <c r="F93" s="61">
        <v>0</v>
      </c>
      <c r="G93" s="74">
        <v>0.00526</v>
      </c>
      <c r="H93" s="63">
        <f>MAX(G93,-0.12*F93)</f>
        <v>0.00526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4.053882E-5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4.053882E-5</v>
      </c>
      <c r="Z93" s="67">
        <f>IF(AND(C93&gt;=50.1,G93&lt;0),($A$2)*ABS(G93)/40000,0)</f>
        <v>0</v>
      </c>
      <c r="AA93" s="67">
        <f>R93+Y93+Z93</f>
        <v>8.107764E-5</v>
      </c>
      <c r="AB93" s="139">
        <f>IF(AA93&gt;=0,AA93,"")</f>
        <v>8.107764E-5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50.01</v>
      </c>
      <c r="D94" s="73">
        <f>ROUND(C94,2)</f>
        <v>50.01</v>
      </c>
      <c r="E94" s="60">
        <v>246.62</v>
      </c>
      <c r="F94" s="61">
        <v>0</v>
      </c>
      <c r="G94" s="74">
        <v>0.00526</v>
      </c>
      <c r="H94" s="63">
        <f>MAX(G94,-0.12*F94)</f>
        <v>0.00526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3.243053E-5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3.243053E-5</v>
      </c>
      <c r="Z94" s="67">
        <f>IF(AND(C94&gt;=50.1,G94&lt;0),($A$2)*ABS(G94)/40000,0)</f>
        <v>0</v>
      </c>
      <c r="AA94" s="67">
        <f>R94+Y94+Z94</f>
        <v>6.486106000000001E-5</v>
      </c>
      <c r="AB94" s="139">
        <f>IF(AA94&gt;=0,AA94,"")</f>
        <v>6.486106000000001E-5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61.66</v>
      </c>
      <c r="F95" s="61">
        <v>0</v>
      </c>
      <c r="G95" s="74">
        <v>0.00395</v>
      </c>
      <c r="H95" s="63">
        <f>MAX(G95,-0.12*F95)</f>
        <v>0.00395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6.088925E-6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6.088925E-6</v>
      </c>
      <c r="Z95" s="67">
        <f>IF(AND(C95&gt;=50.1,G95&lt;0),($A$2)*ABS(G95)/40000,0)</f>
        <v>0</v>
      </c>
      <c r="AA95" s="67">
        <f>R95+Y95+Z95</f>
        <v>1.217785E-5</v>
      </c>
      <c r="AB95" s="139">
        <f>IF(AA95&gt;=0,AA95,"")</f>
        <v>1.217785E-5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49.98</v>
      </c>
      <c r="D96" s="73">
        <f>ROUND(C96,2)</f>
        <v>49.98</v>
      </c>
      <c r="E96" s="60">
        <v>369.74</v>
      </c>
      <c r="F96" s="61">
        <v>0</v>
      </c>
      <c r="G96" s="74">
        <v>0.00395</v>
      </c>
      <c r="H96" s="63">
        <f>MAX(G96,-0.12*F96)</f>
        <v>0.00395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3.6511825E-5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3.6511825E-5</v>
      </c>
      <c r="Z96" s="67">
        <f>IF(AND(C96&gt;=50.1,G96&lt;0),($A$2)*ABS(G96)/40000,0)</f>
        <v>0</v>
      </c>
      <c r="AA96" s="67">
        <f>R96+Y96+Z96</f>
        <v>7.302365E-5</v>
      </c>
      <c r="AB96" s="139">
        <f>IF(AA96&gt;=0,AA96,"")</f>
        <v>7.302365E-5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</v>
      </c>
      <c r="D97" s="73">
        <f>ROUND(C97,2)</f>
        <v>50</v>
      </c>
      <c r="E97" s="60">
        <v>308.28</v>
      </c>
      <c r="F97" s="61">
        <v>0</v>
      </c>
      <c r="G97" s="74">
        <v>0.00395</v>
      </c>
      <c r="H97" s="63">
        <f>MAX(G97,-0.12*F97)</f>
        <v>0.00395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3.044265E-5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3.044265E-5</v>
      </c>
      <c r="Z97" s="67">
        <f>IF(AND(C97&gt;=50.1,G97&lt;0),($A$2)*ABS(G97)/40000,0)</f>
        <v>0</v>
      </c>
      <c r="AA97" s="67">
        <f>R97+Y97+Z97</f>
        <v>6.08853E-5</v>
      </c>
      <c r="AB97" s="139">
        <f>IF(AA97&gt;=0,AA97,"")</f>
        <v>6.08853E-5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50.03</v>
      </c>
      <c r="D98" s="73">
        <f>ROUND(C98,2)</f>
        <v>50.03</v>
      </c>
      <c r="E98" s="60">
        <v>123.31</v>
      </c>
      <c r="F98" s="61">
        <v>0</v>
      </c>
      <c r="G98" s="74">
        <v>0.00395</v>
      </c>
      <c r="H98" s="63">
        <f>MAX(G98,-0.12*F98)</f>
        <v>0.00395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1.21768625E-5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1.21768625E-5</v>
      </c>
      <c r="Z98" s="67">
        <f>IF(AND(C98&gt;=50.1,G98&lt;0),($A$2)*ABS(G98)/40000,0)</f>
        <v>0</v>
      </c>
      <c r="AA98" s="67">
        <f>R98+Y98+Z98</f>
        <v>2.435372500000001E-5</v>
      </c>
      <c r="AB98" s="139">
        <f>IF(AA98&gt;=0,AA98,"")</f>
        <v>2.435372500000001E-5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50.05</v>
      </c>
      <c r="D99" s="73">
        <f>ROUND(C99,2)</f>
        <v>50.05</v>
      </c>
      <c r="E99" s="60">
        <v>0</v>
      </c>
      <c r="F99" s="61">
        <v>0</v>
      </c>
      <c r="G99" s="74">
        <v>0.00395</v>
      </c>
      <c r="H99" s="63">
        <f>MAX(G99,-0.12*F99)</f>
        <v>0.00395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49.98</v>
      </c>
      <c r="D100" s="73">
        <f>ROUND(C100,2)</f>
        <v>49.98</v>
      </c>
      <c r="E100" s="60">
        <v>369.74</v>
      </c>
      <c r="F100" s="61">
        <v>0</v>
      </c>
      <c r="G100" s="74">
        <v>0.00526</v>
      </c>
      <c r="H100" s="63">
        <f>MAX(G100,-0.12*F100)</f>
        <v>0.00526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4.862081E-5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4.862081E-5</v>
      </c>
      <c r="Z100" s="67">
        <f>IF(AND(C100&gt;=50.1,G100&lt;0),($A$2)*ABS(G100)/40000,0)</f>
        <v>0</v>
      </c>
      <c r="AA100" s="67">
        <f>R100+Y100+Z100</f>
        <v>9.724162E-5</v>
      </c>
      <c r="AB100" s="139">
        <f>IF(AA100&gt;=0,AA100,"")</f>
        <v>9.724162E-5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50.03</v>
      </c>
      <c r="D101" s="73">
        <f>ROUND(C101,2)</f>
        <v>50.03</v>
      </c>
      <c r="E101" s="60">
        <v>123.31</v>
      </c>
      <c r="F101" s="61">
        <v>0</v>
      </c>
      <c r="G101" s="74">
        <v>0.00395</v>
      </c>
      <c r="H101" s="63">
        <f>MAX(G101,-0.12*F101)</f>
        <v>0.00395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1.21768625E-5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1.21768625E-5</v>
      </c>
      <c r="Z101" s="67">
        <f>IF(AND(C101&gt;=50.1,G101&lt;0),($A$2)*ABS(G101)/40000,0)</f>
        <v>0</v>
      </c>
      <c r="AA101" s="67">
        <f>R101+Y101+Z101</f>
        <v>2.435372500000001E-5</v>
      </c>
      <c r="AB101" s="139">
        <f>IF(AA101&gt;=0,AA101,"")</f>
        <v>2.435372500000001E-5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50.02</v>
      </c>
      <c r="D102" s="73">
        <f>ROUND(C102,2)</f>
        <v>50.02</v>
      </c>
      <c r="E102" s="60">
        <v>184.97</v>
      </c>
      <c r="F102" s="61">
        <v>0</v>
      </c>
      <c r="G102" s="74">
        <v>0.00395</v>
      </c>
      <c r="H102" s="63">
        <f>MAX(G102,-0.12*F102)</f>
        <v>0.00395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1.82657875E-5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1.82657875E-5</v>
      </c>
      <c r="Z102" s="67">
        <f>IF(AND(C102&gt;=50.1,G102&lt;0),($A$2)*ABS(G102)/40000,0)</f>
        <v>0</v>
      </c>
      <c r="AA102" s="67">
        <f>R102+Y102+Z102</f>
        <v>3.653157500000001E-5</v>
      </c>
      <c r="AB102" s="139">
        <f>IF(AA102&gt;=0,AA102,"")</f>
        <v>3.653157500000001E-5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50.06</v>
      </c>
      <c r="D103" s="98">
        <f>ROUND(C103,2)</f>
        <v>50.06</v>
      </c>
      <c r="E103" s="99">
        <v>0</v>
      </c>
      <c r="F103" s="61">
        <v>0</v>
      </c>
      <c r="G103" s="100">
        <v>0.00395</v>
      </c>
      <c r="H103" s="101">
        <f>MAX(G103,-0.12*F103)</f>
        <v>0.00395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49.99020833333335</v>
      </c>
      <c r="D104" s="110">
        <f>ROUND(C104,2)</f>
        <v>49.99</v>
      </c>
      <c r="E104" s="111">
        <f>AVERAGE(E6:E103)</f>
        <v>304.545</v>
      </c>
      <c r="F104" s="111">
        <f>AVERAGE(F6:F103)</f>
        <v>0.2986458333333334</v>
      </c>
      <c r="G104" s="112">
        <f>SUM(G8:G103)/4</f>
        <v>7.342579999999995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1</v>
      </c>
      <c r="Q104" s="112">
        <f>SUM($Q$8:$Q$103)</f>
        <v>0.0010559220265</v>
      </c>
      <c r="R104" s="111">
        <f>SUM(R8:R103)</f>
        <v>0.2078042252375</v>
      </c>
      <c r="S104" s="113"/>
      <c r="T104" s="113"/>
      <c r="U104" s="113"/>
      <c r="V104" s="113"/>
      <c r="W104" s="113"/>
      <c r="X104" s="113"/>
      <c r="Y104" s="114">
        <f>SUM(Y8:Y103)</f>
        <v>0.1725444071825</v>
      </c>
      <c r="Z104" s="114">
        <f>SUM(Z8:Z103)</f>
        <v>0</v>
      </c>
      <c r="AA104" s="115">
        <f>SUM(AA8:AA103)</f>
        <v>0.38034863242</v>
      </c>
      <c r="AB104" s="116">
        <f>SUM(AB8:AB103)</f>
        <v>0.38034863242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0.0010559220265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0.04156084504750001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0.3814045544465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61.6554</v>
      </c>
      <c r="AH152" s="86">
        <f>MIN(AG152,$C$2)</f>
        <v>61.6554</v>
      </c>
    </row>
    <row r="153" spans="1:37" customHeight="1" ht="16">
      <c r="AE153" s="16"/>
      <c r="AF153" s="133">
        <f>ROUND((AF152-0.01),2)</f>
        <v>50.03</v>
      </c>
      <c r="AG153" s="134">
        <f>2*$A$2/5</f>
        <v>123.3108</v>
      </c>
      <c r="AH153" s="86">
        <f>MIN(AG153,$C$2)</f>
        <v>123.3108</v>
      </c>
    </row>
    <row r="154" spans="1:37" customHeight="1" ht="16">
      <c r="AE154" s="16"/>
      <c r="AF154" s="133">
        <f>ROUND((AF153-0.01),2)</f>
        <v>50.02</v>
      </c>
      <c r="AG154" s="134">
        <f>3*$A$2/5</f>
        <v>184.9662</v>
      </c>
      <c r="AH154" s="86">
        <f>MIN(AG154,$C$2)</f>
        <v>184.9662</v>
      </c>
    </row>
    <row r="155" spans="1:37" customHeight="1" ht="16">
      <c r="AE155" s="16"/>
      <c r="AF155" s="133">
        <f>ROUND((AF154-0.01),2)</f>
        <v>50.01</v>
      </c>
      <c r="AG155" s="134">
        <f>4*$A$2/5</f>
        <v>246.6216</v>
      </c>
      <c r="AH155" s="86">
        <f>MIN(AG155,$C$2)</f>
        <v>246.6216</v>
      </c>
    </row>
    <row r="156" spans="1:37" customHeight="1" ht="16">
      <c r="AE156" s="16"/>
      <c r="AF156" s="133">
        <f>ROUND((AF155-0.01),2)</f>
        <v>50</v>
      </c>
      <c r="AG156" s="134">
        <f>5*$A$2/5</f>
        <v>308.277</v>
      </c>
      <c r="AH156" s="86">
        <f>MIN(AG156,$C$2)</f>
        <v>308.277</v>
      </c>
    </row>
    <row r="157" spans="1:37" customHeight="1" ht="16">
      <c r="AE157" s="16"/>
      <c r="AF157" s="133">
        <f>ROUND((AF156-0.01),2)</f>
        <v>49.99</v>
      </c>
      <c r="AG157" s="134">
        <f>50+15*$A$2/16</f>
        <v>339.0096875</v>
      </c>
      <c r="AH157" s="86">
        <f>MIN(AG157,$C$2)</f>
        <v>339.0096875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369.742375</v>
      </c>
      <c r="AH158" s="86">
        <f>MIN(AG158,$C$2)</f>
        <v>369.742375</v>
      </c>
    </row>
    <row r="159" spans="1:37" customHeight="1" ht="16">
      <c r="AE159" s="16"/>
      <c r="AF159" s="133">
        <f>ROUND((AF158-0.01),2)</f>
        <v>49.97</v>
      </c>
      <c r="AG159" s="134">
        <f>150+13*$A$2/16</f>
        <v>400.4750625</v>
      </c>
      <c r="AH159" s="86">
        <f>MIN(AG159,$C$2)</f>
        <v>400.4750625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431.20775</v>
      </c>
      <c r="AH160" s="86">
        <f>MIN(AG160,$C$2)</f>
        <v>431.20775</v>
      </c>
    </row>
    <row r="161" spans="1:37" customHeight="1" ht="16">
      <c r="AE161" s="16"/>
      <c r="AF161" s="133">
        <f>ROUND((AF160-0.01),2)</f>
        <v>49.95</v>
      </c>
      <c r="AG161" s="134">
        <f>250+11*$A$2/16</f>
        <v>461.9404375</v>
      </c>
      <c r="AH161" s="86">
        <f>MIN(AG161,$C$2)</f>
        <v>461.9404375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492.673125</v>
      </c>
      <c r="AH162" s="86">
        <f>MIN(AG162,$C$2)</f>
        <v>492.673125</v>
      </c>
    </row>
    <row r="163" spans="1:37" customHeight="1" ht="16">
      <c r="AE163" s="16"/>
      <c r="AF163" s="133">
        <f>ROUND((AF162-0.01),2)</f>
        <v>49.93</v>
      </c>
      <c r="AG163" s="134">
        <f>350+9*$A$2/16</f>
        <v>523.4058125</v>
      </c>
      <c r="AH163" s="86">
        <f>MIN(AG163,$C$2)</f>
        <v>523.4058125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554.1385</v>
      </c>
      <c r="AH164" s="135">
        <f>MIN(AG164,$C$2)</f>
        <v>554.1385</v>
      </c>
    </row>
    <row r="165" spans="1:37" customHeight="1" ht="15">
      <c r="AE165" s="16"/>
      <c r="AF165" s="133">
        <f>ROUND((AF164-0.01),2)</f>
        <v>49.91</v>
      </c>
      <c r="AG165" s="134">
        <f>450+7*$A$2/16</f>
        <v>584.8711875</v>
      </c>
      <c r="AH165" s="135">
        <f>MIN(AG165,$C$2)</f>
        <v>584.8711875</v>
      </c>
    </row>
    <row r="166" spans="1:37" customHeight="1" ht="15">
      <c r="AE166" s="16"/>
      <c r="AF166" s="133">
        <f>ROUND((AF165-0.01),2)</f>
        <v>49.9</v>
      </c>
      <c r="AG166" s="134">
        <f>500+6*$A$2/16</f>
        <v>615.603875</v>
      </c>
      <c r="AH166" s="135">
        <f>MIN(AG166,$C$2)</f>
        <v>615.603875</v>
      </c>
    </row>
    <row r="167" spans="1:37" customHeight="1" ht="15">
      <c r="AE167" s="16"/>
      <c r="AF167" s="133">
        <f>ROUND((AF166-0.01),2)</f>
        <v>49.89</v>
      </c>
      <c r="AG167" s="134">
        <f>550+5*$A$2/16</f>
        <v>646.3365625</v>
      </c>
      <c r="AH167" s="135">
        <f>MIN(AG167,$C$2)</f>
        <v>646.3365625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677.06925</v>
      </c>
      <c r="AH168" s="135">
        <f>MIN(AG168,$C$2)</f>
        <v>677.06925</v>
      </c>
    </row>
    <row r="169" spans="1:37" customHeight="1" ht="15">
      <c r="AE169" s="16"/>
      <c r="AF169" s="133">
        <f>ROUND((AF168-0.01),2)</f>
        <v>49.87</v>
      </c>
      <c r="AG169" s="134">
        <f>650+3*$A$2/16</f>
        <v>707.8019375</v>
      </c>
      <c r="AH169" s="135">
        <f>MIN(AG169,$C$2)</f>
        <v>707.8019375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738.534625</v>
      </c>
      <c r="AH170" s="135">
        <f>MIN(AG170,$C$2)</f>
        <v>738.534625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769.2673125</v>
      </c>
      <c r="AH171" s="135">
        <f>MIN(AG171,$C$2)</f>
        <v>769.2673125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0.005418296919999998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287.647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16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6</v>
      </c>
      <c r="M3" s="27"/>
      <c r="N3" s="27">
        <v>0.76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61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50.02</v>
      </c>
      <c r="D8" s="59">
        <f>ROUND(C8,2)</f>
        <v>50.02</v>
      </c>
      <c r="E8" s="60">
        <v>172.59</v>
      </c>
      <c r="F8" s="61">
        <v>0</v>
      </c>
      <c r="G8" s="62">
        <v>0.00395</v>
      </c>
      <c r="H8" s="63">
        <f>MAX(G8,-0.12*F8)</f>
        <v>0.00395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1.70432625E-5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1.70432625E-5</v>
      </c>
      <c r="Z8" s="67">
        <f>IF(AND(C8&gt;=50.1,G8&lt;0),($A$2)*ABS(G8)/40000,0)</f>
        <v>0</v>
      </c>
      <c r="AA8" s="67">
        <f>R8+Y8+Z8</f>
        <v>3.408652500000001E-5</v>
      </c>
      <c r="AB8" s="64">
        <f>IF(AA8&gt;=0,AA8,"")</f>
        <v>3.408652500000001E-5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</v>
      </c>
      <c r="D9" s="73">
        <f>ROUND(C9,2)</f>
        <v>50</v>
      </c>
      <c r="E9" s="60">
        <v>287.65</v>
      </c>
      <c r="F9" s="61">
        <v>0</v>
      </c>
      <c r="G9" s="74">
        <v>0.00395</v>
      </c>
      <c r="H9" s="63">
        <f>MAX(G9,-0.12*F9)</f>
        <v>0.00395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2.84054375E-5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2.84054375E-5</v>
      </c>
      <c r="Z9" s="67">
        <f>IF(AND(C9&gt;=50.1,G9&lt;0),($A$2)*ABS(G9)/40000,0)</f>
        <v>0</v>
      </c>
      <c r="AA9" s="67">
        <f>R9+Y9+Z9</f>
        <v>5.681087500000001E-5</v>
      </c>
      <c r="AB9" s="139">
        <f>IF(AA9&gt;=0,AA9,"")</f>
        <v>5.681087500000001E-5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50.03</v>
      </c>
      <c r="D10" s="73">
        <f>ROUND(C10,2)</f>
        <v>50.03</v>
      </c>
      <c r="E10" s="60">
        <v>115.06</v>
      </c>
      <c r="F10" s="61">
        <v>0</v>
      </c>
      <c r="G10" s="74">
        <v>0.00395</v>
      </c>
      <c r="H10" s="63">
        <f>MAX(G10,-0.12*F10)</f>
        <v>0.00395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1.1362175E-5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1.1362175E-5</v>
      </c>
      <c r="Z10" s="67">
        <f>IF(AND(C10&gt;=50.1,G10&lt;0),($A$2)*ABS(G10)/40000,0)</f>
        <v>0</v>
      </c>
      <c r="AA10" s="67">
        <f>R10+Y10+Z10</f>
        <v>2.272435E-5</v>
      </c>
      <c r="AB10" s="139">
        <f>IF(AA10&gt;=0,AA10,"")</f>
        <v>2.272435E-5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50.03</v>
      </c>
      <c r="D11" s="73">
        <f>ROUND(C11,2)</f>
        <v>50.03</v>
      </c>
      <c r="E11" s="60">
        <v>115.06</v>
      </c>
      <c r="F11" s="61">
        <v>0</v>
      </c>
      <c r="G11" s="74">
        <v>0.00395</v>
      </c>
      <c r="H11" s="63">
        <f>MAX(G11,-0.12*F11)</f>
        <v>0.00395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1.1362175E-5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1.1362175E-5</v>
      </c>
      <c r="Z11" s="67">
        <f>IF(AND(C11&gt;=50.1,G11&lt;0),($A$2)*ABS(G11)/40000,0)</f>
        <v>0</v>
      </c>
      <c r="AA11" s="67">
        <f>R11+Y11+Z11</f>
        <v>2.272435E-5</v>
      </c>
      <c r="AB11" s="139">
        <f>IF(AA11&gt;=0,AA11,"")</f>
        <v>2.272435E-5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50.02</v>
      </c>
      <c r="D12" s="73">
        <f>ROUND(C12,2)</f>
        <v>50.02</v>
      </c>
      <c r="E12" s="60">
        <v>172.59</v>
      </c>
      <c r="F12" s="61">
        <v>0</v>
      </c>
      <c r="G12" s="74">
        <v>0.00395</v>
      </c>
      <c r="H12" s="63">
        <f>MAX(G12,-0.12*F12)</f>
        <v>0.00395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1.70432625E-5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1.70432625E-5</v>
      </c>
      <c r="Z12" s="67">
        <f>IF(AND(C12&gt;=50.1,G12&lt;0),($A$2)*ABS(G12)/40000,0)</f>
        <v>0</v>
      </c>
      <c r="AA12" s="67">
        <f>R12+Y12+Z12</f>
        <v>3.408652500000001E-5</v>
      </c>
      <c r="AB12" s="139">
        <f>IF(AA12&gt;=0,AA12,"")</f>
        <v>3.408652500000001E-5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50.01</v>
      </c>
      <c r="D13" s="73">
        <f>ROUND(C13,2)</f>
        <v>50.01</v>
      </c>
      <c r="E13" s="60">
        <v>230.12</v>
      </c>
      <c r="F13" s="61">
        <v>0</v>
      </c>
      <c r="G13" s="74">
        <v>0.00395</v>
      </c>
      <c r="H13" s="63">
        <f>MAX(G13,-0.12*F13)</f>
        <v>0.00395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2.272435E-5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2.272435E-5</v>
      </c>
      <c r="Z13" s="67">
        <f>IF(AND(C13&gt;=50.1,G13&lt;0),($A$2)*ABS(G13)/40000,0)</f>
        <v>0</v>
      </c>
      <c r="AA13" s="67">
        <f>R13+Y13+Z13</f>
        <v>4.54487E-5</v>
      </c>
      <c r="AB13" s="139">
        <f>IF(AA13&gt;=0,AA13,"")</f>
        <v>4.54487E-5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50.02</v>
      </c>
      <c r="D14" s="73">
        <f>ROUND(C14,2)</f>
        <v>50.02</v>
      </c>
      <c r="E14" s="60">
        <v>172.59</v>
      </c>
      <c r="F14" s="61">
        <v>0</v>
      </c>
      <c r="G14" s="74">
        <v>0.00395</v>
      </c>
      <c r="H14" s="63">
        <f>MAX(G14,-0.12*F14)</f>
        <v>0.00395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1.70432625E-5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1.70432625E-5</v>
      </c>
      <c r="Z14" s="67">
        <f>IF(AND(C14&gt;=50.1,G14&lt;0),($A$2)*ABS(G14)/40000,0)</f>
        <v>0</v>
      </c>
      <c r="AA14" s="67">
        <f>R14+Y14+Z14</f>
        <v>3.408652500000001E-5</v>
      </c>
      <c r="AB14" s="139">
        <f>IF(AA14&gt;=0,AA14,"")</f>
        <v>3.408652500000001E-5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50.04</v>
      </c>
      <c r="D15" s="73">
        <f>ROUND(C15,2)</f>
        <v>50.04</v>
      </c>
      <c r="E15" s="60">
        <v>57.53</v>
      </c>
      <c r="F15" s="61">
        <v>0</v>
      </c>
      <c r="G15" s="74">
        <v>0.00395</v>
      </c>
      <c r="H15" s="63">
        <f>MAX(G15,-0.12*F15)</f>
        <v>0.00395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5.681087500000001E-6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5.681087500000001E-6</v>
      </c>
      <c r="Z15" s="67">
        <f>IF(AND(C15&gt;=50.1,G15&lt;0),($A$2)*ABS(G15)/40000,0)</f>
        <v>0</v>
      </c>
      <c r="AA15" s="67">
        <f>R15+Y15+Z15</f>
        <v>1.1362175E-5</v>
      </c>
      <c r="AB15" s="139">
        <f>IF(AA15&gt;=0,AA15,"")</f>
        <v>1.1362175E-5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50.02</v>
      </c>
      <c r="D16" s="73">
        <f>ROUND(C16,2)</f>
        <v>50.02</v>
      </c>
      <c r="E16" s="60">
        <v>172.59</v>
      </c>
      <c r="F16" s="61">
        <v>0</v>
      </c>
      <c r="G16" s="74">
        <v>0.00395</v>
      </c>
      <c r="H16" s="63">
        <f>MAX(G16,-0.12*F16)</f>
        <v>0.00395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1.70432625E-5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1.70432625E-5</v>
      </c>
      <c r="Z16" s="67">
        <f>IF(AND(C16&gt;=50.1,G16&lt;0),($A$2)*ABS(G16)/40000,0)</f>
        <v>0</v>
      </c>
      <c r="AA16" s="67">
        <f>R16+Y16+Z16</f>
        <v>3.408652500000001E-5</v>
      </c>
      <c r="AB16" s="139">
        <f>IF(AA16&gt;=0,AA16,"")</f>
        <v>3.408652500000001E-5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50.02</v>
      </c>
      <c r="D17" s="73">
        <f>ROUND(C17,2)</f>
        <v>50.02</v>
      </c>
      <c r="E17" s="60">
        <v>172.59</v>
      </c>
      <c r="F17" s="61">
        <v>0</v>
      </c>
      <c r="G17" s="74">
        <v>0.00395</v>
      </c>
      <c r="H17" s="63">
        <f>MAX(G17,-0.12*F17)</f>
        <v>0.00395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1.70432625E-5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1.70432625E-5</v>
      </c>
      <c r="Z17" s="67">
        <f>IF(AND(C17&gt;=50.1,G17&lt;0),($A$2)*ABS(G17)/40000,0)</f>
        <v>0</v>
      </c>
      <c r="AA17" s="67">
        <f>R17+Y17+Z17</f>
        <v>3.408652500000001E-5</v>
      </c>
      <c r="AB17" s="139">
        <f>IF(AA17&gt;=0,AA17,"")</f>
        <v>3.408652500000001E-5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230.12</v>
      </c>
      <c r="F18" s="61">
        <v>0</v>
      </c>
      <c r="G18" s="74">
        <v>0.00395</v>
      </c>
      <c r="H18" s="63">
        <f>MAX(G18,-0.12*F18)</f>
        <v>0.00395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2.272435E-5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2.272435E-5</v>
      </c>
      <c r="Z18" s="67">
        <f>IF(AND(C18&gt;=50.1,G18&lt;0),($A$2)*ABS(G18)/40000,0)</f>
        <v>0</v>
      </c>
      <c r="AA18" s="67">
        <f>R18+Y18+Z18</f>
        <v>4.54487E-5</v>
      </c>
      <c r="AB18" s="139">
        <f>IF(AA18&gt;=0,AA18,"")</f>
        <v>4.54487E-5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49.99</v>
      </c>
      <c r="D19" s="73">
        <f>ROUND(C19,2)</f>
        <v>49.99</v>
      </c>
      <c r="E19" s="60">
        <v>319.67</v>
      </c>
      <c r="F19" s="61">
        <v>0</v>
      </c>
      <c r="G19" s="74">
        <v>0.00395</v>
      </c>
      <c r="H19" s="63">
        <f>MAX(G19,-0.12*F19)</f>
        <v>0.00395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3.15674125E-5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3.15674125E-5</v>
      </c>
      <c r="Z19" s="67">
        <f>IF(AND(C19&gt;=50.1,G19&lt;0),($A$2)*ABS(G19)/40000,0)</f>
        <v>0</v>
      </c>
      <c r="AA19" s="67">
        <f>R19+Y19+Z19</f>
        <v>6.313482500000001E-5</v>
      </c>
      <c r="AB19" s="139">
        <f>IF(AA19&gt;=0,AA19,"")</f>
        <v>6.313482500000001E-5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49.97</v>
      </c>
      <c r="D20" s="73">
        <f>ROUND(C20,2)</f>
        <v>49.97</v>
      </c>
      <c r="E20" s="60">
        <v>383.71</v>
      </c>
      <c r="F20" s="61">
        <v>0</v>
      </c>
      <c r="G20" s="74">
        <v>0.00395</v>
      </c>
      <c r="H20" s="63">
        <f>MAX(G20,-0.12*F20)</f>
        <v>0.00395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3.78913625E-5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3.78913625E-5</v>
      </c>
      <c r="Z20" s="67">
        <f>IF(AND(C20&gt;=50.1,G20&lt;0),($A$2)*ABS(G20)/40000,0)</f>
        <v>0</v>
      </c>
      <c r="AA20" s="67">
        <f>R20+Y20+Z20</f>
        <v>7.5782725E-5</v>
      </c>
      <c r="AB20" s="139">
        <f>IF(AA20&gt;=0,AA20,"")</f>
        <v>7.5782725E-5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49.97</v>
      </c>
      <c r="D21" s="73">
        <f>ROUND(C21,2)</f>
        <v>49.97</v>
      </c>
      <c r="E21" s="60">
        <v>383.71</v>
      </c>
      <c r="F21" s="61">
        <v>0</v>
      </c>
      <c r="G21" s="74">
        <v>0.00395</v>
      </c>
      <c r="H21" s="63">
        <f>MAX(G21,-0.12*F21)</f>
        <v>0.00395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3.78913625E-5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3.78913625E-5</v>
      </c>
      <c r="Z21" s="67">
        <f>IF(AND(C21&gt;=50.1,G21&lt;0),($A$2)*ABS(G21)/40000,0)</f>
        <v>0</v>
      </c>
      <c r="AA21" s="67">
        <f>R21+Y21+Z21</f>
        <v>7.5782725E-5</v>
      </c>
      <c r="AB21" s="139">
        <f>IF(AA21&gt;=0,AA21,"")</f>
        <v>7.5782725E-5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50.02</v>
      </c>
      <c r="D22" s="73">
        <f>ROUND(C22,2)</f>
        <v>50.02</v>
      </c>
      <c r="E22" s="60">
        <v>172.59</v>
      </c>
      <c r="F22" s="61">
        <v>0</v>
      </c>
      <c r="G22" s="74">
        <v>0.00395</v>
      </c>
      <c r="H22" s="63">
        <f>MAX(G22,-0.12*F22)</f>
        <v>0.00395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1.70432625E-5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1.70432625E-5</v>
      </c>
      <c r="Z22" s="67">
        <f>IF(AND(C22&gt;=50.1,G22&lt;0),($A$2)*ABS(G22)/40000,0)</f>
        <v>0</v>
      </c>
      <c r="AA22" s="67">
        <f>R22+Y22+Z22</f>
        <v>3.408652500000001E-5</v>
      </c>
      <c r="AB22" s="139">
        <f>IF(AA22&gt;=0,AA22,"")</f>
        <v>3.408652500000001E-5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49.97</v>
      </c>
      <c r="D23" s="73">
        <f>ROUND(C23,2)</f>
        <v>49.97</v>
      </c>
      <c r="E23" s="60">
        <v>383.71</v>
      </c>
      <c r="F23" s="61">
        <v>0</v>
      </c>
      <c r="G23" s="74">
        <v>0.00395</v>
      </c>
      <c r="H23" s="63">
        <f>MAX(G23,-0.12*F23)</f>
        <v>0.00395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3.78913625E-5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3.78913625E-5</v>
      </c>
      <c r="Z23" s="67">
        <f>IF(AND(C23&gt;=50.1,G23&lt;0),($A$2)*ABS(G23)/40000,0)</f>
        <v>0</v>
      </c>
      <c r="AA23" s="67">
        <f>R23+Y23+Z23</f>
        <v>7.5782725E-5</v>
      </c>
      <c r="AB23" s="139">
        <f>IF(AA23&gt;=0,AA23,"")</f>
        <v>7.5782725E-5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49.97</v>
      </c>
      <c r="D24" s="73">
        <f>ROUND(C24,2)</f>
        <v>49.97</v>
      </c>
      <c r="E24" s="60">
        <v>383.71</v>
      </c>
      <c r="F24" s="61">
        <v>0</v>
      </c>
      <c r="G24" s="74">
        <v>0.00395</v>
      </c>
      <c r="H24" s="63">
        <f>MAX(G24,-0.12*F24)</f>
        <v>0.00395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3.78913625E-5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3.78913625E-5</v>
      </c>
      <c r="Z24" s="67">
        <f>IF(AND(C24&gt;=50.1,G24&lt;0),($A$2)*ABS(G24)/40000,0)</f>
        <v>0</v>
      </c>
      <c r="AA24" s="67">
        <f>R24+Y24+Z24</f>
        <v>7.5782725E-5</v>
      </c>
      <c r="AB24" s="139">
        <f>IF(AA24&gt;=0,AA24,"")</f>
        <v>7.5782725E-5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50.04</v>
      </c>
      <c r="D25" s="73">
        <f>ROUND(C25,2)</f>
        <v>50.04</v>
      </c>
      <c r="E25" s="60">
        <v>57.53</v>
      </c>
      <c r="F25" s="61">
        <v>0</v>
      </c>
      <c r="G25" s="74">
        <v>0.00395</v>
      </c>
      <c r="H25" s="63">
        <f>MAX(G25,-0.12*F25)</f>
        <v>0.00395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5.681087500000001E-6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5.681087500000001E-6</v>
      </c>
      <c r="Z25" s="67">
        <f>IF(AND(C25&gt;=50.1,G25&lt;0),($A$2)*ABS(G25)/40000,0)</f>
        <v>0</v>
      </c>
      <c r="AA25" s="67">
        <f>R25+Y25+Z25</f>
        <v>1.1362175E-5</v>
      </c>
      <c r="AB25" s="139">
        <f>IF(AA25&gt;=0,AA25,"")</f>
        <v>1.1362175E-5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50.02</v>
      </c>
      <c r="D26" s="73">
        <f>ROUND(C26,2)</f>
        <v>50.02</v>
      </c>
      <c r="E26" s="60">
        <v>172.59</v>
      </c>
      <c r="F26" s="61">
        <v>0</v>
      </c>
      <c r="G26" s="74">
        <v>0.00526</v>
      </c>
      <c r="H26" s="63">
        <f>MAX(G26,-0.12*F26)</f>
        <v>0.00526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2.2695585E-5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2.2695585E-5</v>
      </c>
      <c r="Z26" s="67">
        <f>IF(AND(C26&gt;=50.1,G26&lt;0),($A$2)*ABS(G26)/40000,0)</f>
        <v>0</v>
      </c>
      <c r="AA26" s="67">
        <f>R26+Y26+Z26</f>
        <v>4.539117E-5</v>
      </c>
      <c r="AB26" s="139">
        <f>IF(AA26&gt;=0,AA26,"")</f>
        <v>4.539117E-5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50.01</v>
      </c>
      <c r="D27" s="73">
        <f>ROUND(C27,2)</f>
        <v>50.01</v>
      </c>
      <c r="E27" s="60">
        <v>230.12</v>
      </c>
      <c r="F27" s="61">
        <v>0</v>
      </c>
      <c r="G27" s="74">
        <v>0.00395</v>
      </c>
      <c r="H27" s="63">
        <f>MAX(G27,-0.12*F27)</f>
        <v>0.00395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2.272435E-5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2.272435E-5</v>
      </c>
      <c r="Z27" s="67">
        <f>IF(AND(C27&gt;=50.1,G27&lt;0),($A$2)*ABS(G27)/40000,0)</f>
        <v>0</v>
      </c>
      <c r="AA27" s="67">
        <f>R27+Y27+Z27</f>
        <v>4.54487E-5</v>
      </c>
      <c r="AB27" s="139">
        <f>IF(AA27&gt;=0,AA27,"")</f>
        <v>4.54487E-5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49.99</v>
      </c>
      <c r="D28" s="73">
        <f>ROUND(C28,2)</f>
        <v>49.99</v>
      </c>
      <c r="E28" s="60">
        <v>319.67</v>
      </c>
      <c r="F28" s="61">
        <v>0</v>
      </c>
      <c r="G28" s="74">
        <v>0.00395</v>
      </c>
      <c r="H28" s="63">
        <f>MAX(G28,-0.12*F28)</f>
        <v>0.00395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3.15674125E-5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3.15674125E-5</v>
      </c>
      <c r="Z28" s="67">
        <f>IF(AND(C28&gt;=50.1,G28&lt;0),($A$2)*ABS(G28)/40000,0)</f>
        <v>0</v>
      </c>
      <c r="AA28" s="67">
        <f>R28+Y28+Z28</f>
        <v>6.313482500000001E-5</v>
      </c>
      <c r="AB28" s="139">
        <f>IF(AA28&gt;=0,AA28,"")</f>
        <v>6.313482500000001E-5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49.97</v>
      </c>
      <c r="D29" s="73">
        <f>ROUND(C29,2)</f>
        <v>49.97</v>
      </c>
      <c r="E29" s="60">
        <v>383.71</v>
      </c>
      <c r="F29" s="61">
        <v>0</v>
      </c>
      <c r="G29" s="74">
        <v>0.00395</v>
      </c>
      <c r="H29" s="63">
        <f>MAX(G29,-0.12*F29)</f>
        <v>0.00395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3.78913625E-5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3.78913625E-5</v>
      </c>
      <c r="Z29" s="67">
        <f>IF(AND(C29&gt;=50.1,G29&lt;0),($A$2)*ABS(G29)/40000,0)</f>
        <v>0</v>
      </c>
      <c r="AA29" s="67">
        <f>R29+Y29+Z29</f>
        <v>7.5782725E-5</v>
      </c>
      <c r="AB29" s="139">
        <f>IF(AA29&gt;=0,AA29,"")</f>
        <v>7.5782725E-5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49.98</v>
      </c>
      <c r="D30" s="73">
        <f>ROUND(C30,2)</f>
        <v>49.98</v>
      </c>
      <c r="E30" s="60">
        <v>351.69</v>
      </c>
      <c r="F30" s="61">
        <v>0</v>
      </c>
      <c r="G30" s="74">
        <v>0.00263</v>
      </c>
      <c r="H30" s="63">
        <f>MAX(G30,-0.12*F30)</f>
        <v>0.00263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2.31236175E-5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2.31236175E-5</v>
      </c>
      <c r="Z30" s="67">
        <f>IF(AND(C30&gt;=50.1,G30&lt;0),($A$2)*ABS(G30)/40000,0)</f>
        <v>0</v>
      </c>
      <c r="AA30" s="67">
        <f>R30+Y30+Z30</f>
        <v>4.6247235E-5</v>
      </c>
      <c r="AB30" s="139">
        <f>IF(AA30&gt;=0,AA30,"")</f>
        <v>4.6247235E-5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50.04</v>
      </c>
      <c r="D31" s="73">
        <f>ROUND(C31,2)</f>
        <v>50.04</v>
      </c>
      <c r="E31" s="60">
        <v>57.53</v>
      </c>
      <c r="F31" s="61">
        <v>0</v>
      </c>
      <c r="G31" s="74">
        <v>0.00395</v>
      </c>
      <c r="H31" s="63">
        <f>MAX(G31,-0.12*F31)</f>
        <v>0.00395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5.681087500000001E-6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5.681087500000001E-6</v>
      </c>
      <c r="Z31" s="67">
        <f>IF(AND(C31&gt;=50.1,G31&lt;0),($A$2)*ABS(G31)/40000,0)</f>
        <v>0</v>
      </c>
      <c r="AA31" s="67">
        <f>R31+Y31+Z31</f>
        <v>1.1362175E-5</v>
      </c>
      <c r="AB31" s="139">
        <f>IF(AA31&gt;=0,AA31,"")</f>
        <v>1.1362175E-5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50.04</v>
      </c>
      <c r="D32" s="73">
        <f>ROUND(C32,2)</f>
        <v>50.04</v>
      </c>
      <c r="E32" s="60">
        <v>57.53</v>
      </c>
      <c r="F32" s="61">
        <v>0</v>
      </c>
      <c r="G32" s="74">
        <v>0.00395</v>
      </c>
      <c r="H32" s="63">
        <f>MAX(G32,-0.12*F32)</f>
        <v>0.00395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5.681087500000001E-6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5.681087500000001E-6</v>
      </c>
      <c r="Z32" s="67">
        <f>IF(AND(C32&gt;=50.1,G32&lt;0),($A$2)*ABS(G32)/40000,0)</f>
        <v>0</v>
      </c>
      <c r="AA32" s="67">
        <f>R32+Y32+Z32</f>
        <v>1.1362175E-5</v>
      </c>
      <c r="AB32" s="139">
        <f>IF(AA32&gt;=0,AA32,"")</f>
        <v>1.1362175E-5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50.05</v>
      </c>
      <c r="D33" s="73">
        <f>ROUND(C33,2)</f>
        <v>50.05</v>
      </c>
      <c r="E33" s="60">
        <v>0</v>
      </c>
      <c r="F33" s="61">
        <v>0</v>
      </c>
      <c r="G33" s="74">
        <v>0.00395</v>
      </c>
      <c r="H33" s="63">
        <f>MAX(G33,-0.12*F33)</f>
        <v>0.00395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50.04</v>
      </c>
      <c r="D34" s="73">
        <f>ROUND(C34,2)</f>
        <v>50.04</v>
      </c>
      <c r="E34" s="60">
        <v>57.53</v>
      </c>
      <c r="F34" s="61">
        <v>0</v>
      </c>
      <c r="G34" s="74">
        <v>0.00395</v>
      </c>
      <c r="H34" s="63">
        <f>MAX(G34,-0.12*F34)</f>
        <v>0.00395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5.681087500000001E-6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5.681087500000001E-6</v>
      </c>
      <c r="Z34" s="67">
        <f>IF(AND(C34&gt;=50.1,G34&lt;0),($A$2)*ABS(G34)/40000,0)</f>
        <v>0</v>
      </c>
      <c r="AA34" s="67">
        <f>R34+Y34+Z34</f>
        <v>1.1362175E-5</v>
      </c>
      <c r="AB34" s="139">
        <f>IF(AA34&gt;=0,AA34,"")</f>
        <v>1.1362175E-5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50.03</v>
      </c>
      <c r="D35" s="73">
        <f>ROUND(C35,2)</f>
        <v>50.03</v>
      </c>
      <c r="E35" s="60">
        <v>115.06</v>
      </c>
      <c r="F35" s="61">
        <v>0</v>
      </c>
      <c r="G35" s="74">
        <v>0.00395</v>
      </c>
      <c r="H35" s="63">
        <f>MAX(G35,-0.12*F35)</f>
        <v>0.00395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1.1362175E-5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1.1362175E-5</v>
      </c>
      <c r="Z35" s="67">
        <f>IF(AND(C35&gt;=50.1,G35&lt;0),($A$2)*ABS(G35)/40000,0)</f>
        <v>0</v>
      </c>
      <c r="AA35" s="67">
        <f>R35+Y35+Z35</f>
        <v>2.272435E-5</v>
      </c>
      <c r="AB35" s="139">
        <f>IF(AA35&gt;=0,AA35,"")</f>
        <v>2.272435E-5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50.01</v>
      </c>
      <c r="D36" s="73">
        <f>ROUND(C36,2)</f>
        <v>50.01</v>
      </c>
      <c r="E36" s="60">
        <v>230.12</v>
      </c>
      <c r="F36" s="61">
        <v>0</v>
      </c>
      <c r="G36" s="74">
        <v>0.00395</v>
      </c>
      <c r="H36" s="63">
        <f>MAX(G36,-0.12*F36)</f>
        <v>0.00395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2.272435E-5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2.272435E-5</v>
      </c>
      <c r="Z36" s="67">
        <f>IF(AND(C36&gt;=50.1,G36&lt;0),($A$2)*ABS(G36)/40000,0)</f>
        <v>0</v>
      </c>
      <c r="AA36" s="67">
        <f>R36+Y36+Z36</f>
        <v>4.54487E-5</v>
      </c>
      <c r="AB36" s="139">
        <f>IF(AA36&gt;=0,AA36,"")</f>
        <v>4.54487E-5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49.96</v>
      </c>
      <c r="D37" s="73">
        <f>ROUND(C37,2)</f>
        <v>49.96</v>
      </c>
      <c r="E37" s="60">
        <v>415.74</v>
      </c>
      <c r="F37" s="61">
        <v>0</v>
      </c>
      <c r="G37" s="74">
        <v>0.00263</v>
      </c>
      <c r="H37" s="63">
        <f>MAX(G37,-0.12*F37)</f>
        <v>0.00263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2.7334905E-5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2.7334905E-5</v>
      </c>
      <c r="Z37" s="67">
        <f>IF(AND(C37&gt;=50.1,G37&lt;0),($A$2)*ABS(G37)/40000,0)</f>
        <v>0</v>
      </c>
      <c r="AA37" s="67">
        <f>R37+Y37+Z37</f>
        <v>5.466981E-5</v>
      </c>
      <c r="AB37" s="139">
        <f>IF(AA37&gt;=0,AA37,"")</f>
        <v>5.466981E-5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49.95</v>
      </c>
      <c r="D38" s="73">
        <f>ROUND(C38,2)</f>
        <v>49.95</v>
      </c>
      <c r="E38" s="60">
        <v>447.76</v>
      </c>
      <c r="F38" s="61">
        <v>0</v>
      </c>
      <c r="G38" s="74">
        <v>0.00395</v>
      </c>
      <c r="H38" s="63">
        <f>MAX(G38,-0.12*F38)</f>
        <v>0.00395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4.421630000000001E-5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4.421630000000001E-5</v>
      </c>
      <c r="Z38" s="67">
        <f>IF(AND(C38&gt;=50.1,G38&lt;0),($A$2)*ABS(G38)/40000,0)</f>
        <v>0</v>
      </c>
      <c r="AA38" s="67">
        <f>R38+Y38+Z38</f>
        <v>8.843260000000001E-5</v>
      </c>
      <c r="AB38" s="139">
        <f>IF(AA38&gt;=0,AA38,"")</f>
        <v>8.843260000000001E-5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49.97</v>
      </c>
      <c r="D39" s="73">
        <f>ROUND(C39,2)</f>
        <v>49.97</v>
      </c>
      <c r="E39" s="60">
        <v>383.71</v>
      </c>
      <c r="F39" s="61">
        <v>0</v>
      </c>
      <c r="G39" s="74">
        <v>0.00263</v>
      </c>
      <c r="H39" s="63">
        <f>MAX(G39,-0.12*F39)</f>
        <v>0.00263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2.52289325E-5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2.52289325E-5</v>
      </c>
      <c r="Z39" s="67">
        <f>IF(AND(C39&gt;=50.1,G39&lt;0),($A$2)*ABS(G39)/40000,0)</f>
        <v>0</v>
      </c>
      <c r="AA39" s="67">
        <f>R39+Y39+Z39</f>
        <v>5.0457865E-5</v>
      </c>
      <c r="AB39" s="139">
        <f>IF(AA39&gt;=0,AA39,"")</f>
        <v>5.0457865E-5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50.02</v>
      </c>
      <c r="D40" s="73">
        <f>ROUND(C40,2)</f>
        <v>50.02</v>
      </c>
      <c r="E40" s="60">
        <v>172.59</v>
      </c>
      <c r="F40" s="61">
        <v>0</v>
      </c>
      <c r="G40" s="74">
        <v>0.00263</v>
      </c>
      <c r="H40" s="63">
        <f>MAX(G40,-0.12*F40)</f>
        <v>0.00263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1.13477925E-5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1.13477925E-5</v>
      </c>
      <c r="Z40" s="67">
        <f>IF(AND(C40&gt;=50.1,G40&lt;0),($A$2)*ABS(G40)/40000,0)</f>
        <v>0</v>
      </c>
      <c r="AA40" s="67">
        <f>R40+Y40+Z40</f>
        <v>2.2695585E-5</v>
      </c>
      <c r="AB40" s="139">
        <f>IF(AA40&gt;=0,AA40,"")</f>
        <v>2.2695585E-5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49.98</v>
      </c>
      <c r="D41" s="73">
        <f>ROUND(C41,2)</f>
        <v>49.98</v>
      </c>
      <c r="E41" s="60">
        <v>351.69</v>
      </c>
      <c r="F41" s="61">
        <v>0</v>
      </c>
      <c r="G41" s="74">
        <v>0.00395</v>
      </c>
      <c r="H41" s="63">
        <f>MAX(G41,-0.12*F41)</f>
        <v>0.00395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3.47293875E-5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3.47293875E-5</v>
      </c>
      <c r="Z41" s="67">
        <f>IF(AND(C41&gt;=50.1,G41&lt;0),($A$2)*ABS(G41)/40000,0)</f>
        <v>0</v>
      </c>
      <c r="AA41" s="67">
        <f>R41+Y41+Z41</f>
        <v>6.9458775E-5</v>
      </c>
      <c r="AB41" s="139">
        <f>IF(AA41&gt;=0,AA41,"")</f>
        <v>6.9458775E-5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49.96</v>
      </c>
      <c r="D42" s="73">
        <f>ROUND(C42,2)</f>
        <v>49.96</v>
      </c>
      <c r="E42" s="60">
        <v>415.74</v>
      </c>
      <c r="F42" s="61">
        <v>0</v>
      </c>
      <c r="G42" s="74">
        <v>0.00395</v>
      </c>
      <c r="H42" s="63">
        <f>MAX(G42,-0.12*F42)</f>
        <v>0.00395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4.1054325E-5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4.1054325E-5</v>
      </c>
      <c r="Z42" s="67">
        <f>IF(AND(C42&gt;=50.1,G42&lt;0),($A$2)*ABS(G42)/40000,0)</f>
        <v>0</v>
      </c>
      <c r="AA42" s="67">
        <f>R42+Y42+Z42</f>
        <v>8.210865E-5</v>
      </c>
      <c r="AB42" s="139">
        <f>IF(AA42&gt;=0,AA42,"")</f>
        <v>8.210865E-5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49.96</v>
      </c>
      <c r="D43" s="73">
        <f>ROUND(C43,2)</f>
        <v>49.96</v>
      </c>
      <c r="E43" s="60">
        <v>415.74</v>
      </c>
      <c r="F43" s="61">
        <v>0</v>
      </c>
      <c r="G43" s="74">
        <v>0.00263</v>
      </c>
      <c r="H43" s="63">
        <f>MAX(G43,-0.12*F43)</f>
        <v>0.00263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2.7334905E-5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2.7334905E-5</v>
      </c>
      <c r="Z43" s="67">
        <f>IF(AND(C43&gt;=50.1,G43&lt;0),($A$2)*ABS(G43)/40000,0)</f>
        <v>0</v>
      </c>
      <c r="AA43" s="67">
        <f>R43+Y43+Z43</f>
        <v>5.466981E-5</v>
      </c>
      <c r="AB43" s="139">
        <f>IF(AA43&gt;=0,AA43,"")</f>
        <v>5.466981E-5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49.89</v>
      </c>
      <c r="D44" s="73">
        <f>ROUND(C44,2)</f>
        <v>49.89</v>
      </c>
      <c r="E44" s="60">
        <v>639.89</v>
      </c>
      <c r="F44" s="61">
        <v>0</v>
      </c>
      <c r="G44" s="74">
        <v>0.00395</v>
      </c>
      <c r="H44" s="63">
        <f>MAX(G44,-0.12*F44)</f>
        <v>0.00395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6.31891375E-5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6.31891375E-5</v>
      </c>
      <c r="Z44" s="67">
        <f>IF(AND(C44&gt;=50.1,G44&lt;0),($A$2)*ABS(G44)/40000,0)</f>
        <v>0</v>
      </c>
      <c r="AA44" s="67">
        <f>R44+Y44+Z44</f>
        <v>0.000126378275</v>
      </c>
      <c r="AB44" s="139">
        <f>IF(AA44&gt;=0,AA44,"")</f>
        <v>0.000126378275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49.83</v>
      </c>
      <c r="D45" s="73">
        <f>ROUND(C45,2)</f>
        <v>49.83</v>
      </c>
      <c r="E45" s="60">
        <v>800</v>
      </c>
      <c r="F45" s="61">
        <v>0</v>
      </c>
      <c r="G45" s="74">
        <v>0.00395</v>
      </c>
      <c r="H45" s="63">
        <f>MAX(G45,-0.12*F45)</f>
        <v>0.00395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7.900000000000001E-5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7.900000000000001E-5</v>
      </c>
      <c r="Z45" s="67">
        <f>IF(AND(C45&gt;=50.1,G45&lt;0),($A$2)*ABS(G45)/40000,0)</f>
        <v>0</v>
      </c>
      <c r="AA45" s="67">
        <f>R45+Y45+Z45</f>
        <v>0.000158</v>
      </c>
      <c r="AB45" s="139">
        <f>IF(AA45&gt;=0,AA45,"")</f>
        <v>0.000158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49.92</v>
      </c>
      <c r="D46" s="73">
        <f>ROUND(C46,2)</f>
        <v>49.92</v>
      </c>
      <c r="E46" s="60">
        <v>543.8200000000001</v>
      </c>
      <c r="F46" s="61">
        <v>0</v>
      </c>
      <c r="G46" s="74">
        <v>0.00395</v>
      </c>
      <c r="H46" s="63">
        <f>MAX(G46,-0.12*F46)</f>
        <v>0.00395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5.370222500000002E-5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5.370222500000002E-5</v>
      </c>
      <c r="Z46" s="67">
        <f>IF(AND(C46&gt;=50.1,G46&lt;0),($A$2)*ABS(G46)/40000,0)</f>
        <v>0</v>
      </c>
      <c r="AA46" s="67">
        <f>R46+Y46+Z46</f>
        <v>0.00010740445</v>
      </c>
      <c r="AB46" s="139">
        <f>IF(AA46&gt;=0,AA46,"")</f>
        <v>0.00010740445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50.02</v>
      </c>
      <c r="D47" s="73">
        <f>ROUND(C47,2)</f>
        <v>50.02</v>
      </c>
      <c r="E47" s="60">
        <v>172.59</v>
      </c>
      <c r="F47" s="61">
        <v>0</v>
      </c>
      <c r="G47" s="74">
        <v>0.00395</v>
      </c>
      <c r="H47" s="63">
        <f>MAX(G47,-0.12*F47)</f>
        <v>0.00395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1.70432625E-5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1.70432625E-5</v>
      </c>
      <c r="Z47" s="67">
        <f>IF(AND(C47&gt;=50.1,G47&lt;0),($A$2)*ABS(G47)/40000,0)</f>
        <v>0</v>
      </c>
      <c r="AA47" s="67">
        <f>R47+Y47+Z47</f>
        <v>3.408652500000001E-5</v>
      </c>
      <c r="AB47" s="139">
        <f>IF(AA47&gt;=0,AA47,"")</f>
        <v>3.408652500000001E-5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49.98</v>
      </c>
      <c r="D48" s="73">
        <f>ROUND(C48,2)</f>
        <v>49.98</v>
      </c>
      <c r="E48" s="60">
        <v>351.69</v>
      </c>
      <c r="F48" s="61">
        <v>0</v>
      </c>
      <c r="G48" s="74">
        <v>0.00395</v>
      </c>
      <c r="H48" s="63">
        <f>MAX(G48,-0.12*F48)</f>
        <v>0.00395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3.47293875E-5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3.47293875E-5</v>
      </c>
      <c r="Z48" s="67">
        <f>IF(AND(C48&gt;=50.1,G48&lt;0),($A$2)*ABS(G48)/40000,0)</f>
        <v>0</v>
      </c>
      <c r="AA48" s="67">
        <f>R48+Y48+Z48</f>
        <v>6.9458775E-5</v>
      </c>
      <c r="AB48" s="139">
        <f>IF(AA48&gt;=0,AA48,"")</f>
        <v>6.9458775E-5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</v>
      </c>
      <c r="D49" s="73">
        <f>ROUND(C49,2)</f>
        <v>50</v>
      </c>
      <c r="E49" s="60">
        <v>287.65</v>
      </c>
      <c r="F49" s="61">
        <v>0</v>
      </c>
      <c r="G49" s="74">
        <v>0.00395</v>
      </c>
      <c r="H49" s="63">
        <f>MAX(G49,-0.12*F49)</f>
        <v>0.00395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2.84054375E-5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2.84054375E-5</v>
      </c>
      <c r="Z49" s="67">
        <f>IF(AND(C49&gt;=50.1,G49&lt;0),($A$2)*ABS(G49)/40000,0)</f>
        <v>0</v>
      </c>
      <c r="AA49" s="67">
        <f>R49+Y49+Z49</f>
        <v>5.681087500000001E-5</v>
      </c>
      <c r="AB49" s="139">
        <f>IF(AA49&gt;=0,AA49,"")</f>
        <v>5.681087500000001E-5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50.05</v>
      </c>
      <c r="D50" s="73">
        <f>ROUND(C50,2)</f>
        <v>50.05</v>
      </c>
      <c r="E50" s="60">
        <v>0</v>
      </c>
      <c r="F50" s="61">
        <v>0</v>
      </c>
      <c r="G50" s="74">
        <v>0.00395</v>
      </c>
      <c r="H50" s="63">
        <f>MAX(G50,-0.12*F50)</f>
        <v>0.00395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50.03</v>
      </c>
      <c r="D51" s="73">
        <f>ROUND(C51,2)</f>
        <v>50.03</v>
      </c>
      <c r="E51" s="60">
        <v>115.06</v>
      </c>
      <c r="F51" s="61">
        <v>0</v>
      </c>
      <c r="G51" s="74">
        <v>0.00395</v>
      </c>
      <c r="H51" s="63">
        <f>MAX(G51,-0.12*F51)</f>
        <v>0.00395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1.1362175E-5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1.1362175E-5</v>
      </c>
      <c r="Z51" s="67">
        <f>IF(AND(C51&gt;=50.1,G51&lt;0),($A$2)*ABS(G51)/40000,0)</f>
        <v>0</v>
      </c>
      <c r="AA51" s="67">
        <f>R51+Y51+Z51</f>
        <v>2.272435E-5</v>
      </c>
      <c r="AB51" s="139">
        <f>IF(AA51&gt;=0,AA51,"")</f>
        <v>2.272435E-5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50.05</v>
      </c>
      <c r="D52" s="73">
        <f>ROUND(C52,2)</f>
        <v>50.05</v>
      </c>
      <c r="E52" s="60">
        <v>0</v>
      </c>
      <c r="F52" s="61">
        <v>0</v>
      </c>
      <c r="G52" s="74">
        <v>0.00395</v>
      </c>
      <c r="H52" s="63">
        <f>MAX(G52,-0.12*F52)</f>
        <v>0.00395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50.03</v>
      </c>
      <c r="D53" s="73">
        <f>ROUND(C53,2)</f>
        <v>50.03</v>
      </c>
      <c r="E53" s="60">
        <v>115.06</v>
      </c>
      <c r="F53" s="61">
        <v>0</v>
      </c>
      <c r="G53" s="74">
        <v>0.00395</v>
      </c>
      <c r="H53" s="63">
        <f>MAX(G53,-0.12*F53)</f>
        <v>0.00395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1.1362175E-5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1.1362175E-5</v>
      </c>
      <c r="Z53" s="67">
        <f>IF(AND(C53&gt;=50.1,G53&lt;0),($A$2)*ABS(G53)/40000,0)</f>
        <v>0</v>
      </c>
      <c r="AA53" s="67">
        <f>R53+Y53+Z53</f>
        <v>2.272435E-5</v>
      </c>
      <c r="AB53" s="139">
        <f>IF(AA53&gt;=0,AA53,"")</f>
        <v>2.272435E-5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49.96</v>
      </c>
      <c r="D54" s="73">
        <f>ROUND(C54,2)</f>
        <v>49.96</v>
      </c>
      <c r="E54" s="60">
        <v>415.74</v>
      </c>
      <c r="F54" s="61">
        <v>0</v>
      </c>
      <c r="G54" s="74">
        <v>0.00263</v>
      </c>
      <c r="H54" s="63">
        <f>MAX(G54,-0.12*F54)</f>
        <v>0.00263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2.7334905E-5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2.7334905E-5</v>
      </c>
      <c r="Z54" s="67">
        <f>IF(AND(C54&gt;=50.1,G54&lt;0),($A$2)*ABS(G54)/40000,0)</f>
        <v>0</v>
      </c>
      <c r="AA54" s="67">
        <f>R54+Y54+Z54</f>
        <v>5.466981E-5</v>
      </c>
      <c r="AB54" s="139">
        <f>IF(AA54&gt;=0,AA54,"")</f>
        <v>5.466981E-5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49.93</v>
      </c>
      <c r="D55" s="73">
        <f>ROUND(C55,2)</f>
        <v>49.93</v>
      </c>
      <c r="E55" s="60">
        <v>511.8</v>
      </c>
      <c r="F55" s="61">
        <v>0</v>
      </c>
      <c r="G55" s="74">
        <v>0.00395</v>
      </c>
      <c r="H55" s="63">
        <f>MAX(G55,-0.12*F55)</f>
        <v>0.00395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5.054025000000001E-5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5.054025000000001E-5</v>
      </c>
      <c r="Z55" s="67">
        <f>IF(AND(C55&gt;=50.1,G55&lt;0),($A$2)*ABS(G55)/40000,0)</f>
        <v>0</v>
      </c>
      <c r="AA55" s="67">
        <f>R55+Y55+Z55</f>
        <v>0.0001010805</v>
      </c>
      <c r="AB55" s="139">
        <f>IF(AA55&gt;=0,AA55,"")</f>
        <v>0.0001010805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49.95</v>
      </c>
      <c r="D56" s="73">
        <f>ROUND(C56,2)</f>
        <v>49.95</v>
      </c>
      <c r="E56" s="60">
        <v>447.76</v>
      </c>
      <c r="F56" s="61">
        <v>0</v>
      </c>
      <c r="G56" s="74">
        <v>0.00395</v>
      </c>
      <c r="H56" s="63">
        <f>MAX(G56,-0.12*F56)</f>
        <v>0.00395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4.421630000000001E-5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4.421630000000001E-5</v>
      </c>
      <c r="Z56" s="67">
        <f>IF(AND(C56&gt;=50.1,G56&lt;0),($A$2)*ABS(G56)/40000,0)</f>
        <v>0</v>
      </c>
      <c r="AA56" s="67">
        <f>R56+Y56+Z56</f>
        <v>8.843260000000001E-5</v>
      </c>
      <c r="AB56" s="139">
        <f>IF(AA56&gt;=0,AA56,"")</f>
        <v>8.843260000000001E-5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49.86</v>
      </c>
      <c r="D57" s="73">
        <f>ROUND(C57,2)</f>
        <v>49.86</v>
      </c>
      <c r="E57" s="60">
        <v>735.96</v>
      </c>
      <c r="F57" s="61">
        <v>0</v>
      </c>
      <c r="G57" s="74">
        <v>0.00395</v>
      </c>
      <c r="H57" s="63">
        <f>MAX(G57,-0.12*F57)</f>
        <v>0.00395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7.267605000000001E-5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7.267605000000001E-5</v>
      </c>
      <c r="Z57" s="67">
        <f>IF(AND(C57&gt;=50.1,G57&lt;0),($A$2)*ABS(G57)/40000,0)</f>
        <v>0</v>
      </c>
      <c r="AA57" s="67">
        <f>R57+Y57+Z57</f>
        <v>0.0001453521</v>
      </c>
      <c r="AB57" s="139">
        <f>IF(AA57&gt;=0,AA57,"")</f>
        <v>0.0001453521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49.97</v>
      </c>
      <c r="D58" s="73">
        <f>ROUND(C58,2)</f>
        <v>49.97</v>
      </c>
      <c r="E58" s="60">
        <v>383.71</v>
      </c>
      <c r="F58" s="61">
        <v>0</v>
      </c>
      <c r="G58" s="74">
        <v>0.00263</v>
      </c>
      <c r="H58" s="63">
        <f>MAX(G58,-0.12*F58)</f>
        <v>0.00263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2.52289325E-5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2.52289325E-5</v>
      </c>
      <c r="Z58" s="67">
        <f>IF(AND(C58&gt;=50.1,G58&lt;0),($A$2)*ABS(G58)/40000,0)</f>
        <v>0</v>
      </c>
      <c r="AA58" s="67">
        <f>R58+Y58+Z58</f>
        <v>5.0457865E-5</v>
      </c>
      <c r="AB58" s="139">
        <f>IF(AA58&gt;=0,AA58,"")</f>
        <v>5.0457865E-5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50.03</v>
      </c>
      <c r="D59" s="73">
        <f>ROUND(C59,2)</f>
        <v>50.03</v>
      </c>
      <c r="E59" s="60">
        <v>115.06</v>
      </c>
      <c r="F59" s="61">
        <v>0</v>
      </c>
      <c r="G59" s="74">
        <v>0.00395</v>
      </c>
      <c r="H59" s="63">
        <f>MAX(G59,-0.12*F59)</f>
        <v>0.00395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1.1362175E-5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1.1362175E-5</v>
      </c>
      <c r="Z59" s="67">
        <f>IF(AND(C59&gt;=50.1,G59&lt;0),($A$2)*ABS(G59)/40000,0)</f>
        <v>0</v>
      </c>
      <c r="AA59" s="67">
        <f>R59+Y59+Z59</f>
        <v>2.272435E-5</v>
      </c>
      <c r="AB59" s="139">
        <f>IF(AA59&gt;=0,AA59,"")</f>
        <v>2.272435E-5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50.05</v>
      </c>
      <c r="D60" s="73">
        <f>ROUND(C60,2)</f>
        <v>50.05</v>
      </c>
      <c r="E60" s="60">
        <v>0</v>
      </c>
      <c r="F60" s="61">
        <v>0</v>
      </c>
      <c r="G60" s="74">
        <v>0.00395</v>
      </c>
      <c r="H60" s="63">
        <f>MAX(G60,-0.12*F60)</f>
        <v>0.00395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230.12</v>
      </c>
      <c r="F61" s="61">
        <v>0</v>
      </c>
      <c r="G61" s="74">
        <v>0.00395</v>
      </c>
      <c r="H61" s="63">
        <f>MAX(G61,-0.12*F61)</f>
        <v>0.00395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2.272435E-5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2.272435E-5</v>
      </c>
      <c r="Z61" s="67">
        <f>IF(AND(C61&gt;=50.1,G61&lt;0),($A$2)*ABS(G61)/40000,0)</f>
        <v>0</v>
      </c>
      <c r="AA61" s="67">
        <f>R61+Y61+Z61</f>
        <v>4.54487E-5</v>
      </c>
      <c r="AB61" s="139">
        <f>IF(AA61&gt;=0,AA61,"")</f>
        <v>4.54487E-5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49.96</v>
      </c>
      <c r="D62" s="73">
        <f>ROUND(C62,2)</f>
        <v>49.96</v>
      </c>
      <c r="E62" s="60">
        <v>415.74</v>
      </c>
      <c r="F62" s="61">
        <v>0</v>
      </c>
      <c r="G62" s="74">
        <v>0.00263</v>
      </c>
      <c r="H62" s="63">
        <f>MAX(G62,-0.12*F62)</f>
        <v>0.00263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2.7334905E-5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2.7334905E-5</v>
      </c>
      <c r="Z62" s="67">
        <f>IF(AND(C62&gt;=50.1,G62&lt;0),($A$2)*ABS(G62)/40000,0)</f>
        <v>0</v>
      </c>
      <c r="AA62" s="67">
        <f>R62+Y62+Z62</f>
        <v>5.466981E-5</v>
      </c>
      <c r="AB62" s="139">
        <f>IF(AA62&gt;=0,AA62,"")</f>
        <v>5.466981E-5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49.99</v>
      </c>
      <c r="D63" s="73">
        <f>ROUND(C63,2)</f>
        <v>49.99</v>
      </c>
      <c r="E63" s="60">
        <v>319.67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49.98</v>
      </c>
      <c r="D64" s="73">
        <f>ROUND(C64,2)</f>
        <v>49.98</v>
      </c>
      <c r="E64" s="60">
        <v>351.69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49.94</v>
      </c>
      <c r="D65" s="73">
        <f>ROUND(C65,2)</f>
        <v>49.94</v>
      </c>
      <c r="E65" s="60">
        <v>479.78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49.97</v>
      </c>
      <c r="D66" s="73">
        <f>ROUND(C66,2)</f>
        <v>49.97</v>
      </c>
      <c r="E66" s="60">
        <v>383.71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50.02</v>
      </c>
      <c r="D67" s="73">
        <f>ROUND(C67,2)</f>
        <v>50.02</v>
      </c>
      <c r="E67" s="60">
        <v>172.59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50.04</v>
      </c>
      <c r="D68" s="73">
        <f>ROUND(C68,2)</f>
        <v>50.04</v>
      </c>
      <c r="E68" s="60">
        <v>57.53</v>
      </c>
      <c r="F68" s="61">
        <v>0</v>
      </c>
      <c r="G68" s="74">
        <v>0.00395</v>
      </c>
      <c r="H68" s="63">
        <f>MAX(G68,-0.12*F68)</f>
        <v>0.00395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5.681087500000001E-6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5.681087500000001E-6</v>
      </c>
      <c r="Z68" s="67">
        <f>IF(AND(C68&gt;=50.1,G68&lt;0),($A$2)*ABS(G68)/40000,0)</f>
        <v>0</v>
      </c>
      <c r="AA68" s="67">
        <f>R68+Y68+Z68</f>
        <v>1.1362175E-5</v>
      </c>
      <c r="AB68" s="139">
        <f>IF(AA68&gt;=0,AA68,"")</f>
        <v>1.1362175E-5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49.97</v>
      </c>
      <c r="D69" s="73">
        <f>ROUND(C69,2)</f>
        <v>49.97</v>
      </c>
      <c r="E69" s="60">
        <v>383.71</v>
      </c>
      <c r="F69" s="61">
        <v>0</v>
      </c>
      <c r="G69" s="74">
        <v>0.00395</v>
      </c>
      <c r="H69" s="63">
        <f>MAX(G69,-0.12*F69)</f>
        <v>0.00395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3.78913625E-5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3.78913625E-5</v>
      </c>
      <c r="Z69" s="67">
        <f>IF(AND(C69&gt;=50.1,G69&lt;0),($A$2)*ABS(G69)/40000,0)</f>
        <v>0</v>
      </c>
      <c r="AA69" s="67">
        <f>R69+Y69+Z69</f>
        <v>7.5782725E-5</v>
      </c>
      <c r="AB69" s="139">
        <f>IF(AA69&gt;=0,AA69,"")</f>
        <v>7.5782725E-5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</v>
      </c>
      <c r="D70" s="73">
        <f>ROUND(C70,2)</f>
        <v>50</v>
      </c>
      <c r="E70" s="60">
        <v>287.65</v>
      </c>
      <c r="F70" s="61">
        <v>0</v>
      </c>
      <c r="G70" s="74">
        <v>0.00395</v>
      </c>
      <c r="H70" s="63">
        <f>MAX(G70,-0.12*F70)</f>
        <v>0.00395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2.84054375E-5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2.84054375E-5</v>
      </c>
      <c r="Z70" s="67">
        <f>IF(AND(C70&gt;=50.1,G70&lt;0),($A$2)*ABS(G70)/40000,0)</f>
        <v>0</v>
      </c>
      <c r="AA70" s="67">
        <f>R70+Y70+Z70</f>
        <v>5.681087500000001E-5</v>
      </c>
      <c r="AB70" s="139">
        <f>IF(AA70&gt;=0,AA70,"")</f>
        <v>5.681087500000001E-5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49.99</v>
      </c>
      <c r="D71" s="73">
        <f>ROUND(C71,2)</f>
        <v>49.99</v>
      </c>
      <c r="E71" s="60">
        <v>319.67</v>
      </c>
      <c r="F71" s="61">
        <v>0</v>
      </c>
      <c r="G71" s="74">
        <v>0.00526</v>
      </c>
      <c r="H71" s="63">
        <f>MAX(G71,-0.12*F71)</f>
        <v>0.00526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4.2036605E-5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4.2036605E-5</v>
      </c>
      <c r="Z71" s="67">
        <f>IF(AND(C71&gt;=50.1,G71&lt;0),($A$2)*ABS(G71)/40000,0)</f>
        <v>0</v>
      </c>
      <c r="AA71" s="67">
        <f>R71+Y71+Z71</f>
        <v>8.407320999999999E-5</v>
      </c>
      <c r="AB71" s="139">
        <f>IF(AA71&gt;=0,AA71,"")</f>
        <v>8.407320999999999E-5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50.08</v>
      </c>
      <c r="D72" s="73">
        <f>ROUND(C72,2)</f>
        <v>50.08</v>
      </c>
      <c r="E72" s="60">
        <v>0</v>
      </c>
      <c r="F72" s="61">
        <v>0</v>
      </c>
      <c r="G72" s="74">
        <v>0.00263</v>
      </c>
      <c r="H72" s="63">
        <f>MAX(G72,-0.12*F72)</f>
        <v>0.00263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49.94</v>
      </c>
      <c r="D73" s="73">
        <f>ROUND(C73,2)</f>
        <v>49.94</v>
      </c>
      <c r="E73" s="60">
        <v>479.78</v>
      </c>
      <c r="F73" s="61">
        <v>0</v>
      </c>
      <c r="G73" s="74">
        <v>0.00395</v>
      </c>
      <c r="H73" s="63">
        <f>MAX(G73,-0.12*F73)</f>
        <v>0.00395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4.737827500000001E-5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4.737827500000001E-5</v>
      </c>
      <c r="Z73" s="67">
        <f>IF(AND(C73&gt;=50.1,G73&lt;0),($A$2)*ABS(G73)/40000,0)</f>
        <v>0</v>
      </c>
      <c r="AA73" s="67">
        <f>R73+Y73+Z73</f>
        <v>9.475655000000001E-5</v>
      </c>
      <c r="AB73" s="139">
        <f>IF(AA73&gt;=0,AA73,"")</f>
        <v>9.475655000000001E-5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49.95</v>
      </c>
      <c r="D74" s="73">
        <f>ROUND(C74,2)</f>
        <v>49.95</v>
      </c>
      <c r="E74" s="60">
        <v>447.76</v>
      </c>
      <c r="F74" s="61">
        <v>0</v>
      </c>
      <c r="G74" s="74">
        <v>0.00263</v>
      </c>
      <c r="H74" s="63">
        <f>MAX(G74,-0.12*F74)</f>
        <v>0.00263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2.944022E-5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2.944022E-5</v>
      </c>
      <c r="Z74" s="67">
        <f>IF(AND(C74&gt;=50.1,G74&lt;0),($A$2)*ABS(G74)/40000,0)</f>
        <v>0</v>
      </c>
      <c r="AA74" s="67">
        <f>R74+Y74+Z74</f>
        <v>5.888044E-5</v>
      </c>
      <c r="AB74" s="139">
        <f>IF(AA74&gt;=0,AA74,"")</f>
        <v>5.888044E-5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49.92</v>
      </c>
      <c r="D75" s="73">
        <f>ROUND(C75,2)</f>
        <v>49.92</v>
      </c>
      <c r="E75" s="60">
        <v>543.8200000000001</v>
      </c>
      <c r="F75" s="61">
        <v>0</v>
      </c>
      <c r="G75" s="74">
        <v>0.00263</v>
      </c>
      <c r="H75" s="63">
        <f>MAX(G75,-0.12*F75)</f>
        <v>0.00263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3.5756165E-5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3.5756165E-5</v>
      </c>
      <c r="Z75" s="67">
        <f>IF(AND(C75&gt;=50.1,G75&lt;0),($A$2)*ABS(G75)/40000,0)</f>
        <v>0</v>
      </c>
      <c r="AA75" s="67">
        <f>R75+Y75+Z75</f>
        <v>7.151233E-5</v>
      </c>
      <c r="AB75" s="139">
        <f>IF(AA75&gt;=0,AA75,"")</f>
        <v>7.151233E-5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</v>
      </c>
      <c r="D76" s="73">
        <f>ROUND(C76,2)</f>
        <v>50</v>
      </c>
      <c r="E76" s="60">
        <v>287.65</v>
      </c>
      <c r="F76" s="61">
        <v>0</v>
      </c>
      <c r="G76" s="74">
        <v>0.00395</v>
      </c>
      <c r="H76" s="63">
        <f>MAX(G76,-0.12*F76)</f>
        <v>0.00395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2.84054375E-5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2.84054375E-5</v>
      </c>
      <c r="Z76" s="67">
        <f>IF(AND(C76&gt;=50.1,G76&lt;0),($A$2)*ABS(G76)/40000,0)</f>
        <v>0</v>
      </c>
      <c r="AA76" s="67">
        <f>R76+Y76+Z76</f>
        <v>5.681087500000001E-5</v>
      </c>
      <c r="AB76" s="139">
        <f>IF(AA76&gt;=0,AA76,"")</f>
        <v>5.681087500000001E-5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49.94</v>
      </c>
      <c r="D77" s="73">
        <f>ROUND(C77,2)</f>
        <v>49.94</v>
      </c>
      <c r="E77" s="60">
        <v>479.78</v>
      </c>
      <c r="F77" s="61">
        <v>0</v>
      </c>
      <c r="G77" s="74">
        <v>0.00263</v>
      </c>
      <c r="H77" s="63">
        <f>MAX(G77,-0.12*F77)</f>
        <v>0.00263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3.154553499999999E-5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3.154553499999999E-5</v>
      </c>
      <c r="Z77" s="67">
        <f>IF(AND(C77&gt;=50.1,G77&lt;0),($A$2)*ABS(G77)/40000,0)</f>
        <v>0</v>
      </c>
      <c r="AA77" s="67">
        <f>R77+Y77+Z77</f>
        <v>6.309106999999999E-5</v>
      </c>
      <c r="AB77" s="139">
        <f>IF(AA77&gt;=0,AA77,"")</f>
        <v>6.309106999999999E-5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</v>
      </c>
      <c r="D78" s="73">
        <f>ROUND(C78,2)</f>
        <v>50</v>
      </c>
      <c r="E78" s="60">
        <v>287.65</v>
      </c>
      <c r="F78" s="61">
        <v>0</v>
      </c>
      <c r="G78" s="74">
        <v>0.00395</v>
      </c>
      <c r="H78" s="63">
        <f>MAX(G78,-0.12*F78)</f>
        <v>0.00395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2.84054375E-5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2.84054375E-5</v>
      </c>
      <c r="Z78" s="67">
        <f>IF(AND(C78&gt;=50.1,G78&lt;0),($A$2)*ABS(G78)/40000,0)</f>
        <v>0</v>
      </c>
      <c r="AA78" s="67">
        <f>R78+Y78+Z78</f>
        <v>5.681087500000001E-5</v>
      </c>
      <c r="AB78" s="139">
        <f>IF(AA78&gt;=0,AA78,"")</f>
        <v>5.681087500000001E-5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49.94</v>
      </c>
      <c r="D79" s="73">
        <f>ROUND(C79,2)</f>
        <v>49.94</v>
      </c>
      <c r="E79" s="60">
        <v>479.78</v>
      </c>
      <c r="F79" s="61">
        <v>0</v>
      </c>
      <c r="G79" s="74">
        <v>0.00395</v>
      </c>
      <c r="H79" s="63">
        <f>MAX(G79,-0.12*F79)</f>
        <v>0.00395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4.737827500000001E-5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4.737827500000001E-5</v>
      </c>
      <c r="Z79" s="67">
        <f>IF(AND(C79&gt;=50.1,G79&lt;0),($A$2)*ABS(G79)/40000,0)</f>
        <v>0</v>
      </c>
      <c r="AA79" s="67">
        <f>R79+Y79+Z79</f>
        <v>9.475655000000001E-5</v>
      </c>
      <c r="AB79" s="139">
        <f>IF(AA79&gt;=0,AA79,"")</f>
        <v>9.475655000000001E-5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115.06</v>
      </c>
      <c r="F80" s="61">
        <v>0</v>
      </c>
      <c r="G80" s="74">
        <v>0.00395</v>
      </c>
      <c r="H80" s="63">
        <f>MAX(G80,-0.12*F80)</f>
        <v>0.00395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1.1362175E-5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1.1362175E-5</v>
      </c>
      <c r="Z80" s="67">
        <f>IF(AND(C80&gt;=50.1,G80&lt;0),($A$2)*ABS(G80)/40000,0)</f>
        <v>0</v>
      </c>
      <c r="AA80" s="67">
        <f>R80+Y80+Z80</f>
        <v>2.272435E-5</v>
      </c>
      <c r="AB80" s="139">
        <f>IF(AA80&gt;=0,AA80,"")</f>
        <v>2.272435E-5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49.93</v>
      </c>
      <c r="D81" s="73">
        <f>ROUND(C81,2)</f>
        <v>49.93</v>
      </c>
      <c r="E81" s="60">
        <v>511.8</v>
      </c>
      <c r="F81" s="61">
        <v>0</v>
      </c>
      <c r="G81" s="74">
        <v>0.00395</v>
      </c>
      <c r="H81" s="63">
        <f>MAX(G81,-0.12*F81)</f>
        <v>0.00395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5.054025000000001E-5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5.054025000000001E-5</v>
      </c>
      <c r="Z81" s="67">
        <f>IF(AND(C81&gt;=50.1,G81&lt;0),($A$2)*ABS(G81)/40000,0)</f>
        <v>0</v>
      </c>
      <c r="AA81" s="67">
        <f>R81+Y81+Z81</f>
        <v>0.0001010805</v>
      </c>
      <c r="AB81" s="139">
        <f>IF(AA81&gt;=0,AA81,"")</f>
        <v>0.0001010805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50</v>
      </c>
      <c r="D82" s="73">
        <f>ROUND(C82,2)</f>
        <v>50</v>
      </c>
      <c r="E82" s="60">
        <v>287.65</v>
      </c>
      <c r="F82" s="61">
        <v>0</v>
      </c>
      <c r="G82" s="74">
        <v>0.00659</v>
      </c>
      <c r="H82" s="63">
        <f>MAX(G82,-0.12*F82)</f>
        <v>0.00659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4.73903375E-5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4.73903375E-5</v>
      </c>
      <c r="Z82" s="67">
        <f>IF(AND(C82&gt;=50.1,G82&lt;0),($A$2)*ABS(G82)/40000,0)</f>
        <v>0</v>
      </c>
      <c r="AA82" s="67">
        <f>R82+Y82+Z82</f>
        <v>9.4780675E-5</v>
      </c>
      <c r="AB82" s="139">
        <f>IF(AA82&gt;=0,AA82,"")</f>
        <v>9.4780675E-5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50.02</v>
      </c>
      <c r="D83" s="73">
        <f>ROUND(C83,2)</f>
        <v>50.02</v>
      </c>
      <c r="E83" s="60">
        <v>172.59</v>
      </c>
      <c r="F83" s="61">
        <v>0</v>
      </c>
      <c r="G83" s="74">
        <v>0.00659</v>
      </c>
      <c r="H83" s="63">
        <f>MAX(G83,-0.12*F83)</f>
        <v>0.00659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2.84342025E-5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2.84342025E-5</v>
      </c>
      <c r="Z83" s="67">
        <f>IF(AND(C83&gt;=50.1,G83&lt;0),($A$2)*ABS(G83)/40000,0)</f>
        <v>0</v>
      </c>
      <c r="AA83" s="67">
        <f>R83+Y83+Z83</f>
        <v>5.6868405E-5</v>
      </c>
      <c r="AB83" s="139">
        <f>IF(AA83&gt;=0,AA83,"")</f>
        <v>5.6868405E-5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50.02</v>
      </c>
      <c r="D84" s="73">
        <f>ROUND(C84,2)</f>
        <v>50.02</v>
      </c>
      <c r="E84" s="60">
        <v>172.59</v>
      </c>
      <c r="F84" s="61">
        <v>0</v>
      </c>
      <c r="G84" s="74">
        <v>0.00659</v>
      </c>
      <c r="H84" s="63">
        <f>MAX(G84,-0.12*F84)</f>
        <v>0.00659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2.84342025E-5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2.84342025E-5</v>
      </c>
      <c r="Z84" s="67">
        <f>IF(AND(C84&gt;=50.1,G84&lt;0),($A$2)*ABS(G84)/40000,0)</f>
        <v>0</v>
      </c>
      <c r="AA84" s="67">
        <f>R84+Y84+Z84</f>
        <v>5.6868405E-5</v>
      </c>
      <c r="AB84" s="139">
        <f>IF(AA84&gt;=0,AA84,"")</f>
        <v>5.6868405E-5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50.01</v>
      </c>
      <c r="D85" s="73">
        <f>ROUND(C85,2)</f>
        <v>50.01</v>
      </c>
      <c r="E85" s="60">
        <v>230.12</v>
      </c>
      <c r="F85" s="61">
        <v>0</v>
      </c>
      <c r="G85" s="74">
        <v>0.007900000000000001</v>
      </c>
      <c r="H85" s="63">
        <f>MAX(G85,-0.12*F85)</f>
        <v>0.007900000000000001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4.54487E-5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4.54487E-5</v>
      </c>
      <c r="Z85" s="67">
        <f>IF(AND(C85&gt;=50.1,G85&lt;0),($A$2)*ABS(G85)/40000,0)</f>
        <v>0</v>
      </c>
      <c r="AA85" s="67">
        <f>R85+Y85+Z85</f>
        <v>9.089740000000001E-5</v>
      </c>
      <c r="AB85" s="139">
        <f>IF(AA85&gt;=0,AA85,"")</f>
        <v>9.089740000000001E-5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49.94</v>
      </c>
      <c r="D86" s="73">
        <f>ROUND(C86,2)</f>
        <v>49.94</v>
      </c>
      <c r="E86" s="60">
        <v>479.78</v>
      </c>
      <c r="F86" s="61">
        <v>0</v>
      </c>
      <c r="G86" s="74">
        <v>0.00526</v>
      </c>
      <c r="H86" s="63">
        <f>MAX(G86,-0.12*F86)</f>
        <v>0.00526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6.309106999999999E-5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6.309106999999999E-5</v>
      </c>
      <c r="Z86" s="67">
        <f>IF(AND(C86&gt;=50.1,G86&lt;0),($A$2)*ABS(G86)/40000,0)</f>
        <v>0</v>
      </c>
      <c r="AA86" s="67">
        <f>R86+Y86+Z86</f>
        <v>0.00012618214</v>
      </c>
      <c r="AB86" s="139">
        <f>IF(AA86&gt;=0,AA86,"")</f>
        <v>0.00012618214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230.12</v>
      </c>
      <c r="F87" s="61">
        <v>0</v>
      </c>
      <c r="G87" s="74">
        <v>0.00659</v>
      </c>
      <c r="H87" s="63">
        <f>MAX(G87,-0.12*F87)</f>
        <v>0.00659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3.791227E-5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3.791227E-5</v>
      </c>
      <c r="Z87" s="67">
        <f>IF(AND(C87&gt;=50.1,G87&lt;0),($A$2)*ABS(G87)/40000,0)</f>
        <v>0</v>
      </c>
      <c r="AA87" s="67">
        <f>R87+Y87+Z87</f>
        <v>7.582454000000001E-5</v>
      </c>
      <c r="AB87" s="139">
        <f>IF(AA87&gt;=0,AA87,"")</f>
        <v>7.582454000000001E-5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172.59</v>
      </c>
      <c r="F88" s="61">
        <v>0</v>
      </c>
      <c r="G88" s="74">
        <v>0.00526</v>
      </c>
      <c r="H88" s="63">
        <f>MAX(G88,-0.12*F88)</f>
        <v>0.00526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2.2695585E-5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2.2695585E-5</v>
      </c>
      <c r="Z88" s="67">
        <f>IF(AND(C88&gt;=50.1,G88&lt;0),($A$2)*ABS(G88)/40000,0)</f>
        <v>0</v>
      </c>
      <c r="AA88" s="67">
        <f>R88+Y88+Z88</f>
        <v>4.539117E-5</v>
      </c>
      <c r="AB88" s="139">
        <f>IF(AA88&gt;=0,AA88,"")</f>
        <v>4.539117E-5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49.97</v>
      </c>
      <c r="D89" s="73">
        <f>ROUND(C89,2)</f>
        <v>49.97</v>
      </c>
      <c r="E89" s="60">
        <v>383.71</v>
      </c>
      <c r="F89" s="61">
        <v>0</v>
      </c>
      <c r="G89" s="74">
        <v>0.00526</v>
      </c>
      <c r="H89" s="63">
        <f>MAX(G89,-0.12*F89)</f>
        <v>0.00526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5.0457865E-5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5.0457865E-5</v>
      </c>
      <c r="Z89" s="67">
        <f>IF(AND(C89&gt;=50.1,G89&lt;0),($A$2)*ABS(G89)/40000,0)</f>
        <v>0</v>
      </c>
      <c r="AA89" s="67">
        <f>R89+Y89+Z89</f>
        <v>0.00010091573</v>
      </c>
      <c r="AB89" s="139">
        <f>IF(AA89&gt;=0,AA89,"")</f>
        <v>0.00010091573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49.97</v>
      </c>
      <c r="D90" s="73">
        <f>ROUND(C90,2)</f>
        <v>49.97</v>
      </c>
      <c r="E90" s="60">
        <v>383.71</v>
      </c>
      <c r="F90" s="61">
        <v>0</v>
      </c>
      <c r="G90" s="74">
        <v>0.00659</v>
      </c>
      <c r="H90" s="63">
        <f>MAX(G90,-0.12*F90)</f>
        <v>0.00659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6.321622249999999E-5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6.321622249999999E-5</v>
      </c>
      <c r="Z90" s="67">
        <f>IF(AND(C90&gt;=50.1,G90&lt;0),($A$2)*ABS(G90)/40000,0)</f>
        <v>0</v>
      </c>
      <c r="AA90" s="67">
        <f>R90+Y90+Z90</f>
        <v>0.000126432445</v>
      </c>
      <c r="AB90" s="139">
        <f>IF(AA90&gt;=0,AA90,"")</f>
        <v>0.000126432445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49.91</v>
      </c>
      <c r="D91" s="73">
        <f>ROUND(C91,2)</f>
        <v>49.91</v>
      </c>
      <c r="E91" s="60">
        <v>575.85</v>
      </c>
      <c r="F91" s="61">
        <v>0</v>
      </c>
      <c r="G91" s="74">
        <v>0.00659</v>
      </c>
      <c r="H91" s="63">
        <f>MAX(G91,-0.12*F91)</f>
        <v>0.00659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9.487128750000001E-5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9.487128750000001E-5</v>
      </c>
      <c r="Z91" s="67">
        <f>IF(AND(C91&gt;=50.1,G91&lt;0),($A$2)*ABS(G91)/40000,0)</f>
        <v>0</v>
      </c>
      <c r="AA91" s="67">
        <f>R91+Y91+Z91</f>
        <v>0.000189742575</v>
      </c>
      <c r="AB91" s="139">
        <f>IF(AA91&gt;=0,AA91,"")</f>
        <v>0.000189742575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49.85</v>
      </c>
      <c r="D92" s="73">
        <f>ROUND(C92,2)</f>
        <v>49.85</v>
      </c>
      <c r="E92" s="60">
        <v>767.98</v>
      </c>
      <c r="F92" s="61">
        <v>0</v>
      </c>
      <c r="G92" s="74">
        <v>0.00395</v>
      </c>
      <c r="H92" s="63">
        <f>MAX(G92,-0.12*F92)</f>
        <v>0.00395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7.583802500000001E-5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7.583802500000001E-5</v>
      </c>
      <c r="Z92" s="67">
        <f>IF(AND(C92&gt;=50.1,G92&lt;0),($A$2)*ABS(G92)/40000,0)</f>
        <v>0</v>
      </c>
      <c r="AA92" s="67">
        <f>R92+Y92+Z92</f>
        <v>0.00015167605</v>
      </c>
      <c r="AB92" s="139">
        <f>IF(AA92&gt;=0,AA92,"")</f>
        <v>0.00015167605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49.92</v>
      </c>
      <c r="D93" s="73">
        <f>ROUND(C93,2)</f>
        <v>49.92</v>
      </c>
      <c r="E93" s="60">
        <v>543.8200000000001</v>
      </c>
      <c r="F93" s="61">
        <v>0</v>
      </c>
      <c r="G93" s="74">
        <v>0.00526</v>
      </c>
      <c r="H93" s="63">
        <f>MAX(G93,-0.12*F93)</f>
        <v>0.00526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7.151233E-5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7.151233E-5</v>
      </c>
      <c r="Z93" s="67">
        <f>IF(AND(C93&gt;=50.1,G93&lt;0),($A$2)*ABS(G93)/40000,0)</f>
        <v>0</v>
      </c>
      <c r="AA93" s="67">
        <f>R93+Y93+Z93</f>
        <v>0.00014302466</v>
      </c>
      <c r="AB93" s="139">
        <f>IF(AA93&gt;=0,AA93,"")</f>
        <v>0.00014302466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</v>
      </c>
      <c r="D94" s="73">
        <f>ROUND(C94,2)</f>
        <v>50</v>
      </c>
      <c r="E94" s="60">
        <v>287.65</v>
      </c>
      <c r="F94" s="61">
        <v>0</v>
      </c>
      <c r="G94" s="74">
        <v>0.00526</v>
      </c>
      <c r="H94" s="63">
        <f>MAX(G94,-0.12*F94)</f>
        <v>0.00526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3.7825975E-5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3.7825975E-5</v>
      </c>
      <c r="Z94" s="67">
        <f>IF(AND(C94&gt;=50.1,G94&lt;0),($A$2)*ABS(G94)/40000,0)</f>
        <v>0</v>
      </c>
      <c r="AA94" s="67">
        <f>R94+Y94+Z94</f>
        <v>7.565195E-5</v>
      </c>
      <c r="AB94" s="139">
        <f>IF(AA94&gt;=0,AA94,"")</f>
        <v>7.565195E-5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49.99</v>
      </c>
      <c r="D95" s="73">
        <f>ROUND(C95,2)</f>
        <v>49.99</v>
      </c>
      <c r="E95" s="60">
        <v>319.67</v>
      </c>
      <c r="F95" s="61">
        <v>0</v>
      </c>
      <c r="G95" s="74">
        <v>0.00526</v>
      </c>
      <c r="H95" s="63">
        <f>MAX(G95,-0.12*F95)</f>
        <v>0.00526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4.2036605E-5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4.2036605E-5</v>
      </c>
      <c r="Z95" s="67">
        <f>IF(AND(C95&gt;=50.1,G95&lt;0),($A$2)*ABS(G95)/40000,0)</f>
        <v>0</v>
      </c>
      <c r="AA95" s="67">
        <f>R95+Y95+Z95</f>
        <v>8.407320999999999E-5</v>
      </c>
      <c r="AB95" s="139">
        <f>IF(AA95&gt;=0,AA95,"")</f>
        <v>8.407320999999999E-5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</v>
      </c>
      <c r="D96" s="73">
        <f>ROUND(C96,2)</f>
        <v>49.9</v>
      </c>
      <c r="E96" s="60">
        <v>607.87</v>
      </c>
      <c r="F96" s="61">
        <v>0</v>
      </c>
      <c r="G96" s="74">
        <v>0.00526</v>
      </c>
      <c r="H96" s="63">
        <f>MAX(G96,-0.12*F96)</f>
        <v>0.00526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7.9934905E-5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7.9934905E-5</v>
      </c>
      <c r="Z96" s="67">
        <f>IF(AND(C96&gt;=50.1,G96&lt;0),($A$2)*ABS(G96)/40000,0)</f>
        <v>0</v>
      </c>
      <c r="AA96" s="67">
        <f>R96+Y96+Z96</f>
        <v>0.00015986981</v>
      </c>
      <c r="AB96" s="139">
        <f>IF(AA96&gt;=0,AA96,"")</f>
        <v>0.00015986981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49.98</v>
      </c>
      <c r="D97" s="73">
        <f>ROUND(C97,2)</f>
        <v>49.98</v>
      </c>
      <c r="E97" s="60">
        <v>351.69</v>
      </c>
      <c r="F97" s="61">
        <v>0</v>
      </c>
      <c r="G97" s="74">
        <v>0.00526</v>
      </c>
      <c r="H97" s="63">
        <f>MAX(G97,-0.12*F97)</f>
        <v>0.00526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4.6247235E-5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4.6247235E-5</v>
      </c>
      <c r="Z97" s="67">
        <f>IF(AND(C97&gt;=50.1,G97&lt;0),($A$2)*ABS(G97)/40000,0)</f>
        <v>0</v>
      </c>
      <c r="AA97" s="67">
        <f>R97+Y97+Z97</f>
        <v>9.249446999999999E-5</v>
      </c>
      <c r="AB97" s="139">
        <f>IF(AA97&gt;=0,AA97,"")</f>
        <v>9.249446999999999E-5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50.02</v>
      </c>
      <c r="D98" s="73">
        <f>ROUND(C98,2)</f>
        <v>50.02</v>
      </c>
      <c r="E98" s="60">
        <v>172.59</v>
      </c>
      <c r="F98" s="61">
        <v>0</v>
      </c>
      <c r="G98" s="74">
        <v>0.00526</v>
      </c>
      <c r="H98" s="63">
        <f>MAX(G98,-0.12*F98)</f>
        <v>0.00526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2.2695585E-5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2.2695585E-5</v>
      </c>
      <c r="Z98" s="67">
        <f>IF(AND(C98&gt;=50.1,G98&lt;0),($A$2)*ABS(G98)/40000,0)</f>
        <v>0</v>
      </c>
      <c r="AA98" s="67">
        <f>R98+Y98+Z98</f>
        <v>4.539117E-5</v>
      </c>
      <c r="AB98" s="139">
        <f>IF(AA98&gt;=0,AA98,"")</f>
        <v>4.539117E-5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50.05</v>
      </c>
      <c r="D99" s="73">
        <f>ROUND(C99,2)</f>
        <v>50.05</v>
      </c>
      <c r="E99" s="60">
        <v>0</v>
      </c>
      <c r="F99" s="61">
        <v>0</v>
      </c>
      <c r="G99" s="74">
        <v>0.00526</v>
      </c>
      <c r="H99" s="63">
        <f>MAX(G99,-0.12*F99)</f>
        <v>0.00526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50.07</v>
      </c>
      <c r="D100" s="73">
        <f>ROUND(C100,2)</f>
        <v>50.07</v>
      </c>
      <c r="E100" s="60">
        <v>0</v>
      </c>
      <c r="F100" s="61">
        <v>0</v>
      </c>
      <c r="G100" s="74">
        <v>0.00395</v>
      </c>
      <c r="H100" s="63">
        <f>MAX(G100,-0.12*F100)</f>
        <v>0.00395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50.04</v>
      </c>
      <c r="D101" s="73">
        <f>ROUND(C101,2)</f>
        <v>50.04</v>
      </c>
      <c r="E101" s="60">
        <v>57.53</v>
      </c>
      <c r="F101" s="61">
        <v>0</v>
      </c>
      <c r="G101" s="74">
        <v>0.00526</v>
      </c>
      <c r="H101" s="63">
        <f>MAX(G101,-0.12*F101)</f>
        <v>0.00526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7.565195E-6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7.565195E-6</v>
      </c>
      <c r="Z101" s="67">
        <f>IF(AND(C101&gt;=50.1,G101&lt;0),($A$2)*ABS(G101)/40000,0)</f>
        <v>0</v>
      </c>
      <c r="AA101" s="67">
        <f>R101+Y101+Z101</f>
        <v>1.513039E-5</v>
      </c>
      <c r="AB101" s="139">
        <f>IF(AA101&gt;=0,AA101,"")</f>
        <v>1.513039E-5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50.02</v>
      </c>
      <c r="D102" s="73">
        <f>ROUND(C102,2)</f>
        <v>50.02</v>
      </c>
      <c r="E102" s="60">
        <v>172.59</v>
      </c>
      <c r="F102" s="61">
        <v>0</v>
      </c>
      <c r="G102" s="74">
        <v>0.00526</v>
      </c>
      <c r="H102" s="63">
        <f>MAX(G102,-0.12*F102)</f>
        <v>0.00526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2.2695585E-5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2.2695585E-5</v>
      </c>
      <c r="Z102" s="67">
        <f>IF(AND(C102&gt;=50.1,G102&lt;0),($A$2)*ABS(G102)/40000,0)</f>
        <v>0</v>
      </c>
      <c r="AA102" s="67">
        <f>R102+Y102+Z102</f>
        <v>4.539117E-5</v>
      </c>
      <c r="AB102" s="139">
        <f>IF(AA102&gt;=0,AA102,"")</f>
        <v>4.539117E-5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50.02</v>
      </c>
      <c r="D103" s="98">
        <f>ROUND(C103,2)</f>
        <v>50.02</v>
      </c>
      <c r="E103" s="99">
        <v>172.59</v>
      </c>
      <c r="F103" s="61">
        <v>0</v>
      </c>
      <c r="G103" s="100">
        <v>0.00526</v>
      </c>
      <c r="H103" s="101">
        <f>MAX(G103,-0.12*F103)</f>
        <v>0.00526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2.2695585E-5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2.2695585E-5</v>
      </c>
      <c r="Z103" s="67">
        <f>IF(AND(C103&gt;=50.1,G103&lt;0),($A$2)*ABS(G103)/40000,0)</f>
        <v>0</v>
      </c>
      <c r="AA103" s="106">
        <f>R103+Y103+Z103</f>
        <v>4.539117E-5</v>
      </c>
      <c r="AB103" s="140">
        <f>IF(AA103&gt;=0,AA103,"")</f>
        <v>4.539117E-5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49.98968750000001</v>
      </c>
      <c r="D104" s="110">
        <f>ROUND(C104,2)</f>
        <v>49.99</v>
      </c>
      <c r="E104" s="111">
        <f>AVERAGE(E6:E103)</f>
        <v>289.3235416666665</v>
      </c>
      <c r="F104" s="111">
        <f>AVERAGE(F6:F103)</f>
        <v>0</v>
      </c>
      <c r="G104" s="112">
        <f>SUM(G8:G103)/4</f>
        <v>0.09576249999999997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0.002709148459999999</v>
      </c>
      <c r="S104" s="113"/>
      <c r="T104" s="113"/>
      <c r="U104" s="113"/>
      <c r="V104" s="113"/>
      <c r="W104" s="113"/>
      <c r="X104" s="113"/>
      <c r="Y104" s="114">
        <f>SUM(Y8:Y103)</f>
        <v>0.002709148459999999</v>
      </c>
      <c r="Z104" s="114">
        <f>SUM(Z8:Z103)</f>
        <v>0</v>
      </c>
      <c r="AA104" s="115">
        <f>SUM(AA8:AA103)</f>
        <v>0.005418296919999998</v>
      </c>
      <c r="AB104" s="116">
        <f>SUM(AB8:AB103)</f>
        <v>0.005418296919999998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0.0005418296919999999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0.005418296919999998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57.5294</v>
      </c>
      <c r="AH152" s="86">
        <f>MIN(AG152,$C$2)</f>
        <v>57.5294</v>
      </c>
    </row>
    <row r="153" spans="1:37" customHeight="1" ht="16">
      <c r="AE153" s="16"/>
      <c r="AF153" s="133">
        <f>ROUND((AF152-0.01),2)</f>
        <v>50.03</v>
      </c>
      <c r="AG153" s="134">
        <f>2*$A$2/5</f>
        <v>115.0588</v>
      </c>
      <c r="AH153" s="86">
        <f>MIN(AG153,$C$2)</f>
        <v>115.0588</v>
      </c>
    </row>
    <row r="154" spans="1:37" customHeight="1" ht="16">
      <c r="AE154" s="16"/>
      <c r="AF154" s="133">
        <f>ROUND((AF153-0.01),2)</f>
        <v>50.02</v>
      </c>
      <c r="AG154" s="134">
        <f>3*$A$2/5</f>
        <v>172.5882</v>
      </c>
      <c r="AH154" s="86">
        <f>MIN(AG154,$C$2)</f>
        <v>172.5882</v>
      </c>
    </row>
    <row r="155" spans="1:37" customHeight="1" ht="16">
      <c r="AE155" s="16"/>
      <c r="AF155" s="133">
        <f>ROUND((AF154-0.01),2)</f>
        <v>50.01</v>
      </c>
      <c r="AG155" s="134">
        <f>4*$A$2/5</f>
        <v>230.1176</v>
      </c>
      <c r="AH155" s="86">
        <f>MIN(AG155,$C$2)</f>
        <v>230.1176</v>
      </c>
    </row>
    <row r="156" spans="1:37" customHeight="1" ht="16">
      <c r="AE156" s="16"/>
      <c r="AF156" s="133">
        <f>ROUND((AF155-0.01),2)</f>
        <v>50</v>
      </c>
      <c r="AG156" s="134">
        <f>5*$A$2/5</f>
        <v>287.647</v>
      </c>
      <c r="AH156" s="86">
        <f>MIN(AG156,$C$2)</f>
        <v>287.647</v>
      </c>
    </row>
    <row r="157" spans="1:37" customHeight="1" ht="16">
      <c r="AE157" s="16"/>
      <c r="AF157" s="133">
        <f>ROUND((AF156-0.01),2)</f>
        <v>49.99</v>
      </c>
      <c r="AG157" s="134">
        <f>50+15*$A$2/16</f>
        <v>319.6690625</v>
      </c>
      <c r="AH157" s="86">
        <f>MIN(AG157,$C$2)</f>
        <v>319.6690625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351.691125</v>
      </c>
      <c r="AH158" s="86">
        <f>MIN(AG158,$C$2)</f>
        <v>351.691125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383.7131875</v>
      </c>
      <c r="AH159" s="86">
        <f>MIN(AG159,$C$2)</f>
        <v>383.7131875</v>
      </c>
    </row>
    <row r="160" spans="1:37" customHeight="1" ht="16">
      <c r="AE160" s="16"/>
      <c r="AF160" s="133">
        <f>ROUND((AF159-0.01),2)</f>
        <v>49.96</v>
      </c>
      <c r="AG160" s="134">
        <f>200+12*$A$2/16</f>
        <v>415.73525</v>
      </c>
      <c r="AH160" s="86">
        <f>MIN(AG160,$C$2)</f>
        <v>415.73525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447.7573125</v>
      </c>
      <c r="AH161" s="86">
        <f>MIN(AG161,$C$2)</f>
        <v>447.7573125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479.779375</v>
      </c>
      <c r="AH162" s="86">
        <f>MIN(AG162,$C$2)</f>
        <v>479.779375</v>
      </c>
    </row>
    <row r="163" spans="1:37" customHeight="1" ht="16">
      <c r="AE163" s="16"/>
      <c r="AF163" s="133">
        <f>ROUND((AF162-0.01),2)</f>
        <v>49.93</v>
      </c>
      <c r="AG163" s="134">
        <f>350+9*$A$2/16</f>
        <v>511.8014375</v>
      </c>
      <c r="AH163" s="86">
        <f>MIN(AG163,$C$2)</f>
        <v>511.8014375</v>
      </c>
    </row>
    <row r="164" spans="1:37" customHeight="1" ht="15">
      <c r="AE164" s="16"/>
      <c r="AF164" s="133">
        <f>ROUND((AF163-0.01),2)</f>
        <v>49.92</v>
      </c>
      <c r="AG164" s="134">
        <f>400+8*$A$2/16</f>
        <v>543.8235</v>
      </c>
      <c r="AH164" s="135">
        <f>MIN(AG164,$C$2)</f>
        <v>543.8235</v>
      </c>
    </row>
    <row r="165" spans="1:37" customHeight="1" ht="15">
      <c r="AE165" s="16"/>
      <c r="AF165" s="133">
        <f>ROUND((AF164-0.01),2)</f>
        <v>49.91</v>
      </c>
      <c r="AG165" s="134">
        <f>450+7*$A$2/16</f>
        <v>575.8455625</v>
      </c>
      <c r="AH165" s="135">
        <f>MIN(AG165,$C$2)</f>
        <v>575.8455625</v>
      </c>
    </row>
    <row r="166" spans="1:37" customHeight="1" ht="15">
      <c r="AE166" s="16"/>
      <c r="AF166" s="133">
        <f>ROUND((AF165-0.01),2)</f>
        <v>49.9</v>
      </c>
      <c r="AG166" s="134">
        <f>500+6*$A$2/16</f>
        <v>607.867625</v>
      </c>
      <c r="AH166" s="135">
        <f>MIN(AG166,$C$2)</f>
        <v>607.867625</v>
      </c>
    </row>
    <row r="167" spans="1:37" customHeight="1" ht="15">
      <c r="AE167" s="16"/>
      <c r="AF167" s="133">
        <f>ROUND((AF166-0.01),2)</f>
        <v>49.89</v>
      </c>
      <c r="AG167" s="134">
        <f>550+5*$A$2/16</f>
        <v>639.8896875</v>
      </c>
      <c r="AH167" s="135">
        <f>MIN(AG167,$C$2)</f>
        <v>639.8896875</v>
      </c>
    </row>
    <row r="168" spans="1:37" customHeight="1" ht="15">
      <c r="AE168" s="16"/>
      <c r="AF168" s="133">
        <f>ROUND((AF167-0.01),2)</f>
        <v>49.88</v>
      </c>
      <c r="AG168" s="134">
        <f>600+4*$A$2/16</f>
        <v>671.91175</v>
      </c>
      <c r="AH168" s="135">
        <f>MIN(AG168,$C$2)</f>
        <v>671.91175</v>
      </c>
    </row>
    <row r="169" spans="1:37" customHeight="1" ht="15">
      <c r="AE169" s="16"/>
      <c r="AF169" s="133">
        <f>ROUND((AF168-0.01),2)</f>
        <v>49.87</v>
      </c>
      <c r="AG169" s="134">
        <f>650+3*$A$2/16</f>
        <v>703.9338125</v>
      </c>
      <c r="AH169" s="135">
        <f>MIN(AG169,$C$2)</f>
        <v>703.9338125</v>
      </c>
    </row>
    <row r="170" spans="1:37" customHeight="1" ht="15">
      <c r="AE170" s="16"/>
      <c r="AF170" s="133">
        <f>ROUND((AF169-0.01),2)</f>
        <v>49.86</v>
      </c>
      <c r="AG170" s="134">
        <f>700+2*$A$2/16</f>
        <v>735.955875</v>
      </c>
      <c r="AH170" s="135">
        <f>MIN(AG170,$C$2)</f>
        <v>735.955875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767.9779375000001</v>
      </c>
      <c r="AH171" s="135">
        <f>MIN(AG171,$C$2)</f>
        <v>767.9779375000001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1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0.05454401214949999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277.22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16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6</v>
      </c>
      <c r="M3" s="27"/>
      <c r="N3" s="27">
        <v>0.76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62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50.04</v>
      </c>
      <c r="D8" s="59">
        <f>ROUND(C8,2)</f>
        <v>50.04</v>
      </c>
      <c r="E8" s="60">
        <v>55.44</v>
      </c>
      <c r="F8" s="61">
        <v>0</v>
      </c>
      <c r="G8" s="62">
        <v>0.00526</v>
      </c>
      <c r="H8" s="63">
        <f>MAX(G8,-0.12*F8)</f>
        <v>0.00526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7.29036E-6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7.29036E-6</v>
      </c>
      <c r="Z8" s="67">
        <f>IF(AND(C8&gt;=50.1,G8&lt;0),($A$2)*ABS(G8)/40000,0)</f>
        <v>0</v>
      </c>
      <c r="AA8" s="67">
        <f>R8+Y8+Z8</f>
        <v>1.458072E-5</v>
      </c>
      <c r="AB8" s="64">
        <f>IF(AA8&gt;=0,AA8,"")</f>
        <v>1.458072E-5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50.01</v>
      </c>
      <c r="D9" s="73">
        <f>ROUND(C9,2)</f>
        <v>50.01</v>
      </c>
      <c r="E9" s="60">
        <v>221.78</v>
      </c>
      <c r="F9" s="61">
        <v>0</v>
      </c>
      <c r="G9" s="74">
        <v>0.00395</v>
      </c>
      <c r="H9" s="63">
        <f>MAX(G9,-0.12*F9)</f>
        <v>0.00395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2.1900775E-5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2.1900775E-5</v>
      </c>
      <c r="Z9" s="67">
        <f>IF(AND(C9&gt;=50.1,G9&lt;0),($A$2)*ABS(G9)/40000,0)</f>
        <v>0</v>
      </c>
      <c r="AA9" s="67">
        <f>R9+Y9+Z9</f>
        <v>4.380155000000001E-5</v>
      </c>
      <c r="AB9" s="139">
        <f>IF(AA9&gt;=0,AA9,"")</f>
        <v>4.380155000000001E-5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49.99</v>
      </c>
      <c r="D10" s="73">
        <f>ROUND(C10,2)</f>
        <v>49.99</v>
      </c>
      <c r="E10" s="60">
        <v>309.89</v>
      </c>
      <c r="F10" s="61">
        <v>0</v>
      </c>
      <c r="G10" s="74">
        <v>0.00526</v>
      </c>
      <c r="H10" s="63">
        <f>MAX(G10,-0.12*F10)</f>
        <v>0.00526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4.0750535E-5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4.0750535E-5</v>
      </c>
      <c r="Z10" s="67">
        <f>IF(AND(C10&gt;=50.1,G10&lt;0),($A$2)*ABS(G10)/40000,0)</f>
        <v>0</v>
      </c>
      <c r="AA10" s="67">
        <f>R10+Y10+Z10</f>
        <v>8.150107E-5</v>
      </c>
      <c r="AB10" s="139">
        <f>IF(AA10&gt;=0,AA10,"")</f>
        <v>8.150107E-5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277.22</v>
      </c>
      <c r="F11" s="61">
        <v>0</v>
      </c>
      <c r="G11" s="74">
        <v>0.00526</v>
      </c>
      <c r="H11" s="63">
        <f>MAX(G11,-0.12*F11)</f>
        <v>0.00526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3.645443E-5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3.645443E-5</v>
      </c>
      <c r="Z11" s="67">
        <f>IF(AND(C11&gt;=50.1,G11&lt;0),($A$2)*ABS(G11)/40000,0)</f>
        <v>0</v>
      </c>
      <c r="AA11" s="67">
        <f>R11+Y11+Z11</f>
        <v>7.290886000000001E-5</v>
      </c>
      <c r="AB11" s="139">
        <f>IF(AA11&gt;=0,AA11,"")</f>
        <v>7.290886000000001E-5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49.96</v>
      </c>
      <c r="D12" s="73">
        <f>ROUND(C12,2)</f>
        <v>49.96</v>
      </c>
      <c r="E12" s="60">
        <v>407.92</v>
      </c>
      <c r="F12" s="61">
        <v>0</v>
      </c>
      <c r="G12" s="74">
        <v>0.00526</v>
      </c>
      <c r="H12" s="63">
        <f>MAX(G12,-0.12*F12)</f>
        <v>0.00526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5.364148E-5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5.364148E-5</v>
      </c>
      <c r="Z12" s="67">
        <f>IF(AND(C12&gt;=50.1,G12&lt;0),($A$2)*ABS(G12)/40000,0)</f>
        <v>0</v>
      </c>
      <c r="AA12" s="67">
        <f>R12+Y12+Z12</f>
        <v>0.00010728296</v>
      </c>
      <c r="AB12" s="139">
        <f>IF(AA12&gt;=0,AA12,"")</f>
        <v>0.00010728296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49.98</v>
      </c>
      <c r="D13" s="73">
        <f>ROUND(C13,2)</f>
        <v>49.98</v>
      </c>
      <c r="E13" s="60">
        <v>342.57</v>
      </c>
      <c r="F13" s="61">
        <v>0</v>
      </c>
      <c r="G13" s="74">
        <v>0.00526</v>
      </c>
      <c r="H13" s="63">
        <f>MAX(G13,-0.12*F13)</f>
        <v>0.00526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4.5047955E-5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4.5047955E-5</v>
      </c>
      <c r="Z13" s="67">
        <f>IF(AND(C13&gt;=50.1,G13&lt;0),($A$2)*ABS(G13)/40000,0)</f>
        <v>0</v>
      </c>
      <c r="AA13" s="67">
        <f>R13+Y13+Z13</f>
        <v>9.009591000000001E-5</v>
      </c>
      <c r="AB13" s="139">
        <f>IF(AA13&gt;=0,AA13,"")</f>
        <v>9.009591000000001E-5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49.96</v>
      </c>
      <c r="D14" s="73">
        <f>ROUND(C14,2)</f>
        <v>49.96</v>
      </c>
      <c r="E14" s="60">
        <v>407.92</v>
      </c>
      <c r="F14" s="61">
        <v>0</v>
      </c>
      <c r="G14" s="74">
        <v>0.00395</v>
      </c>
      <c r="H14" s="63">
        <f>MAX(G14,-0.12*F14)</f>
        <v>0.00395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4.028210000000001E-5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4.028210000000001E-5</v>
      </c>
      <c r="Z14" s="67">
        <f>IF(AND(C14&gt;=50.1,G14&lt;0),($A$2)*ABS(G14)/40000,0)</f>
        <v>0</v>
      </c>
      <c r="AA14" s="67">
        <f>R14+Y14+Z14</f>
        <v>8.056420000000001E-5</v>
      </c>
      <c r="AB14" s="139">
        <f>IF(AA14&gt;=0,AA14,"")</f>
        <v>8.056420000000001E-5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49.99</v>
      </c>
      <c r="D15" s="73">
        <f>ROUND(C15,2)</f>
        <v>49.99</v>
      </c>
      <c r="E15" s="60">
        <v>309.89</v>
      </c>
      <c r="F15" s="61">
        <v>0</v>
      </c>
      <c r="G15" s="74">
        <v>0.00526</v>
      </c>
      <c r="H15" s="63">
        <f>MAX(G15,-0.12*F15)</f>
        <v>0.00526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4.0750535E-5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4.0750535E-5</v>
      </c>
      <c r="Z15" s="67">
        <f>IF(AND(C15&gt;=50.1,G15&lt;0),($A$2)*ABS(G15)/40000,0)</f>
        <v>0</v>
      </c>
      <c r="AA15" s="67">
        <f>R15+Y15+Z15</f>
        <v>8.150107E-5</v>
      </c>
      <c r="AB15" s="139">
        <f>IF(AA15&gt;=0,AA15,"")</f>
        <v>8.150107E-5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375.24</v>
      </c>
      <c r="F16" s="61">
        <v>0</v>
      </c>
      <c r="G16" s="74">
        <v>0.00526</v>
      </c>
      <c r="H16" s="63">
        <f>MAX(G16,-0.12*F16)</f>
        <v>0.00526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4.934406E-5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4.934406E-5</v>
      </c>
      <c r="Z16" s="67">
        <f>IF(AND(C16&gt;=50.1,G16&lt;0),($A$2)*ABS(G16)/40000,0)</f>
        <v>0</v>
      </c>
      <c r="AA16" s="67">
        <f>R16+Y16+Z16</f>
        <v>9.868812E-5</v>
      </c>
      <c r="AB16" s="139">
        <f>IF(AA16&gt;=0,AA16,"")</f>
        <v>9.868812E-5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</v>
      </c>
      <c r="D17" s="73">
        <f>ROUND(C17,2)</f>
        <v>50</v>
      </c>
      <c r="E17" s="60">
        <v>277.22</v>
      </c>
      <c r="F17" s="61">
        <v>0</v>
      </c>
      <c r="G17" s="74">
        <v>0.00526</v>
      </c>
      <c r="H17" s="63">
        <f>MAX(G17,-0.12*F17)</f>
        <v>0.00526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3.645443E-5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3.645443E-5</v>
      </c>
      <c r="Z17" s="67">
        <f>IF(AND(C17&gt;=50.1,G17&lt;0),($A$2)*ABS(G17)/40000,0)</f>
        <v>0</v>
      </c>
      <c r="AA17" s="67">
        <f>R17+Y17+Z17</f>
        <v>7.290886000000001E-5</v>
      </c>
      <c r="AB17" s="139">
        <f>IF(AA17&gt;=0,AA17,"")</f>
        <v>7.290886000000001E-5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49.97</v>
      </c>
      <c r="D18" s="73">
        <f>ROUND(C18,2)</f>
        <v>49.97</v>
      </c>
      <c r="E18" s="60">
        <v>375.24</v>
      </c>
      <c r="F18" s="61">
        <v>0</v>
      </c>
      <c r="G18" s="74">
        <v>0.00526</v>
      </c>
      <c r="H18" s="63">
        <f>MAX(G18,-0.12*F18)</f>
        <v>0.00526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4.934406E-5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4.934406E-5</v>
      </c>
      <c r="Z18" s="67">
        <f>IF(AND(C18&gt;=50.1,G18&lt;0),($A$2)*ABS(G18)/40000,0)</f>
        <v>0</v>
      </c>
      <c r="AA18" s="67">
        <f>R18+Y18+Z18</f>
        <v>9.868812E-5</v>
      </c>
      <c r="AB18" s="139">
        <f>IF(AA18&gt;=0,AA18,"")</f>
        <v>9.868812E-5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49.98</v>
      </c>
      <c r="D19" s="73">
        <f>ROUND(C19,2)</f>
        <v>49.98</v>
      </c>
      <c r="E19" s="60">
        <v>342.57</v>
      </c>
      <c r="F19" s="61">
        <v>0</v>
      </c>
      <c r="G19" s="74">
        <v>0.00395</v>
      </c>
      <c r="H19" s="63">
        <f>MAX(G19,-0.12*F19)</f>
        <v>0.00395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3.38287875E-5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3.38287875E-5</v>
      </c>
      <c r="Z19" s="67">
        <f>IF(AND(C19&gt;=50.1,G19&lt;0),($A$2)*ABS(G19)/40000,0)</f>
        <v>0</v>
      </c>
      <c r="AA19" s="67">
        <f>R19+Y19+Z19</f>
        <v>6.7657575E-5</v>
      </c>
      <c r="AB19" s="139">
        <f>IF(AA19&gt;=0,AA19,"")</f>
        <v>6.7657575E-5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49.95</v>
      </c>
      <c r="D20" s="73">
        <f>ROUND(C20,2)</f>
        <v>49.95</v>
      </c>
      <c r="E20" s="60">
        <v>440.59</v>
      </c>
      <c r="F20" s="61">
        <v>0</v>
      </c>
      <c r="G20" s="74">
        <v>0.00526</v>
      </c>
      <c r="H20" s="63">
        <f>MAX(G20,-0.12*F20)</f>
        <v>0.00526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5.793758499999999E-5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5.793758499999999E-5</v>
      </c>
      <c r="Z20" s="67">
        <f>IF(AND(C20&gt;=50.1,G20&lt;0),($A$2)*ABS(G20)/40000,0)</f>
        <v>0</v>
      </c>
      <c r="AA20" s="67">
        <f>R20+Y20+Z20</f>
        <v>0.00011587517</v>
      </c>
      <c r="AB20" s="139">
        <f>IF(AA20&gt;=0,AA20,"")</f>
        <v>0.00011587517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49.97</v>
      </c>
      <c r="D21" s="73">
        <f>ROUND(C21,2)</f>
        <v>49.97</v>
      </c>
      <c r="E21" s="60">
        <v>375.24</v>
      </c>
      <c r="F21" s="61">
        <v>0</v>
      </c>
      <c r="G21" s="74">
        <v>0.00526</v>
      </c>
      <c r="H21" s="63">
        <f>MAX(G21,-0.12*F21)</f>
        <v>0.00526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4.934406E-5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4.934406E-5</v>
      </c>
      <c r="Z21" s="67">
        <f>IF(AND(C21&gt;=50.1,G21&lt;0),($A$2)*ABS(G21)/40000,0)</f>
        <v>0</v>
      </c>
      <c r="AA21" s="67">
        <f>R21+Y21+Z21</f>
        <v>9.868812E-5</v>
      </c>
      <c r="AB21" s="139">
        <f>IF(AA21&gt;=0,AA21,"")</f>
        <v>9.868812E-5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49.98</v>
      </c>
      <c r="D22" s="73">
        <f>ROUND(C22,2)</f>
        <v>49.98</v>
      </c>
      <c r="E22" s="60">
        <v>342.57</v>
      </c>
      <c r="F22" s="61">
        <v>0</v>
      </c>
      <c r="G22" s="74">
        <v>0.00659</v>
      </c>
      <c r="H22" s="63">
        <f>MAX(G22,-0.12*F22)</f>
        <v>0.00659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5.64384075E-5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5.64384075E-5</v>
      </c>
      <c r="Z22" s="67">
        <f>IF(AND(C22&gt;=50.1,G22&lt;0),($A$2)*ABS(G22)/40000,0)</f>
        <v>0</v>
      </c>
      <c r="AA22" s="67">
        <f>R22+Y22+Z22</f>
        <v>0.000112876815</v>
      </c>
      <c r="AB22" s="139">
        <f>IF(AA22&gt;=0,AA22,"")</f>
        <v>0.000112876815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49.97</v>
      </c>
      <c r="D23" s="73">
        <f>ROUND(C23,2)</f>
        <v>49.97</v>
      </c>
      <c r="E23" s="60">
        <v>375.24</v>
      </c>
      <c r="F23" s="61">
        <v>0</v>
      </c>
      <c r="G23" s="74">
        <v>0.00526</v>
      </c>
      <c r="H23" s="63">
        <f>MAX(G23,-0.12*F23)</f>
        <v>0.00526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4.934406E-5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4.934406E-5</v>
      </c>
      <c r="Z23" s="67">
        <f>IF(AND(C23&gt;=50.1,G23&lt;0),($A$2)*ABS(G23)/40000,0)</f>
        <v>0</v>
      </c>
      <c r="AA23" s="67">
        <f>R23+Y23+Z23</f>
        <v>9.868812E-5</v>
      </c>
      <c r="AB23" s="139">
        <f>IF(AA23&gt;=0,AA23,"")</f>
        <v>9.868812E-5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49.92</v>
      </c>
      <c r="D24" s="73">
        <f>ROUND(C24,2)</f>
        <v>49.92</v>
      </c>
      <c r="E24" s="60">
        <v>538.61</v>
      </c>
      <c r="F24" s="61">
        <v>0</v>
      </c>
      <c r="G24" s="74">
        <v>0.00526</v>
      </c>
      <c r="H24" s="63">
        <f>MAX(G24,-0.12*F24)</f>
        <v>0.00526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7.0827215E-5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7.0827215E-5</v>
      </c>
      <c r="Z24" s="67">
        <f>IF(AND(C24&gt;=50.1,G24&lt;0),($A$2)*ABS(G24)/40000,0)</f>
        <v>0</v>
      </c>
      <c r="AA24" s="67">
        <f>R24+Y24+Z24</f>
        <v>0.00014165443</v>
      </c>
      <c r="AB24" s="139">
        <f>IF(AA24&gt;=0,AA24,"")</f>
        <v>0.00014165443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342.57</v>
      </c>
      <c r="F25" s="61">
        <v>0</v>
      </c>
      <c r="G25" s="74">
        <v>0.00526</v>
      </c>
      <c r="H25" s="63">
        <f>MAX(G25,-0.12*F25)</f>
        <v>0.00526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4.5047955E-5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4.5047955E-5</v>
      </c>
      <c r="Z25" s="67">
        <f>IF(AND(C25&gt;=50.1,G25&lt;0),($A$2)*ABS(G25)/40000,0)</f>
        <v>0</v>
      </c>
      <c r="AA25" s="67">
        <f>R25+Y25+Z25</f>
        <v>9.009591000000001E-5</v>
      </c>
      <c r="AB25" s="139">
        <f>IF(AA25&gt;=0,AA25,"")</f>
        <v>9.009591000000001E-5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50.03</v>
      </c>
      <c r="D26" s="73">
        <f>ROUND(C26,2)</f>
        <v>50.03</v>
      </c>
      <c r="E26" s="60">
        <v>110.89</v>
      </c>
      <c r="F26" s="61">
        <v>0</v>
      </c>
      <c r="G26" s="74">
        <v>0.00526</v>
      </c>
      <c r="H26" s="63">
        <f>MAX(G26,-0.12*F26)</f>
        <v>0.00526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1.4582035E-5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1.4582035E-5</v>
      </c>
      <c r="Z26" s="67">
        <f>IF(AND(C26&gt;=50.1,G26&lt;0),($A$2)*ABS(G26)/40000,0)</f>
        <v>0</v>
      </c>
      <c r="AA26" s="67">
        <f>R26+Y26+Z26</f>
        <v>2.916407E-5</v>
      </c>
      <c r="AB26" s="139">
        <f>IF(AA26&gt;=0,AA26,"")</f>
        <v>2.916407E-5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</v>
      </c>
      <c r="D27" s="73">
        <f>ROUND(C27,2)</f>
        <v>50</v>
      </c>
      <c r="E27" s="60">
        <v>277.22</v>
      </c>
      <c r="F27" s="61">
        <v>0</v>
      </c>
      <c r="G27" s="74">
        <v>0.00526</v>
      </c>
      <c r="H27" s="63">
        <f>MAX(G27,-0.12*F27)</f>
        <v>0.00526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3.645443E-5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3.645443E-5</v>
      </c>
      <c r="Z27" s="67">
        <f>IF(AND(C27&gt;=50.1,G27&lt;0),($A$2)*ABS(G27)/40000,0)</f>
        <v>0</v>
      </c>
      <c r="AA27" s="67">
        <f>R27+Y27+Z27</f>
        <v>7.290886000000001E-5</v>
      </c>
      <c r="AB27" s="139">
        <f>IF(AA27&gt;=0,AA27,"")</f>
        <v>7.290886000000001E-5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49.99</v>
      </c>
      <c r="D28" s="73">
        <f>ROUND(C28,2)</f>
        <v>49.99</v>
      </c>
      <c r="E28" s="60">
        <v>309.89</v>
      </c>
      <c r="F28" s="61">
        <v>0</v>
      </c>
      <c r="G28" s="74">
        <v>0.00395</v>
      </c>
      <c r="H28" s="63">
        <f>MAX(G28,-0.12*F28)</f>
        <v>0.00395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3.06016375E-5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3.06016375E-5</v>
      </c>
      <c r="Z28" s="67">
        <f>IF(AND(C28&gt;=50.1,G28&lt;0),($A$2)*ABS(G28)/40000,0)</f>
        <v>0</v>
      </c>
      <c r="AA28" s="67">
        <f>R28+Y28+Z28</f>
        <v>6.1203275E-5</v>
      </c>
      <c r="AB28" s="139">
        <f>IF(AA28&gt;=0,AA28,"")</f>
        <v>6.1203275E-5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49.95</v>
      </c>
      <c r="D29" s="73">
        <f>ROUND(C29,2)</f>
        <v>49.95</v>
      </c>
      <c r="E29" s="60">
        <v>440.59</v>
      </c>
      <c r="F29" s="61">
        <v>0</v>
      </c>
      <c r="G29" s="74">
        <v>0.00526</v>
      </c>
      <c r="H29" s="63">
        <f>MAX(G29,-0.12*F29)</f>
        <v>0.00526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5.793758499999999E-5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5.793758499999999E-5</v>
      </c>
      <c r="Z29" s="67">
        <f>IF(AND(C29&gt;=50.1,G29&lt;0),($A$2)*ABS(G29)/40000,0)</f>
        <v>0</v>
      </c>
      <c r="AA29" s="67">
        <f>R29+Y29+Z29</f>
        <v>0.00011587517</v>
      </c>
      <c r="AB29" s="139">
        <f>IF(AA29&gt;=0,AA29,"")</f>
        <v>0.00011587517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</v>
      </c>
      <c r="D30" s="73">
        <f>ROUND(C30,2)</f>
        <v>50</v>
      </c>
      <c r="E30" s="60">
        <v>277.22</v>
      </c>
      <c r="F30" s="61">
        <v>0</v>
      </c>
      <c r="G30" s="74">
        <v>0.00526</v>
      </c>
      <c r="H30" s="63">
        <f>MAX(G30,-0.12*F30)</f>
        <v>0.00526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3.645443E-5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3.645443E-5</v>
      </c>
      <c r="Z30" s="67">
        <f>IF(AND(C30&gt;=50.1,G30&lt;0),($A$2)*ABS(G30)/40000,0)</f>
        <v>0</v>
      </c>
      <c r="AA30" s="67">
        <f>R30+Y30+Z30</f>
        <v>7.290886000000001E-5</v>
      </c>
      <c r="AB30" s="139">
        <f>IF(AA30&gt;=0,AA30,"")</f>
        <v>7.290886000000001E-5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50.07</v>
      </c>
      <c r="D31" s="73">
        <f>ROUND(C31,2)</f>
        <v>50.07</v>
      </c>
      <c r="E31" s="60">
        <v>0</v>
      </c>
      <c r="F31" s="61">
        <v>0</v>
      </c>
      <c r="G31" s="74">
        <v>0.00526</v>
      </c>
      <c r="H31" s="63">
        <f>MAX(G31,-0.12*F31)</f>
        <v>0.00526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50.12</v>
      </c>
      <c r="D32" s="73">
        <f>ROUND(C32,2)</f>
        <v>50.12</v>
      </c>
      <c r="E32" s="60">
        <v>0</v>
      </c>
      <c r="F32" s="61">
        <v>0</v>
      </c>
      <c r="G32" s="74">
        <v>0.00526</v>
      </c>
      <c r="H32" s="63">
        <f>MAX(G32,-0.12*F32)</f>
        <v>0.00526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50.09</v>
      </c>
      <c r="D33" s="73">
        <f>ROUND(C33,2)</f>
        <v>50.09</v>
      </c>
      <c r="E33" s="60">
        <v>0</v>
      </c>
      <c r="F33" s="61">
        <v>0</v>
      </c>
      <c r="G33" s="74">
        <v>0.00659</v>
      </c>
      <c r="H33" s="63">
        <f>MAX(G33,-0.12*F33)</f>
        <v>0.00659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50.06</v>
      </c>
      <c r="D34" s="73">
        <f>ROUND(C34,2)</f>
        <v>50.06</v>
      </c>
      <c r="E34" s="60">
        <v>0</v>
      </c>
      <c r="F34" s="61">
        <v>0</v>
      </c>
      <c r="G34" s="74">
        <v>0.00526</v>
      </c>
      <c r="H34" s="63">
        <f>MAX(G34,-0.12*F34)</f>
        <v>0.00526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50.03</v>
      </c>
      <c r="D35" s="73">
        <f>ROUND(C35,2)</f>
        <v>50.03</v>
      </c>
      <c r="E35" s="60">
        <v>110.89</v>
      </c>
      <c r="F35" s="61">
        <v>0</v>
      </c>
      <c r="G35" s="74">
        <v>0.00659</v>
      </c>
      <c r="H35" s="63">
        <f>MAX(G35,-0.12*F35)</f>
        <v>0.00659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1.82691275E-5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1.82691275E-5</v>
      </c>
      <c r="Z35" s="67">
        <f>IF(AND(C35&gt;=50.1,G35&lt;0),($A$2)*ABS(G35)/40000,0)</f>
        <v>0</v>
      </c>
      <c r="AA35" s="67">
        <f>R35+Y35+Z35</f>
        <v>3.653825500000001E-5</v>
      </c>
      <c r="AB35" s="139">
        <f>IF(AA35&gt;=0,AA35,"")</f>
        <v>3.653825500000001E-5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50.02</v>
      </c>
      <c r="D36" s="73">
        <f>ROUND(C36,2)</f>
        <v>50.02</v>
      </c>
      <c r="E36" s="60">
        <v>166.33</v>
      </c>
      <c r="F36" s="61">
        <v>0</v>
      </c>
      <c r="G36" s="74">
        <v>0.00526</v>
      </c>
      <c r="H36" s="63">
        <f>MAX(G36,-0.12*F36)</f>
        <v>0.00526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2.1872395E-5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2.1872395E-5</v>
      </c>
      <c r="Z36" s="67">
        <f>IF(AND(C36&gt;=50.1,G36&lt;0),($A$2)*ABS(G36)/40000,0)</f>
        <v>0</v>
      </c>
      <c r="AA36" s="67">
        <f>R36+Y36+Z36</f>
        <v>4.374479E-5</v>
      </c>
      <c r="AB36" s="139">
        <f>IF(AA36&gt;=0,AA36,"")</f>
        <v>4.374479E-5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49.94</v>
      </c>
      <c r="D37" s="73">
        <f>ROUND(C37,2)</f>
        <v>49.94</v>
      </c>
      <c r="E37" s="60">
        <v>473.26</v>
      </c>
      <c r="F37" s="61">
        <v>0</v>
      </c>
      <c r="G37" s="74">
        <v>0.00659</v>
      </c>
      <c r="H37" s="63">
        <f>MAX(G37,-0.12*F37)</f>
        <v>0.00659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7.796958500000001E-5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7.796958500000001E-5</v>
      </c>
      <c r="Z37" s="67">
        <f>IF(AND(C37&gt;=50.1,G37&lt;0),($A$2)*ABS(G37)/40000,0)</f>
        <v>0</v>
      </c>
      <c r="AA37" s="67">
        <f>R37+Y37+Z37</f>
        <v>0.00015593917</v>
      </c>
      <c r="AB37" s="139">
        <f>IF(AA37&gt;=0,AA37,"")</f>
        <v>0.00015593917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</v>
      </c>
      <c r="D38" s="73">
        <f>ROUND(C38,2)</f>
        <v>50</v>
      </c>
      <c r="E38" s="60">
        <v>277.22</v>
      </c>
      <c r="F38" s="61">
        <v>0</v>
      </c>
      <c r="G38" s="74">
        <v>0.009220000000000001</v>
      </c>
      <c r="H38" s="63">
        <f>MAX(G38,-0.12*F38)</f>
        <v>0.009220000000000001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6.389921000000001E-5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6.389921000000001E-5</v>
      </c>
      <c r="Z38" s="67">
        <f>IF(AND(C38&gt;=50.1,G38&lt;0),($A$2)*ABS(G38)/40000,0)</f>
        <v>0</v>
      </c>
      <c r="AA38" s="67">
        <f>R38+Y38+Z38</f>
        <v>0.00012779842</v>
      </c>
      <c r="AB38" s="139">
        <f>IF(AA38&gt;=0,AA38,"")</f>
        <v>0.00012779842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49.91</v>
      </c>
      <c r="D39" s="73">
        <f>ROUND(C39,2)</f>
        <v>49.91</v>
      </c>
      <c r="E39" s="60">
        <v>571.28</v>
      </c>
      <c r="F39" s="61">
        <v>0</v>
      </c>
      <c r="G39" s="74">
        <v>0.01316</v>
      </c>
      <c r="H39" s="63">
        <f>MAX(G39,-0.12*F39)</f>
        <v>0.01316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0.00018795112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0.00018795112</v>
      </c>
      <c r="Z39" s="67">
        <f>IF(AND(C39&gt;=50.1,G39&lt;0),($A$2)*ABS(G39)/40000,0)</f>
        <v>0</v>
      </c>
      <c r="AA39" s="67">
        <f>R39+Y39+Z39</f>
        <v>0.00037590224</v>
      </c>
      <c r="AB39" s="139">
        <f>IF(AA39&gt;=0,AA39,"")</f>
        <v>0.00037590224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</v>
      </c>
      <c r="D40" s="73">
        <f>ROUND(C40,2)</f>
        <v>50</v>
      </c>
      <c r="E40" s="60">
        <v>277.22</v>
      </c>
      <c r="F40" s="61">
        <v>1.71</v>
      </c>
      <c r="G40" s="74">
        <v>1.57308</v>
      </c>
      <c r="H40" s="63">
        <f>MAX(G40,-0.12*F40)</f>
        <v>1.57308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1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0.01090223094</v>
      </c>
      <c r="S40" s="60">
        <f>MIN($S$6/100*F40,150)</f>
        <v>0.2052</v>
      </c>
      <c r="T40" s="60">
        <f>MIN($T$6/100*F40,200)</f>
        <v>0.2565</v>
      </c>
      <c r="U40" s="60">
        <f>MIN($U$6/100*F40,250)</f>
        <v>0.342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0.008840129969999999</v>
      </c>
      <c r="Z40" s="67">
        <f>IF(AND(C40&gt;=50.1,G40&lt;0),($A$2)*ABS(G40)/40000,0)</f>
        <v>0</v>
      </c>
      <c r="AA40" s="67">
        <f>R40+Y40+Z40</f>
        <v>0.01974236091</v>
      </c>
      <c r="AB40" s="139">
        <f>IF(AA40&gt;=0,AA40,"")</f>
        <v>0.01974236091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49.94</v>
      </c>
      <c r="D41" s="73">
        <f>ROUND(C41,2)</f>
        <v>49.94</v>
      </c>
      <c r="E41" s="60">
        <v>473.26</v>
      </c>
      <c r="F41" s="61">
        <v>1.71</v>
      </c>
      <c r="G41" s="74">
        <v>0.24069</v>
      </c>
      <c r="H41" s="63">
        <f>MAX(G41,-0.12*F41)</f>
        <v>0.24069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0.002847723735</v>
      </c>
      <c r="S41" s="60">
        <f>MIN($S$6/100*F41,150)</f>
        <v>0.2052</v>
      </c>
      <c r="T41" s="60">
        <f>MIN($T$6/100*F41,200)</f>
        <v>0.2565</v>
      </c>
      <c r="U41" s="60">
        <f>MIN($U$6/100*F41,250)</f>
        <v>0.342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8.397998699999999E-5</v>
      </c>
      <c r="Z41" s="67">
        <f>IF(AND(C41&gt;=50.1,G41&lt;0),($A$2)*ABS(G41)/40000,0)</f>
        <v>0</v>
      </c>
      <c r="AA41" s="67">
        <f>R41+Y41+Z41</f>
        <v>0.002931703722</v>
      </c>
      <c r="AB41" s="139">
        <f>IF(AA41&gt;=0,AA41,"")</f>
        <v>0.002931703722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49.92</v>
      </c>
      <c r="D42" s="73">
        <f>ROUND(C42,2)</f>
        <v>49.92</v>
      </c>
      <c r="E42" s="60">
        <v>538.61</v>
      </c>
      <c r="F42" s="61">
        <v>1.71</v>
      </c>
      <c r="G42" s="74">
        <v>-0.02525</v>
      </c>
      <c r="H42" s="63">
        <f>MAX(G42,-0.12*F42)</f>
        <v>-0.02525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-0.0003399975625</v>
      </c>
      <c r="S42" s="60">
        <f>MIN($S$6/100*F42,150)</f>
        <v>0.2052</v>
      </c>
      <c r="T42" s="60">
        <f>MIN($T$6/100*F42,200)</f>
        <v>0.2565</v>
      </c>
      <c r="U42" s="60">
        <f>MIN($U$6/100*F42,250)</f>
        <v>0.342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-0.0003399975625</v>
      </c>
      <c r="AB42" s="139" t="str">
        <f>IF(AA42&gt;=0,AA42,"")</f>
        <v/>
      </c>
      <c r="AC42" s="76">
        <f>IF(AA42&lt;0,AA42,"")</f>
        <v>-0.0003399975625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49.86</v>
      </c>
      <c r="D43" s="73">
        <f>ROUND(C43,2)</f>
        <v>49.86</v>
      </c>
      <c r="E43" s="60">
        <v>734.65</v>
      </c>
      <c r="F43" s="61">
        <v>1.71</v>
      </c>
      <c r="G43" s="74">
        <v>-0.09767000000000001</v>
      </c>
      <c r="H43" s="63">
        <f>MAX(G43,-0.12*F43)</f>
        <v>-0.09767000000000001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-0.0017938316375</v>
      </c>
      <c r="S43" s="60">
        <f>MIN($S$6/100*F43,150)</f>
        <v>0.2052</v>
      </c>
      <c r="T43" s="60">
        <f>MIN($T$6/100*F43,200)</f>
        <v>0.2565</v>
      </c>
      <c r="U43" s="60">
        <f>MIN($U$6/100*F43,250)</f>
        <v>0.342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-0.0017938316375</v>
      </c>
      <c r="AB43" s="139" t="str">
        <f>IF(AA43&gt;=0,AA43,"")</f>
        <v/>
      </c>
      <c r="AC43" s="76">
        <f>IF(AA43&lt;0,AA43,"")</f>
        <v>-0.0017938316375</v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49.92</v>
      </c>
      <c r="D44" s="73">
        <f>ROUND(C44,2)</f>
        <v>49.92</v>
      </c>
      <c r="E44" s="60">
        <v>538.61</v>
      </c>
      <c r="F44" s="61">
        <v>1.71</v>
      </c>
      <c r="G44" s="74">
        <v>-0.09767000000000001</v>
      </c>
      <c r="H44" s="63">
        <f>MAX(G44,-0.12*F44)</f>
        <v>-0.09767000000000001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-0.0013151509675</v>
      </c>
      <c r="S44" s="60">
        <f>MIN($S$6/100*F44,150)</f>
        <v>0.2052</v>
      </c>
      <c r="T44" s="60">
        <f>MIN($T$6/100*F44,200)</f>
        <v>0.2565</v>
      </c>
      <c r="U44" s="60">
        <f>MIN($U$6/100*F44,250)</f>
        <v>0.342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-0.0013151509675</v>
      </c>
      <c r="AB44" s="139" t="str">
        <f>IF(AA44&gt;=0,AA44,"")</f>
        <v/>
      </c>
      <c r="AC44" s="76">
        <f>IF(AA44&lt;0,AA44,"")</f>
        <v>-0.0013151509675</v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49.97</v>
      </c>
      <c r="D45" s="73">
        <f>ROUND(C45,2)</f>
        <v>49.97</v>
      </c>
      <c r="E45" s="60">
        <v>375.24</v>
      </c>
      <c r="F45" s="61">
        <v>1.71</v>
      </c>
      <c r="G45" s="74">
        <v>0.06165</v>
      </c>
      <c r="H45" s="63">
        <f>MAX(G45,-0.12*F45)</f>
        <v>0.06165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0.0005783386500000001</v>
      </c>
      <c r="S45" s="60">
        <f>MIN($S$6/100*F45,150)</f>
        <v>0.2052</v>
      </c>
      <c r="T45" s="60">
        <f>MIN($T$6/100*F45,200)</f>
        <v>0.2565</v>
      </c>
      <c r="U45" s="60">
        <f>MIN($U$6/100*F45,250)</f>
        <v>0.342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0.0005783386500000001</v>
      </c>
      <c r="AB45" s="139">
        <f>IF(AA45&gt;=0,AA45,"")</f>
        <v>0.0005783386500000001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50.01</v>
      </c>
      <c r="D46" s="73">
        <f>ROUND(C46,2)</f>
        <v>50.01</v>
      </c>
      <c r="E46" s="60">
        <v>221.78</v>
      </c>
      <c r="F46" s="61">
        <v>1.71</v>
      </c>
      <c r="G46" s="74">
        <v>0.11036</v>
      </c>
      <c r="H46" s="63">
        <f>MAX(G46,-0.12*F46)</f>
        <v>0.11036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0.0006118910200000001</v>
      </c>
      <c r="S46" s="60">
        <f>MIN($S$6/100*F46,150)</f>
        <v>0.2052</v>
      </c>
      <c r="T46" s="60">
        <f>MIN($T$6/100*F46,200)</f>
        <v>0.2565</v>
      </c>
      <c r="U46" s="60">
        <f>MIN($U$6/100*F46,250)</f>
        <v>0.342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0.0006118910200000001</v>
      </c>
      <c r="AB46" s="139">
        <f>IF(AA46&gt;=0,AA46,"")</f>
        <v>0.0006118910200000001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50.04</v>
      </c>
      <c r="D47" s="73">
        <f>ROUND(C47,2)</f>
        <v>50.04</v>
      </c>
      <c r="E47" s="60">
        <v>55.44</v>
      </c>
      <c r="F47" s="61">
        <v>1.71</v>
      </c>
      <c r="G47" s="74">
        <v>0.42765</v>
      </c>
      <c r="H47" s="63">
        <f>MAX(G47,-0.12*F47)</f>
        <v>0.42765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0.0005927228999999999</v>
      </c>
      <c r="S47" s="60">
        <f>MIN($S$6/100*F47,150)</f>
        <v>0.2052</v>
      </c>
      <c r="T47" s="60">
        <f>MIN($T$6/100*F47,200)</f>
        <v>0.2565</v>
      </c>
      <c r="U47" s="60">
        <f>MIN($U$6/100*F47,250)</f>
        <v>0.342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0.00018033246</v>
      </c>
      <c r="Z47" s="67">
        <f>IF(AND(C47&gt;=50.1,G47&lt;0),($A$2)*ABS(G47)/40000,0)</f>
        <v>0</v>
      </c>
      <c r="AA47" s="67">
        <f>R47+Y47+Z47</f>
        <v>0.0007730553599999999</v>
      </c>
      <c r="AB47" s="139">
        <f>IF(AA47&gt;=0,AA47,"")</f>
        <v>0.0007730553599999999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50.07</v>
      </c>
      <c r="D48" s="73">
        <f>ROUND(C48,2)</f>
        <v>50.07</v>
      </c>
      <c r="E48" s="60">
        <v>0</v>
      </c>
      <c r="F48" s="61">
        <v>1.71</v>
      </c>
      <c r="G48" s="74">
        <v>1.64417</v>
      </c>
      <c r="H48" s="63">
        <f>MAX(G48,-0.12*F48)</f>
        <v>1.64417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1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0.2052</v>
      </c>
      <c r="T48" s="60">
        <f>MIN($T$6/100*F48,200)</f>
        <v>0.2565</v>
      </c>
      <c r="U48" s="60">
        <f>MIN($U$6/100*F48,250)</f>
        <v>0.342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50.03</v>
      </c>
      <c r="D49" s="73">
        <f>ROUND(C49,2)</f>
        <v>50.03</v>
      </c>
      <c r="E49" s="60">
        <v>110.89</v>
      </c>
      <c r="F49" s="61">
        <v>0</v>
      </c>
      <c r="G49" s="74">
        <v>0.00395</v>
      </c>
      <c r="H49" s="63">
        <f>MAX(G49,-0.12*F49)</f>
        <v>0.00395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1.09503875E-5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1.09503875E-5</v>
      </c>
      <c r="Z49" s="67">
        <f>IF(AND(C49&gt;=50.1,G49&lt;0),($A$2)*ABS(G49)/40000,0)</f>
        <v>0</v>
      </c>
      <c r="AA49" s="67">
        <f>R49+Y49+Z49</f>
        <v>2.1900775E-5</v>
      </c>
      <c r="AB49" s="139">
        <f>IF(AA49&gt;=0,AA49,"")</f>
        <v>2.1900775E-5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221.78</v>
      </c>
      <c r="F50" s="61">
        <v>0</v>
      </c>
      <c r="G50" s="74">
        <v>0.00395</v>
      </c>
      <c r="H50" s="63">
        <f>MAX(G50,-0.12*F50)</f>
        <v>0.00395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2.1900775E-5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2.1900775E-5</v>
      </c>
      <c r="Z50" s="67">
        <f>IF(AND(C50&gt;=50.1,G50&lt;0),($A$2)*ABS(G50)/40000,0)</f>
        <v>0</v>
      </c>
      <c r="AA50" s="67">
        <f>R50+Y50+Z50</f>
        <v>4.380155000000001E-5</v>
      </c>
      <c r="AB50" s="139">
        <f>IF(AA50&gt;=0,AA50,"")</f>
        <v>4.380155000000001E-5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49.99</v>
      </c>
      <c r="D51" s="73">
        <f>ROUND(C51,2)</f>
        <v>49.99</v>
      </c>
      <c r="E51" s="60">
        <v>309.89</v>
      </c>
      <c r="F51" s="61">
        <v>0</v>
      </c>
      <c r="G51" s="74">
        <v>0.00263</v>
      </c>
      <c r="H51" s="63">
        <f>MAX(G51,-0.12*F51)</f>
        <v>0.00263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2.03752675E-5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2.03752675E-5</v>
      </c>
      <c r="Z51" s="67">
        <f>IF(AND(C51&gt;=50.1,G51&lt;0),($A$2)*ABS(G51)/40000,0)</f>
        <v>0</v>
      </c>
      <c r="AA51" s="67">
        <f>R51+Y51+Z51</f>
        <v>4.0750535E-5</v>
      </c>
      <c r="AB51" s="139">
        <f>IF(AA51&gt;=0,AA51,"")</f>
        <v>4.0750535E-5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49.99</v>
      </c>
      <c r="D52" s="73">
        <f>ROUND(C52,2)</f>
        <v>49.99</v>
      </c>
      <c r="E52" s="60">
        <v>309.89</v>
      </c>
      <c r="F52" s="61">
        <v>0</v>
      </c>
      <c r="G52" s="74">
        <v>0.00395</v>
      </c>
      <c r="H52" s="63">
        <f>MAX(G52,-0.12*F52)</f>
        <v>0.00395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3.06016375E-5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3.06016375E-5</v>
      </c>
      <c r="Z52" s="67">
        <f>IF(AND(C52&gt;=50.1,G52&lt;0),($A$2)*ABS(G52)/40000,0)</f>
        <v>0</v>
      </c>
      <c r="AA52" s="67">
        <f>R52+Y52+Z52</f>
        <v>6.1203275E-5</v>
      </c>
      <c r="AB52" s="139">
        <f>IF(AA52&gt;=0,AA52,"")</f>
        <v>6.1203275E-5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49.97</v>
      </c>
      <c r="D53" s="73">
        <f>ROUND(C53,2)</f>
        <v>49.97</v>
      </c>
      <c r="E53" s="60">
        <v>375.24</v>
      </c>
      <c r="F53" s="61">
        <v>0</v>
      </c>
      <c r="G53" s="74">
        <v>0.00263</v>
      </c>
      <c r="H53" s="63">
        <f>MAX(G53,-0.12*F53)</f>
        <v>0.00263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2.467203E-5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2.467203E-5</v>
      </c>
      <c r="Z53" s="67">
        <f>IF(AND(C53&gt;=50.1,G53&lt;0),($A$2)*ABS(G53)/40000,0)</f>
        <v>0</v>
      </c>
      <c r="AA53" s="67">
        <f>R53+Y53+Z53</f>
        <v>4.934406E-5</v>
      </c>
      <c r="AB53" s="139">
        <f>IF(AA53&gt;=0,AA53,"")</f>
        <v>4.934406E-5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49.96</v>
      </c>
      <c r="D54" s="73">
        <f>ROUND(C54,2)</f>
        <v>49.96</v>
      </c>
      <c r="E54" s="60">
        <v>407.92</v>
      </c>
      <c r="F54" s="61">
        <v>0</v>
      </c>
      <c r="G54" s="74">
        <v>0.00263</v>
      </c>
      <c r="H54" s="63">
        <f>MAX(G54,-0.12*F54)</f>
        <v>0.00263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2.682074E-5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2.682074E-5</v>
      </c>
      <c r="Z54" s="67">
        <f>IF(AND(C54&gt;=50.1,G54&lt;0),($A$2)*ABS(G54)/40000,0)</f>
        <v>0</v>
      </c>
      <c r="AA54" s="67">
        <f>R54+Y54+Z54</f>
        <v>5.364148E-5</v>
      </c>
      <c r="AB54" s="139">
        <f>IF(AA54&gt;=0,AA54,"")</f>
        <v>5.364148E-5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50.03</v>
      </c>
      <c r="D55" s="73">
        <f>ROUND(C55,2)</f>
        <v>50.03</v>
      </c>
      <c r="E55" s="60">
        <v>110.89</v>
      </c>
      <c r="F55" s="61">
        <v>0</v>
      </c>
      <c r="G55" s="74">
        <v>0.00263</v>
      </c>
      <c r="H55" s="63">
        <f>MAX(G55,-0.12*F55)</f>
        <v>0.00263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7.2910175E-6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7.2910175E-6</v>
      </c>
      <c r="Z55" s="67">
        <f>IF(AND(C55&gt;=50.1,G55&lt;0),($A$2)*ABS(G55)/40000,0)</f>
        <v>0</v>
      </c>
      <c r="AA55" s="67">
        <f>R55+Y55+Z55</f>
        <v>1.4582035E-5</v>
      </c>
      <c r="AB55" s="139">
        <f>IF(AA55&gt;=0,AA55,"")</f>
        <v>1.4582035E-5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49.99</v>
      </c>
      <c r="D56" s="73">
        <f>ROUND(C56,2)</f>
        <v>49.99</v>
      </c>
      <c r="E56" s="60">
        <v>309.89</v>
      </c>
      <c r="F56" s="61">
        <v>0</v>
      </c>
      <c r="G56" s="74">
        <v>0.00263</v>
      </c>
      <c r="H56" s="63">
        <f>MAX(G56,-0.12*F56)</f>
        <v>0.00263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2.03752675E-5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2.03752675E-5</v>
      </c>
      <c r="Z56" s="67">
        <f>IF(AND(C56&gt;=50.1,G56&lt;0),($A$2)*ABS(G56)/40000,0)</f>
        <v>0</v>
      </c>
      <c r="AA56" s="67">
        <f>R56+Y56+Z56</f>
        <v>4.0750535E-5</v>
      </c>
      <c r="AB56" s="139">
        <f>IF(AA56&gt;=0,AA56,"")</f>
        <v>4.0750535E-5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49.92</v>
      </c>
      <c r="D57" s="73">
        <f>ROUND(C57,2)</f>
        <v>49.92</v>
      </c>
      <c r="E57" s="60">
        <v>538.61</v>
      </c>
      <c r="F57" s="61">
        <v>0</v>
      </c>
      <c r="G57" s="74">
        <v>0.00263</v>
      </c>
      <c r="H57" s="63">
        <f>MAX(G57,-0.12*F57)</f>
        <v>0.00263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3.54136075E-5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3.54136075E-5</v>
      </c>
      <c r="Z57" s="67">
        <f>IF(AND(C57&gt;=50.1,G57&lt;0),($A$2)*ABS(G57)/40000,0)</f>
        <v>0</v>
      </c>
      <c r="AA57" s="67">
        <f>R57+Y57+Z57</f>
        <v>7.0827215E-5</v>
      </c>
      <c r="AB57" s="139">
        <f>IF(AA57&gt;=0,AA57,"")</f>
        <v>7.0827215E-5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50.03</v>
      </c>
      <c r="D58" s="73">
        <f>ROUND(C58,2)</f>
        <v>50.03</v>
      </c>
      <c r="E58" s="60">
        <v>110.89</v>
      </c>
      <c r="F58" s="61">
        <v>0</v>
      </c>
      <c r="G58" s="74">
        <v>0.00263</v>
      </c>
      <c r="H58" s="63">
        <f>MAX(G58,-0.12*F58)</f>
        <v>0.00263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7.2910175E-6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7.2910175E-6</v>
      </c>
      <c r="Z58" s="67">
        <f>IF(AND(C58&gt;=50.1,G58&lt;0),($A$2)*ABS(G58)/40000,0)</f>
        <v>0</v>
      </c>
      <c r="AA58" s="67">
        <f>R58+Y58+Z58</f>
        <v>1.4582035E-5</v>
      </c>
      <c r="AB58" s="139">
        <f>IF(AA58&gt;=0,AA58,"")</f>
        <v>1.4582035E-5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</v>
      </c>
      <c r="D59" s="73">
        <f>ROUND(C59,2)</f>
        <v>50</v>
      </c>
      <c r="E59" s="60">
        <v>277.22</v>
      </c>
      <c r="F59" s="61">
        <v>0</v>
      </c>
      <c r="G59" s="74">
        <v>0.00395</v>
      </c>
      <c r="H59" s="63">
        <f>MAX(G59,-0.12*F59)</f>
        <v>0.00395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2.7375475E-5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2.7375475E-5</v>
      </c>
      <c r="Z59" s="67">
        <f>IF(AND(C59&gt;=50.1,G59&lt;0),($A$2)*ABS(G59)/40000,0)</f>
        <v>0</v>
      </c>
      <c r="AA59" s="67">
        <f>R59+Y59+Z59</f>
        <v>5.475095000000001E-5</v>
      </c>
      <c r="AB59" s="139">
        <f>IF(AA59&gt;=0,AA59,"")</f>
        <v>5.475095000000001E-5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50.05</v>
      </c>
      <c r="D60" s="73">
        <f>ROUND(C60,2)</f>
        <v>50.05</v>
      </c>
      <c r="E60" s="60">
        <v>0</v>
      </c>
      <c r="F60" s="61">
        <v>0</v>
      </c>
      <c r="G60" s="74">
        <v>0.00395</v>
      </c>
      <c r="H60" s="63">
        <f>MAX(G60,-0.12*F60)</f>
        <v>0.00395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50.03</v>
      </c>
      <c r="D61" s="73">
        <f>ROUND(C61,2)</f>
        <v>50.03</v>
      </c>
      <c r="E61" s="60">
        <v>110.89</v>
      </c>
      <c r="F61" s="61">
        <v>0</v>
      </c>
      <c r="G61" s="74">
        <v>0.00395</v>
      </c>
      <c r="H61" s="63">
        <f>MAX(G61,-0.12*F61)</f>
        <v>0.00395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1.09503875E-5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1.09503875E-5</v>
      </c>
      <c r="Z61" s="67">
        <f>IF(AND(C61&gt;=50.1,G61&lt;0),($A$2)*ABS(G61)/40000,0)</f>
        <v>0</v>
      </c>
      <c r="AA61" s="67">
        <f>R61+Y61+Z61</f>
        <v>2.1900775E-5</v>
      </c>
      <c r="AB61" s="139">
        <f>IF(AA61&gt;=0,AA61,"")</f>
        <v>2.1900775E-5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50.04</v>
      </c>
      <c r="D62" s="73">
        <f>ROUND(C62,2)</f>
        <v>50.04</v>
      </c>
      <c r="E62" s="60">
        <v>55.44</v>
      </c>
      <c r="F62" s="61">
        <v>0</v>
      </c>
      <c r="G62" s="74">
        <v>0.00395</v>
      </c>
      <c r="H62" s="63">
        <f>MAX(G62,-0.12*F62)</f>
        <v>0.00395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5.4747E-6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5.4747E-6</v>
      </c>
      <c r="Z62" s="67">
        <f>IF(AND(C62&gt;=50.1,G62&lt;0),($A$2)*ABS(G62)/40000,0)</f>
        <v>0</v>
      </c>
      <c r="AA62" s="67">
        <f>R62+Y62+Z62</f>
        <v>1.09494E-5</v>
      </c>
      <c r="AB62" s="139">
        <f>IF(AA62&gt;=0,AA62,"")</f>
        <v>1.09494E-5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50.03</v>
      </c>
      <c r="D63" s="73">
        <f>ROUND(C63,2)</f>
        <v>50.03</v>
      </c>
      <c r="E63" s="60">
        <v>110.89</v>
      </c>
      <c r="F63" s="61">
        <v>0</v>
      </c>
      <c r="G63" s="74">
        <v>0.00395</v>
      </c>
      <c r="H63" s="63">
        <f>MAX(G63,-0.12*F63)</f>
        <v>0.00395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1.09503875E-5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1.09503875E-5</v>
      </c>
      <c r="Z63" s="67">
        <f>IF(AND(C63&gt;=50.1,G63&lt;0),($A$2)*ABS(G63)/40000,0)</f>
        <v>0</v>
      </c>
      <c r="AA63" s="67">
        <f>R63+Y63+Z63</f>
        <v>2.1900775E-5</v>
      </c>
      <c r="AB63" s="139">
        <f>IF(AA63&gt;=0,AA63,"")</f>
        <v>2.1900775E-5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50.02</v>
      </c>
      <c r="D64" s="73">
        <f>ROUND(C64,2)</f>
        <v>50.02</v>
      </c>
      <c r="E64" s="60">
        <v>166.33</v>
      </c>
      <c r="F64" s="61">
        <v>0</v>
      </c>
      <c r="G64" s="74">
        <v>0.00395</v>
      </c>
      <c r="H64" s="63">
        <f>MAX(G64,-0.12*F64)</f>
        <v>0.00395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1.64250875E-5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1.64250875E-5</v>
      </c>
      <c r="Z64" s="67">
        <f>IF(AND(C64&gt;=50.1,G64&lt;0),($A$2)*ABS(G64)/40000,0)</f>
        <v>0</v>
      </c>
      <c r="AA64" s="67">
        <f>R64+Y64+Z64</f>
        <v>3.2850175E-5</v>
      </c>
      <c r="AB64" s="139">
        <f>IF(AA64&gt;=0,AA64,"")</f>
        <v>3.2850175E-5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49.93</v>
      </c>
      <c r="D65" s="73">
        <f>ROUND(C65,2)</f>
        <v>49.93</v>
      </c>
      <c r="E65" s="60">
        <v>505.94</v>
      </c>
      <c r="F65" s="61">
        <v>0</v>
      </c>
      <c r="G65" s="74">
        <v>0.00263</v>
      </c>
      <c r="H65" s="63">
        <f>MAX(G65,-0.12*F65)</f>
        <v>0.00263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3.3265555E-5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3.3265555E-5</v>
      </c>
      <c r="Z65" s="67">
        <f>IF(AND(C65&gt;=50.1,G65&lt;0),($A$2)*ABS(G65)/40000,0)</f>
        <v>0</v>
      </c>
      <c r="AA65" s="67">
        <f>R65+Y65+Z65</f>
        <v>6.653111E-5</v>
      </c>
      <c r="AB65" s="139">
        <f>IF(AA65&gt;=0,AA65,"")</f>
        <v>6.653111E-5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50.01</v>
      </c>
      <c r="D66" s="73">
        <f>ROUND(C66,2)</f>
        <v>50.01</v>
      </c>
      <c r="E66" s="60">
        <v>221.78</v>
      </c>
      <c r="F66" s="61">
        <v>0</v>
      </c>
      <c r="G66" s="74">
        <v>0.00263</v>
      </c>
      <c r="H66" s="63">
        <f>MAX(G66,-0.12*F66)</f>
        <v>0.00263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1.4582035E-5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1.4582035E-5</v>
      </c>
      <c r="Z66" s="67">
        <f>IF(AND(C66&gt;=50.1,G66&lt;0),($A$2)*ABS(G66)/40000,0)</f>
        <v>0</v>
      </c>
      <c r="AA66" s="67">
        <f>R66+Y66+Z66</f>
        <v>2.916407E-5</v>
      </c>
      <c r="AB66" s="139">
        <f>IF(AA66&gt;=0,AA66,"")</f>
        <v>2.916407E-5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50.04</v>
      </c>
      <c r="D67" s="73">
        <f>ROUND(C67,2)</f>
        <v>50.04</v>
      </c>
      <c r="E67" s="60">
        <v>55.44</v>
      </c>
      <c r="F67" s="61">
        <v>0</v>
      </c>
      <c r="G67" s="74">
        <v>0.00395</v>
      </c>
      <c r="H67" s="63">
        <f>MAX(G67,-0.12*F67)</f>
        <v>0.00395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5.4747E-6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5.4747E-6</v>
      </c>
      <c r="Z67" s="67">
        <f>IF(AND(C67&gt;=50.1,G67&lt;0),($A$2)*ABS(G67)/40000,0)</f>
        <v>0</v>
      </c>
      <c r="AA67" s="67">
        <f>R67+Y67+Z67</f>
        <v>1.09494E-5</v>
      </c>
      <c r="AB67" s="139">
        <f>IF(AA67&gt;=0,AA67,"")</f>
        <v>1.09494E-5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50.05</v>
      </c>
      <c r="D68" s="73">
        <f>ROUND(C68,2)</f>
        <v>50.05</v>
      </c>
      <c r="E68" s="60">
        <v>0</v>
      </c>
      <c r="F68" s="61">
        <v>0</v>
      </c>
      <c r="G68" s="74">
        <v>0.00263</v>
      </c>
      <c r="H68" s="63">
        <f>MAX(G68,-0.12*F68)</f>
        <v>0.00263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</v>
      </c>
      <c r="D69" s="73">
        <f>ROUND(C69,2)</f>
        <v>50</v>
      </c>
      <c r="E69" s="60">
        <v>277.22</v>
      </c>
      <c r="F69" s="61">
        <v>0</v>
      </c>
      <c r="G69" s="74">
        <v>0.00263</v>
      </c>
      <c r="H69" s="63">
        <f>MAX(G69,-0.12*F69)</f>
        <v>0.00263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1.8227215E-5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1.8227215E-5</v>
      </c>
      <c r="Z69" s="67">
        <f>IF(AND(C69&gt;=50.1,G69&lt;0),($A$2)*ABS(G69)/40000,0)</f>
        <v>0</v>
      </c>
      <c r="AA69" s="67">
        <f>R69+Y69+Z69</f>
        <v>3.645443E-5</v>
      </c>
      <c r="AB69" s="139">
        <f>IF(AA69&gt;=0,AA69,"")</f>
        <v>3.645443E-5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49.98</v>
      </c>
      <c r="D70" s="73">
        <f>ROUND(C70,2)</f>
        <v>49.98</v>
      </c>
      <c r="E70" s="60">
        <v>342.57</v>
      </c>
      <c r="F70" s="61">
        <v>0</v>
      </c>
      <c r="G70" s="74">
        <v>0.00263</v>
      </c>
      <c r="H70" s="63">
        <f>MAX(G70,-0.12*F70)</f>
        <v>0.00263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2.25239775E-5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2.25239775E-5</v>
      </c>
      <c r="Z70" s="67">
        <f>IF(AND(C70&gt;=50.1,G70&lt;0),($A$2)*ABS(G70)/40000,0)</f>
        <v>0</v>
      </c>
      <c r="AA70" s="67">
        <f>R70+Y70+Z70</f>
        <v>4.5047955E-5</v>
      </c>
      <c r="AB70" s="139">
        <f>IF(AA70&gt;=0,AA70,"")</f>
        <v>4.5047955E-5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49.96</v>
      </c>
      <c r="D71" s="73">
        <f>ROUND(C71,2)</f>
        <v>49.96</v>
      </c>
      <c r="E71" s="60">
        <v>407.92</v>
      </c>
      <c r="F71" s="61">
        <v>0</v>
      </c>
      <c r="G71" s="74">
        <v>0.00263</v>
      </c>
      <c r="H71" s="63">
        <f>MAX(G71,-0.12*F71)</f>
        <v>0.00263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2.682074E-5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2.682074E-5</v>
      </c>
      <c r="Z71" s="67">
        <f>IF(AND(C71&gt;=50.1,G71&lt;0),($A$2)*ABS(G71)/40000,0)</f>
        <v>0</v>
      </c>
      <c r="AA71" s="67">
        <f>R71+Y71+Z71</f>
        <v>5.364148E-5</v>
      </c>
      <c r="AB71" s="139">
        <f>IF(AA71&gt;=0,AA71,"")</f>
        <v>5.364148E-5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50.03</v>
      </c>
      <c r="D72" s="73">
        <f>ROUND(C72,2)</f>
        <v>50.03</v>
      </c>
      <c r="E72" s="60">
        <v>110.89</v>
      </c>
      <c r="F72" s="61">
        <v>0</v>
      </c>
      <c r="G72" s="74">
        <v>0.00395</v>
      </c>
      <c r="H72" s="63">
        <f>MAX(G72,-0.12*F72)</f>
        <v>0.00395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1.09503875E-5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1.09503875E-5</v>
      </c>
      <c r="Z72" s="67">
        <f>IF(AND(C72&gt;=50.1,G72&lt;0),($A$2)*ABS(G72)/40000,0)</f>
        <v>0</v>
      </c>
      <c r="AA72" s="67">
        <f>R72+Y72+Z72</f>
        <v>2.1900775E-5</v>
      </c>
      <c r="AB72" s="139">
        <f>IF(AA72&gt;=0,AA72,"")</f>
        <v>2.1900775E-5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</v>
      </c>
      <c r="D73" s="73">
        <f>ROUND(C73,2)</f>
        <v>49.9</v>
      </c>
      <c r="E73" s="60">
        <v>603.96</v>
      </c>
      <c r="F73" s="61">
        <v>0</v>
      </c>
      <c r="G73" s="74">
        <v>0.00263</v>
      </c>
      <c r="H73" s="63">
        <f>MAX(G73,-0.12*F73)</f>
        <v>0.00263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3.971037E-5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3.971037E-5</v>
      </c>
      <c r="Z73" s="67">
        <f>IF(AND(C73&gt;=50.1,G73&lt;0),($A$2)*ABS(G73)/40000,0)</f>
        <v>0</v>
      </c>
      <c r="AA73" s="67">
        <f>R73+Y73+Z73</f>
        <v>7.942074000000001E-5</v>
      </c>
      <c r="AB73" s="139">
        <f>IF(AA73&gt;=0,AA73,"")</f>
        <v>7.942074000000001E-5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407.92</v>
      </c>
      <c r="F74" s="61">
        <v>0</v>
      </c>
      <c r="G74" s="74">
        <v>0.00395</v>
      </c>
      <c r="H74" s="63">
        <f>MAX(G74,-0.12*F74)</f>
        <v>0.00395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4.028210000000001E-5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4.028210000000001E-5</v>
      </c>
      <c r="Z74" s="67">
        <f>IF(AND(C74&gt;=50.1,G74&lt;0),($A$2)*ABS(G74)/40000,0)</f>
        <v>0</v>
      </c>
      <c r="AA74" s="67">
        <f>R74+Y74+Z74</f>
        <v>8.056420000000001E-5</v>
      </c>
      <c r="AB74" s="139">
        <f>IF(AA74&gt;=0,AA74,"")</f>
        <v>8.056420000000001E-5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49.95</v>
      </c>
      <c r="D75" s="73">
        <f>ROUND(C75,2)</f>
        <v>49.95</v>
      </c>
      <c r="E75" s="60">
        <v>440.59</v>
      </c>
      <c r="F75" s="61">
        <v>0</v>
      </c>
      <c r="G75" s="74">
        <v>0.00395</v>
      </c>
      <c r="H75" s="63">
        <f>MAX(G75,-0.12*F75)</f>
        <v>0.00395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4.35082625E-5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4.35082625E-5</v>
      </c>
      <c r="Z75" s="67">
        <f>IF(AND(C75&gt;=50.1,G75&lt;0),($A$2)*ABS(G75)/40000,0)</f>
        <v>0</v>
      </c>
      <c r="AA75" s="67">
        <f>R75+Y75+Z75</f>
        <v>8.7016525E-5</v>
      </c>
      <c r="AB75" s="139">
        <f>IF(AA75&gt;=0,AA75,"")</f>
        <v>8.7016525E-5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49.97</v>
      </c>
      <c r="D76" s="73">
        <f>ROUND(C76,2)</f>
        <v>49.97</v>
      </c>
      <c r="E76" s="60">
        <v>375.24</v>
      </c>
      <c r="F76" s="61">
        <v>0</v>
      </c>
      <c r="G76" s="74">
        <v>0.00526</v>
      </c>
      <c r="H76" s="63">
        <f>MAX(G76,-0.12*F76)</f>
        <v>0.00526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4.934406E-5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4.934406E-5</v>
      </c>
      <c r="Z76" s="67">
        <f>IF(AND(C76&gt;=50.1,G76&lt;0),($A$2)*ABS(G76)/40000,0)</f>
        <v>0</v>
      </c>
      <c r="AA76" s="67">
        <f>R76+Y76+Z76</f>
        <v>9.868812E-5</v>
      </c>
      <c r="AB76" s="139">
        <f>IF(AA76&gt;=0,AA76,"")</f>
        <v>9.868812E-5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49.96</v>
      </c>
      <c r="D77" s="73">
        <f>ROUND(C77,2)</f>
        <v>49.96</v>
      </c>
      <c r="E77" s="60">
        <v>407.92</v>
      </c>
      <c r="F77" s="61">
        <v>0</v>
      </c>
      <c r="G77" s="74">
        <v>0.00395</v>
      </c>
      <c r="H77" s="63">
        <f>MAX(G77,-0.12*F77)</f>
        <v>0.00395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4.028210000000001E-5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4.028210000000001E-5</v>
      </c>
      <c r="Z77" s="67">
        <f>IF(AND(C77&gt;=50.1,G77&lt;0),($A$2)*ABS(G77)/40000,0)</f>
        <v>0</v>
      </c>
      <c r="AA77" s="67">
        <f>R77+Y77+Z77</f>
        <v>8.056420000000001E-5</v>
      </c>
      <c r="AB77" s="139">
        <f>IF(AA77&gt;=0,AA77,"")</f>
        <v>8.056420000000001E-5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50.03</v>
      </c>
      <c r="D78" s="73">
        <f>ROUND(C78,2)</f>
        <v>50.03</v>
      </c>
      <c r="E78" s="60">
        <v>110.89</v>
      </c>
      <c r="F78" s="61">
        <v>0</v>
      </c>
      <c r="G78" s="74">
        <v>0.00395</v>
      </c>
      <c r="H78" s="63">
        <f>MAX(G78,-0.12*F78)</f>
        <v>0.00395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1.09503875E-5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1.09503875E-5</v>
      </c>
      <c r="Z78" s="67">
        <f>IF(AND(C78&gt;=50.1,G78&lt;0),($A$2)*ABS(G78)/40000,0)</f>
        <v>0</v>
      </c>
      <c r="AA78" s="67">
        <f>R78+Y78+Z78</f>
        <v>2.1900775E-5</v>
      </c>
      <c r="AB78" s="139">
        <f>IF(AA78&gt;=0,AA78,"")</f>
        <v>2.1900775E-5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50.03</v>
      </c>
      <c r="D79" s="73">
        <f>ROUND(C79,2)</f>
        <v>50.03</v>
      </c>
      <c r="E79" s="60">
        <v>110.89</v>
      </c>
      <c r="F79" s="61">
        <v>0</v>
      </c>
      <c r="G79" s="74">
        <v>0.00526</v>
      </c>
      <c r="H79" s="63">
        <f>MAX(G79,-0.12*F79)</f>
        <v>0.00526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1.4582035E-5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1.4582035E-5</v>
      </c>
      <c r="Z79" s="67">
        <f>IF(AND(C79&gt;=50.1,G79&lt;0),($A$2)*ABS(G79)/40000,0)</f>
        <v>0</v>
      </c>
      <c r="AA79" s="67">
        <f>R79+Y79+Z79</f>
        <v>2.916407E-5</v>
      </c>
      <c r="AB79" s="139">
        <f>IF(AA79&gt;=0,AA79,"")</f>
        <v>2.916407E-5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50.06</v>
      </c>
      <c r="D80" s="73">
        <f>ROUND(C80,2)</f>
        <v>50.06</v>
      </c>
      <c r="E80" s="60">
        <v>0</v>
      </c>
      <c r="F80" s="61">
        <v>0</v>
      </c>
      <c r="G80" s="74">
        <v>0.00526</v>
      </c>
      <c r="H80" s="63">
        <f>MAX(G80,-0.12*F80)</f>
        <v>0.00526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</v>
      </c>
      <c r="D81" s="73">
        <f>ROUND(C81,2)</f>
        <v>50</v>
      </c>
      <c r="E81" s="60">
        <v>277.22</v>
      </c>
      <c r="F81" s="61">
        <v>0</v>
      </c>
      <c r="G81" s="74">
        <v>0.00659</v>
      </c>
      <c r="H81" s="63">
        <f>MAX(G81,-0.12*F81)</f>
        <v>0.00659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4.567199500000001E-5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4.567199500000001E-5</v>
      </c>
      <c r="Z81" s="67">
        <f>IF(AND(C81&gt;=50.1,G81&lt;0),($A$2)*ABS(G81)/40000,0)</f>
        <v>0</v>
      </c>
      <c r="AA81" s="67">
        <f>R81+Y81+Z81</f>
        <v>9.134399000000002E-5</v>
      </c>
      <c r="AB81" s="139">
        <f>IF(AA81&gt;=0,AA81,"")</f>
        <v>9.134399000000002E-5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49.97</v>
      </c>
      <c r="D82" s="73">
        <f>ROUND(C82,2)</f>
        <v>49.97</v>
      </c>
      <c r="E82" s="60">
        <v>375.24</v>
      </c>
      <c r="F82" s="61">
        <v>0</v>
      </c>
      <c r="G82" s="74">
        <v>0.00659</v>
      </c>
      <c r="H82" s="63">
        <f>MAX(G82,-0.12*F82)</f>
        <v>0.00659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6.182079E-5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6.182079E-5</v>
      </c>
      <c r="Z82" s="67">
        <f>IF(AND(C82&gt;=50.1,G82&lt;0),($A$2)*ABS(G82)/40000,0)</f>
        <v>0</v>
      </c>
      <c r="AA82" s="67">
        <f>R82+Y82+Z82</f>
        <v>0.00012364158</v>
      </c>
      <c r="AB82" s="139">
        <f>IF(AA82&gt;=0,AA82,"")</f>
        <v>0.00012364158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50</v>
      </c>
      <c r="D83" s="73">
        <f>ROUND(C83,2)</f>
        <v>50</v>
      </c>
      <c r="E83" s="60">
        <v>277.22</v>
      </c>
      <c r="F83" s="61">
        <v>0</v>
      </c>
      <c r="G83" s="74">
        <v>0.00659</v>
      </c>
      <c r="H83" s="63">
        <f>MAX(G83,-0.12*F83)</f>
        <v>0.00659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4.567199500000001E-5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4.567199500000001E-5</v>
      </c>
      <c r="Z83" s="67">
        <f>IF(AND(C83&gt;=50.1,G83&lt;0),($A$2)*ABS(G83)/40000,0)</f>
        <v>0</v>
      </c>
      <c r="AA83" s="67">
        <f>R83+Y83+Z83</f>
        <v>9.134399000000002E-5</v>
      </c>
      <c r="AB83" s="139">
        <f>IF(AA83&gt;=0,AA83,"")</f>
        <v>9.134399000000002E-5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49.99</v>
      </c>
      <c r="D84" s="73">
        <f>ROUND(C84,2)</f>
        <v>49.99</v>
      </c>
      <c r="E84" s="60">
        <v>309.89</v>
      </c>
      <c r="F84" s="61">
        <v>0</v>
      </c>
      <c r="G84" s="74">
        <v>0.00526</v>
      </c>
      <c r="H84" s="63">
        <f>MAX(G84,-0.12*F84)</f>
        <v>0.00526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4.0750535E-5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4.0750535E-5</v>
      </c>
      <c r="Z84" s="67">
        <f>IF(AND(C84&gt;=50.1,G84&lt;0),($A$2)*ABS(G84)/40000,0)</f>
        <v>0</v>
      </c>
      <c r="AA84" s="67">
        <f>R84+Y84+Z84</f>
        <v>8.150107E-5</v>
      </c>
      <c r="AB84" s="139">
        <f>IF(AA84&gt;=0,AA84,"")</f>
        <v>8.150107E-5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</v>
      </c>
      <c r="D85" s="73">
        <f>ROUND(C85,2)</f>
        <v>50</v>
      </c>
      <c r="E85" s="60">
        <v>277.22</v>
      </c>
      <c r="F85" s="61">
        <v>0</v>
      </c>
      <c r="G85" s="74">
        <v>0.00659</v>
      </c>
      <c r="H85" s="63">
        <f>MAX(G85,-0.12*F85)</f>
        <v>0.00659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4.567199500000001E-5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4.567199500000001E-5</v>
      </c>
      <c r="Z85" s="67">
        <f>IF(AND(C85&gt;=50.1,G85&lt;0),($A$2)*ABS(G85)/40000,0)</f>
        <v>0</v>
      </c>
      <c r="AA85" s="67">
        <f>R85+Y85+Z85</f>
        <v>9.134399000000002E-5</v>
      </c>
      <c r="AB85" s="139">
        <f>IF(AA85&gt;=0,AA85,"")</f>
        <v>9.134399000000002E-5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49.99</v>
      </c>
      <c r="D86" s="73">
        <f>ROUND(C86,2)</f>
        <v>49.99</v>
      </c>
      <c r="E86" s="60">
        <v>309.89</v>
      </c>
      <c r="F86" s="61">
        <v>1.61</v>
      </c>
      <c r="G86" s="74">
        <v>1.6179</v>
      </c>
      <c r="H86" s="63">
        <f>MAX(G86,-0.12*F86)</f>
        <v>1.6179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1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0.012534275775</v>
      </c>
      <c r="S86" s="60">
        <f>MIN($S$6/100*F86,150)</f>
        <v>0.1932</v>
      </c>
      <c r="T86" s="60">
        <f>MIN($T$6/100*F86,200)</f>
        <v>0.2415</v>
      </c>
      <c r="U86" s="60">
        <f>MIN($U$6/100*F86,250)</f>
        <v>0.3220000000000001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0.01036396116</v>
      </c>
      <c r="Z86" s="67">
        <f>IF(AND(C86&gt;=50.1,G86&lt;0),($A$2)*ABS(G86)/40000,0)</f>
        <v>0</v>
      </c>
      <c r="AA86" s="67">
        <f>R86+Y86+Z86</f>
        <v>0.022898236935</v>
      </c>
      <c r="AB86" s="139">
        <f>IF(AA86&gt;=0,AA86,"")</f>
        <v>0.022898236935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277.22</v>
      </c>
      <c r="F87" s="61">
        <v>1.61</v>
      </c>
      <c r="G87" s="74">
        <v>0.61335</v>
      </c>
      <c r="H87" s="63">
        <f>MAX(G87,-0.12*F87)</f>
        <v>0.61335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1</v>
      </c>
      <c r="N87" s="65">
        <f>IF(M87=M86,N86+M87,0)</f>
        <v>1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0.004250822175</v>
      </c>
      <c r="S87" s="60">
        <f>MIN($S$6/100*F87,150)</f>
        <v>0.1932</v>
      </c>
      <c r="T87" s="60">
        <f>MIN($T$6/100*F87,200)</f>
        <v>0.2415</v>
      </c>
      <c r="U87" s="60">
        <f>MIN($U$6/100*F87,250)</f>
        <v>0.3220000000000001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0.002309311905</v>
      </c>
      <c r="Z87" s="67">
        <f>IF(AND(C87&gt;=50.1,G87&lt;0),($A$2)*ABS(G87)/40000,0)</f>
        <v>0</v>
      </c>
      <c r="AA87" s="67">
        <f>R87+Y87+Z87</f>
        <v>0.00656013408</v>
      </c>
      <c r="AB87" s="139">
        <f>IF(AA87&gt;=0,AA87,"")</f>
        <v>0.00656013408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55.44</v>
      </c>
      <c r="F88" s="61">
        <v>1.61</v>
      </c>
      <c r="G88" s="74">
        <v>-0.17001</v>
      </c>
      <c r="H88" s="63">
        <f>MAX(G88,-0.12*F88)</f>
        <v>-0.17001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-0.00023563386</v>
      </c>
      <c r="S88" s="60">
        <f>MIN($S$6/100*F88,150)</f>
        <v>0.1932</v>
      </c>
      <c r="T88" s="60">
        <f>MIN($T$6/100*F88,200)</f>
        <v>0.2415</v>
      </c>
      <c r="U88" s="60">
        <f>MIN($U$6/100*F88,250)</f>
        <v>0.3220000000000001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-0.00023563386</v>
      </c>
      <c r="AB88" s="139" t="str">
        <f>IF(AA88&gt;=0,AA88,"")</f>
        <v/>
      </c>
      <c r="AC88" s="76">
        <f>IF(AA88&lt;0,AA88,"")</f>
        <v>-0.00023563386</v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50.02</v>
      </c>
      <c r="D89" s="73">
        <f>ROUND(C89,2)</f>
        <v>50.02</v>
      </c>
      <c r="E89" s="60">
        <v>166.33</v>
      </c>
      <c r="F89" s="61">
        <v>1.61</v>
      </c>
      <c r="G89" s="74">
        <v>-0.17264</v>
      </c>
      <c r="H89" s="63">
        <f>MAX(G89,-0.12*F89)</f>
        <v>-0.17264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-0.00071788028</v>
      </c>
      <c r="S89" s="60">
        <f>MIN($S$6/100*F89,150)</f>
        <v>0.1932</v>
      </c>
      <c r="T89" s="60">
        <f>MIN($T$6/100*F89,200)</f>
        <v>0.2415</v>
      </c>
      <c r="U89" s="60">
        <f>MIN($U$6/100*F89,250)</f>
        <v>0.3220000000000001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-0.00071788028</v>
      </c>
      <c r="AB89" s="139" t="str">
        <f>IF(AA89&gt;=0,AA89,"")</f>
        <v/>
      </c>
      <c r="AC89" s="76">
        <f>IF(AA89&lt;0,AA89,"")</f>
        <v>-0.00071788028</v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50.02</v>
      </c>
      <c r="D90" s="73">
        <f>ROUND(C90,2)</f>
        <v>50.02</v>
      </c>
      <c r="E90" s="60">
        <v>166.33</v>
      </c>
      <c r="F90" s="61">
        <v>0</v>
      </c>
      <c r="G90" s="74">
        <v>-1.32316</v>
      </c>
      <c r="H90" s="63">
        <f>MAX(G90,-0.12*F90)</f>
        <v>-0</v>
      </c>
      <c r="I90" s="63">
        <f>IF(ABS(F90)&lt;=10,0.5,IF(ABS(F90)&lt;=25,1,IF(ABS(F90)&lt;=100,2,10)))</f>
        <v>0.5</v>
      </c>
      <c r="J90" s="64">
        <f>IF(G90&lt;-I90,1,0)</f>
        <v>1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-0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50.03</v>
      </c>
      <c r="D91" s="73">
        <f>ROUND(C91,2)</f>
        <v>50.03</v>
      </c>
      <c r="E91" s="60">
        <v>110.89</v>
      </c>
      <c r="F91" s="61">
        <v>0</v>
      </c>
      <c r="G91" s="74">
        <v>-0.02501</v>
      </c>
      <c r="H91" s="63">
        <f>MAX(G91,-0.12*F91)</f>
        <v>-0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-0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50.04</v>
      </c>
      <c r="D92" s="73">
        <f>ROUND(C92,2)</f>
        <v>50.04</v>
      </c>
      <c r="E92" s="60">
        <v>55.44</v>
      </c>
      <c r="F92" s="61">
        <v>0</v>
      </c>
      <c r="G92" s="74">
        <v>0.00659</v>
      </c>
      <c r="H92" s="63">
        <f>MAX(G92,-0.12*F92)</f>
        <v>0.00659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9.13374E-6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9.13374E-6</v>
      </c>
      <c r="Z92" s="67">
        <f>IF(AND(C92&gt;=50.1,G92&lt;0),($A$2)*ABS(G92)/40000,0)</f>
        <v>0</v>
      </c>
      <c r="AA92" s="67">
        <f>R92+Y92+Z92</f>
        <v>1.826748E-5</v>
      </c>
      <c r="AB92" s="139">
        <f>IF(AA92&gt;=0,AA92,"")</f>
        <v>1.826748E-5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50.05</v>
      </c>
      <c r="D93" s="73">
        <f>ROUND(C93,2)</f>
        <v>50.05</v>
      </c>
      <c r="E93" s="60">
        <v>0</v>
      </c>
      <c r="F93" s="61">
        <v>0</v>
      </c>
      <c r="G93" s="74">
        <v>0.00659</v>
      </c>
      <c r="H93" s="63">
        <f>MAX(G93,-0.12*F93)</f>
        <v>0.00659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50.03</v>
      </c>
      <c r="D94" s="73">
        <f>ROUND(C94,2)</f>
        <v>50.03</v>
      </c>
      <c r="E94" s="60">
        <v>110.89</v>
      </c>
      <c r="F94" s="61">
        <v>0</v>
      </c>
      <c r="G94" s="74">
        <v>0.00526</v>
      </c>
      <c r="H94" s="63">
        <f>MAX(G94,-0.12*F94)</f>
        <v>0.00526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1.4582035E-5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1.4582035E-5</v>
      </c>
      <c r="Z94" s="67">
        <f>IF(AND(C94&gt;=50.1,G94&lt;0),($A$2)*ABS(G94)/40000,0)</f>
        <v>0</v>
      </c>
      <c r="AA94" s="67">
        <f>R94+Y94+Z94</f>
        <v>2.916407E-5</v>
      </c>
      <c r="AB94" s="139">
        <f>IF(AA94&gt;=0,AA94,"")</f>
        <v>2.916407E-5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50.07</v>
      </c>
      <c r="D95" s="73">
        <f>ROUND(C95,2)</f>
        <v>50.07</v>
      </c>
      <c r="E95" s="60">
        <v>0</v>
      </c>
      <c r="F95" s="61">
        <v>0</v>
      </c>
      <c r="G95" s="74">
        <v>0.00659</v>
      </c>
      <c r="H95" s="63">
        <f>MAX(G95,-0.12*F95)</f>
        <v>0.00659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50</v>
      </c>
      <c r="D96" s="73">
        <f>ROUND(C96,2)</f>
        <v>50</v>
      </c>
      <c r="E96" s="60">
        <v>277.22</v>
      </c>
      <c r="F96" s="61">
        <v>0</v>
      </c>
      <c r="G96" s="74">
        <v>0.00659</v>
      </c>
      <c r="H96" s="63">
        <f>MAX(G96,-0.12*F96)</f>
        <v>0.00659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4.567199500000001E-5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4.567199500000001E-5</v>
      </c>
      <c r="Z96" s="67">
        <f>IF(AND(C96&gt;=50.1,G96&lt;0),($A$2)*ABS(G96)/40000,0)</f>
        <v>0</v>
      </c>
      <c r="AA96" s="67">
        <f>R96+Y96+Z96</f>
        <v>9.134399000000002E-5</v>
      </c>
      <c r="AB96" s="139">
        <f>IF(AA96&gt;=0,AA96,"")</f>
        <v>9.134399000000002E-5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49.97</v>
      </c>
      <c r="D97" s="73">
        <f>ROUND(C97,2)</f>
        <v>49.97</v>
      </c>
      <c r="E97" s="60">
        <v>375.24</v>
      </c>
      <c r="F97" s="61">
        <v>0</v>
      </c>
      <c r="G97" s="74">
        <v>0.00659</v>
      </c>
      <c r="H97" s="63">
        <f>MAX(G97,-0.12*F97)</f>
        <v>0.00659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6.182079E-5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6.182079E-5</v>
      </c>
      <c r="Z97" s="67">
        <f>IF(AND(C97&gt;=50.1,G97&lt;0),($A$2)*ABS(G97)/40000,0)</f>
        <v>0</v>
      </c>
      <c r="AA97" s="67">
        <f>R97+Y97+Z97</f>
        <v>0.00012364158</v>
      </c>
      <c r="AB97" s="139">
        <f>IF(AA97&gt;=0,AA97,"")</f>
        <v>0.00012364158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</v>
      </c>
      <c r="D98" s="73">
        <f>ROUND(C98,2)</f>
        <v>50</v>
      </c>
      <c r="E98" s="60">
        <v>277.22</v>
      </c>
      <c r="F98" s="61">
        <v>0</v>
      </c>
      <c r="G98" s="74">
        <v>0.00526</v>
      </c>
      <c r="H98" s="63">
        <f>MAX(G98,-0.12*F98)</f>
        <v>0.00526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3.645443E-5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3.645443E-5</v>
      </c>
      <c r="Z98" s="67">
        <f>IF(AND(C98&gt;=50.1,G98&lt;0),($A$2)*ABS(G98)/40000,0)</f>
        <v>0</v>
      </c>
      <c r="AA98" s="67">
        <f>R98+Y98+Z98</f>
        <v>7.290886000000001E-5</v>
      </c>
      <c r="AB98" s="139">
        <f>IF(AA98&gt;=0,AA98,"")</f>
        <v>7.290886000000001E-5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49.99</v>
      </c>
      <c r="D99" s="73">
        <f>ROUND(C99,2)</f>
        <v>49.99</v>
      </c>
      <c r="E99" s="60">
        <v>309.89</v>
      </c>
      <c r="F99" s="61">
        <v>0</v>
      </c>
      <c r="G99" s="74">
        <v>0.00526</v>
      </c>
      <c r="H99" s="63">
        <f>MAX(G99,-0.12*F99)</f>
        <v>0.00526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4.0750535E-5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4.0750535E-5</v>
      </c>
      <c r="Z99" s="67">
        <f>IF(AND(C99&gt;=50.1,G99&lt;0),($A$2)*ABS(G99)/40000,0)</f>
        <v>0</v>
      </c>
      <c r="AA99" s="67">
        <f>R99+Y99+Z99</f>
        <v>8.150107E-5</v>
      </c>
      <c r="AB99" s="139">
        <f>IF(AA99&gt;=0,AA99,"")</f>
        <v>8.150107E-5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50.1</v>
      </c>
      <c r="D100" s="73">
        <f>ROUND(C100,2)</f>
        <v>50.1</v>
      </c>
      <c r="E100" s="60">
        <v>0</v>
      </c>
      <c r="F100" s="61">
        <v>0</v>
      </c>
      <c r="G100" s="74">
        <v>0.00526</v>
      </c>
      <c r="H100" s="63">
        <f>MAX(G100,-0.12*F100)</f>
        <v>0.00526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50.06</v>
      </c>
      <c r="D101" s="73">
        <f>ROUND(C101,2)</f>
        <v>50.06</v>
      </c>
      <c r="E101" s="60">
        <v>0</v>
      </c>
      <c r="F101" s="61">
        <v>0</v>
      </c>
      <c r="G101" s="74">
        <v>0.00526</v>
      </c>
      <c r="H101" s="63">
        <f>MAX(G101,-0.12*F101)</f>
        <v>0.00526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50.06</v>
      </c>
      <c r="D102" s="73">
        <f>ROUND(C102,2)</f>
        <v>50.06</v>
      </c>
      <c r="E102" s="60">
        <v>0</v>
      </c>
      <c r="F102" s="61">
        <v>0</v>
      </c>
      <c r="G102" s="74">
        <v>0.00526</v>
      </c>
      <c r="H102" s="63">
        <f>MAX(G102,-0.12*F102)</f>
        <v>0.00526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50.07</v>
      </c>
      <c r="D103" s="98">
        <f>ROUND(C103,2)</f>
        <v>50.07</v>
      </c>
      <c r="E103" s="60">
        <v>0</v>
      </c>
      <c r="F103" s="61">
        <v>0</v>
      </c>
      <c r="G103" s="100">
        <v>0.00526</v>
      </c>
      <c r="H103" s="101">
        <f>MAX(G103,-0.12*F103)</f>
        <v>0.00526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50.00010416666668</v>
      </c>
      <c r="D104" s="110">
        <f>ROUND(C104,2)</f>
        <v>50</v>
      </c>
      <c r="E104" s="111">
        <f>AVERAGE(E6:E103)</f>
        <v>252.7285416666666</v>
      </c>
      <c r="F104" s="111">
        <f>AVERAGE(F6:F103)</f>
        <v>0.2273958333333334</v>
      </c>
      <c r="G104" s="112">
        <f>SUM(G8:G103)/4</f>
        <v>1.192734999999998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0.0303409037775</v>
      </c>
      <c r="S104" s="113"/>
      <c r="T104" s="113"/>
      <c r="U104" s="113"/>
      <c r="V104" s="113"/>
      <c r="W104" s="113"/>
      <c r="X104" s="113"/>
      <c r="Y104" s="114">
        <f>SUM(Y8:Y103)</f>
        <v>0.02420310837199999</v>
      </c>
      <c r="Z104" s="114">
        <f>SUM(Z8:Z103)</f>
        <v>0</v>
      </c>
      <c r="AA104" s="115">
        <f>SUM(AA8:AA103)</f>
        <v>0.05454401214949999</v>
      </c>
      <c r="AB104" s="116">
        <f>SUM(AB8:AB103)</f>
        <v>0.058946506457</v>
      </c>
      <c r="AC104" s="117">
        <f>SUM(AC8:AC103)</f>
        <v>-0.0044024943075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0.006068180755500001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0.05454401214949999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55.444</v>
      </c>
      <c r="AH152" s="86">
        <f>MIN(AG152,$C$2)</f>
        <v>55.444</v>
      </c>
    </row>
    <row r="153" spans="1:37" customHeight="1" ht="16">
      <c r="AE153" s="16"/>
      <c r="AF153" s="133">
        <f>ROUND((AF152-0.01),2)</f>
        <v>50.03</v>
      </c>
      <c r="AG153" s="134">
        <f>2*$A$2/5</f>
        <v>110.888</v>
      </c>
      <c r="AH153" s="86">
        <f>MIN(AG153,$C$2)</f>
        <v>110.888</v>
      </c>
    </row>
    <row r="154" spans="1:37" customHeight="1" ht="16">
      <c r="AE154" s="16"/>
      <c r="AF154" s="133">
        <f>ROUND((AF153-0.01),2)</f>
        <v>50.02</v>
      </c>
      <c r="AG154" s="134">
        <f>3*$A$2/5</f>
        <v>166.332</v>
      </c>
      <c r="AH154" s="86">
        <f>MIN(AG154,$C$2)</f>
        <v>166.332</v>
      </c>
    </row>
    <row r="155" spans="1:37" customHeight="1" ht="16">
      <c r="AE155" s="16"/>
      <c r="AF155" s="133">
        <f>ROUND((AF154-0.01),2)</f>
        <v>50.01</v>
      </c>
      <c r="AG155" s="134">
        <f>4*$A$2/5</f>
        <v>221.776</v>
      </c>
      <c r="AH155" s="86">
        <f>MIN(AG155,$C$2)</f>
        <v>221.776</v>
      </c>
    </row>
    <row r="156" spans="1:37" customHeight="1" ht="16">
      <c r="AE156" s="16"/>
      <c r="AF156" s="133">
        <f>ROUND((AF155-0.01),2)</f>
        <v>50</v>
      </c>
      <c r="AG156" s="134">
        <f>5*$A$2/5</f>
        <v>277.22</v>
      </c>
      <c r="AH156" s="86">
        <f>MIN(AG156,$C$2)</f>
        <v>277.22</v>
      </c>
    </row>
    <row r="157" spans="1:37" customHeight="1" ht="16">
      <c r="AE157" s="16"/>
      <c r="AF157" s="133">
        <f>ROUND((AF156-0.01),2)</f>
        <v>49.99</v>
      </c>
      <c r="AG157" s="134">
        <f>50+15*$A$2/16</f>
        <v>309.89375</v>
      </c>
      <c r="AH157" s="86">
        <f>MIN(AG157,$C$2)</f>
        <v>309.89375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342.5675</v>
      </c>
      <c r="AH158" s="86">
        <f>MIN(AG158,$C$2)</f>
        <v>342.5675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375.24125</v>
      </c>
      <c r="AH159" s="86">
        <f>MIN(AG159,$C$2)</f>
        <v>375.24125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407.915</v>
      </c>
      <c r="AH160" s="86">
        <f>MIN(AG160,$C$2)</f>
        <v>407.915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440.58875</v>
      </c>
      <c r="AH161" s="86">
        <f>MIN(AG161,$C$2)</f>
        <v>440.58875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473.2625</v>
      </c>
      <c r="AH162" s="86">
        <f>MIN(AG162,$C$2)</f>
        <v>473.2625</v>
      </c>
    </row>
    <row r="163" spans="1:37" customHeight="1" ht="16">
      <c r="AE163" s="16"/>
      <c r="AF163" s="133">
        <f>ROUND((AF162-0.01),2)</f>
        <v>49.93</v>
      </c>
      <c r="AG163" s="134">
        <f>350+9*$A$2/16</f>
        <v>505.93625</v>
      </c>
      <c r="AH163" s="86">
        <f>MIN(AG163,$C$2)</f>
        <v>505.93625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538.61</v>
      </c>
      <c r="AH164" s="135">
        <f>MIN(AG164,$C$2)</f>
        <v>538.61</v>
      </c>
    </row>
    <row r="165" spans="1:37" customHeight="1" ht="15">
      <c r="AE165" s="16"/>
      <c r="AF165" s="133">
        <f>ROUND((AF164-0.01),2)</f>
        <v>49.91</v>
      </c>
      <c r="AG165" s="134">
        <f>450+7*$A$2/16</f>
        <v>571.2837500000001</v>
      </c>
      <c r="AH165" s="135">
        <f>MIN(AG165,$C$2)</f>
        <v>571.2837500000001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603.9575</v>
      </c>
      <c r="AH166" s="135">
        <f>MIN(AG166,$C$2)</f>
        <v>603.9575</v>
      </c>
    </row>
    <row r="167" spans="1:37" customHeight="1" ht="15">
      <c r="AE167" s="16"/>
      <c r="AF167" s="133">
        <f>ROUND((AF166-0.01),2)</f>
        <v>49.89</v>
      </c>
      <c r="AG167" s="134">
        <f>550+5*$A$2/16</f>
        <v>636.63125</v>
      </c>
      <c r="AH167" s="135">
        <f>MIN(AG167,$C$2)</f>
        <v>636.63125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669.3050000000001</v>
      </c>
      <c r="AH168" s="135">
        <f>MIN(AG168,$C$2)</f>
        <v>669.3050000000001</v>
      </c>
    </row>
    <row r="169" spans="1:37" customHeight="1" ht="15">
      <c r="AE169" s="16"/>
      <c r="AF169" s="133">
        <f>ROUND((AF168-0.01),2)</f>
        <v>49.87</v>
      </c>
      <c r="AG169" s="134">
        <f>650+3*$A$2/16</f>
        <v>701.97875</v>
      </c>
      <c r="AH169" s="135">
        <f>MIN(AG169,$C$2)</f>
        <v>701.97875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734.6525</v>
      </c>
      <c r="AH170" s="135">
        <f>MIN(AG170,$C$2)</f>
        <v>734.6525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767.32625</v>
      </c>
      <c r="AH171" s="135">
        <f>MIN(AG171,$C$2)</f>
        <v>767.32625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2020-02-03</vt:lpstr>
      <vt:lpstr>2020-02-04</vt:lpstr>
      <vt:lpstr>2020-02-05</vt:lpstr>
      <vt:lpstr>2020-02-06</vt:lpstr>
      <vt:lpstr>2020-02-07</vt:lpstr>
      <vt:lpstr>2020-02-08</vt:lpstr>
      <vt:lpstr>2020-02-09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2019-07-26T16:16:07+05:30</dcterms:created>
  <dcterms:modified xsi:type="dcterms:W3CDTF">2019-09-18T09:23:31+05:30</dcterms:modified>
  <dc:title/>
  <dc:description/>
  <dc:subject/>
  <cp:keywords/>
  <cp:category/>
</cp:coreProperties>
</file>