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6" autoFilterDateGrouping="1" firstSheet="0" minimized="0" showHorizontalScroll="1" showSheetTabs="1" showVerticalScroll="1" tabRatio="600" visibility="visible"/>
  </bookViews>
  <sheets>
    <sheet name="2020-02-24" sheetId="1" r:id="rId4"/>
    <sheet name="2020-02-25" sheetId="2" r:id="rId5"/>
    <sheet name="2020-02-26" sheetId="3" r:id="rId6"/>
    <sheet name="2020-02-27" sheetId="4" r:id="rId7"/>
    <sheet name="2020-02-28" sheetId="5" r:id="rId8"/>
    <sheet name="2020-02-29" sheetId="6" r:id="rId9"/>
    <sheet name="2020-03-01" sheetId="7" r:id="rId10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<sst xmlns="http://schemas.openxmlformats.org/spreadsheetml/2006/main" uniqueCount="63">
  <si>
    <t>ACP</t>
  </si>
  <si>
    <t>CAP</t>
  </si>
  <si>
    <t>Total DSM</t>
  </si>
  <si>
    <t>Lac Rupees</t>
  </si>
  <si>
    <t xml:space="preserve">NEGATIVE  MEANS  </t>
  </si>
  <si>
    <t>O V E R - I N J E C T I O N</t>
  </si>
  <si>
    <t>Dated:</t>
  </si>
  <si>
    <t>24-02-2020</t>
  </si>
  <si>
    <t>FILL  ONLY  YELLOW  CELLS</t>
  </si>
  <si>
    <t>HIDE IT</t>
  </si>
  <si>
    <t>Freq</t>
  </si>
  <si>
    <t>Rate</t>
  </si>
  <si>
    <t>Capped</t>
  </si>
  <si>
    <t>From</t>
  </si>
  <si>
    <t>To</t>
  </si>
  <si>
    <t>Av Freq</t>
  </si>
  <si>
    <t>DSM Rate*</t>
  </si>
  <si>
    <t>SCHEDULE</t>
  </si>
  <si>
    <t>OverInject</t>
  </si>
  <si>
    <t>Over INJ</t>
  </si>
  <si>
    <t>LIMIT of</t>
  </si>
  <si>
    <t>Cont.</t>
  </si>
  <si>
    <t>Count</t>
  </si>
  <si>
    <t xml:space="preserve">Voilation  </t>
  </si>
  <si>
    <t>Voilation</t>
  </si>
  <si>
    <t>AMOUNT</t>
  </si>
  <si>
    <t>Normal</t>
  </si>
  <si>
    <t>Additional</t>
  </si>
  <si>
    <t>Over Inj.</t>
  </si>
  <si>
    <t>TOTAL</t>
  </si>
  <si>
    <t>Payable</t>
  </si>
  <si>
    <t>Recievable</t>
  </si>
  <si>
    <t>(Hr)</t>
  </si>
  <si>
    <t>(Hz)</t>
  </si>
  <si>
    <t>Round</t>
  </si>
  <si>
    <t>Paise/KWH</t>
  </si>
  <si>
    <t>MW</t>
  </si>
  <si>
    <t>(MW)</t>
  </si>
  <si>
    <t>Modified</t>
  </si>
  <si>
    <t>OD/UD</t>
  </si>
  <si>
    <t>UD</t>
  </si>
  <si>
    <t>of  UD*</t>
  </si>
  <si>
    <t>OD</t>
  </si>
  <si>
    <t>of  OD</t>
  </si>
  <si>
    <t>of SIGN</t>
  </si>
  <si>
    <t>ofVoilation</t>
  </si>
  <si>
    <t>DSM(Lac)</t>
  </si>
  <si>
    <t>%</t>
  </si>
  <si>
    <t>abov 12</t>
  </si>
  <si>
    <t>abov 15</t>
  </si>
  <si>
    <t>abov 20</t>
  </si>
  <si>
    <t>Penalty</t>
  </si>
  <si>
    <t>.</t>
  </si>
  <si>
    <t>Additional DSM due to Sign Change</t>
  </si>
  <si>
    <t>**If total Under injection is more than 1% of Average Daily Schedule,then Additional DSM</t>
  </si>
  <si>
    <t>TOTAL  DSM</t>
  </si>
  <si>
    <t>** This has been deferred by Commision for one year</t>
  </si>
  <si>
    <t>25-02-2020</t>
  </si>
  <si>
    <t>26-02-2020</t>
  </si>
  <si>
    <t>27-02-2020</t>
  </si>
  <si>
    <t>28-02-2020</t>
  </si>
  <si>
    <t>29-02-2020</t>
  </si>
  <si>
    <t>01-03-2020</t>
  </si>
</sst>
</file>

<file path=xl/styles.xml><?xml version="1.0" encoding="utf-8"?>
<styleSheet xmlns="http://schemas.openxmlformats.org/spreadsheetml/2006/main" xml:space="preserve">
  <numFmts count="10">
    <numFmt numFmtId="164" formatCode="0.0000"/>
    <numFmt numFmtId="165" formatCode="d\-mmm\-yy;@"/>
    <numFmt numFmtId="166" formatCode="dd/mm/yyyy\ h:mm\ AM/PM"/>
    <numFmt numFmtId="167" formatCode="h:mm;@"/>
    <numFmt numFmtId="168" formatCode="0.000"/>
    <numFmt numFmtId="169" formatCode="0.00000"/>
    <numFmt numFmtId="170" formatCode="0.0000000"/>
    <numFmt numFmtId="171" formatCode="[h]:mm"/>
    <numFmt numFmtId="172" formatCode="0.000000"/>
    <numFmt numFmtId="173" formatCode="0.00000000"/>
  </numFmts>
  <fonts count="16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6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4"/>
      <color rgb="FFFFFFFF"/>
      <name val="Calibri"/>
    </font>
    <font>
      <b val="0"/>
      <i val="0"/>
      <strike val="0"/>
      <u val="singl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2"/>
      <color rgb="FFDBEEF4"/>
      <name val="Calibri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8"/>
      <color rgb="FF000000"/>
      <name val="Calibri"/>
    </font>
    <font>
      <b val="1"/>
      <i val="0"/>
      <strike val="0"/>
      <u val="single"/>
      <sz val="14"/>
      <color rgb="FFFFFFFF"/>
      <name val="Calibri"/>
    </font>
    <font>
      <b val="0"/>
      <i val="0"/>
      <strike val="0"/>
      <u val="single"/>
      <sz val="18"/>
      <color rgb="FF000000"/>
      <name val="Calibri"/>
    </font>
  </fonts>
  <fills count="2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00"/>
        <bgColor rgb="FFC3D69B"/>
      </patternFill>
    </fill>
    <fill>
      <patternFill patternType="solid">
        <fgColor rgb="FFFFFFFF"/>
        <bgColor rgb="FFF2F2F2"/>
      </patternFill>
    </fill>
    <fill>
      <patternFill patternType="solid">
        <fgColor rgb="FF92D050"/>
        <bgColor rgb="FFC3D69B"/>
      </patternFill>
    </fill>
    <fill>
      <patternFill patternType="solid">
        <fgColor rgb="FFC6D9F1"/>
        <bgColor rgb="FFB7DEE8"/>
      </patternFill>
    </fill>
    <fill>
      <patternFill patternType="solid">
        <fgColor rgb="FFF2DCDB"/>
        <bgColor rgb="FFFDEADA"/>
      </patternFill>
    </fill>
    <fill>
      <patternFill patternType="solid">
        <fgColor rgb="FFDDD9C3"/>
        <bgColor rgb="FFF2DCDB"/>
      </patternFill>
    </fill>
    <fill>
      <patternFill patternType="solid">
        <fgColor rgb="FFC3D69B"/>
        <bgColor rgb="FFC4BD97"/>
      </patternFill>
    </fill>
    <fill>
      <patternFill patternType="solid">
        <fgColor rgb="FFEBF1DE"/>
        <bgColor rgb="FFF2F2F2"/>
      </patternFill>
    </fill>
    <fill>
      <patternFill patternType="solid">
        <fgColor rgb="FFFDEADA"/>
        <bgColor rgb="FFEBF1DE"/>
      </patternFill>
    </fill>
    <fill>
      <patternFill patternType="solid">
        <fgColor rgb="FF558ED5"/>
        <bgColor rgb="FF808080"/>
      </patternFill>
    </fill>
    <fill>
      <patternFill patternType="solid">
        <fgColor rgb="FFB7DEE8"/>
        <bgColor rgb="FFC6D9F1"/>
      </patternFill>
    </fill>
    <fill>
      <patternFill patternType="solid">
        <fgColor rgb="FFF2F2F2"/>
        <bgColor rgb="FFEBF1DE"/>
      </patternFill>
    </fill>
    <fill>
      <patternFill patternType="solid">
        <fgColor rgb="FFDBEEF4"/>
        <bgColor rgb="FFEBF1DE"/>
      </patternFill>
    </fill>
    <fill>
      <patternFill patternType="solid">
        <fgColor rgb="FFE6B9B8"/>
        <bgColor rgb="FFFFC7CE"/>
      </patternFill>
    </fill>
    <fill>
      <patternFill patternType="solid">
        <fgColor rgb="FFFF00FF"/>
        <bgColor rgb="FFFF66FF"/>
      </patternFill>
    </fill>
    <fill>
      <patternFill patternType="solid">
        <fgColor rgb="FFC4BD97"/>
        <bgColor rgb="FFC3D69B"/>
      </patternFill>
    </fill>
    <fill>
      <patternFill patternType="solid">
        <fgColor rgb="FFFF66FF"/>
        <bgColor rgb="FFFF99FF"/>
      </patternFill>
    </fill>
    <fill>
      <patternFill patternType="solid">
        <fgColor rgb="FF93CDDD"/>
        <bgColor rgb="FFB7DEE8"/>
      </patternFill>
    </fill>
    <fill>
      <patternFill patternType="solid">
        <fgColor rgb="FFFF0000"/>
        <bgColor rgb="FF9C0006"/>
      </patternFill>
    </fill>
    <fill>
      <patternFill patternType="solid">
        <fgColor rgb="FFFF99FF"/>
        <bgColor rgb="FFFF99CC"/>
      </patternFill>
    </fill>
  </fills>
  <borders count="55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right style="medium">
        <color rgb="FF000000"/>
      </right>
      <bottom style="double">
        <color rgb="FF000000"/>
      </bottom>
    </border>
    <border>
      <right style="medium">
        <color rgb="FF000000"/>
      </right>
      <bottom style="double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51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center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2" numFmtId="0" fillId="5" borderId="3" applyFont="1" applyNumberFormat="0" applyFill="1" applyBorder="1" applyAlignment="1">
      <alignment horizontal="center" vertical="bottom" textRotation="0" wrapText="false" shrinkToFit="false"/>
    </xf>
    <xf xfId="0" fontId="3" numFmtId="0" fillId="6" borderId="4" applyFont="1" applyNumberFormat="0" applyFill="1" applyBorder="1" applyAlignment="1">
      <alignment horizontal="center" vertical="center" textRotation="0" wrapText="false" shrinkToFit="false"/>
    </xf>
    <xf xfId="0" fontId="0" numFmtId="0" fillId="6" borderId="4" applyFont="0" applyNumberFormat="0" applyFill="1" applyBorder="1" applyAlignment="0">
      <alignment horizontal="general" vertical="bottom" textRotation="0" wrapText="false" shrinkToFit="false"/>
    </xf>
    <xf xfId="0" fontId="3" numFmtId="0" fillId="6" borderId="4" applyFont="1" applyNumberFormat="0" applyFill="1" applyBorder="1" applyAlignment="0" applyProtection="true">
      <alignment horizontal="general" vertical="bottom" textRotation="0" wrapText="false" shrinkToFit="false"/>
      <protection locked="false"/>
    </xf>
    <xf xfId="0" fontId="3" numFmtId="0" fillId="6" borderId="5" applyFont="1" applyNumberFormat="0" applyFill="1" applyBorder="1" applyAlignment="0">
      <alignment horizontal="general" vertical="bottom" textRotation="0" wrapText="false" shrinkToFit="false"/>
    </xf>
    <xf xfId="0" fontId="3" numFmtId="0" fillId="6" borderId="2" applyFont="1" applyNumberFormat="0" applyFill="1" applyBorder="1" applyAlignment="0">
      <alignment horizontal="general" vertical="bottom" textRotation="0" wrapText="false" shrinkToFit="false"/>
    </xf>
    <xf xfId="0" fontId="3" numFmtId="0" fillId="7" borderId="6" applyFont="1" applyNumberFormat="0" applyFill="1" applyBorder="1" applyAlignment="0">
      <alignment horizontal="general" vertical="bottom" textRotation="0" wrapText="false" shrinkToFit="false"/>
    </xf>
    <xf xfId="0" fontId="4" numFmtId="2" fillId="7" borderId="2" applyFont="1" applyNumberFormat="1" applyFill="1" applyBorder="1" applyAlignment="0">
      <alignment horizontal="general" vertical="bottom" textRotation="0" wrapText="false" shrinkToFit="false"/>
    </xf>
    <xf xfId="0" fontId="3" numFmtId="0" fillId="7" borderId="7" applyFont="1" applyNumberFormat="0" applyFill="1" applyBorder="1" applyAlignment="0">
      <alignment horizontal="general" vertical="bottom" textRotation="0" wrapText="false" shrinkToFit="false"/>
    </xf>
    <xf xfId="0" fontId="5" numFmtId="9" fillId="8" borderId="3" applyFont="1" applyNumberFormat="1" applyFill="1" applyBorder="1" applyAlignment="1">
      <alignment horizontal="right" vertical="bottom" textRotation="0" wrapText="false" shrinkToFit="false"/>
    </xf>
    <xf xfId="0" fontId="3" numFmtId="0" fillId="9" borderId="8" applyFont="1" applyNumberFormat="0" applyFill="1" applyBorder="1" applyAlignment="1">
      <alignment horizontal="center" vertical="bottom" textRotation="0" wrapText="false" shrinkToFit="false"/>
    </xf>
    <xf xfId="0" fontId="3" numFmtId="0" fillId="10" borderId="9" applyFont="1" applyNumberFormat="0" applyFill="1" applyBorder="1" applyAlignment="1">
      <alignment horizontal="center" vertical="bottom" textRotation="0" wrapText="false" shrinkToFit="false"/>
    </xf>
    <xf xfId="0" fontId="3" numFmtId="0" fillId="9" borderId="10" applyFont="1" applyNumberFormat="0" applyFill="1" applyBorder="1" applyAlignment="1">
      <alignment horizontal="center" vertical="bottom" textRotation="0" wrapText="false" shrinkToFit="false"/>
    </xf>
    <xf xfId="0" fontId="3" numFmtId="0" fillId="2" borderId="0" applyFont="1" applyNumberFormat="0" applyFill="0" applyBorder="0" applyAlignment="1">
      <alignment horizontal="center" vertical="bottom" textRotation="0" wrapText="false" shrinkToFit="false"/>
    </xf>
    <xf xfId="0" fontId="2" numFmtId="0" fillId="3" borderId="11" applyFont="1" applyNumberFormat="0" applyFill="1" applyBorder="1" applyAlignment="1" applyProtection="true">
      <alignment horizontal="center" vertical="center" textRotation="0" wrapText="false" shrinkToFit="false"/>
      <protection locked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6" numFmtId="2" fillId="5" borderId="11" applyFont="1" applyNumberFormat="1" applyFill="1" applyBorder="1" applyAlignment="1">
      <alignment horizontal="center" vertical="bottom" textRotation="0" wrapText="false" shrinkToFit="false"/>
    </xf>
    <xf xfId="0" fontId="1" numFmtId="0" fillId="4" borderId="0" applyFont="1" applyNumberFormat="0" applyFill="1" applyBorder="0" applyAlignment="0">
      <alignment horizontal="general" vertical="bottom" textRotation="0" wrapText="false" shrinkToFit="false"/>
    </xf>
    <xf xfId="0" fontId="1" numFmtId="0" fillId="4" borderId="0" applyFont="1" applyNumberFormat="0" applyFill="1" applyBorder="0" applyAlignment="1">
      <alignment horizontal="center" vertical="bottom" textRotation="0" wrapText="false" shrinkToFit="false"/>
    </xf>
    <xf xfId="0" fontId="3" numFmtId="9" fillId="8" borderId="12" applyFont="1" applyNumberFormat="1" applyFill="1" applyBorder="1" applyAlignment="1">
      <alignment horizontal="right" vertical="bottom" textRotation="0" wrapText="false" shrinkToFit="false"/>
    </xf>
    <xf xfId="0" fontId="3" numFmtId="0" fillId="9" borderId="13" applyFont="1" applyNumberFormat="0" applyFill="1" applyBorder="1" applyAlignment="1">
      <alignment horizontal="center" vertical="bottom" textRotation="0" wrapText="false" shrinkToFit="false"/>
    </xf>
    <xf xfId="0" fontId="3" numFmtId="0" fillId="10" borderId="14" applyFont="1" applyNumberFormat="0" applyFill="1" applyBorder="1" applyAlignment="1">
      <alignment horizontal="center" vertical="bottom" textRotation="0" wrapText="false" shrinkToFit="false"/>
    </xf>
    <xf xfId="0" fontId="3" numFmtId="0" fillId="9" borderId="15" applyFont="1" applyNumberFormat="0" applyFill="1" applyBorder="1" applyAlignment="1">
      <alignment horizontal="center" vertical="bottom" textRotation="0" wrapText="false" shrinkToFit="false"/>
    </xf>
    <xf xfId="0" fontId="0" numFmtId="0" fillId="4" borderId="16" applyFont="0" applyNumberFormat="0" applyFill="1" applyBorder="1" applyAlignment="0">
      <alignment horizontal="general" vertical="bottom" textRotation="0" wrapText="false" shrinkToFit="false"/>
    </xf>
    <xf xfId="0" fontId="0" numFmtId="164" fillId="4" borderId="0" applyFont="0" applyNumberFormat="1" applyFill="1" applyBorder="0" applyAlignment="0">
      <alignment horizontal="general" vertical="bottom" textRotation="0" wrapText="false" shrinkToFit="false"/>
    </xf>
    <xf xfId="0" fontId="5" numFmtId="9" fillId="8" borderId="12" applyFont="1" applyNumberFormat="1" applyFill="1" applyBorder="1" applyAlignment="1">
      <alignment horizontal="right" vertical="bottom" textRotation="0" wrapText="false" shrinkToFit="false"/>
    </xf>
    <xf xfId="0" fontId="7" numFmtId="0" fillId="4" borderId="16" applyFont="1" applyNumberFormat="0" applyFill="1" applyBorder="1" applyAlignment="0">
      <alignment horizontal="general" vertical="bottom" textRotation="0" wrapText="false" shrinkToFit="false"/>
    </xf>
    <xf xfId="0" fontId="8" numFmtId="165" fillId="4" borderId="0" applyFont="1" applyNumberFormat="1" applyFill="1" applyBorder="0" applyAlignment="1">
      <alignment horizontal="center" vertical="center" textRotation="0" wrapText="false" shrinkToFit="false"/>
    </xf>
    <xf xfId="0" fontId="8" numFmtId="166" fillId="4" borderId="0" applyFont="1" applyNumberFormat="1" applyFill="1" applyBorder="0" applyAlignment="1">
      <alignment horizontal="center" vertical="bottom" textRotation="0" wrapText="true" shrinkToFit="false"/>
    </xf>
    <xf xfId="0" fontId="8" numFmtId="166" fillId="2" borderId="17" applyFont="1" applyNumberFormat="1" applyFill="0" applyBorder="1" applyAlignment="1">
      <alignment horizontal="general" vertical="bottom" textRotation="0" wrapText="true" shrinkToFit="false"/>
    </xf>
    <xf xfId="0" fontId="8" numFmtId="166" fillId="8" borderId="18" applyFont="1" applyNumberFormat="1" applyFill="1" applyBorder="1" applyAlignment="1">
      <alignment horizontal="center" vertical="bottom" textRotation="0" wrapText="true" shrinkToFit="false"/>
    </xf>
    <xf xfId="0" fontId="3" numFmtId="0" fillId="9" borderId="19" applyFont="1" applyNumberFormat="0" applyFill="1" applyBorder="1" applyAlignment="1">
      <alignment horizontal="center" vertical="bottom" textRotation="0" wrapText="false" shrinkToFit="false"/>
    </xf>
    <xf xfId="0" fontId="3" numFmtId="0" fillId="10" borderId="20" applyFont="1" applyNumberFormat="0" applyFill="1" applyBorder="1" applyAlignment="1">
      <alignment horizontal="center" vertical="bottom" textRotation="0" wrapText="false" shrinkToFit="false"/>
    </xf>
    <xf xfId="0" fontId="3" numFmtId="0" fillId="9" borderId="21" applyFont="1" applyNumberFormat="0" applyFill="1" applyBorder="1" applyAlignment="1">
      <alignment horizontal="center" vertical="bottom" textRotation="0" wrapText="false" shrinkToFit="false"/>
    </xf>
    <xf xfId="0" fontId="6" numFmtId="0" fillId="11" borderId="22" applyFont="1" applyNumberFormat="0" applyFill="1" applyBorder="1" applyAlignment="0">
      <alignment horizontal="general" vertical="bottom" textRotation="0" wrapText="false" shrinkToFit="false"/>
    </xf>
    <xf xfId="0" fontId="6" numFmtId="0" fillId="11" borderId="4" applyFont="1" applyNumberFormat="0" applyFill="1" applyBorder="1" applyAlignment="0">
      <alignment horizontal="general" vertical="bottom" textRotation="0" wrapText="false" shrinkToFit="false"/>
    </xf>
    <xf xfId="0" fontId="0" numFmtId="0" fillId="11" borderId="4" applyFont="0" applyNumberFormat="0" applyFill="1" applyBorder="1" applyAlignment="0">
      <alignment horizontal="general" vertical="bottom" textRotation="0" wrapText="false" shrinkToFit="false"/>
    </xf>
    <xf xfId="0" fontId="0" numFmtId="0" fillId="11" borderId="5" applyFont="0" applyNumberFormat="0" applyFill="1" applyBorder="1" applyAlignment="0">
      <alignment horizontal="general" vertical="bottom" textRotation="0" wrapText="false" shrinkToFit="false"/>
    </xf>
    <xf xfId="0" fontId="3" numFmtId="0" fillId="12" borderId="23" applyFont="1" applyNumberFormat="0" applyFill="1" applyBorder="1" applyAlignment="1">
      <alignment horizontal="center" vertical="bottom" textRotation="0" wrapText="false" shrinkToFit="false"/>
    </xf>
    <xf xfId="0" fontId="3" numFmtId="0" fillId="12" borderId="9" applyFont="1" applyNumberFormat="0" applyFill="1" applyBorder="1" applyAlignment="1">
      <alignment horizontal="center" vertical="bottom" textRotation="0" wrapText="false" shrinkToFit="false"/>
    </xf>
    <xf xfId="0" fontId="3" numFmtId="0" fillId="12" borderId="10" applyFont="1" applyNumberFormat="0" applyFill="1" applyBorder="1" applyAlignment="1">
      <alignment horizontal="center" vertical="bottom" textRotation="0" wrapText="false" shrinkToFit="false"/>
    </xf>
    <xf xfId="0" fontId="3" numFmtId="0" fillId="8" borderId="24" applyFont="1" applyNumberFormat="0" applyFill="1" applyBorder="1" applyAlignment="1">
      <alignment horizontal="center" vertical="bottom" textRotation="0" wrapText="false" shrinkToFit="false"/>
    </xf>
    <xf xfId="0" fontId="3" numFmtId="0" fillId="8" borderId="25" applyFont="1" applyNumberFormat="0" applyFill="1" applyBorder="1" applyAlignment="1">
      <alignment horizontal="center" vertical="bottom" textRotation="0" wrapText="false" shrinkToFit="false"/>
    </xf>
    <xf xfId="0" fontId="9" numFmtId="0" fillId="8" borderId="25" applyFont="1" applyNumberFormat="0" applyFill="1" applyBorder="1" applyAlignment="1">
      <alignment horizontal="center" vertical="bottom" textRotation="0" wrapText="false" shrinkToFit="false"/>
    </xf>
    <xf xfId="0" fontId="3" numFmtId="0" fillId="8" borderId="26" applyFont="1" applyNumberFormat="0" applyFill="1" applyBorder="1" applyAlignment="1">
      <alignment horizontal="center" vertical="bottom" textRotation="0" wrapText="false" shrinkToFit="false"/>
    </xf>
    <xf xfId="0" fontId="3" numFmtId="0" fillId="8" borderId="7" applyFont="1" applyNumberFormat="0" applyFill="1" applyBorder="1" applyAlignment="1">
      <alignment horizontal="center" vertical="bottom" textRotation="0" wrapText="false" shrinkToFit="false"/>
    </xf>
    <xf xfId="0" fontId="3" numFmtId="2" fillId="13" borderId="27" applyFont="1" applyNumberFormat="1" applyFill="1" applyBorder="1" applyAlignment="1">
      <alignment horizontal="center" vertical="bottom" textRotation="0" wrapText="false" shrinkToFit="false"/>
    </xf>
    <xf xfId="0" fontId="3" numFmtId="2" fillId="13" borderId="14" applyFont="1" applyNumberFormat="1" applyFill="1" applyBorder="1" applyAlignment="1">
      <alignment horizontal="center" vertical="bottom" textRotation="0" wrapText="false" shrinkToFit="false"/>
    </xf>
    <xf xfId="0" fontId="3" numFmtId="2" fillId="13" borderId="15" applyFont="1" applyNumberFormat="1" applyFill="1" applyBorder="1" applyAlignment="1">
      <alignment horizontal="center" vertical="bottom" textRotation="0" wrapText="false" shrinkToFit="false"/>
    </xf>
    <xf xfId="0" fontId="3" numFmtId="0" fillId="8" borderId="28" applyFont="1" applyNumberFormat="0" applyFill="1" applyBorder="1" applyAlignment="1">
      <alignment horizontal="center" vertical="bottom" textRotation="0" wrapText="false" shrinkToFit="false"/>
    </xf>
    <xf xfId="0" fontId="3" numFmtId="0" fillId="8" borderId="29" applyFont="1" applyNumberFormat="0" applyFill="1" applyBorder="1" applyAlignment="1">
      <alignment horizontal="center" vertical="bottom" textRotation="0" wrapText="false" shrinkToFit="false"/>
    </xf>
    <xf xfId="0" fontId="3" numFmtId="0" fillId="8" borderId="30" applyFont="1" applyNumberFormat="0" applyFill="1" applyBorder="1" applyAlignment="1">
      <alignment horizontal="center" vertical="bottom" textRotation="0" wrapText="false" shrinkToFit="false"/>
    </xf>
    <xf xfId="0" fontId="3" numFmtId="0" fillId="8" borderId="31" applyFont="1" applyNumberFormat="0" applyFill="1" applyBorder="1" applyAlignment="1">
      <alignment horizontal="center" vertical="bottom" textRotation="0" wrapText="false" shrinkToFit="false"/>
    </xf>
    <xf xfId="0" fontId="0" numFmtId="167" fillId="2" borderId="32" applyFont="0" applyNumberFormat="1" applyFill="0" applyBorder="1" applyAlignment="1">
      <alignment horizontal="center" vertical="bottom" textRotation="0" wrapText="false" shrinkToFit="false"/>
    </xf>
    <xf xfId="0" fontId="0" numFmtId="167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3" borderId="33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33" applyFont="0" applyNumberFormat="1" applyFill="0" applyBorder="1" applyAlignment="1">
      <alignment horizontal="center" vertical="bottom" textRotation="0" wrapText="false" shrinkToFit="false"/>
    </xf>
    <xf xfId="0" fontId="0" numFmtId="168" fillId="2" borderId="33" applyFont="0" applyNumberFormat="1" applyFill="0" applyBorder="1" applyAlignment="1">
      <alignment horizontal="center" vertical="bottom" textRotation="0" wrapText="false" shrinkToFit="false"/>
    </xf>
    <xf xfId="0" fontId="0" numFmtId="169" fillId="3" borderId="33" applyFont="0" applyNumberFormat="1" applyFill="1" applyBorder="1" applyAlignment="1">
      <alignment horizontal="center" vertical="bottom" textRotation="0" wrapText="false" shrinkToFit="false"/>
    </xf>
    <xf xfId="0" fontId="0" numFmtId="169" fillId="3" borderId="33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8" borderId="33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14" borderId="33" applyFont="0" applyNumberFormat="1" applyFill="1" applyBorder="1" applyAlignment="1">
      <alignment horizontal="center" vertical="bottom" textRotation="0" wrapText="false" shrinkToFit="false"/>
    </xf>
    <xf xfId="0" fontId="10" numFmtId="2" fillId="15" borderId="33" applyFont="1" applyNumberFormat="1" applyFill="1" applyBorder="1" applyAlignment="1">
      <alignment horizontal="center" vertical="bottom" textRotation="0" wrapText="false" shrinkToFit="false"/>
    </xf>
    <xf xfId="0" fontId="0" numFmtId="170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2" borderId="34" applyFont="0" applyNumberFormat="1" applyFill="0" applyBorder="1" applyAlignment="1">
      <alignment horizontal="center" vertical="bottom" textRotation="0" wrapText="false" shrinkToFit="false"/>
    </xf>
    <xf xfId="0" fontId="0" numFmtId="2" fillId="2" borderId="35" applyFont="0" applyNumberFormat="1" applyFill="0" applyBorder="1" applyAlignment="1">
      <alignment horizontal="center" vertical="bottom" textRotation="0" wrapText="false" shrinkToFit="false"/>
    </xf>
    <xf xfId="0" fontId="0" numFmtId="167" fillId="2" borderId="27" applyFont="0" applyNumberFormat="1" applyFill="0" applyBorder="1" applyAlignment="1">
      <alignment horizontal="center" vertical="bottom" textRotation="0" wrapText="false" shrinkToFit="false"/>
    </xf>
    <xf xfId="0" fontId="0" numFmtId="167" fillId="2" borderId="14" applyFont="0" applyNumberFormat="1" applyFill="0" applyBorder="1" applyAlignment="1">
      <alignment horizontal="center" vertical="bottom" textRotation="0" wrapText="false" shrinkToFit="false"/>
    </xf>
    <xf xfId="0" fontId="0" numFmtId="2" fillId="3" borderId="14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14" applyFont="0" applyNumberFormat="1" applyFill="0" applyBorder="1" applyAlignment="1">
      <alignment horizontal="center" vertical="bottom" textRotation="0" wrapText="false" shrinkToFit="false"/>
    </xf>
    <xf xfId="0" fontId="0" numFmtId="169" fillId="3" borderId="14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170" fillId="2" borderId="14" applyFont="0" applyNumberFormat="1" applyFill="0" applyBorder="1" applyAlignment="1">
      <alignment horizontal="center" vertical="bottom" textRotation="0" wrapText="false" shrinkToFit="false"/>
    </xf>
    <xf xfId="0" fontId="0" numFmtId="2" fillId="2" borderId="15" applyFont="0" applyNumberFormat="1" applyFill="0" applyBorder="1" applyAlignment="1">
      <alignment horizontal="center" vertical="bottom" textRotation="0" wrapText="false" shrinkToFit="false"/>
    </xf>
    <xf xfId="0" fontId="0" numFmtId="2" fillId="2" borderId="36" applyFont="0" applyNumberFormat="1" applyFill="0" applyBorder="1" applyAlignment="1">
      <alignment horizontal="center" vertical="bottom" textRotation="0" wrapText="false" shrinkToFit="false"/>
    </xf>
    <xf xfId="0" fontId="0" numFmtId="0" fillId="3" borderId="22" applyFont="0" applyNumberFormat="0" applyFill="1" applyBorder="1" applyAlignment="1">
      <alignment horizontal="center" vertical="bottom" textRotation="0" wrapText="false" shrinkToFit="false"/>
    </xf>
    <xf xfId="0" fontId="0" numFmtId="0" fillId="6" borderId="5" applyFont="0" applyNumberFormat="0" applyFill="1" applyBorder="1" applyAlignment="1">
      <alignment horizontal="center" vertical="bottom" textRotation="0" wrapText="false" shrinkToFit="false"/>
    </xf>
    <xf xfId="0" fontId="0" numFmtId="0" fillId="6" borderId="16" applyFont="0" applyNumberFormat="0" applyFill="1" applyBorder="1" applyAlignment="1">
      <alignment horizontal="center" vertical="bottom" textRotation="0" wrapText="false" shrinkToFit="false"/>
    </xf>
    <xf xfId="0" fontId="0" numFmtId="0" fillId="6" borderId="17" applyFont="0" applyNumberFormat="0" applyFill="1" applyBorder="1" applyAlignment="1">
      <alignment horizontal="center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37" applyFont="0" applyNumberFormat="0" applyFill="0" applyBorder="1" applyAlignment="1">
      <alignment horizontal="center" vertical="bottom" textRotation="0" wrapText="true" shrinkToFit="false"/>
    </xf>
    <xf xfId="0" fontId="11" numFmtId="2" fillId="2" borderId="38" applyFont="1" applyNumberFormat="1" applyFill="0" applyBorder="1" applyAlignment="1">
      <alignment horizontal="center" vertical="top" textRotation="0" wrapText="false" shrinkToFit="true"/>
    </xf>
    <xf xfId="0" fontId="12" numFmtId="2" fillId="13" borderId="27" applyFont="1" applyNumberFormat="1" applyFill="1" applyBorder="1" applyAlignment="1">
      <alignment horizontal="center" vertical="top" textRotation="0" wrapText="false" shrinkToFit="true"/>
    </xf>
    <xf xfId="0" fontId="12" numFmtId="2" fillId="13" borderId="15" applyFont="1" applyNumberFormat="1" applyFill="1" applyBorder="1" applyAlignment="1">
      <alignment horizontal="center" vertical="top" textRotation="0" wrapText="false" shrinkToFit="true"/>
    </xf>
    <xf xfId="0" fontId="6" numFmtId="2" fillId="13" borderId="14" applyFont="1" applyNumberFormat="1" applyFill="1" applyBorder="1" applyAlignment="1">
      <alignment horizontal="center" vertical="top" textRotation="0" wrapText="true" shrinkToFit="false"/>
    </xf>
    <xf xfId="0" fontId="11" numFmtId="2" fillId="2" borderId="39" applyFont="1" applyNumberFormat="1" applyFill="0" applyBorder="1" applyAlignment="1">
      <alignment horizontal="center" vertical="top" textRotation="0" wrapText="false" shrinkToFit="true"/>
    </xf>
    <xf xfId="0" fontId="0" numFmtId="168" fillId="2" borderId="0" applyFont="0" applyNumberFormat="1" applyFill="0" applyBorder="0" applyAlignment="1">
      <alignment horizontal="center" vertical="bottom" textRotation="0" wrapText="false" shrinkToFit="false"/>
    </xf>
    <xf xfId="0" fontId="0" numFmtId="168" fillId="2" borderId="0" applyFont="0" applyNumberFormat="1" applyFill="0" applyBorder="0" applyAlignment="0">
      <alignment horizontal="general" vertical="bottom" textRotation="0" wrapText="false" shrinkToFit="false"/>
    </xf>
    <xf xfId="0" fontId="5" numFmtId="2" fillId="13" borderId="27" applyFont="1" applyNumberFormat="1" applyFill="1" applyBorder="1" applyAlignment="1">
      <alignment horizontal="center" vertical="bottom" textRotation="0" wrapText="true" shrinkToFit="false"/>
    </xf>
    <xf xfId="0" fontId="5" numFmtId="2" fillId="13" borderId="27" applyFont="1" applyNumberFormat="1" applyFill="1" applyBorder="1" applyAlignment="1">
      <alignment horizontal="center" vertical="bottom" textRotation="0" wrapText="false" shrinkToFit="false"/>
    </xf>
    <xf xfId="0" fontId="5" numFmtId="2" fillId="13" borderId="14" applyFont="1" applyNumberFormat="1" applyFill="1" applyBorder="1" applyAlignment="1">
      <alignment horizontal="center" vertical="bottom" textRotation="0" wrapText="false" shrinkToFit="false"/>
    </xf>
    <xf xfId="0" fontId="0" numFmtId="2" fillId="2" borderId="0" applyFont="0" applyNumberFormat="1" applyFill="0" applyBorder="0" applyAlignment="0">
      <alignment horizontal="general" vertical="bottom" textRotation="0" wrapText="false" shrinkToFit="false"/>
    </xf>
    <xf xfId="0" fontId="0" numFmtId="167" fillId="2" borderId="40" applyFont="0" applyNumberFormat="1" applyFill="0" applyBorder="1" applyAlignment="1">
      <alignment horizontal="center" vertical="bottom" textRotation="0" wrapText="false" shrinkToFit="false"/>
    </xf>
    <xf xfId="0" fontId="0" numFmtId="171" fillId="2" borderId="20" applyFont="0" applyNumberFormat="1" applyFill="0" applyBorder="1" applyAlignment="1">
      <alignment horizontal="center" vertical="bottom" textRotation="0" wrapText="false" shrinkToFit="false"/>
    </xf>
    <xf xfId="0" fontId="0" numFmtId="2" fillId="3" borderId="20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20" applyFont="0" applyNumberFormat="1" applyFill="0" applyBorder="1" applyAlignment="1">
      <alignment horizontal="center" vertical="bottom" textRotation="0" wrapText="false" shrinkToFit="false"/>
    </xf>
    <xf xfId="0" fontId="0" numFmtId="168" fillId="2" borderId="20" applyFont="0" applyNumberFormat="1" applyFill="0" applyBorder="1" applyAlignment="1">
      <alignment horizontal="center" vertical="bottom" textRotation="0" wrapText="false" shrinkToFit="false"/>
    </xf>
    <xf xfId="0" fontId="0" numFmtId="169" fillId="3" borderId="20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8" borderId="41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41" applyFont="0" applyNumberFormat="1" applyFill="0" applyBorder="1" applyAlignment="1">
      <alignment horizontal="center" vertical="bottom" textRotation="0" wrapText="false" shrinkToFit="false"/>
    </xf>
    <xf xfId="0" fontId="0" numFmtId="2" fillId="14" borderId="41" applyFont="0" applyNumberFormat="1" applyFill="1" applyBorder="1" applyAlignment="1">
      <alignment horizontal="center" vertical="bottom" textRotation="0" wrapText="false" shrinkToFit="false"/>
    </xf>
    <xf xfId="0" fontId="10" numFmtId="2" fillId="15" borderId="41" applyFont="1" applyNumberFormat="1" applyFill="1" applyBorder="1" applyAlignment="1">
      <alignment horizontal="center" vertical="bottom" textRotation="0" wrapText="false" shrinkToFit="false"/>
    </xf>
    <xf xfId="0" fontId="0" numFmtId="168" fillId="2" borderId="41" applyFont="0" applyNumberFormat="1" applyFill="0" applyBorder="1" applyAlignment="1">
      <alignment horizontal="center" vertical="bottom" textRotation="0" wrapText="false" shrinkToFit="false"/>
    </xf>
    <xf xfId="0" fontId="0" numFmtId="170" fillId="2" borderId="41" applyFont="0" applyNumberFormat="1" applyFill="0" applyBorder="1" applyAlignment="1">
      <alignment horizontal="center" vertical="bottom" textRotation="0" wrapText="false" shrinkToFit="false"/>
    </xf>
    <xf xfId="0" fontId="0" numFmtId="170" fillId="2" borderId="20" applyFont="0" applyNumberFormat="1" applyFill="0" applyBorder="1" applyAlignment="1">
      <alignment horizontal="center" vertical="bottom" textRotation="0" wrapText="false" shrinkToFit="false"/>
    </xf>
    <xf xfId="0" fontId="0" numFmtId="2" fillId="2" borderId="21" applyFont="0" applyNumberFormat="1" applyFill="0" applyBorder="1" applyAlignment="1">
      <alignment horizontal="center" vertical="bottom" textRotation="0" wrapText="false" shrinkToFit="false"/>
    </xf>
    <xf xfId="0" fontId="0" numFmtId="2" fillId="2" borderId="42" applyFont="0" applyNumberFormat="1" applyFill="0" applyBorder="1" applyAlignment="1">
      <alignment horizontal="center" vertical="bottom" textRotation="0" wrapText="false" shrinkToFit="false"/>
    </xf>
    <xf xfId="0" fontId="0" numFmtId="2" fillId="16" borderId="43" applyFont="0" applyNumberFormat="1" applyFill="1" applyBorder="1" applyAlignment="1">
      <alignment horizontal="center" vertical="center" textRotation="0" wrapText="false" shrinkToFit="false"/>
    </xf>
    <xf xfId="0" fontId="0" numFmtId="168" fillId="16" borderId="43" applyFont="0" applyNumberFormat="1" applyFill="1" applyBorder="1" applyAlignment="1">
      <alignment horizontal="center" vertical="bottom" textRotation="0" wrapText="false" shrinkToFit="false"/>
    </xf>
    <xf xfId="0" fontId="0" numFmtId="2" fillId="16" borderId="43" applyFont="0" applyNumberFormat="1" applyFill="1" applyBorder="1" applyAlignment="1">
      <alignment horizontal="center" vertical="bottom" textRotation="0" wrapText="false" shrinkToFit="false"/>
    </xf>
    <xf xfId="0" fontId="0" numFmtId="168" fillId="16" borderId="44" applyFont="0" applyNumberFormat="1" applyFill="1" applyBorder="1" applyAlignment="1">
      <alignment horizontal="center" vertical="bottom" textRotation="0" wrapText="false" shrinkToFit="false"/>
    </xf>
    <xf xfId="0" fontId="0" numFmtId="2" fillId="16" borderId="44" applyFont="0" applyNumberFormat="1" applyFill="1" applyBorder="1" applyAlignment="1">
      <alignment horizontal="center" vertical="bottom" textRotation="0" wrapText="false" shrinkToFit="false"/>
    </xf>
    <xf xfId="0" fontId="3" numFmtId="2" fillId="17" borderId="45" applyFont="1" applyNumberFormat="1" applyFill="1" applyBorder="1" applyAlignment="1">
      <alignment horizontal="center" vertical="bottom" textRotation="0" wrapText="false" shrinkToFit="false"/>
    </xf>
    <xf xfId="0" fontId="0" numFmtId="2" fillId="16" borderId="46" applyFont="0" applyNumberFormat="1" applyFill="1" applyBorder="1" applyAlignment="1">
      <alignment horizontal="center" vertical="bottom" textRotation="0" wrapText="false" shrinkToFit="false"/>
    </xf>
    <xf xfId="0" fontId="0" numFmtId="2" fillId="16" borderId="47" applyFont="0" applyNumberFormat="1" applyFill="1" applyBorder="1" applyAlignment="1">
      <alignment horizontal="center" vertical="bottom" textRotation="0" wrapText="false" shrinkToFit="false"/>
    </xf>
    <xf xfId="0" fontId="0" numFmtId="2" fillId="16" borderId="5" applyFont="0" applyNumberFormat="1" applyFill="1" applyBorder="1" applyAlignment="1">
      <alignment horizontal="center" vertical="bottom" textRotation="0" wrapText="false" shrinkToFit="false"/>
    </xf>
    <xf xfId="0" fontId="0" numFmtId="0" fillId="18" borderId="16" applyFont="0" applyNumberFormat="0" applyFill="1" applyBorder="1" applyAlignment="1">
      <alignment horizontal="right" vertical="bottom" textRotation="0" wrapText="false" shrinkToFit="false"/>
    </xf>
    <xf xfId="0" fontId="3" numFmtId="2" fillId="19" borderId="48" applyFont="1" applyNumberFormat="1" applyFill="1" applyBorder="1" applyAlignment="1">
      <alignment horizontal="center" vertical="bottom" textRotation="0" wrapText="false" shrinkToFit="false"/>
    </xf>
    <xf xfId="0" fontId="0" numFmtId="0" fillId="18" borderId="17" applyFont="0" applyNumberFormat="0" applyFill="1" applyBorder="1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7" applyFont="0" applyNumberFormat="0" applyFill="0" applyBorder="1" applyAlignment="0">
      <alignment horizontal="general" vertical="bottom" textRotation="0" wrapText="false" shrinkToFit="false"/>
    </xf>
    <xf xfId="0" fontId="3" numFmtId="2" fillId="20" borderId="12" applyFont="1" applyNumberFormat="1" applyFill="1" applyBorder="1" applyAlignment="1">
      <alignment horizontal="center" vertical="bottom" textRotation="0" wrapText="false" shrinkToFit="false"/>
    </xf>
    <xf xfId="0" fontId="3" numFmtId="2" fillId="21" borderId="18" applyFont="1" applyNumberFormat="1" applyFill="1" applyBorder="1" applyAlignment="1">
      <alignment horizontal="center" vertical="bottom" textRotation="0" wrapText="false" shrinkToFit="false"/>
    </xf>
    <xf xfId="0" fontId="0" numFmtId="0" fillId="18" borderId="16" applyFont="0" applyNumberFormat="0" applyFill="1" applyBorder="1" applyAlignment="0">
      <alignment horizontal="general" vertical="bottom" textRotation="0" wrapText="false" shrinkToFit="false"/>
    </xf>
    <xf xfId="0" fontId="0" numFmtId="0" fillId="18" borderId="0" applyFont="0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18" borderId="49" applyFont="0" applyNumberFormat="0" applyFill="1" applyBorder="1" applyAlignment="0">
      <alignment horizontal="general" vertical="bottom" textRotation="0" wrapText="false" shrinkToFit="false"/>
    </xf>
    <xf xfId="0" fontId="0" numFmtId="0" fillId="18" borderId="50" applyFont="0" applyNumberFormat="0" applyFill="1" applyBorder="1" applyAlignment="0">
      <alignment horizontal="general" vertical="bottom" textRotation="0" wrapText="false" shrinkToFit="false"/>
    </xf>
    <xf xfId="0" fontId="0" numFmtId="0" fillId="18" borderId="51" applyFont="0" applyNumberFormat="0" applyFill="1" applyBorder="1" applyAlignment="0">
      <alignment horizontal="general" vertical="bottom" textRotation="0" wrapText="false" shrinkToFit="false"/>
    </xf>
    <xf xfId="0" fontId="3" numFmtId="168" fillId="2" borderId="0" applyFont="1" applyNumberFormat="1" applyFill="0" applyBorder="0" applyAlignment="1">
      <alignment horizontal="center" vertical="bottom" textRotation="0" wrapText="false" shrinkToFit="false"/>
    </xf>
    <xf xfId="0" fontId="3" numFmtId="0" fillId="13" borderId="27" applyFont="1" applyNumberFormat="0" applyFill="1" applyBorder="1" applyAlignment="1">
      <alignment horizontal="center" vertical="bottom" textRotation="0" wrapText="false" shrinkToFit="false"/>
    </xf>
    <xf xfId="0" fontId="3" numFmtId="0" fillId="13" borderId="14" applyFont="1" applyNumberFormat="0" applyFill="1" applyBorder="1" applyAlignment="1">
      <alignment horizontal="center" vertical="bottom" textRotation="0" wrapText="false" shrinkToFit="false"/>
    </xf>
    <xf xfId="0" fontId="3" numFmtId="0" fillId="13" borderId="15" applyFont="1" applyNumberFormat="0" applyFill="1" applyBorder="1" applyAlignment="1">
      <alignment horizontal="center" vertical="bottom" textRotation="0" wrapText="false" shrinkToFit="false"/>
    </xf>
    <xf xfId="0" fontId="3" numFmtId="2" fillId="13" borderId="52" applyFont="1" applyNumberFormat="1" applyFill="1" applyBorder="1" applyAlignment="1">
      <alignment horizontal="center" vertical="bottom" textRotation="0" wrapText="false" shrinkToFit="false"/>
    </xf>
    <xf xfId="0" fontId="3" numFmtId="0" fillId="13" borderId="53" applyFont="1" applyNumberFormat="0" applyFill="1" applyBorder="1" applyAlignment="1">
      <alignment horizontal="center" vertical="bottom" textRotation="0" wrapText="false" shrinkToFit="false"/>
    </xf>
    <xf xfId="0" fontId="0" numFmtId="172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2" borderId="14" applyFont="0" applyNumberFormat="1" applyFill="0" applyBorder="1" applyAlignment="1">
      <alignment horizontal="center" vertical="bottom" textRotation="0" wrapText="false" shrinkToFit="false"/>
    </xf>
    <xf xfId="0" fontId="0" numFmtId="2" fillId="2" borderId="20" applyFont="0" applyNumberFormat="1" applyFill="0" applyBorder="1" applyAlignment="1">
      <alignment horizontal="center" vertical="bottom" textRotation="0" wrapText="false" shrinkToFit="false"/>
    </xf>
    <xf xfId="0" fontId="0" numFmtId="173" fillId="2" borderId="33" applyFont="0" applyNumberFormat="1" applyFill="0" applyBorder="1" applyAlignment="1">
      <alignment horizontal="center" vertical="bottom" textRotation="0" wrapText="false" shrinkToFit="false"/>
    </xf>
    <xf xfId="0" fontId="0" numFmtId="173" fillId="2" borderId="14" applyFont="0" applyNumberFormat="1" applyFill="0" applyBorder="1" applyAlignment="1">
      <alignment horizontal="center" vertical="bottom" textRotation="0" wrapText="false" shrinkToFit="false"/>
    </xf>
    <xf xfId="0" fontId="0" numFmtId="173" fillId="2" borderId="20" applyFont="0" applyNumberFormat="1" applyFill="0" applyBorder="1" applyAlignment="1">
      <alignment horizontal="center" vertical="bottom" textRotation="0" wrapText="false" shrinkToFit="false"/>
    </xf>
    <xf xfId="0" fontId="3" numFmtId="0" fillId="16" borderId="54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1">
      <alignment horizontal="right" vertical="bottom" textRotation="0" wrapText="false" shrinkToFit="false"/>
    </xf>
    <xf xfId="0" fontId="3" numFmtId="0" fillId="6" borderId="22" applyFont="1" applyNumberFormat="0" applyFill="1" applyBorder="1" applyAlignment="1">
      <alignment horizontal="center" vertical="center" textRotation="0" wrapText="false" shrinkToFit="false"/>
    </xf>
    <xf xfId="0" fontId="1" numFmtId="164" fillId="22" borderId="1" applyFont="1" applyNumberFormat="1" applyFill="1" applyBorder="1" applyAlignment="1">
      <alignment horizontal="center" vertical="bottom" textRotation="0" wrapText="false" shrinkToFit="false"/>
    </xf>
    <xf xfId="0" fontId="13" numFmtId="164" fillId="22" borderId="11" applyFont="1" applyNumberFormat="1" applyFill="1" applyBorder="1" applyAlignment="1">
      <alignment horizontal="center" vertical="bottom" textRotation="0" wrapText="false" shrinkToFit="false"/>
    </xf>
    <xf xfId="0" fontId="14" numFmtId="165" fillId="4" borderId="0" applyFont="1" applyNumberFormat="1" applyFill="1" applyBorder="0" applyAlignment="1" applyProtection="true">
      <alignment horizontal="center" vertical="center" textRotation="0" wrapText="false" shrinkToFit="false"/>
      <protection locked="false"/>
    </xf>
    <xf xfId="0" fontId="15" numFmtId="166" fillId="3" borderId="1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9"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EBF1DE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DEADA"/>
        </patternFill>
      </fill>
      <alignment/>
      <border/>
    </dxf>
    <dxf>
      <font>
        <sz val="10"/>
        <color rgb="FF9C0006"/>
        <name val="Lohit Devanagari"/>
      </font>
      <numFmt numFmtId="164" formatCode="General"/>
      <fill>
        <patternFill patternType="solid">
          <fgColor rgb="FF000000"/>
          <bgColor rgb="FFFFC7CE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99CC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00FF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66FF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9999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92D050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99FF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cols>
    <col min="18" max="18" width="19" customWidth="true" style="0"/>
    <col min="25" max="25" width="19.5" customWidth="true" style="0"/>
    <col min="26" max="26" width="17" customWidth="true" style="0"/>
  </cols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0.38589171621075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290.085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15.41</v>
      </c>
      <c r="K2" s="21"/>
      <c r="L2" s="21">
        <v>6</v>
      </c>
      <c r="M2" s="21"/>
      <c r="N2" s="21">
        <v>0.6909999999999999</v>
      </c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2.5</v>
      </c>
      <c r="M3" s="27"/>
      <c r="N3" s="27">
        <v>1.28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7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50.03</v>
      </c>
      <c r="D8" s="59">
        <f>ROUND(C8,2)</f>
        <v>50.03</v>
      </c>
      <c r="E8" s="60">
        <v>116.03</v>
      </c>
      <c r="F8" s="61">
        <v>5.09</v>
      </c>
      <c r="G8" s="62">
        <v>0.19195</v>
      </c>
      <c r="H8" s="63">
        <f>MAX(G8,-0.12*F8)</f>
        <v>0.19195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0.0005567989625</v>
      </c>
      <c r="S8" s="60">
        <f>MIN($S$6/100*F8,150)</f>
        <v>0.6108</v>
      </c>
      <c r="T8" s="60">
        <f>MIN($T$6/100*F8,200)</f>
        <v>0.7635</v>
      </c>
      <c r="U8" s="60">
        <f>MIN($U$6/100*F8,250)</f>
        <v>1.018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0.0005567989625</v>
      </c>
      <c r="AB8" s="67">
        <f>IF(AA8&gt;=0,AA8,"")</f>
        <v>0.0005567989625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50.02</v>
      </c>
      <c r="D9" s="73">
        <f>ROUND(C9,2)</f>
        <v>50.02</v>
      </c>
      <c r="E9" s="60">
        <v>174.05</v>
      </c>
      <c r="F9" s="61">
        <v>5.09</v>
      </c>
      <c r="G9" s="74">
        <v>0.18095</v>
      </c>
      <c r="H9" s="63">
        <f>MAX(G9,-0.12*F9)</f>
        <v>0.18095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0.0007873586875000001</v>
      </c>
      <c r="S9" s="60">
        <f>MIN($S$6/100*F9,150)</f>
        <v>0.6108</v>
      </c>
      <c r="T9" s="60">
        <f>MIN($T$6/100*F9,200)</f>
        <v>0.7635</v>
      </c>
      <c r="U9" s="60">
        <f>MIN($U$6/100*F9,250)</f>
        <v>1.018</v>
      </c>
      <c r="V9" s="60">
        <v>0.2</v>
      </c>
      <c r="W9" s="60">
        <v>0.2</v>
      </c>
      <c r="X9" s="60">
        <v>0.6</v>
      </c>
      <c r="Y9" s="67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0.0007873586875000001</v>
      </c>
      <c r="AB9" s="75">
        <f>IF(AA9&gt;=0,AA9,"")</f>
        <v>0.0007873586875000001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50.04</v>
      </c>
      <c r="D10" s="73">
        <f>ROUND(C10,2)</f>
        <v>50.04</v>
      </c>
      <c r="E10" s="60">
        <v>58.02</v>
      </c>
      <c r="F10" s="61">
        <v>5.09</v>
      </c>
      <c r="G10" s="74">
        <v>0.18644</v>
      </c>
      <c r="H10" s="63">
        <f>MAX(G10,-0.12*F10)</f>
        <v>0.18644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0.00027043122</v>
      </c>
      <c r="S10" s="60">
        <f>MIN($S$6/100*F10,150)</f>
        <v>0.6108</v>
      </c>
      <c r="T10" s="60">
        <f>MIN($T$6/100*F10,200)</f>
        <v>0.7635</v>
      </c>
      <c r="U10" s="60">
        <f>MIN($U$6/100*F10,250)</f>
        <v>1.018</v>
      </c>
      <c r="V10" s="60">
        <v>0.2</v>
      </c>
      <c r="W10" s="60">
        <v>0.2</v>
      </c>
      <c r="X10" s="60">
        <v>0.6</v>
      </c>
      <c r="Y10" s="67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0.00027043122</v>
      </c>
      <c r="AB10" s="75">
        <f>IF(AA10&gt;=0,AA10,"")</f>
        <v>0.00027043122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50.04</v>
      </c>
      <c r="D11" s="73">
        <f>ROUND(C11,2)</f>
        <v>50.04</v>
      </c>
      <c r="E11" s="60">
        <v>58.02</v>
      </c>
      <c r="F11" s="61">
        <v>5.09</v>
      </c>
      <c r="G11" s="74">
        <v>0.18095</v>
      </c>
      <c r="H11" s="63">
        <f>MAX(G11,-0.12*F11)</f>
        <v>0.18095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0.000262467975</v>
      </c>
      <c r="S11" s="60">
        <f>MIN($S$6/100*F11,150)</f>
        <v>0.6108</v>
      </c>
      <c r="T11" s="60">
        <f>MIN($T$6/100*F11,200)</f>
        <v>0.7635</v>
      </c>
      <c r="U11" s="60">
        <f>MIN($U$6/100*F11,250)</f>
        <v>1.018</v>
      </c>
      <c r="V11" s="60">
        <v>0.2</v>
      </c>
      <c r="W11" s="60">
        <v>0.2</v>
      </c>
      <c r="X11" s="60">
        <v>0.6</v>
      </c>
      <c r="Y11" s="67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0.000262467975</v>
      </c>
      <c r="AB11" s="75">
        <f>IF(AA11&gt;=0,AA11,"")</f>
        <v>0.000262467975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50.03</v>
      </c>
      <c r="D12" s="73">
        <f>ROUND(C12,2)</f>
        <v>50.03</v>
      </c>
      <c r="E12" s="60">
        <v>116.03</v>
      </c>
      <c r="F12" s="61">
        <v>5.09</v>
      </c>
      <c r="G12" s="74">
        <v>0.19855</v>
      </c>
      <c r="H12" s="63">
        <f>MAX(G12,-0.12*F12)</f>
        <v>0.19855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0.0005759439125</v>
      </c>
      <c r="S12" s="60">
        <f>MIN($S$6/100*F12,150)</f>
        <v>0.6108</v>
      </c>
      <c r="T12" s="60">
        <f>MIN($T$6/100*F12,200)</f>
        <v>0.7635</v>
      </c>
      <c r="U12" s="60">
        <f>MIN($U$6/100*F12,250)</f>
        <v>1.018</v>
      </c>
      <c r="V12" s="60">
        <v>0.2</v>
      </c>
      <c r="W12" s="60">
        <v>0.2</v>
      </c>
      <c r="X12" s="60">
        <v>0.6</v>
      </c>
      <c r="Y12" s="67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0.0005759439125</v>
      </c>
      <c r="AB12" s="75">
        <f>IF(AA12&gt;=0,AA12,"")</f>
        <v>0.0005759439125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50.02</v>
      </c>
      <c r="D13" s="73">
        <f>ROUND(C13,2)</f>
        <v>50.02</v>
      </c>
      <c r="E13" s="60">
        <v>174.05</v>
      </c>
      <c r="F13" s="61">
        <v>5.09</v>
      </c>
      <c r="G13" s="74">
        <v>0.19708</v>
      </c>
      <c r="H13" s="63">
        <f>MAX(G13,-0.12*F13)</f>
        <v>0.19708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0.00085754435</v>
      </c>
      <c r="S13" s="60">
        <f>MIN($S$6/100*F13,150)</f>
        <v>0.6108</v>
      </c>
      <c r="T13" s="60">
        <f>MIN($T$6/100*F13,200)</f>
        <v>0.7635</v>
      </c>
      <c r="U13" s="60">
        <f>MIN($U$6/100*F13,250)</f>
        <v>1.018</v>
      </c>
      <c r="V13" s="60">
        <v>0.2</v>
      </c>
      <c r="W13" s="60">
        <v>0.2</v>
      </c>
      <c r="X13" s="60">
        <v>0.6</v>
      </c>
      <c r="Y13" s="67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0.00085754435</v>
      </c>
      <c r="AB13" s="75">
        <f>IF(AA13&gt;=0,AA13,"")</f>
        <v>0.00085754435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50.03</v>
      </c>
      <c r="D14" s="73">
        <f>ROUND(C14,2)</f>
        <v>50.03</v>
      </c>
      <c r="E14" s="60">
        <v>116.03</v>
      </c>
      <c r="F14" s="61">
        <v>5.09</v>
      </c>
      <c r="G14" s="74">
        <v>0.24</v>
      </c>
      <c r="H14" s="63">
        <f>MAX(G14,-0.12*F14)</f>
        <v>0.24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0.00069618</v>
      </c>
      <c r="S14" s="60">
        <f>MIN($S$6/100*F14,150)</f>
        <v>0.6108</v>
      </c>
      <c r="T14" s="60">
        <f>MIN($T$6/100*F14,200)</f>
        <v>0.7635</v>
      </c>
      <c r="U14" s="60">
        <f>MIN($U$6/100*F14,250)</f>
        <v>1.018</v>
      </c>
      <c r="V14" s="60">
        <v>0.2</v>
      </c>
      <c r="W14" s="60">
        <v>0.2</v>
      </c>
      <c r="X14" s="60">
        <v>0.6</v>
      </c>
      <c r="Y14" s="67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0.00069618</v>
      </c>
      <c r="AB14" s="75">
        <f>IF(AA14&gt;=0,AA14,"")</f>
        <v>0.00069618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50.06</v>
      </c>
      <c r="D15" s="73">
        <f>ROUND(C15,2)</f>
        <v>50.06</v>
      </c>
      <c r="E15" s="60">
        <v>0</v>
      </c>
      <c r="F15" s="61">
        <v>5.09</v>
      </c>
      <c r="G15" s="74">
        <v>0.2774</v>
      </c>
      <c r="H15" s="63">
        <f>MAX(G15,-0.12*F15)</f>
        <v>0.2774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0.6108</v>
      </c>
      <c r="T15" s="60">
        <f>MIN($T$6/100*F15,200)</f>
        <v>0.7635</v>
      </c>
      <c r="U15" s="60">
        <f>MIN($U$6/100*F15,250)</f>
        <v>1.018</v>
      </c>
      <c r="V15" s="60">
        <v>0.2</v>
      </c>
      <c r="W15" s="60">
        <v>0.2</v>
      </c>
      <c r="X15" s="60">
        <v>0.6</v>
      </c>
      <c r="Y15" s="67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0</v>
      </c>
      <c r="AB15" s="75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50.05</v>
      </c>
      <c r="D16" s="73">
        <f>ROUND(C16,2)</f>
        <v>50.05</v>
      </c>
      <c r="E16" s="60">
        <v>0</v>
      </c>
      <c r="F16" s="61">
        <v>5.09</v>
      </c>
      <c r="G16" s="74">
        <v>0.27044</v>
      </c>
      <c r="H16" s="63">
        <f>MAX(G16,-0.12*F16)</f>
        <v>0.27044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0.6108</v>
      </c>
      <c r="T16" s="60">
        <f>MIN($T$6/100*F16,200)</f>
        <v>0.7635</v>
      </c>
      <c r="U16" s="60">
        <f>MIN($U$6/100*F16,250)</f>
        <v>1.018</v>
      </c>
      <c r="V16" s="60">
        <v>0.2</v>
      </c>
      <c r="W16" s="60">
        <v>0.2</v>
      </c>
      <c r="X16" s="60">
        <v>0.6</v>
      </c>
      <c r="Y16" s="67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0</v>
      </c>
      <c r="AB16" s="75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</v>
      </c>
      <c r="D17" s="73">
        <f>ROUND(C17,2)</f>
        <v>50</v>
      </c>
      <c r="E17" s="60">
        <v>290.09</v>
      </c>
      <c r="F17" s="61">
        <v>5.09</v>
      </c>
      <c r="G17" s="74">
        <v>0.26201</v>
      </c>
      <c r="H17" s="63">
        <f>MAX(G17,-0.12*F17)</f>
        <v>0.26201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0.0019001620225</v>
      </c>
      <c r="S17" s="60">
        <f>MIN($S$6/100*F17,150)</f>
        <v>0.6108</v>
      </c>
      <c r="T17" s="60">
        <f>MIN($T$6/100*F17,200)</f>
        <v>0.7635</v>
      </c>
      <c r="U17" s="60">
        <f>MIN($U$6/100*F17,250)</f>
        <v>1.018</v>
      </c>
      <c r="V17" s="60">
        <v>0.2</v>
      </c>
      <c r="W17" s="60">
        <v>0.2</v>
      </c>
      <c r="X17" s="60">
        <v>0.6</v>
      </c>
      <c r="Y17" s="67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0.0019001620225</v>
      </c>
      <c r="AB17" s="75">
        <f>IF(AA17&gt;=0,AA17,"")</f>
        <v>0.0019001620225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50.02</v>
      </c>
      <c r="D18" s="73">
        <f>ROUND(C18,2)</f>
        <v>50.02</v>
      </c>
      <c r="E18" s="60">
        <v>174.05</v>
      </c>
      <c r="F18" s="61">
        <v>5.09</v>
      </c>
      <c r="G18" s="74">
        <v>0.28327</v>
      </c>
      <c r="H18" s="63">
        <f>MAX(G18,-0.12*F18)</f>
        <v>0.28327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0.0012325785875</v>
      </c>
      <c r="S18" s="60">
        <f>MIN($S$6/100*F18,150)</f>
        <v>0.6108</v>
      </c>
      <c r="T18" s="60">
        <f>MIN($T$6/100*F18,200)</f>
        <v>0.7635</v>
      </c>
      <c r="U18" s="60">
        <f>MIN($U$6/100*F18,250)</f>
        <v>1.018</v>
      </c>
      <c r="V18" s="60">
        <v>0.2</v>
      </c>
      <c r="W18" s="60">
        <v>0.2</v>
      </c>
      <c r="X18" s="60">
        <v>0.6</v>
      </c>
      <c r="Y18" s="67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0.0012325785875</v>
      </c>
      <c r="AB18" s="75">
        <f>IF(AA18&gt;=0,AA18,"")</f>
        <v>0.0012325785875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50.03</v>
      </c>
      <c r="D19" s="73">
        <f>ROUND(C19,2)</f>
        <v>50.03</v>
      </c>
      <c r="E19" s="60">
        <v>116.03</v>
      </c>
      <c r="F19" s="61">
        <v>5.09</v>
      </c>
      <c r="G19" s="74">
        <v>0.26274</v>
      </c>
      <c r="H19" s="63">
        <f>MAX(G19,-0.12*F19)</f>
        <v>0.26274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0.000762143055</v>
      </c>
      <c r="S19" s="60">
        <f>MIN($S$6/100*F19,150)</f>
        <v>0.6108</v>
      </c>
      <c r="T19" s="60">
        <f>MIN($T$6/100*F19,200)</f>
        <v>0.7635</v>
      </c>
      <c r="U19" s="60">
        <f>MIN($U$6/100*F19,250)</f>
        <v>1.018</v>
      </c>
      <c r="V19" s="60">
        <v>0.2</v>
      </c>
      <c r="W19" s="60">
        <v>0.2</v>
      </c>
      <c r="X19" s="60">
        <v>0.6</v>
      </c>
      <c r="Y19" s="67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0.000762143055</v>
      </c>
      <c r="AB19" s="75">
        <f>IF(AA19&gt;=0,AA19,"")</f>
        <v>0.000762143055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49.96</v>
      </c>
      <c r="D20" s="73">
        <f>ROUND(C20,2)</f>
        <v>49.96</v>
      </c>
      <c r="E20" s="60">
        <v>417.56</v>
      </c>
      <c r="F20" s="61">
        <v>5.09</v>
      </c>
      <c r="G20" s="74">
        <v>0.35847</v>
      </c>
      <c r="H20" s="63">
        <f>MAX(G20,-0.12*F20)</f>
        <v>0.35847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0.00374206833</v>
      </c>
      <c r="S20" s="60">
        <f>MIN($S$6/100*F20,150)</f>
        <v>0.6108</v>
      </c>
      <c r="T20" s="60">
        <f>MIN($T$6/100*F20,200)</f>
        <v>0.7635</v>
      </c>
      <c r="U20" s="60">
        <f>MIN($U$6/100*F20,250)</f>
        <v>1.018</v>
      </c>
      <c r="V20" s="60">
        <v>0.2</v>
      </c>
      <c r="W20" s="60">
        <v>0.2</v>
      </c>
      <c r="X20" s="60">
        <v>0.6</v>
      </c>
      <c r="Y20" s="67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0.00374206833</v>
      </c>
      <c r="AB20" s="75">
        <f>IF(AA20&gt;=0,AA20,"")</f>
        <v>0.00374206833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50</v>
      </c>
      <c r="D21" s="73">
        <f>ROUND(C21,2)</f>
        <v>50</v>
      </c>
      <c r="E21" s="60">
        <v>290.09</v>
      </c>
      <c r="F21" s="61">
        <v>5.09</v>
      </c>
      <c r="G21" s="74">
        <v>0.3482</v>
      </c>
      <c r="H21" s="63">
        <f>MAX(G21,-0.12*F21)</f>
        <v>0.3482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0.00252523345</v>
      </c>
      <c r="S21" s="60">
        <f>MIN($S$6/100*F21,150)</f>
        <v>0.6108</v>
      </c>
      <c r="T21" s="60">
        <f>MIN($T$6/100*F21,200)</f>
        <v>0.7635</v>
      </c>
      <c r="U21" s="60">
        <f>MIN($U$6/100*F21,250)</f>
        <v>1.018</v>
      </c>
      <c r="V21" s="60">
        <v>0.2</v>
      </c>
      <c r="W21" s="60">
        <v>0.2</v>
      </c>
      <c r="X21" s="60">
        <v>0.6</v>
      </c>
      <c r="Y21" s="67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0.00252523345</v>
      </c>
      <c r="AB21" s="75">
        <f>IF(AA21&gt;=0,AA21,"")</f>
        <v>0.00252523345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50.01</v>
      </c>
      <c r="D22" s="73">
        <f>ROUND(C22,2)</f>
        <v>50.01</v>
      </c>
      <c r="E22" s="60">
        <v>232.07</v>
      </c>
      <c r="F22" s="61">
        <v>5.09</v>
      </c>
      <c r="G22" s="74">
        <v>0.34233</v>
      </c>
      <c r="H22" s="63">
        <f>MAX(G22,-0.12*F22)</f>
        <v>0.34233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0.0019861130775</v>
      </c>
      <c r="S22" s="60">
        <f>MIN($S$6/100*F22,150)</f>
        <v>0.6108</v>
      </c>
      <c r="T22" s="60">
        <f>MIN($T$6/100*F22,200)</f>
        <v>0.7635</v>
      </c>
      <c r="U22" s="60">
        <f>MIN($U$6/100*F22,250)</f>
        <v>1.018</v>
      </c>
      <c r="V22" s="60">
        <v>0.2</v>
      </c>
      <c r="W22" s="60">
        <v>0.2</v>
      </c>
      <c r="X22" s="60">
        <v>0.6</v>
      </c>
      <c r="Y22" s="67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0.0019861130775</v>
      </c>
      <c r="AB22" s="75">
        <f>IF(AA22&gt;=0,AA22,"")</f>
        <v>0.0019861130775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50.01</v>
      </c>
      <c r="D23" s="73">
        <f>ROUND(C23,2)</f>
        <v>50.01</v>
      </c>
      <c r="E23" s="60">
        <v>232.07</v>
      </c>
      <c r="F23" s="61">
        <v>5.09</v>
      </c>
      <c r="G23" s="74">
        <v>0.34967</v>
      </c>
      <c r="H23" s="63">
        <f>MAX(G23,-0.12*F23)</f>
        <v>0.34967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0.0020286979225</v>
      </c>
      <c r="S23" s="60">
        <f>MIN($S$6/100*F23,150)</f>
        <v>0.6108</v>
      </c>
      <c r="T23" s="60">
        <f>MIN($T$6/100*F23,200)</f>
        <v>0.7635</v>
      </c>
      <c r="U23" s="60">
        <f>MIN($U$6/100*F23,250)</f>
        <v>1.018</v>
      </c>
      <c r="V23" s="60">
        <v>0.2</v>
      </c>
      <c r="W23" s="60">
        <v>0.2</v>
      </c>
      <c r="X23" s="60">
        <v>0.6</v>
      </c>
      <c r="Y23" s="67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0.0020286979225</v>
      </c>
      <c r="AB23" s="75">
        <f>IF(AA23&gt;=0,AA23,"")</f>
        <v>0.0020286979225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49.98</v>
      </c>
      <c r="D24" s="73">
        <f>ROUND(C24,2)</f>
        <v>49.98</v>
      </c>
      <c r="E24" s="60">
        <v>353.82</v>
      </c>
      <c r="F24" s="61">
        <v>5.09</v>
      </c>
      <c r="G24" s="74">
        <v>0.3493</v>
      </c>
      <c r="H24" s="63">
        <f>MAX(G24,-0.12*F24)</f>
        <v>0.3493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0.00308973315</v>
      </c>
      <c r="S24" s="60">
        <f>MIN($S$6/100*F24,150)</f>
        <v>0.6108</v>
      </c>
      <c r="T24" s="60">
        <f>MIN($T$6/100*F24,200)</f>
        <v>0.7635</v>
      </c>
      <c r="U24" s="60">
        <f>MIN($U$6/100*F24,250)</f>
        <v>1.018</v>
      </c>
      <c r="V24" s="60">
        <v>0.2</v>
      </c>
      <c r="W24" s="60">
        <v>0.2</v>
      </c>
      <c r="X24" s="60">
        <v>0.6</v>
      </c>
      <c r="Y24" s="67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0.00308973315</v>
      </c>
      <c r="AB24" s="75">
        <f>IF(AA24&gt;=0,AA24,"")</f>
        <v>0.00308973315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50.01</v>
      </c>
      <c r="D25" s="73">
        <f>ROUND(C25,2)</f>
        <v>50.01</v>
      </c>
      <c r="E25" s="60">
        <v>232.07</v>
      </c>
      <c r="F25" s="61">
        <v>5.09</v>
      </c>
      <c r="G25" s="74">
        <v>0.34381</v>
      </c>
      <c r="H25" s="63">
        <f>MAX(G25,-0.12*F25)</f>
        <v>0.34381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0.0019946996675</v>
      </c>
      <c r="S25" s="60">
        <f>MIN($S$6/100*F25,150)</f>
        <v>0.6108</v>
      </c>
      <c r="T25" s="60">
        <f>MIN($T$6/100*F25,200)</f>
        <v>0.7635</v>
      </c>
      <c r="U25" s="60">
        <f>MIN($U$6/100*F25,250)</f>
        <v>1.018</v>
      </c>
      <c r="V25" s="60">
        <v>0.2</v>
      </c>
      <c r="W25" s="60">
        <v>0.2</v>
      </c>
      <c r="X25" s="60">
        <v>0.6</v>
      </c>
      <c r="Y25" s="67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0.0019946996675</v>
      </c>
      <c r="AB25" s="75">
        <f>IF(AA25&gt;=0,AA25,"")</f>
        <v>0.0019946996675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</v>
      </c>
      <c r="D26" s="73">
        <f>ROUND(C26,2)</f>
        <v>50</v>
      </c>
      <c r="E26" s="60">
        <v>290.09</v>
      </c>
      <c r="F26" s="61">
        <v>5.09</v>
      </c>
      <c r="G26" s="74">
        <v>0.35223</v>
      </c>
      <c r="H26" s="63">
        <f>MAX(G26,-0.12*F26)</f>
        <v>0.35223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0.002554460017499999</v>
      </c>
      <c r="S26" s="60">
        <f>MIN($S$6/100*F26,150)</f>
        <v>0.6108</v>
      </c>
      <c r="T26" s="60">
        <f>MIN($T$6/100*F26,200)</f>
        <v>0.7635</v>
      </c>
      <c r="U26" s="60">
        <f>MIN($U$6/100*F26,250)</f>
        <v>1.018</v>
      </c>
      <c r="V26" s="60">
        <v>0.2</v>
      </c>
      <c r="W26" s="60">
        <v>0.2</v>
      </c>
      <c r="X26" s="60">
        <v>0.6</v>
      </c>
      <c r="Y26" s="67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0.002554460017499999</v>
      </c>
      <c r="AB26" s="75">
        <f>IF(AA26&gt;=0,AA26,"")</f>
        <v>0.002554460017499999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50.03</v>
      </c>
      <c r="D27" s="73">
        <f>ROUND(C27,2)</f>
        <v>50.03</v>
      </c>
      <c r="E27" s="60">
        <v>116.03</v>
      </c>
      <c r="F27" s="61">
        <v>5.09</v>
      </c>
      <c r="G27" s="74">
        <v>0.36031</v>
      </c>
      <c r="H27" s="63">
        <f>MAX(G27,-0.12*F27)</f>
        <v>0.36031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0.0010451692325</v>
      </c>
      <c r="S27" s="60">
        <f>MIN($S$6/100*F27,150)</f>
        <v>0.6108</v>
      </c>
      <c r="T27" s="60">
        <f>MIN($T$6/100*F27,200)</f>
        <v>0.7635</v>
      </c>
      <c r="U27" s="60">
        <f>MIN($U$6/100*F27,250)</f>
        <v>1.018</v>
      </c>
      <c r="V27" s="60">
        <v>0.2</v>
      </c>
      <c r="W27" s="60">
        <v>0.2</v>
      </c>
      <c r="X27" s="60">
        <v>0.6</v>
      </c>
      <c r="Y27" s="67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0.0010451692325</v>
      </c>
      <c r="AB27" s="75">
        <f>IF(AA27&gt;=0,AA27,"")</f>
        <v>0.0010451692325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49.95</v>
      </c>
      <c r="D28" s="73">
        <f>ROUND(C28,2)</f>
        <v>49.95</v>
      </c>
      <c r="E28" s="60">
        <v>449.43</v>
      </c>
      <c r="F28" s="61">
        <v>5.170000000000001</v>
      </c>
      <c r="G28" s="74">
        <v>0.43333</v>
      </c>
      <c r="H28" s="63">
        <f>MAX(G28,-0.12*F28)</f>
        <v>0.43333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0.0048687875475</v>
      </c>
      <c r="S28" s="60">
        <f>MIN($S$6/100*F28,150)</f>
        <v>0.6204000000000001</v>
      </c>
      <c r="T28" s="60">
        <f>MIN($T$6/100*F28,200)</f>
        <v>0.7755000000000001</v>
      </c>
      <c r="U28" s="60">
        <f>MIN($U$6/100*F28,250)</f>
        <v>1.034</v>
      </c>
      <c r="V28" s="60">
        <v>0.2</v>
      </c>
      <c r="W28" s="60">
        <v>0.2</v>
      </c>
      <c r="X28" s="60">
        <v>0.6</v>
      </c>
      <c r="Y28" s="67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0.0048687875475</v>
      </c>
      <c r="AB28" s="75">
        <f>IF(AA28&gt;=0,AA28,"")</f>
        <v>0.0048687875475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49.97</v>
      </c>
      <c r="D29" s="73">
        <f>ROUND(C29,2)</f>
        <v>49.97</v>
      </c>
      <c r="E29" s="60">
        <v>385.69</v>
      </c>
      <c r="F29" s="61">
        <v>5.170000000000001</v>
      </c>
      <c r="G29" s="74">
        <v>0.42709</v>
      </c>
      <c r="H29" s="63">
        <f>MAX(G29,-0.12*F29)</f>
        <v>0.42709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0.0041181085525</v>
      </c>
      <c r="S29" s="60">
        <f>MIN($S$6/100*F29,150)</f>
        <v>0.6204000000000001</v>
      </c>
      <c r="T29" s="60">
        <f>MIN($T$6/100*F29,200)</f>
        <v>0.7755000000000001</v>
      </c>
      <c r="U29" s="60">
        <f>MIN($U$6/100*F29,250)</f>
        <v>1.034</v>
      </c>
      <c r="V29" s="60">
        <v>0.2</v>
      </c>
      <c r="W29" s="60">
        <v>0.2</v>
      </c>
      <c r="X29" s="60">
        <v>0.6</v>
      </c>
      <c r="Y29" s="67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0.0041181085525</v>
      </c>
      <c r="AB29" s="75">
        <f>IF(AA29&gt;=0,AA29,"")</f>
        <v>0.0041181085525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49.97</v>
      </c>
      <c r="D30" s="73">
        <f>ROUND(C30,2)</f>
        <v>49.97</v>
      </c>
      <c r="E30" s="60">
        <v>385.69</v>
      </c>
      <c r="F30" s="61">
        <v>5.170000000000001</v>
      </c>
      <c r="G30" s="74">
        <v>0.45094</v>
      </c>
      <c r="H30" s="63">
        <f>MAX(G30,-0.12*F30)</f>
        <v>0.45094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0.004348076215000001</v>
      </c>
      <c r="S30" s="60">
        <f>MIN($S$6/100*F30,150)</f>
        <v>0.6204000000000001</v>
      </c>
      <c r="T30" s="60">
        <f>MIN($T$6/100*F30,200)</f>
        <v>0.7755000000000001</v>
      </c>
      <c r="U30" s="60">
        <f>MIN($U$6/100*F30,250)</f>
        <v>1.034</v>
      </c>
      <c r="V30" s="60">
        <v>0.2</v>
      </c>
      <c r="W30" s="60">
        <v>0.2</v>
      </c>
      <c r="X30" s="60">
        <v>0.6</v>
      </c>
      <c r="Y30" s="67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0.004348076215000001</v>
      </c>
      <c r="AB30" s="75">
        <f>IF(AA30&gt;=0,AA30,"")</f>
        <v>0.004348076215000001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49.98</v>
      </c>
      <c r="D31" s="73">
        <f>ROUND(C31,2)</f>
        <v>49.98</v>
      </c>
      <c r="E31" s="60">
        <v>353.82</v>
      </c>
      <c r="F31" s="61">
        <v>5.170000000000001</v>
      </c>
      <c r="G31" s="74">
        <v>0.45497</v>
      </c>
      <c r="H31" s="63">
        <f>MAX(G31,-0.12*F31)</f>
        <v>0.45497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0.004024437135</v>
      </c>
      <c r="S31" s="60">
        <f>MIN($S$6/100*F31,150)</f>
        <v>0.6204000000000001</v>
      </c>
      <c r="T31" s="60">
        <f>MIN($T$6/100*F31,200)</f>
        <v>0.7755000000000001</v>
      </c>
      <c r="U31" s="60">
        <f>MIN($U$6/100*F31,250)</f>
        <v>1.034</v>
      </c>
      <c r="V31" s="60">
        <v>0.2</v>
      </c>
      <c r="W31" s="60">
        <v>0.2</v>
      </c>
      <c r="X31" s="60">
        <v>0.6</v>
      </c>
      <c r="Y31" s="67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0.004024437135</v>
      </c>
      <c r="AB31" s="75">
        <f>IF(AA31&gt;=0,AA31,"")</f>
        <v>0.004024437135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49.95</v>
      </c>
      <c r="D32" s="73">
        <f>ROUND(C32,2)</f>
        <v>49.95</v>
      </c>
      <c r="E32" s="60">
        <v>449.43</v>
      </c>
      <c r="F32" s="61">
        <v>5.03</v>
      </c>
      <c r="G32" s="74">
        <v>0.36449</v>
      </c>
      <c r="H32" s="63">
        <f>MAX(G32,-0.12*F32)</f>
        <v>0.36449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0.0040953185175</v>
      </c>
      <c r="S32" s="60">
        <f>MIN($S$6/100*F32,150)</f>
        <v>0.6036</v>
      </c>
      <c r="T32" s="60">
        <f>MIN($T$6/100*F32,200)</f>
        <v>0.7545000000000001</v>
      </c>
      <c r="U32" s="60">
        <f>MIN($U$6/100*F32,250)</f>
        <v>1.006</v>
      </c>
      <c r="V32" s="60">
        <v>0.2</v>
      </c>
      <c r="W32" s="60">
        <v>0.2</v>
      </c>
      <c r="X32" s="60">
        <v>0.6</v>
      </c>
      <c r="Y32" s="67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0.0040953185175</v>
      </c>
      <c r="AB32" s="75">
        <f>IF(AA32&gt;=0,AA32,"")</f>
        <v>0.0040953185175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49.99</v>
      </c>
      <c r="D33" s="73">
        <f>ROUND(C33,2)</f>
        <v>49.99</v>
      </c>
      <c r="E33" s="60">
        <v>321.95</v>
      </c>
      <c r="F33" s="61">
        <v>5.03</v>
      </c>
      <c r="G33" s="74">
        <v>0.36338</v>
      </c>
      <c r="H33" s="63">
        <f>MAX(G33,-0.12*F33)</f>
        <v>0.36338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0.002924754775</v>
      </c>
      <c r="S33" s="60">
        <f>MIN($S$6/100*F33,150)</f>
        <v>0.6036</v>
      </c>
      <c r="T33" s="60">
        <f>MIN($T$6/100*F33,200)</f>
        <v>0.7545000000000001</v>
      </c>
      <c r="U33" s="60">
        <f>MIN($U$6/100*F33,250)</f>
        <v>1.006</v>
      </c>
      <c r="V33" s="60">
        <v>0.2</v>
      </c>
      <c r="W33" s="60">
        <v>0.2</v>
      </c>
      <c r="X33" s="60">
        <v>0.6</v>
      </c>
      <c r="Y33" s="67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0.002924754775</v>
      </c>
      <c r="AB33" s="75">
        <f>IF(AA33&gt;=0,AA33,"")</f>
        <v>0.002924754775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49.89</v>
      </c>
      <c r="D34" s="73">
        <f>ROUND(C34,2)</f>
        <v>49.89</v>
      </c>
      <c r="E34" s="60">
        <v>640.65</v>
      </c>
      <c r="F34" s="61">
        <v>5.03</v>
      </c>
      <c r="G34" s="74">
        <v>0.36338</v>
      </c>
      <c r="H34" s="63">
        <f>MAX(G34,-0.12*F34)</f>
        <v>0.36338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0.005819984925</v>
      </c>
      <c r="S34" s="60">
        <f>MIN($S$6/100*F34,150)</f>
        <v>0.6036</v>
      </c>
      <c r="T34" s="60">
        <f>MIN($T$6/100*F34,200)</f>
        <v>0.7545000000000001</v>
      </c>
      <c r="U34" s="60">
        <f>MIN($U$6/100*F34,250)</f>
        <v>1.006</v>
      </c>
      <c r="V34" s="60">
        <v>0.2</v>
      </c>
      <c r="W34" s="60">
        <v>0.2</v>
      </c>
      <c r="X34" s="60">
        <v>0.6</v>
      </c>
      <c r="Y34" s="67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0.005819984925</v>
      </c>
      <c r="AB34" s="75">
        <f>IF(AA34&gt;=0,AA34,"")</f>
        <v>0.005819984925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</v>
      </c>
      <c r="D35" s="73">
        <f>ROUND(C35,2)</f>
        <v>49.9</v>
      </c>
      <c r="E35" s="60">
        <v>608.78</v>
      </c>
      <c r="F35" s="61">
        <v>5.03</v>
      </c>
      <c r="G35" s="74">
        <v>0.36559</v>
      </c>
      <c r="H35" s="63">
        <f>MAX(G35,-0.12*F35)</f>
        <v>0.36559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0.005564097005</v>
      </c>
      <c r="S35" s="60">
        <f>MIN($S$6/100*F35,150)</f>
        <v>0.6036</v>
      </c>
      <c r="T35" s="60">
        <f>MIN($T$6/100*F35,200)</f>
        <v>0.7545000000000001</v>
      </c>
      <c r="U35" s="60">
        <f>MIN($U$6/100*F35,250)</f>
        <v>1.006</v>
      </c>
      <c r="V35" s="60">
        <v>0.2</v>
      </c>
      <c r="W35" s="60">
        <v>0.2</v>
      </c>
      <c r="X35" s="60">
        <v>0.6</v>
      </c>
      <c r="Y35" s="67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0.005564097005</v>
      </c>
      <c r="AB35" s="75">
        <f>IF(AA35&gt;=0,AA35,"")</f>
        <v>0.005564097005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49.97</v>
      </c>
      <c r="D36" s="73">
        <f>ROUND(C36,2)</f>
        <v>49.97</v>
      </c>
      <c r="E36" s="60">
        <v>385.69</v>
      </c>
      <c r="F36" s="61">
        <v>5.03</v>
      </c>
      <c r="G36" s="74">
        <v>0.3667</v>
      </c>
      <c r="H36" s="63">
        <f>MAX(G36,-0.12*F36)</f>
        <v>0.3667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0.003535813075</v>
      </c>
      <c r="S36" s="60">
        <f>MIN($S$6/100*F36,150)</f>
        <v>0.6036</v>
      </c>
      <c r="T36" s="60">
        <f>MIN($T$6/100*F36,200)</f>
        <v>0.7545000000000001</v>
      </c>
      <c r="U36" s="60">
        <f>MIN($U$6/100*F36,250)</f>
        <v>1.006</v>
      </c>
      <c r="V36" s="60">
        <v>0.2</v>
      </c>
      <c r="W36" s="60">
        <v>0.2</v>
      </c>
      <c r="X36" s="60">
        <v>0.6</v>
      </c>
      <c r="Y36" s="67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0.003535813075</v>
      </c>
      <c r="AB36" s="75">
        <f>IF(AA36&gt;=0,AA36,"")</f>
        <v>0.003535813075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49.95</v>
      </c>
      <c r="D37" s="73">
        <f>ROUND(C37,2)</f>
        <v>49.95</v>
      </c>
      <c r="E37" s="60">
        <v>449.43</v>
      </c>
      <c r="F37" s="61">
        <v>5.03</v>
      </c>
      <c r="G37" s="74">
        <v>0.36303</v>
      </c>
      <c r="H37" s="63">
        <f>MAX(G37,-0.12*F37)</f>
        <v>0.36303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0.0040789143225</v>
      </c>
      <c r="S37" s="60">
        <f>MIN($S$6/100*F37,150)</f>
        <v>0.6036</v>
      </c>
      <c r="T37" s="60">
        <f>MIN($T$6/100*F37,200)</f>
        <v>0.7545000000000001</v>
      </c>
      <c r="U37" s="60">
        <f>MIN($U$6/100*F37,250)</f>
        <v>1.006</v>
      </c>
      <c r="V37" s="60">
        <v>0.2</v>
      </c>
      <c r="W37" s="60">
        <v>0.2</v>
      </c>
      <c r="X37" s="60">
        <v>0.6</v>
      </c>
      <c r="Y37" s="67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0.0040789143225</v>
      </c>
      <c r="AB37" s="75">
        <f>IF(AA37&gt;=0,AA37,"")</f>
        <v>0.0040789143225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50.05</v>
      </c>
      <c r="D38" s="73">
        <f>ROUND(C38,2)</f>
        <v>50.05</v>
      </c>
      <c r="E38" s="60">
        <v>0</v>
      </c>
      <c r="F38" s="61">
        <v>5.03</v>
      </c>
      <c r="G38" s="74">
        <v>0.36963</v>
      </c>
      <c r="H38" s="63">
        <f>MAX(G38,-0.12*F38)</f>
        <v>0.36963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</v>
      </c>
      <c r="S38" s="60">
        <f>MIN($S$6/100*F38,150)</f>
        <v>0.6036</v>
      </c>
      <c r="T38" s="60">
        <f>MIN($T$6/100*F38,200)</f>
        <v>0.7545000000000001</v>
      </c>
      <c r="U38" s="60">
        <f>MIN($U$6/100*F38,250)</f>
        <v>1.006</v>
      </c>
      <c r="V38" s="60">
        <v>0.2</v>
      </c>
      <c r="W38" s="60">
        <v>0.2</v>
      </c>
      <c r="X38" s="60">
        <v>0.6</v>
      </c>
      <c r="Y38" s="67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0</v>
      </c>
      <c r="AB38" s="75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50.05</v>
      </c>
      <c r="D39" s="73">
        <f>ROUND(C39,2)</f>
        <v>50.05</v>
      </c>
      <c r="E39" s="60">
        <v>0</v>
      </c>
      <c r="F39" s="61">
        <v>5.03</v>
      </c>
      <c r="G39" s="74">
        <v>0.37623</v>
      </c>
      <c r="H39" s="63">
        <f>MAX(G39,-0.12*F39)</f>
        <v>0.37623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</v>
      </c>
      <c r="S39" s="60">
        <f>MIN($S$6/100*F39,150)</f>
        <v>0.6036</v>
      </c>
      <c r="T39" s="60">
        <f>MIN($T$6/100*F39,200)</f>
        <v>0.7545000000000001</v>
      </c>
      <c r="U39" s="60">
        <f>MIN($U$6/100*F39,250)</f>
        <v>1.006</v>
      </c>
      <c r="V39" s="60">
        <v>0.2</v>
      </c>
      <c r="W39" s="60">
        <v>0.2</v>
      </c>
      <c r="X39" s="60">
        <v>0.6</v>
      </c>
      <c r="Y39" s="67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0</v>
      </c>
      <c r="AB39" s="75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49.99</v>
      </c>
      <c r="D40" s="73">
        <f>ROUND(C40,2)</f>
        <v>49.99</v>
      </c>
      <c r="E40" s="60">
        <v>321.95</v>
      </c>
      <c r="F40" s="61">
        <v>5.03</v>
      </c>
      <c r="G40" s="74">
        <v>0.36743</v>
      </c>
      <c r="H40" s="63">
        <f>MAX(G40,-0.12*F40)</f>
        <v>0.36743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0.0029573522125</v>
      </c>
      <c r="S40" s="60">
        <f>MIN($S$6/100*F40,150)</f>
        <v>0.6036</v>
      </c>
      <c r="T40" s="60">
        <f>MIN($T$6/100*F40,200)</f>
        <v>0.7545000000000001</v>
      </c>
      <c r="U40" s="60">
        <f>MIN($U$6/100*F40,250)</f>
        <v>1.006</v>
      </c>
      <c r="V40" s="60">
        <v>0.2</v>
      </c>
      <c r="W40" s="60">
        <v>0.2</v>
      </c>
      <c r="X40" s="60">
        <v>0.6</v>
      </c>
      <c r="Y40" s="67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0.0029573522125</v>
      </c>
      <c r="AB40" s="75">
        <f>IF(AA40&gt;=0,AA40,"")</f>
        <v>0.0029573522125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49.97</v>
      </c>
      <c r="D41" s="73">
        <f>ROUND(C41,2)</f>
        <v>49.97</v>
      </c>
      <c r="E41" s="60">
        <v>385.69</v>
      </c>
      <c r="F41" s="61">
        <v>5.03</v>
      </c>
      <c r="G41" s="74">
        <v>0.38393</v>
      </c>
      <c r="H41" s="63">
        <f>MAX(G41,-0.12*F41)</f>
        <v>0.38393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0.0037019490425</v>
      </c>
      <c r="S41" s="60">
        <f>MIN($S$6/100*F41,150)</f>
        <v>0.6036</v>
      </c>
      <c r="T41" s="60">
        <f>MIN($T$6/100*F41,200)</f>
        <v>0.7545000000000001</v>
      </c>
      <c r="U41" s="60">
        <f>MIN($U$6/100*F41,250)</f>
        <v>1.006</v>
      </c>
      <c r="V41" s="60">
        <v>0.2</v>
      </c>
      <c r="W41" s="60">
        <v>0.2</v>
      </c>
      <c r="X41" s="60">
        <v>0.6</v>
      </c>
      <c r="Y41" s="67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0.0037019490425</v>
      </c>
      <c r="AB41" s="75">
        <f>IF(AA41&gt;=0,AA41,"")</f>
        <v>0.0037019490425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49.99</v>
      </c>
      <c r="D42" s="73">
        <f>ROUND(C42,2)</f>
        <v>49.99</v>
      </c>
      <c r="E42" s="60">
        <v>321.95</v>
      </c>
      <c r="F42" s="61">
        <v>5.03</v>
      </c>
      <c r="G42" s="74">
        <v>0.37806</v>
      </c>
      <c r="H42" s="63">
        <f>MAX(G42,-0.12*F42)</f>
        <v>0.37806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0.003042910425</v>
      </c>
      <c r="S42" s="60">
        <f>MIN($S$6/100*F42,150)</f>
        <v>0.6036</v>
      </c>
      <c r="T42" s="60">
        <f>MIN($T$6/100*F42,200)</f>
        <v>0.7545000000000001</v>
      </c>
      <c r="U42" s="60">
        <f>MIN($U$6/100*F42,250)</f>
        <v>1.006</v>
      </c>
      <c r="V42" s="60">
        <v>0.2</v>
      </c>
      <c r="W42" s="60">
        <v>0.2</v>
      </c>
      <c r="X42" s="60">
        <v>0.6</v>
      </c>
      <c r="Y42" s="67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0.003042910425</v>
      </c>
      <c r="AB42" s="75">
        <f>IF(AA42&gt;=0,AA42,"")</f>
        <v>0.003042910425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50.01</v>
      </c>
      <c r="D43" s="73">
        <f>ROUND(C43,2)</f>
        <v>50.01</v>
      </c>
      <c r="E43" s="60">
        <v>232.07</v>
      </c>
      <c r="F43" s="61">
        <v>5.03</v>
      </c>
      <c r="G43" s="74">
        <v>0.37806</v>
      </c>
      <c r="H43" s="63">
        <f>MAX(G43,-0.12*F43)</f>
        <v>0.37806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0.002193409605</v>
      </c>
      <c r="S43" s="60">
        <f>MIN($S$6/100*F43,150)</f>
        <v>0.6036</v>
      </c>
      <c r="T43" s="60">
        <f>MIN($T$6/100*F43,200)</f>
        <v>0.7545000000000001</v>
      </c>
      <c r="U43" s="60">
        <f>MIN($U$6/100*F43,250)</f>
        <v>1.006</v>
      </c>
      <c r="V43" s="60">
        <v>0.2</v>
      </c>
      <c r="W43" s="60">
        <v>0.2</v>
      </c>
      <c r="X43" s="60">
        <v>0.6</v>
      </c>
      <c r="Y43" s="67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0.002193409605</v>
      </c>
      <c r="AB43" s="75">
        <f>IF(AA43&gt;=0,AA43,"")</f>
        <v>0.002193409605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50</v>
      </c>
      <c r="D44" s="73">
        <f>ROUND(C44,2)</f>
        <v>50</v>
      </c>
      <c r="E44" s="60">
        <v>290.09</v>
      </c>
      <c r="F44" s="61">
        <v>5.03</v>
      </c>
      <c r="G44" s="74">
        <v>0.38944</v>
      </c>
      <c r="H44" s="63">
        <f>MAX(G44,-0.12*F44)</f>
        <v>0.38944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0.00282431624</v>
      </c>
      <c r="S44" s="60">
        <f>MIN($S$6/100*F44,150)</f>
        <v>0.6036</v>
      </c>
      <c r="T44" s="60">
        <f>MIN($T$6/100*F44,200)</f>
        <v>0.7545000000000001</v>
      </c>
      <c r="U44" s="60">
        <f>MIN($U$6/100*F44,250)</f>
        <v>1.006</v>
      </c>
      <c r="V44" s="60">
        <v>0.2</v>
      </c>
      <c r="W44" s="60">
        <v>0.2</v>
      </c>
      <c r="X44" s="60">
        <v>0.6</v>
      </c>
      <c r="Y44" s="67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0.00282431624</v>
      </c>
      <c r="AB44" s="75">
        <f>IF(AA44&gt;=0,AA44,"")</f>
        <v>0.00282431624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49.97</v>
      </c>
      <c r="D45" s="73">
        <f>ROUND(C45,2)</f>
        <v>49.97</v>
      </c>
      <c r="E45" s="60">
        <v>385.69</v>
      </c>
      <c r="F45" s="61">
        <v>5.03</v>
      </c>
      <c r="G45" s="74">
        <v>0.37915</v>
      </c>
      <c r="H45" s="63">
        <f>MAX(G45,-0.12*F45)</f>
        <v>0.37915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0.0036558590875</v>
      </c>
      <c r="S45" s="60">
        <f>MIN($S$6/100*F45,150)</f>
        <v>0.6036</v>
      </c>
      <c r="T45" s="60">
        <f>MIN($T$6/100*F45,200)</f>
        <v>0.7545000000000001</v>
      </c>
      <c r="U45" s="60">
        <f>MIN($U$6/100*F45,250)</f>
        <v>1.006</v>
      </c>
      <c r="V45" s="60">
        <v>0.2</v>
      </c>
      <c r="W45" s="60">
        <v>0.2</v>
      </c>
      <c r="X45" s="60">
        <v>0.6</v>
      </c>
      <c r="Y45" s="67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0.0036558590875</v>
      </c>
      <c r="AB45" s="75">
        <f>IF(AA45&gt;=0,AA45,"")</f>
        <v>0.0036558590875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49.97</v>
      </c>
      <c r="D46" s="73">
        <f>ROUND(C46,2)</f>
        <v>49.97</v>
      </c>
      <c r="E46" s="60">
        <v>385.69</v>
      </c>
      <c r="F46" s="61">
        <v>5.03</v>
      </c>
      <c r="G46" s="74">
        <v>0.37073</v>
      </c>
      <c r="H46" s="63">
        <f>MAX(G46,-0.12*F46)</f>
        <v>0.37073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0.0035746713425</v>
      </c>
      <c r="S46" s="60">
        <f>MIN($S$6/100*F46,150)</f>
        <v>0.6036</v>
      </c>
      <c r="T46" s="60">
        <f>MIN($T$6/100*F46,200)</f>
        <v>0.7545000000000001</v>
      </c>
      <c r="U46" s="60">
        <f>MIN($U$6/100*F46,250)</f>
        <v>1.006</v>
      </c>
      <c r="V46" s="60">
        <v>0.2</v>
      </c>
      <c r="W46" s="60">
        <v>0.2</v>
      </c>
      <c r="X46" s="60">
        <v>0.6</v>
      </c>
      <c r="Y46" s="67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0.0035746713425</v>
      </c>
      <c r="AB46" s="75">
        <f>IF(AA46&gt;=0,AA46,"")</f>
        <v>0.0035746713425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49.95</v>
      </c>
      <c r="D47" s="73">
        <f>ROUND(C47,2)</f>
        <v>49.95</v>
      </c>
      <c r="E47" s="60">
        <v>449.43</v>
      </c>
      <c r="F47" s="61">
        <v>5.03</v>
      </c>
      <c r="G47" s="74">
        <v>0.36375</v>
      </c>
      <c r="H47" s="63">
        <f>MAX(G47,-0.12*F47)</f>
        <v>0.36375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0.0040870040625</v>
      </c>
      <c r="S47" s="60">
        <f>MIN($S$6/100*F47,150)</f>
        <v>0.6036</v>
      </c>
      <c r="T47" s="60">
        <f>MIN($T$6/100*F47,200)</f>
        <v>0.7545000000000001</v>
      </c>
      <c r="U47" s="60">
        <f>MIN($U$6/100*F47,250)</f>
        <v>1.006</v>
      </c>
      <c r="V47" s="60">
        <v>0.2</v>
      </c>
      <c r="W47" s="60">
        <v>0.2</v>
      </c>
      <c r="X47" s="60">
        <v>0.6</v>
      </c>
      <c r="Y47" s="67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0.0040870040625</v>
      </c>
      <c r="AB47" s="75">
        <f>IF(AA47&gt;=0,AA47,"")</f>
        <v>0.0040870040625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49.99</v>
      </c>
      <c r="D48" s="73">
        <f>ROUND(C48,2)</f>
        <v>49.99</v>
      </c>
      <c r="E48" s="60">
        <v>321.95</v>
      </c>
      <c r="F48" s="61">
        <v>5.03</v>
      </c>
      <c r="G48" s="74">
        <v>0.53798</v>
      </c>
      <c r="H48" s="63">
        <f>MAX(G48,-0.12*F48)</f>
        <v>0.53798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1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0.004330066525000001</v>
      </c>
      <c r="S48" s="60">
        <f>MIN($S$6/100*F48,150)</f>
        <v>0.6036</v>
      </c>
      <c r="T48" s="60">
        <f>MIN($T$6/100*F48,200)</f>
        <v>0.7545000000000001</v>
      </c>
      <c r="U48" s="60">
        <f>MIN($U$6/100*F48,250)</f>
        <v>1.006</v>
      </c>
      <c r="V48" s="60">
        <v>0.2</v>
      </c>
      <c r="W48" s="60">
        <v>0.2</v>
      </c>
      <c r="X48" s="60">
        <v>0.6</v>
      </c>
      <c r="Y48" s="67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0.004330066525000001</v>
      </c>
      <c r="AB48" s="75">
        <f>IF(AA48&gt;=0,AA48,"")</f>
        <v>0.004330066525000001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49.97</v>
      </c>
      <c r="D49" s="73">
        <f>ROUND(C49,2)</f>
        <v>49.97</v>
      </c>
      <c r="E49" s="60">
        <v>385.69</v>
      </c>
      <c r="F49" s="61">
        <v>5.03</v>
      </c>
      <c r="G49" s="74">
        <v>0.39897</v>
      </c>
      <c r="H49" s="63">
        <f>MAX(G49,-0.12*F49)</f>
        <v>0.39897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0.0038469684825</v>
      </c>
      <c r="S49" s="60">
        <f>MIN($S$6/100*F49,150)</f>
        <v>0.6036</v>
      </c>
      <c r="T49" s="60">
        <f>MIN($T$6/100*F49,200)</f>
        <v>0.7545000000000001</v>
      </c>
      <c r="U49" s="60">
        <f>MIN($U$6/100*F49,250)</f>
        <v>1.006</v>
      </c>
      <c r="V49" s="60">
        <v>0.2</v>
      </c>
      <c r="W49" s="60">
        <v>0.2</v>
      </c>
      <c r="X49" s="60">
        <v>0.6</v>
      </c>
      <c r="Y49" s="67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0.0038469684825</v>
      </c>
      <c r="AB49" s="75">
        <f>IF(AA49&gt;=0,AA49,"")</f>
        <v>0.0038469684825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50.01</v>
      </c>
      <c r="D50" s="73">
        <f>ROUND(C50,2)</f>
        <v>50.01</v>
      </c>
      <c r="E50" s="60">
        <v>232.07</v>
      </c>
      <c r="F50" s="61">
        <v>5.03</v>
      </c>
      <c r="G50" s="74">
        <v>0.42318</v>
      </c>
      <c r="H50" s="63">
        <f>MAX(G50,-0.12*F50)</f>
        <v>0.42318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0.002455184565</v>
      </c>
      <c r="S50" s="60">
        <f>MIN($S$6/100*F50,150)</f>
        <v>0.6036</v>
      </c>
      <c r="T50" s="60">
        <f>MIN($T$6/100*F50,200)</f>
        <v>0.7545000000000001</v>
      </c>
      <c r="U50" s="60">
        <f>MIN($U$6/100*F50,250)</f>
        <v>1.006</v>
      </c>
      <c r="V50" s="60">
        <v>0.2</v>
      </c>
      <c r="W50" s="60">
        <v>0.2</v>
      </c>
      <c r="X50" s="60">
        <v>0.6</v>
      </c>
      <c r="Y50" s="67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0.002455184565</v>
      </c>
      <c r="AB50" s="75">
        <f>IF(AA50&gt;=0,AA50,"")</f>
        <v>0.002455184565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50.02</v>
      </c>
      <c r="D51" s="73">
        <f>ROUND(C51,2)</f>
        <v>50.02</v>
      </c>
      <c r="E51" s="60">
        <v>174.05</v>
      </c>
      <c r="F51" s="61">
        <v>5.03</v>
      </c>
      <c r="G51" s="74">
        <v>0.44445</v>
      </c>
      <c r="H51" s="63">
        <f>MAX(G51,-0.12*F51)</f>
        <v>0.44445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0.0019339130625</v>
      </c>
      <c r="S51" s="60">
        <f>MIN($S$6/100*F51,150)</f>
        <v>0.6036</v>
      </c>
      <c r="T51" s="60">
        <f>MIN($T$6/100*F51,200)</f>
        <v>0.7545000000000001</v>
      </c>
      <c r="U51" s="60">
        <f>MIN($U$6/100*F51,250)</f>
        <v>1.006</v>
      </c>
      <c r="V51" s="60">
        <v>0.2</v>
      </c>
      <c r="W51" s="60">
        <v>0.2</v>
      </c>
      <c r="X51" s="60">
        <v>0.6</v>
      </c>
      <c r="Y51" s="67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0.0019339130625</v>
      </c>
      <c r="AB51" s="75">
        <f>IF(AA51&gt;=0,AA51,"")</f>
        <v>0.0019339130625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50.03</v>
      </c>
      <c r="D52" s="73">
        <f>ROUND(C52,2)</f>
        <v>50.03</v>
      </c>
      <c r="E52" s="60">
        <v>116.03</v>
      </c>
      <c r="F52" s="61">
        <v>5.03</v>
      </c>
      <c r="G52" s="74">
        <v>0.5009400000000001</v>
      </c>
      <c r="H52" s="63">
        <f>MAX(G52,-0.12*F52)</f>
        <v>0.5009400000000001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1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0.001453101705</v>
      </c>
      <c r="S52" s="60">
        <f>MIN($S$6/100*F52,150)</f>
        <v>0.6036</v>
      </c>
      <c r="T52" s="60">
        <f>MIN($T$6/100*F52,200)</f>
        <v>0.7545000000000001</v>
      </c>
      <c r="U52" s="60">
        <f>MIN($U$6/100*F52,250)</f>
        <v>1.006</v>
      </c>
      <c r="V52" s="60">
        <v>0.2</v>
      </c>
      <c r="W52" s="60">
        <v>0.2</v>
      </c>
      <c r="X52" s="60">
        <v>0.6</v>
      </c>
      <c r="Y52" s="67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0.001453101705</v>
      </c>
      <c r="AB52" s="75">
        <f>IF(AA52&gt;=0,AA52,"")</f>
        <v>0.001453101705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50.02</v>
      </c>
      <c r="D53" s="73">
        <f>ROUND(C53,2)</f>
        <v>50.02</v>
      </c>
      <c r="E53" s="60">
        <v>174.05</v>
      </c>
      <c r="F53" s="61">
        <v>5.03</v>
      </c>
      <c r="G53" s="74">
        <v>0.51267</v>
      </c>
      <c r="H53" s="63">
        <f>MAX(G53,-0.12*F53)</f>
        <v>0.51267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1</v>
      </c>
      <c r="N53" s="65">
        <f>IF(M53=M52,N52+M53,0)</f>
        <v>1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0.0022307553375</v>
      </c>
      <c r="S53" s="60">
        <f>MIN($S$6/100*F53,150)</f>
        <v>0.6036</v>
      </c>
      <c r="T53" s="60">
        <f>MIN($T$6/100*F53,200)</f>
        <v>0.7545000000000001</v>
      </c>
      <c r="U53" s="60">
        <f>MIN($U$6/100*F53,250)</f>
        <v>1.006</v>
      </c>
      <c r="V53" s="60">
        <v>0.2</v>
      </c>
      <c r="W53" s="60">
        <v>0.2</v>
      </c>
      <c r="X53" s="60">
        <v>0.6</v>
      </c>
      <c r="Y53" s="67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0.0022307553375</v>
      </c>
      <c r="AB53" s="75">
        <f>IF(AA53&gt;=0,AA53,"")</f>
        <v>0.0022307553375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50.03</v>
      </c>
      <c r="D54" s="73">
        <f>ROUND(C54,2)</f>
        <v>50.03</v>
      </c>
      <c r="E54" s="60">
        <v>116.03</v>
      </c>
      <c r="F54" s="61">
        <v>5.03</v>
      </c>
      <c r="G54" s="74">
        <v>0.53027</v>
      </c>
      <c r="H54" s="63">
        <f>MAX(G54,-0.12*F54)</f>
        <v>0.53027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1</v>
      </c>
      <c r="N54" s="65">
        <f>IF(M54=M53,N53+M54,0)</f>
        <v>2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0.0015381807025</v>
      </c>
      <c r="S54" s="60">
        <f>MIN($S$6/100*F54,150)</f>
        <v>0.6036</v>
      </c>
      <c r="T54" s="60">
        <f>MIN($T$6/100*F54,200)</f>
        <v>0.7545000000000001</v>
      </c>
      <c r="U54" s="60">
        <f>MIN($U$6/100*F54,250)</f>
        <v>1.006</v>
      </c>
      <c r="V54" s="60">
        <v>0.2</v>
      </c>
      <c r="W54" s="60">
        <v>0.2</v>
      </c>
      <c r="X54" s="60">
        <v>0.6</v>
      </c>
      <c r="Y54" s="67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0.0015381807025</v>
      </c>
      <c r="AB54" s="75">
        <f>IF(AA54&gt;=0,AA54,"")</f>
        <v>0.0015381807025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50.04</v>
      </c>
      <c r="D55" s="73">
        <f>ROUND(C55,2)</f>
        <v>50.04</v>
      </c>
      <c r="E55" s="60">
        <v>58.02</v>
      </c>
      <c r="F55" s="61">
        <v>5.03</v>
      </c>
      <c r="G55" s="74">
        <v>0.53688</v>
      </c>
      <c r="H55" s="63">
        <f>MAX(G55,-0.12*F55)</f>
        <v>0.53688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1</v>
      </c>
      <c r="N55" s="65">
        <f>IF(M55=M54,N54+M55,0)</f>
        <v>3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0.0007787444400000001</v>
      </c>
      <c r="S55" s="60">
        <f>MIN($S$6/100*F55,150)</f>
        <v>0.6036</v>
      </c>
      <c r="T55" s="60">
        <f>MIN($T$6/100*F55,200)</f>
        <v>0.7545000000000001</v>
      </c>
      <c r="U55" s="60">
        <f>MIN($U$6/100*F55,250)</f>
        <v>1.006</v>
      </c>
      <c r="V55" s="60">
        <v>0.2</v>
      </c>
      <c r="W55" s="60">
        <v>0.2</v>
      </c>
      <c r="X55" s="60">
        <v>0.6</v>
      </c>
      <c r="Y55" s="67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0.0007787444400000001</v>
      </c>
      <c r="AB55" s="75">
        <f>IF(AA55&gt;=0,AA55,"")</f>
        <v>0.0007787444400000001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49.93</v>
      </c>
      <c r="D56" s="73">
        <f>ROUND(C56,2)</f>
        <v>49.93</v>
      </c>
      <c r="E56" s="60">
        <v>513.17</v>
      </c>
      <c r="F56" s="61">
        <v>5.03</v>
      </c>
      <c r="G56" s="74">
        <v>0.53395</v>
      </c>
      <c r="H56" s="63">
        <f>MAX(G56,-0.12*F56)</f>
        <v>0.53395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1</v>
      </c>
      <c r="N56" s="65">
        <f>IF(M56=M55,N55+M56,0)</f>
        <v>4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0.0068501780375</v>
      </c>
      <c r="S56" s="60">
        <f>MIN($S$6/100*F56,150)</f>
        <v>0.6036</v>
      </c>
      <c r="T56" s="60">
        <f>MIN($T$6/100*F56,200)</f>
        <v>0.7545000000000001</v>
      </c>
      <c r="U56" s="60">
        <f>MIN($U$6/100*F56,250)</f>
        <v>1.006</v>
      </c>
      <c r="V56" s="60">
        <v>0.2</v>
      </c>
      <c r="W56" s="60">
        <v>0.2</v>
      </c>
      <c r="X56" s="60">
        <v>0.6</v>
      </c>
      <c r="Y56" s="67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0.0068501780375</v>
      </c>
      <c r="AB56" s="75">
        <f>IF(AA56&gt;=0,AA56,"")</f>
        <v>0.0068501780375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49.93</v>
      </c>
      <c r="D57" s="73">
        <f>ROUND(C57,2)</f>
        <v>49.93</v>
      </c>
      <c r="E57" s="60">
        <v>513.17</v>
      </c>
      <c r="F57" s="61">
        <v>5.03</v>
      </c>
      <c r="G57" s="74">
        <v>0.54936</v>
      </c>
      <c r="H57" s="63">
        <f>MAX(G57,-0.12*F57)</f>
        <v>0.54936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1</v>
      </c>
      <c r="N57" s="65">
        <f>IF(M57=M56,N56+M57,0)</f>
        <v>5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0.007047876779999998</v>
      </c>
      <c r="S57" s="60">
        <f>MIN($S$6/100*F57,150)</f>
        <v>0.6036</v>
      </c>
      <c r="T57" s="60">
        <f>MIN($T$6/100*F57,200)</f>
        <v>0.7545000000000001</v>
      </c>
      <c r="U57" s="60">
        <f>MIN($U$6/100*F57,250)</f>
        <v>1.006</v>
      </c>
      <c r="V57" s="60">
        <v>0.2</v>
      </c>
      <c r="W57" s="60">
        <v>0.2</v>
      </c>
      <c r="X57" s="60">
        <v>0.6</v>
      </c>
      <c r="Y57" s="67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0.007047876779999998</v>
      </c>
      <c r="AB57" s="75">
        <f>IF(AA57&gt;=0,AA57,"")</f>
        <v>0.007047876779999998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49.98</v>
      </c>
      <c r="D58" s="73">
        <f>ROUND(C58,2)</f>
        <v>49.98</v>
      </c>
      <c r="E58" s="60">
        <v>353.82</v>
      </c>
      <c r="F58" s="61">
        <v>5.03</v>
      </c>
      <c r="G58" s="74">
        <v>0.57356</v>
      </c>
      <c r="H58" s="63">
        <f>MAX(G58,-0.12*F58)</f>
        <v>0.57356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1</v>
      </c>
      <c r="N58" s="65">
        <f>IF(M58=M57,N57+M58,0)</f>
        <v>6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0.00507342498</v>
      </c>
      <c r="S58" s="60">
        <f>MIN($S$6/100*F58,150)</f>
        <v>0.6036</v>
      </c>
      <c r="T58" s="60">
        <f>MIN($T$6/100*F58,200)</f>
        <v>0.7545000000000001</v>
      </c>
      <c r="U58" s="60">
        <f>MIN($U$6/100*F58,250)</f>
        <v>1.006</v>
      </c>
      <c r="V58" s="60">
        <v>0.2</v>
      </c>
      <c r="W58" s="60">
        <v>0.2</v>
      </c>
      <c r="X58" s="60">
        <v>0.6</v>
      </c>
      <c r="Y58" s="67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0.00507342498</v>
      </c>
      <c r="AB58" s="75">
        <f>IF(AA58&gt;=0,AA58,"")</f>
        <v>0.00507342498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49.95</v>
      </c>
      <c r="D59" s="73">
        <f>ROUND(C59,2)</f>
        <v>49.95</v>
      </c>
      <c r="E59" s="60">
        <v>449.43</v>
      </c>
      <c r="F59" s="61">
        <v>5.03</v>
      </c>
      <c r="G59" s="74">
        <v>0.59923</v>
      </c>
      <c r="H59" s="63">
        <f>MAX(G59,-0.12*F59)</f>
        <v>0.59923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1</v>
      </c>
      <c r="N59" s="65">
        <f>IF(M59=M58,N58+M59,0)</f>
        <v>7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0.006732798472500001</v>
      </c>
      <c r="S59" s="60">
        <f>MIN($S$6/100*F59,150)</f>
        <v>0.6036</v>
      </c>
      <c r="T59" s="60">
        <f>MIN($T$6/100*F59,200)</f>
        <v>0.7545000000000001</v>
      </c>
      <c r="U59" s="60">
        <f>MIN($U$6/100*F59,250)</f>
        <v>1.006</v>
      </c>
      <c r="V59" s="60">
        <v>0.2</v>
      </c>
      <c r="W59" s="60">
        <v>0.2</v>
      </c>
      <c r="X59" s="60">
        <v>0.6</v>
      </c>
      <c r="Y59" s="67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0.006732798472500001</v>
      </c>
      <c r="AB59" s="75">
        <f>IF(AA59&gt;=0,AA59,"")</f>
        <v>0.006732798472500001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50.02</v>
      </c>
      <c r="D60" s="73">
        <f>ROUND(C60,2)</f>
        <v>50.02</v>
      </c>
      <c r="E60" s="60">
        <v>174.05</v>
      </c>
      <c r="F60" s="61">
        <v>5.03</v>
      </c>
      <c r="G60" s="74">
        <v>0.58273</v>
      </c>
      <c r="H60" s="63">
        <f>MAX(G60,-0.12*F60)</f>
        <v>0.58273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1</v>
      </c>
      <c r="N60" s="65">
        <f>IF(M60=M59,N59+M60,0)</f>
        <v>8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0.0025356039125</v>
      </c>
      <c r="S60" s="60">
        <f>MIN($S$6/100*F60,150)</f>
        <v>0.6036</v>
      </c>
      <c r="T60" s="60">
        <f>MIN($T$6/100*F60,200)</f>
        <v>0.7545000000000001</v>
      </c>
      <c r="U60" s="60">
        <f>MIN($U$6/100*F60,250)</f>
        <v>1.006</v>
      </c>
      <c r="V60" s="60">
        <v>0.2</v>
      </c>
      <c r="W60" s="60">
        <v>0.2</v>
      </c>
      <c r="X60" s="60">
        <v>0.6</v>
      </c>
      <c r="Y60" s="67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0.0025356039125</v>
      </c>
      <c r="AB60" s="75">
        <f>IF(AA60&gt;=0,AA60,"")</f>
        <v>0.0025356039125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50.02</v>
      </c>
      <c r="D61" s="73">
        <f>ROUND(C61,2)</f>
        <v>50.02</v>
      </c>
      <c r="E61" s="60">
        <v>174.05</v>
      </c>
      <c r="F61" s="61">
        <v>5.03</v>
      </c>
      <c r="G61" s="74">
        <v>0.58346</v>
      </c>
      <c r="H61" s="63">
        <f>MAX(G61,-0.12*F61)</f>
        <v>0.58346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1</v>
      </c>
      <c r="N61" s="65">
        <f>IF(M61=M60,N60+M61,0)</f>
        <v>9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0.002538780325</v>
      </c>
      <c r="S61" s="60">
        <f>MIN($S$6/100*F61,150)</f>
        <v>0.6036</v>
      </c>
      <c r="T61" s="60">
        <f>MIN($T$6/100*F61,200)</f>
        <v>0.7545000000000001</v>
      </c>
      <c r="U61" s="60">
        <f>MIN($U$6/100*F61,250)</f>
        <v>1.006</v>
      </c>
      <c r="V61" s="60">
        <v>0.2</v>
      </c>
      <c r="W61" s="60">
        <v>0.2</v>
      </c>
      <c r="X61" s="60">
        <v>0.6</v>
      </c>
      <c r="Y61" s="67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0.002538780325</v>
      </c>
      <c r="AB61" s="75">
        <f>IF(AA61&gt;=0,AA61,"")</f>
        <v>0.002538780325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50.05</v>
      </c>
      <c r="D62" s="73">
        <f>ROUND(C62,2)</f>
        <v>50.05</v>
      </c>
      <c r="E62" s="60">
        <v>0</v>
      </c>
      <c r="F62" s="61">
        <v>5.03</v>
      </c>
      <c r="G62" s="74">
        <v>0.57576</v>
      </c>
      <c r="H62" s="63">
        <f>MAX(G62,-0.12*F62)</f>
        <v>0.57576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1</v>
      </c>
      <c r="N62" s="65">
        <f>IF(M62=M61,N61+M62,0)</f>
        <v>10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0.6036</v>
      </c>
      <c r="T62" s="60">
        <f>MIN($T$6/100*F62,200)</f>
        <v>0.7545000000000001</v>
      </c>
      <c r="U62" s="60">
        <f>MIN($U$6/100*F62,250)</f>
        <v>1.006</v>
      </c>
      <c r="V62" s="60">
        <v>0.2</v>
      </c>
      <c r="W62" s="60">
        <v>0.2</v>
      </c>
      <c r="X62" s="60">
        <v>0.6</v>
      </c>
      <c r="Y62" s="67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</v>
      </c>
      <c r="AB62" s="75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50.02</v>
      </c>
      <c r="D63" s="73">
        <f>ROUND(C63,2)</f>
        <v>50.02</v>
      </c>
      <c r="E63" s="60">
        <v>174.05</v>
      </c>
      <c r="F63" s="61">
        <v>5.03</v>
      </c>
      <c r="G63" s="74">
        <v>0.57796</v>
      </c>
      <c r="H63" s="63">
        <f>MAX(G63,-0.12*F63)</f>
        <v>0.57796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1</v>
      </c>
      <c r="N63" s="65">
        <f>IF(M63=M62,N62+M63,0)</f>
        <v>11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0.00251484845</v>
      </c>
      <c r="S63" s="60">
        <f>MIN($S$6/100*F63,150)</f>
        <v>0.6036</v>
      </c>
      <c r="T63" s="60">
        <f>MIN($T$6/100*F63,200)</f>
        <v>0.7545000000000001</v>
      </c>
      <c r="U63" s="60">
        <f>MIN($U$6/100*F63,250)</f>
        <v>1.006</v>
      </c>
      <c r="V63" s="60">
        <v>0.2</v>
      </c>
      <c r="W63" s="60">
        <v>0.2</v>
      </c>
      <c r="X63" s="60">
        <v>0.6</v>
      </c>
      <c r="Y63" s="67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0.00251484845</v>
      </c>
      <c r="AB63" s="75">
        <f>IF(AA63&gt;=0,AA63,"")</f>
        <v>0.00251484845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49.92</v>
      </c>
      <c r="D64" s="73">
        <f>ROUND(C64,2)</f>
        <v>49.92</v>
      </c>
      <c r="E64" s="60">
        <v>545.04</v>
      </c>
      <c r="F64" s="61">
        <v>5.03</v>
      </c>
      <c r="G64" s="74">
        <v>0.58787</v>
      </c>
      <c r="H64" s="63">
        <f>MAX(G64,-0.12*F64)</f>
        <v>0.58787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1</v>
      </c>
      <c r="N64" s="65">
        <f>IF(M64=M63,N63+M64,0)</f>
        <v>12</v>
      </c>
      <c r="O64" s="65">
        <f>IF(OR(N64=12,N64=24,N64=36,N64=48,N64=60,N64=72,N64=84,N64=96),1,0)</f>
        <v>1</v>
      </c>
      <c r="P64" s="66">
        <f>L64+O64</f>
        <v>1</v>
      </c>
      <c r="Q64" s="66">
        <f>P64*ABS(R64)*0.1</f>
        <v>0.000801031662</v>
      </c>
      <c r="R64" s="67">
        <f>H64*E64/40000</f>
        <v>0.008010316619999999</v>
      </c>
      <c r="S64" s="60">
        <f>MIN($S$6/100*F64,150)</f>
        <v>0.6036</v>
      </c>
      <c r="T64" s="60">
        <f>MIN($T$6/100*F64,200)</f>
        <v>0.7545000000000001</v>
      </c>
      <c r="U64" s="60">
        <f>MIN($U$6/100*F64,250)</f>
        <v>1.006</v>
      </c>
      <c r="V64" s="60">
        <v>0.2</v>
      </c>
      <c r="W64" s="60">
        <v>0.2</v>
      </c>
      <c r="X64" s="60">
        <v>0.6</v>
      </c>
      <c r="Y64" s="67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0.008010316619999999</v>
      </c>
      <c r="AB64" s="75">
        <f>IF(AA64&gt;=0,AA64,"")</f>
        <v>0.008010316619999999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49.82</v>
      </c>
      <c r="D65" s="73">
        <f>ROUND(C65,2)</f>
        <v>49.82</v>
      </c>
      <c r="E65" s="60">
        <v>800</v>
      </c>
      <c r="F65" s="61">
        <v>5.03</v>
      </c>
      <c r="G65" s="74">
        <v>0.58749</v>
      </c>
      <c r="H65" s="63">
        <f>MAX(G65,-0.12*F65)</f>
        <v>0.58749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1</v>
      </c>
      <c r="N65" s="65">
        <f>IF(M65=M64,N64+M65,0)</f>
        <v>13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0.0117498</v>
      </c>
      <c r="S65" s="60">
        <f>MIN($S$6/100*F65,150)</f>
        <v>0.6036</v>
      </c>
      <c r="T65" s="60">
        <f>MIN($T$6/100*F65,200)</f>
        <v>0.7545000000000001</v>
      </c>
      <c r="U65" s="60">
        <f>MIN($U$6/100*F65,250)</f>
        <v>1.006</v>
      </c>
      <c r="V65" s="60">
        <v>0.2</v>
      </c>
      <c r="W65" s="60">
        <v>0.2</v>
      </c>
      <c r="X65" s="60">
        <v>0.6</v>
      </c>
      <c r="Y65" s="67">
        <f>IF(AND(D65&lt;49.85,G65&gt;0),$C$2*ABS(G65)/40000,(SUMPRODUCT(--(G65&gt;$S65:$U65),(G65-$S65:$U65),($V65:$X65)))*E65/40000)</f>
        <v>0.0117498</v>
      </c>
      <c r="Z65" s="67">
        <f>IF(AND(C65&gt;=50.1,G65&lt;0),($A$2)*ABS(G65)/40000,0)</f>
        <v>0</v>
      </c>
      <c r="AA65" s="67">
        <f>R65+Y65+Z65</f>
        <v>0.0234996</v>
      </c>
      <c r="AB65" s="75">
        <f>IF(AA65&gt;=0,AA65,"")</f>
        <v>0.0234996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49.89</v>
      </c>
      <c r="D66" s="73">
        <f>ROUND(C66,2)</f>
        <v>49.89</v>
      </c>
      <c r="E66" s="60">
        <v>640.65</v>
      </c>
      <c r="F66" s="61">
        <v>5.03</v>
      </c>
      <c r="G66" s="74">
        <v>0.7353</v>
      </c>
      <c r="H66" s="63">
        <f>MAX(G66,-0.12*F66)</f>
        <v>0.7353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1</v>
      </c>
      <c r="N66" s="65">
        <f>IF(M66=M65,N65+M66,0)</f>
        <v>14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0.011776748625</v>
      </c>
      <c r="S66" s="60">
        <f>MIN($S$6/100*F66,150)</f>
        <v>0.6036</v>
      </c>
      <c r="T66" s="60">
        <f>MIN($T$6/100*F66,200)</f>
        <v>0.7545000000000001</v>
      </c>
      <c r="U66" s="60">
        <f>MIN($U$6/100*F66,250)</f>
        <v>1.006</v>
      </c>
      <c r="V66" s="60">
        <v>0.2</v>
      </c>
      <c r="W66" s="60">
        <v>0.2</v>
      </c>
      <c r="X66" s="60">
        <v>0.6</v>
      </c>
      <c r="Y66" s="67">
        <f>IF(AND(D66&lt;49.85,G66&gt;0),$C$2*ABS(G66)/40000,(SUMPRODUCT(--(G66&gt;$S66:$U66),(G66-$S66:$U66),($V66:$X66)))*E66/40000)</f>
        <v>0.0004218680249999997</v>
      </c>
      <c r="Z66" s="67">
        <f>IF(AND(C66&gt;=50.1,G66&lt;0),($A$2)*ABS(G66)/40000,0)</f>
        <v>0</v>
      </c>
      <c r="AA66" s="67">
        <f>R66+Y66+Z66</f>
        <v>0.01219861665</v>
      </c>
      <c r="AB66" s="75">
        <f>IF(AA66&gt;=0,AA66,"")</f>
        <v>0.01219861665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49.93</v>
      </c>
      <c r="D67" s="73">
        <f>ROUND(C67,2)</f>
        <v>49.93</v>
      </c>
      <c r="E67" s="60">
        <v>513.17</v>
      </c>
      <c r="F67" s="61">
        <v>5.03</v>
      </c>
      <c r="G67" s="74">
        <v>0.74447</v>
      </c>
      <c r="H67" s="63">
        <f>MAX(G67,-0.12*F67)</f>
        <v>0.74447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1</v>
      </c>
      <c r="N67" s="65">
        <f>IF(M67=M66,N66+M67,0)</f>
        <v>15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0.009550991747499999</v>
      </c>
      <c r="S67" s="60">
        <f>MIN($S$6/100*F67,150)</f>
        <v>0.6036</v>
      </c>
      <c r="T67" s="60">
        <f>MIN($T$6/100*F67,200)</f>
        <v>0.7545000000000001</v>
      </c>
      <c r="U67" s="60">
        <f>MIN($U$6/100*F67,250)</f>
        <v>1.006</v>
      </c>
      <c r="V67" s="60">
        <v>0.2</v>
      </c>
      <c r="W67" s="60">
        <v>0.2</v>
      </c>
      <c r="X67" s="60">
        <v>0.6</v>
      </c>
      <c r="Y67" s="67">
        <f>IF(AND(D67&lt;49.85,G67&gt;0),$C$2*ABS(G67)/40000,(SUMPRODUCT(--(G67&gt;$S67:$U67),(G67-$S67:$U67),($V67:$X67)))*E67/40000)</f>
        <v>0.0003614512894999999</v>
      </c>
      <c r="Z67" s="67">
        <f>IF(AND(C67&gt;=50.1,G67&lt;0),($A$2)*ABS(G67)/40000,0)</f>
        <v>0</v>
      </c>
      <c r="AA67" s="67">
        <f>R67+Y67+Z67</f>
        <v>0.009912443036999998</v>
      </c>
      <c r="AB67" s="75">
        <f>IF(AA67&gt;=0,AA67,"")</f>
        <v>0.009912443036999998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</v>
      </c>
      <c r="D68" s="73">
        <f>ROUND(C68,2)</f>
        <v>50</v>
      </c>
      <c r="E68" s="60">
        <v>290.09</v>
      </c>
      <c r="F68" s="61">
        <v>5.18</v>
      </c>
      <c r="G68" s="74">
        <v>0.83065</v>
      </c>
      <c r="H68" s="63">
        <f>MAX(G68,-0.12*F68)</f>
        <v>0.83065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1</v>
      </c>
      <c r="N68" s="65">
        <f>IF(M68=M67,N67+M68,0)</f>
        <v>16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0.006024081462499999</v>
      </c>
      <c r="S68" s="60">
        <f>MIN($S$6/100*F68,150)</f>
        <v>0.6215999999999999</v>
      </c>
      <c r="T68" s="60">
        <f>MIN($T$6/100*F68,200)</f>
        <v>0.7769999999999999</v>
      </c>
      <c r="U68" s="60">
        <f>MIN($U$6/100*F68,250)</f>
        <v>1.036</v>
      </c>
      <c r="V68" s="60">
        <v>0.2</v>
      </c>
      <c r="W68" s="60">
        <v>0.2</v>
      </c>
      <c r="X68" s="60">
        <v>0.6</v>
      </c>
      <c r="Y68" s="67">
        <f>IF(AND(D68&lt;49.85,G68&gt;0),$C$2*ABS(G68)/40000,(SUMPRODUCT(--(G68&gt;$S68:$U68),(G68-$S68:$U68),($V68:$X68)))*E68/40000)</f>
        <v>0.0003810332150000002</v>
      </c>
      <c r="Z68" s="67">
        <f>IF(AND(C68&gt;=50.1,G68&lt;0),($A$2)*ABS(G68)/40000,0)</f>
        <v>0</v>
      </c>
      <c r="AA68" s="67">
        <f>R68+Y68+Z68</f>
        <v>0.006405114677499999</v>
      </c>
      <c r="AB68" s="75">
        <f>IF(AA68&gt;=0,AA68,"")</f>
        <v>0.006405114677499999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49.98</v>
      </c>
      <c r="D69" s="73">
        <f>ROUND(C69,2)</f>
        <v>49.98</v>
      </c>
      <c r="E69" s="60">
        <v>353.82</v>
      </c>
      <c r="F69" s="61">
        <v>5.18</v>
      </c>
      <c r="G69" s="74">
        <v>1.09951</v>
      </c>
      <c r="H69" s="63">
        <f>MAX(G69,-0.12*F69)</f>
        <v>1.09951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1</v>
      </c>
      <c r="N69" s="65">
        <f>IF(M69=M68,N68+M69,0)</f>
        <v>17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0.009725715705</v>
      </c>
      <c r="S69" s="60">
        <f>MIN($S$6/100*F69,150)</f>
        <v>0.6215999999999999</v>
      </c>
      <c r="T69" s="60">
        <f>MIN($T$6/100*F69,200)</f>
        <v>0.7769999999999999</v>
      </c>
      <c r="U69" s="60">
        <f>MIN($U$6/100*F69,250)</f>
        <v>1.036</v>
      </c>
      <c r="V69" s="60">
        <v>0.2</v>
      </c>
      <c r="W69" s="60">
        <v>0.2</v>
      </c>
      <c r="X69" s="60">
        <v>0.6</v>
      </c>
      <c r="Y69" s="67">
        <f>IF(AND(D69&lt;49.85,G69&gt;0),$C$2*ABS(G69)/40000,(SUMPRODUCT(--(G69&gt;$S69:$U69),(G69-$S69:$U69),($V69:$X69)))*E69/40000)</f>
        <v>0.001753089645</v>
      </c>
      <c r="Z69" s="67">
        <f>IF(AND(C69&gt;=50.1,G69&lt;0),($A$2)*ABS(G69)/40000,0)</f>
        <v>0</v>
      </c>
      <c r="AA69" s="67">
        <f>R69+Y69+Z69</f>
        <v>0.01147880535</v>
      </c>
      <c r="AB69" s="75">
        <f>IF(AA69&gt;=0,AA69,"")</f>
        <v>0.01147880535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49.99</v>
      </c>
      <c r="D70" s="73">
        <f>ROUND(C70,2)</f>
        <v>49.99</v>
      </c>
      <c r="E70" s="60">
        <v>321.95</v>
      </c>
      <c r="F70" s="61">
        <v>5.18</v>
      </c>
      <c r="G70" s="74">
        <v>1.09438</v>
      </c>
      <c r="H70" s="63">
        <f>MAX(G70,-0.12*F70)</f>
        <v>1.09438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1</v>
      </c>
      <c r="N70" s="65">
        <f>IF(M70=M69,N69+M70,0)</f>
        <v>18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0.008808391024999999</v>
      </c>
      <c r="S70" s="60">
        <f>MIN($S$6/100*F70,150)</f>
        <v>0.6215999999999999</v>
      </c>
      <c r="T70" s="60">
        <f>MIN($T$6/100*F70,200)</f>
        <v>0.7769999999999999</v>
      </c>
      <c r="U70" s="60">
        <f>MIN($U$6/100*F70,250)</f>
        <v>1.036</v>
      </c>
      <c r="V70" s="60">
        <v>0.2</v>
      </c>
      <c r="W70" s="60">
        <v>0.2</v>
      </c>
      <c r="X70" s="60">
        <v>0.6</v>
      </c>
      <c r="Y70" s="67">
        <f>IF(AND(D70&lt;49.85,G70&gt;0),$C$2*ABS(G70)/40000,(SUMPRODUCT(--(G70&gt;$S70:$U70),(G70-$S70:$U70),($V70:$X70)))*E70/40000)</f>
        <v>0.001553891674999999</v>
      </c>
      <c r="Z70" s="67">
        <f>IF(AND(C70&gt;=50.1,G70&lt;0),($A$2)*ABS(G70)/40000,0)</f>
        <v>0</v>
      </c>
      <c r="AA70" s="67">
        <f>R70+Y70+Z70</f>
        <v>0.0103622827</v>
      </c>
      <c r="AB70" s="75">
        <f>IF(AA70&gt;=0,AA70,"")</f>
        <v>0.0103622827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49.99</v>
      </c>
      <c r="D71" s="73">
        <f>ROUND(C71,2)</f>
        <v>49.99</v>
      </c>
      <c r="E71" s="60">
        <v>321.95</v>
      </c>
      <c r="F71" s="61">
        <v>5.18</v>
      </c>
      <c r="G71" s="74">
        <v>0.95794</v>
      </c>
      <c r="H71" s="63">
        <f>MAX(G71,-0.12*F71)</f>
        <v>0.95794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1</v>
      </c>
      <c r="N71" s="65">
        <f>IF(M71=M70,N70+M71,0)</f>
        <v>19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0.007710219574999999</v>
      </c>
      <c r="S71" s="60">
        <f>MIN($S$6/100*F71,150)</f>
        <v>0.6215999999999999</v>
      </c>
      <c r="T71" s="60">
        <f>MIN($T$6/100*F71,200)</f>
        <v>0.7769999999999999</v>
      </c>
      <c r="U71" s="60">
        <f>MIN($U$6/100*F71,250)</f>
        <v>1.036</v>
      </c>
      <c r="V71" s="60">
        <v>0.2</v>
      </c>
      <c r="W71" s="60">
        <v>0.2</v>
      </c>
      <c r="X71" s="60">
        <v>0.6</v>
      </c>
      <c r="Y71" s="67">
        <f>IF(AND(D71&lt;49.85,G71&gt;0),$C$2*ABS(G71)/40000,(SUMPRODUCT(--(G71&gt;$S71:$U71),(G71-$S71:$U71),($V71:$X71)))*E71/40000)</f>
        <v>0.0008326914800000005</v>
      </c>
      <c r="Z71" s="67">
        <f>IF(AND(C71&gt;=50.1,G71&lt;0),($A$2)*ABS(G71)/40000,0)</f>
        <v>0</v>
      </c>
      <c r="AA71" s="67">
        <f>R71+Y71+Z71</f>
        <v>0.008542911055</v>
      </c>
      <c r="AB71" s="75">
        <f>IF(AA71&gt;=0,AA71,"")</f>
        <v>0.008542911055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50.02</v>
      </c>
      <c r="D72" s="73">
        <f>ROUND(C72,2)</f>
        <v>50.02</v>
      </c>
      <c r="E72" s="60">
        <v>174.05</v>
      </c>
      <c r="F72" s="61">
        <v>5.18</v>
      </c>
      <c r="G72" s="74">
        <v>0.81233</v>
      </c>
      <c r="H72" s="63">
        <f>MAX(G72,-0.12*F72)</f>
        <v>0.81233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1</v>
      </c>
      <c r="N72" s="65">
        <f>IF(M72=M71,N71+M72,0)</f>
        <v>20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0.0035346509125</v>
      </c>
      <c r="S72" s="60">
        <f>MIN($S$6/100*F72,150)</f>
        <v>0.6215999999999999</v>
      </c>
      <c r="T72" s="60">
        <f>MIN($T$6/100*F72,200)</f>
        <v>0.7769999999999999</v>
      </c>
      <c r="U72" s="60">
        <f>MIN($U$6/100*F72,250)</f>
        <v>1.036</v>
      </c>
      <c r="V72" s="60">
        <v>0.2</v>
      </c>
      <c r="W72" s="60">
        <v>0.2</v>
      </c>
      <c r="X72" s="60">
        <v>0.6</v>
      </c>
      <c r="Y72" s="67">
        <f>IF(AND(D72&lt;49.85,G72&gt;0),$C$2*ABS(G72)/40000,(SUMPRODUCT(--(G72&gt;$S72:$U72),(G72-$S72:$U72),($V72:$X72)))*E72/40000)</f>
        <v>0.0001967287150000001</v>
      </c>
      <c r="Z72" s="67">
        <f>IF(AND(C72&gt;=50.1,G72&lt;0),($A$2)*ABS(G72)/40000,0)</f>
        <v>0</v>
      </c>
      <c r="AA72" s="67">
        <f>R72+Y72+Z72</f>
        <v>0.003731379627500001</v>
      </c>
      <c r="AB72" s="75">
        <f>IF(AA72&gt;=0,AA72,"")</f>
        <v>0.003731379627500001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49.92</v>
      </c>
      <c r="D73" s="73">
        <f>ROUND(C73,2)</f>
        <v>49.92</v>
      </c>
      <c r="E73" s="60">
        <v>545.04</v>
      </c>
      <c r="F73" s="61">
        <v>5.18</v>
      </c>
      <c r="G73" s="74">
        <v>0.79178</v>
      </c>
      <c r="H73" s="63">
        <f>MAX(G73,-0.12*F73)</f>
        <v>0.79178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1</v>
      </c>
      <c r="N73" s="65">
        <f>IF(M73=M72,N72+M73,0)</f>
        <v>21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0.01078879428</v>
      </c>
      <c r="S73" s="60">
        <f>MIN($S$6/100*F73,150)</f>
        <v>0.6215999999999999</v>
      </c>
      <c r="T73" s="60">
        <f>MIN($T$6/100*F73,200)</f>
        <v>0.7769999999999999</v>
      </c>
      <c r="U73" s="60">
        <f>MIN($U$6/100*F73,250)</f>
        <v>1.036</v>
      </c>
      <c r="V73" s="60">
        <v>0.2</v>
      </c>
      <c r="W73" s="60">
        <v>0.2</v>
      </c>
      <c r="X73" s="60">
        <v>0.6</v>
      </c>
      <c r="Y73" s="67">
        <f>IF(AND(D73&lt;49.85,G73&gt;0),$C$2*ABS(G73)/40000,(SUMPRODUCT(--(G73&gt;$S73:$U73),(G73-$S73:$U73),($V73:$X73)))*E73/40000)</f>
        <v>0.0005040529920000008</v>
      </c>
      <c r="Z73" s="67">
        <f>IF(AND(C73&gt;=50.1,G73&lt;0),($A$2)*ABS(G73)/40000,0)</f>
        <v>0</v>
      </c>
      <c r="AA73" s="67">
        <f>R73+Y73+Z73</f>
        <v>0.011292847272</v>
      </c>
      <c r="AB73" s="75">
        <f>IF(AA73&gt;=0,AA73,"")</f>
        <v>0.011292847272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49.89</v>
      </c>
      <c r="D74" s="73">
        <f>ROUND(C74,2)</f>
        <v>49.89</v>
      </c>
      <c r="E74" s="60">
        <v>640.65</v>
      </c>
      <c r="F74" s="61">
        <v>5.18</v>
      </c>
      <c r="G74" s="74">
        <v>0.80426</v>
      </c>
      <c r="H74" s="63">
        <f>MAX(G74,-0.12*F74)</f>
        <v>0.80426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1</v>
      </c>
      <c r="N74" s="65">
        <f>IF(M74=M73,N73+M74,0)</f>
        <v>22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0.012881229225</v>
      </c>
      <c r="S74" s="60">
        <f>MIN($S$6/100*F74,150)</f>
        <v>0.6215999999999999</v>
      </c>
      <c r="T74" s="60">
        <f>MIN($T$6/100*F74,200)</f>
        <v>0.7769999999999999</v>
      </c>
      <c r="U74" s="60">
        <f>MIN($U$6/100*F74,250)</f>
        <v>1.036</v>
      </c>
      <c r="V74" s="60">
        <v>0.2</v>
      </c>
      <c r="W74" s="60">
        <v>0.2</v>
      </c>
      <c r="X74" s="60">
        <v>0.6</v>
      </c>
      <c r="Y74" s="67">
        <f>IF(AND(D74&lt;49.85,G74&gt;0),$C$2*ABS(G74)/40000,(SUMPRODUCT(--(G74&gt;$S74:$U74),(G74-$S74:$U74),($V74:$X74)))*E74/40000)</f>
        <v>0.0006724262400000003</v>
      </c>
      <c r="Z74" s="67">
        <f>IF(AND(C74&gt;=50.1,G74&lt;0),($A$2)*ABS(G74)/40000,0)</f>
        <v>0</v>
      </c>
      <c r="AA74" s="67">
        <f>R74+Y74+Z74</f>
        <v>0.013553655465</v>
      </c>
      <c r="AB74" s="75">
        <f>IF(AA74&gt;=0,AA74,"")</f>
        <v>0.013553655465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49.85</v>
      </c>
      <c r="D75" s="73">
        <f>ROUND(C75,2)</f>
        <v>49.85</v>
      </c>
      <c r="E75" s="60">
        <v>768.13</v>
      </c>
      <c r="F75" s="61">
        <v>5.18</v>
      </c>
      <c r="G75" s="74">
        <v>0.78811</v>
      </c>
      <c r="H75" s="63">
        <f>MAX(G75,-0.12*F75)</f>
        <v>0.78811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1</v>
      </c>
      <c r="N75" s="65">
        <f>IF(M75=M74,N74+M75,0)</f>
        <v>23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0.0151342733575</v>
      </c>
      <c r="S75" s="60">
        <f>MIN($S$6/100*F75,150)</f>
        <v>0.6215999999999999</v>
      </c>
      <c r="T75" s="60">
        <f>MIN($T$6/100*F75,200)</f>
        <v>0.7769999999999999</v>
      </c>
      <c r="U75" s="60">
        <f>MIN($U$6/100*F75,250)</f>
        <v>1.036</v>
      </c>
      <c r="V75" s="60">
        <v>0.2</v>
      </c>
      <c r="W75" s="60">
        <v>0.2</v>
      </c>
      <c r="X75" s="60">
        <v>0.6</v>
      </c>
      <c r="Y75" s="67">
        <f>IF(AND(D75&lt;49.85,G75&gt;0),$C$2*ABS(G75)/40000,(SUMPRODUCT(--(G75&gt;$S75:$U75),(G75-$S75:$U75),($V75:$X75)))*E75/40000)</f>
        <v>0.0006821762530000006</v>
      </c>
      <c r="Z75" s="67">
        <f>IF(AND(C75&gt;=50.1,G75&lt;0),($A$2)*ABS(G75)/40000,0)</f>
        <v>0</v>
      </c>
      <c r="AA75" s="67">
        <f>R75+Y75+Z75</f>
        <v>0.0158164496105</v>
      </c>
      <c r="AB75" s="75">
        <f>IF(AA75&gt;=0,AA75,"")</f>
        <v>0.0158164496105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49.97</v>
      </c>
      <c r="D76" s="73">
        <f>ROUND(C76,2)</f>
        <v>49.97</v>
      </c>
      <c r="E76" s="60">
        <v>385.69</v>
      </c>
      <c r="F76" s="61">
        <v>5.18</v>
      </c>
      <c r="G76" s="74">
        <v>0.66891</v>
      </c>
      <c r="H76" s="63">
        <f>MAX(G76,-0.12*F76)</f>
        <v>0.66891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1</v>
      </c>
      <c r="N76" s="65">
        <f>IF(M76=M75,N75+M76,0)</f>
        <v>24</v>
      </c>
      <c r="O76" s="65">
        <f>IF(OR(N76=12,N76=24,N76=36,N76=48,N76=60,N76=72,N76=84,N76=96),1,0)</f>
        <v>1</v>
      </c>
      <c r="P76" s="66">
        <f>L76+O76</f>
        <v>1</v>
      </c>
      <c r="Q76" s="66">
        <f>P76*ABS(R76)*0.1</f>
        <v>0.0006449797447500001</v>
      </c>
      <c r="R76" s="67">
        <f>H76*E76/40000</f>
        <v>0.006449797447500001</v>
      </c>
      <c r="S76" s="60">
        <f>MIN($S$6/100*F76,150)</f>
        <v>0.6215999999999999</v>
      </c>
      <c r="T76" s="60">
        <f>MIN($T$6/100*F76,200)</f>
        <v>0.7769999999999999</v>
      </c>
      <c r="U76" s="60">
        <f>MIN($U$6/100*F76,250)</f>
        <v>1.036</v>
      </c>
      <c r="V76" s="60">
        <v>0.2</v>
      </c>
      <c r="W76" s="60">
        <v>0.2</v>
      </c>
      <c r="X76" s="60">
        <v>0.6</v>
      </c>
      <c r="Y76" s="67">
        <f>IF(AND(D76&lt;49.85,G76&gt;0),$C$2*ABS(G76)/40000,(SUMPRODUCT(--(G76&gt;$S76:$U76),(G76-$S76:$U76),($V76:$X76)))*E76/40000)</f>
        <v>9.123496950000015E-5</v>
      </c>
      <c r="Z76" s="67">
        <f>IF(AND(C76&gt;=50.1,G76&lt;0),($A$2)*ABS(G76)/40000,0)</f>
        <v>0</v>
      </c>
      <c r="AA76" s="67">
        <f>R76+Y76+Z76</f>
        <v>0.006541032417000001</v>
      </c>
      <c r="AB76" s="75">
        <f>IF(AA76&gt;=0,AA76,"")</f>
        <v>0.006541032417000001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49.98</v>
      </c>
      <c r="D77" s="73">
        <f>ROUND(C77,2)</f>
        <v>49.98</v>
      </c>
      <c r="E77" s="60">
        <v>353.82</v>
      </c>
      <c r="F77" s="61">
        <v>5.18</v>
      </c>
      <c r="G77" s="74">
        <v>0.54126</v>
      </c>
      <c r="H77" s="63">
        <f>MAX(G77,-0.12*F77)</f>
        <v>0.54126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1</v>
      </c>
      <c r="N77" s="65">
        <f>IF(M77=M76,N76+M77,0)</f>
        <v>25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0.004787715329999999</v>
      </c>
      <c r="S77" s="60">
        <f>MIN($S$6/100*F77,150)</f>
        <v>0.6215999999999999</v>
      </c>
      <c r="T77" s="60">
        <f>MIN($T$6/100*F77,200)</f>
        <v>0.7769999999999999</v>
      </c>
      <c r="U77" s="60">
        <f>MIN($U$6/100*F77,250)</f>
        <v>1.036</v>
      </c>
      <c r="V77" s="60">
        <v>0.2</v>
      </c>
      <c r="W77" s="60">
        <v>0.2</v>
      </c>
      <c r="X77" s="60">
        <v>0.6</v>
      </c>
      <c r="Y77" s="67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0.004787715329999999</v>
      </c>
      <c r="AB77" s="75">
        <f>IF(AA77&gt;=0,AA77,"")</f>
        <v>0.004787715329999999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49.96</v>
      </c>
      <c r="D78" s="73">
        <f>ROUND(C78,2)</f>
        <v>49.96</v>
      </c>
      <c r="E78" s="60">
        <v>417.56</v>
      </c>
      <c r="F78" s="61">
        <v>5.18</v>
      </c>
      <c r="G78" s="74">
        <v>0.55447</v>
      </c>
      <c r="H78" s="63">
        <f>MAX(G78,-0.12*F78)</f>
        <v>0.55447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1</v>
      </c>
      <c r="N78" s="65">
        <f>IF(M78=M77,N77+M78,0)</f>
        <v>26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0.00578811233</v>
      </c>
      <c r="S78" s="60">
        <f>MIN($S$6/100*F78,150)</f>
        <v>0.6215999999999999</v>
      </c>
      <c r="T78" s="60">
        <f>MIN($T$6/100*F78,200)</f>
        <v>0.7769999999999999</v>
      </c>
      <c r="U78" s="60">
        <f>MIN($U$6/100*F78,250)</f>
        <v>1.036</v>
      </c>
      <c r="V78" s="60">
        <v>0.2</v>
      </c>
      <c r="W78" s="60">
        <v>0.2</v>
      </c>
      <c r="X78" s="60">
        <v>0.6</v>
      </c>
      <c r="Y78" s="67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0.00578811233</v>
      </c>
      <c r="AB78" s="75">
        <f>IF(AA78&gt;=0,AA78,"")</f>
        <v>0.00578811233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50</v>
      </c>
      <c r="D79" s="73">
        <f>ROUND(C79,2)</f>
        <v>50</v>
      </c>
      <c r="E79" s="60">
        <v>290.09</v>
      </c>
      <c r="F79" s="61">
        <v>5.18</v>
      </c>
      <c r="G79" s="74">
        <v>0.52806</v>
      </c>
      <c r="H79" s="63">
        <f>MAX(G79,-0.12*F79)</f>
        <v>0.52806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1</v>
      </c>
      <c r="N79" s="65">
        <f>IF(M79=M78,N78+M79,0)</f>
        <v>27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0.003829623134999999</v>
      </c>
      <c r="S79" s="60">
        <f>MIN($S$6/100*F79,150)</f>
        <v>0.6215999999999999</v>
      </c>
      <c r="T79" s="60">
        <f>MIN($T$6/100*F79,200)</f>
        <v>0.7769999999999999</v>
      </c>
      <c r="U79" s="60">
        <f>MIN($U$6/100*F79,250)</f>
        <v>1.036</v>
      </c>
      <c r="V79" s="60">
        <v>0.2</v>
      </c>
      <c r="W79" s="60">
        <v>0.2</v>
      </c>
      <c r="X79" s="60">
        <v>0.6</v>
      </c>
      <c r="Y79" s="67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0.003829623134999999</v>
      </c>
      <c r="AB79" s="75">
        <f>IF(AA79&gt;=0,AA79,"")</f>
        <v>0.003829623134999999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50.02</v>
      </c>
      <c r="D80" s="73">
        <f>ROUND(C80,2)</f>
        <v>50.02</v>
      </c>
      <c r="E80" s="60">
        <v>174.05</v>
      </c>
      <c r="F80" s="61">
        <v>5.18</v>
      </c>
      <c r="G80" s="74">
        <v>0.47488</v>
      </c>
      <c r="H80" s="63">
        <f>MAX(G80,-0.12*F80)</f>
        <v>0.47488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0.0020663216</v>
      </c>
      <c r="S80" s="60">
        <f>MIN($S$6/100*F80,150)</f>
        <v>0.6215999999999999</v>
      </c>
      <c r="T80" s="60">
        <f>MIN($T$6/100*F80,200)</f>
        <v>0.7769999999999999</v>
      </c>
      <c r="U80" s="60">
        <f>MIN($U$6/100*F80,250)</f>
        <v>1.036</v>
      </c>
      <c r="V80" s="60">
        <v>0.2</v>
      </c>
      <c r="W80" s="60">
        <v>0.2</v>
      </c>
      <c r="X80" s="60">
        <v>0.6</v>
      </c>
      <c r="Y80" s="67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0.0020663216</v>
      </c>
      <c r="AB80" s="75">
        <f>IF(AA80&gt;=0,AA80,"")</f>
        <v>0.0020663216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49.98</v>
      </c>
      <c r="D81" s="73">
        <f>ROUND(C81,2)</f>
        <v>49.98</v>
      </c>
      <c r="E81" s="60">
        <v>353.82</v>
      </c>
      <c r="F81" s="61">
        <v>5.18</v>
      </c>
      <c r="G81" s="74">
        <v>0.43233</v>
      </c>
      <c r="H81" s="63">
        <f>MAX(G81,-0.12*F81)</f>
        <v>0.43233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0.003824175015</v>
      </c>
      <c r="S81" s="60">
        <f>MIN($S$6/100*F81,150)</f>
        <v>0.6215999999999999</v>
      </c>
      <c r="T81" s="60">
        <f>MIN($T$6/100*F81,200)</f>
        <v>0.7769999999999999</v>
      </c>
      <c r="U81" s="60">
        <f>MIN($U$6/100*F81,250)</f>
        <v>1.036</v>
      </c>
      <c r="V81" s="60">
        <v>0.2</v>
      </c>
      <c r="W81" s="60">
        <v>0.2</v>
      </c>
      <c r="X81" s="60">
        <v>0.6</v>
      </c>
      <c r="Y81" s="67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0.003824175015</v>
      </c>
      <c r="AB81" s="75">
        <f>IF(AA81&gt;=0,AA81,"")</f>
        <v>0.003824175015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49.92</v>
      </c>
      <c r="D82" s="73">
        <f>ROUND(C82,2)</f>
        <v>49.92</v>
      </c>
      <c r="E82" s="60">
        <v>545.04</v>
      </c>
      <c r="F82" s="61">
        <v>5.18</v>
      </c>
      <c r="G82" s="74">
        <v>0.4217</v>
      </c>
      <c r="H82" s="63">
        <f>MAX(G82,-0.12*F82)</f>
        <v>0.4217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0.0057460842</v>
      </c>
      <c r="S82" s="60">
        <f>MIN($S$6/100*F82,150)</f>
        <v>0.6215999999999999</v>
      </c>
      <c r="T82" s="60">
        <f>MIN($T$6/100*F82,200)</f>
        <v>0.7769999999999999</v>
      </c>
      <c r="U82" s="60">
        <f>MIN($U$6/100*F82,250)</f>
        <v>1.036</v>
      </c>
      <c r="V82" s="60">
        <v>0.2</v>
      </c>
      <c r="W82" s="60">
        <v>0.2</v>
      </c>
      <c r="X82" s="60">
        <v>0.6</v>
      </c>
      <c r="Y82" s="67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0.0057460842</v>
      </c>
      <c r="AB82" s="75">
        <f>IF(AA82&gt;=0,AA82,"")</f>
        <v>0.0057460842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49.82</v>
      </c>
      <c r="D83" s="73">
        <f>ROUND(C83,2)</f>
        <v>49.82</v>
      </c>
      <c r="E83" s="60">
        <v>800</v>
      </c>
      <c r="F83" s="61">
        <v>5.18</v>
      </c>
      <c r="G83" s="74">
        <v>0.43233</v>
      </c>
      <c r="H83" s="63">
        <f>MAX(G83,-0.12*F83)</f>
        <v>0.43233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0.008646599999999999</v>
      </c>
      <c r="S83" s="60">
        <f>MIN($S$6/100*F83,150)</f>
        <v>0.6215999999999999</v>
      </c>
      <c r="T83" s="60">
        <f>MIN($T$6/100*F83,200)</f>
        <v>0.7769999999999999</v>
      </c>
      <c r="U83" s="60">
        <f>MIN($U$6/100*F83,250)</f>
        <v>1.036</v>
      </c>
      <c r="V83" s="60">
        <v>0.2</v>
      </c>
      <c r="W83" s="60">
        <v>0.2</v>
      </c>
      <c r="X83" s="60">
        <v>0.6</v>
      </c>
      <c r="Y83" s="67">
        <f>IF(AND(D83&lt;49.85,G83&gt;0),$C$2*ABS(G83)/40000,(SUMPRODUCT(--(G83&gt;$S83:$U83),(G83-$S83:$U83),($V83:$X83)))*E83/40000)</f>
        <v>0.008646599999999999</v>
      </c>
      <c r="Z83" s="67">
        <f>IF(AND(C83&gt;=50.1,G83&lt;0),($A$2)*ABS(G83)/40000,0)</f>
        <v>0</v>
      </c>
      <c r="AA83" s="67">
        <f>R83+Y83+Z83</f>
        <v>0.0172932</v>
      </c>
      <c r="AB83" s="75">
        <f>IF(AA83&gt;=0,AA83,"")</f>
        <v>0.0172932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49.97</v>
      </c>
      <c r="D84" s="73">
        <f>ROUND(C84,2)</f>
        <v>49.97</v>
      </c>
      <c r="E84" s="60">
        <v>385.69</v>
      </c>
      <c r="F84" s="61">
        <v>5.18</v>
      </c>
      <c r="G84" s="74">
        <v>0.40189</v>
      </c>
      <c r="H84" s="63">
        <f>MAX(G84,-0.12*F84)</f>
        <v>0.40189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0.003875123852500001</v>
      </c>
      <c r="S84" s="60">
        <f>MIN($S$6/100*F84,150)</f>
        <v>0.6215999999999999</v>
      </c>
      <c r="T84" s="60">
        <f>MIN($T$6/100*F84,200)</f>
        <v>0.7769999999999999</v>
      </c>
      <c r="U84" s="60">
        <f>MIN($U$6/100*F84,250)</f>
        <v>1.036</v>
      </c>
      <c r="V84" s="60">
        <v>0.2</v>
      </c>
      <c r="W84" s="60">
        <v>0.2</v>
      </c>
      <c r="X84" s="60">
        <v>0.6</v>
      </c>
      <c r="Y84" s="67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0.003875123852500001</v>
      </c>
      <c r="AB84" s="75">
        <f>IF(AA84&gt;=0,AA84,"")</f>
        <v>0.003875123852500001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49.99</v>
      </c>
      <c r="D85" s="73">
        <f>ROUND(C85,2)</f>
        <v>49.99</v>
      </c>
      <c r="E85" s="60">
        <v>321.95</v>
      </c>
      <c r="F85" s="61">
        <v>5.18</v>
      </c>
      <c r="G85" s="74">
        <v>0.37108</v>
      </c>
      <c r="H85" s="63">
        <f>MAX(G85,-0.12*F85)</f>
        <v>0.37108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0.00298673015</v>
      </c>
      <c r="S85" s="60">
        <f>MIN($S$6/100*F85,150)</f>
        <v>0.6215999999999999</v>
      </c>
      <c r="T85" s="60">
        <f>MIN($T$6/100*F85,200)</f>
        <v>0.7769999999999999</v>
      </c>
      <c r="U85" s="60">
        <f>MIN($U$6/100*F85,250)</f>
        <v>1.036</v>
      </c>
      <c r="V85" s="60">
        <v>0.2</v>
      </c>
      <c r="W85" s="60">
        <v>0.2</v>
      </c>
      <c r="X85" s="60">
        <v>0.6</v>
      </c>
      <c r="Y85" s="67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0.00298673015</v>
      </c>
      <c r="AB85" s="75">
        <f>IF(AA85&gt;=0,AA85,"")</f>
        <v>0.00298673015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49.96</v>
      </c>
      <c r="D86" s="73">
        <f>ROUND(C86,2)</f>
        <v>49.96</v>
      </c>
      <c r="E86" s="60">
        <v>417.56</v>
      </c>
      <c r="F86" s="61">
        <v>5.18</v>
      </c>
      <c r="G86" s="74">
        <v>0.37621</v>
      </c>
      <c r="H86" s="63">
        <f>MAX(G86,-0.12*F86)</f>
        <v>0.37621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0.00392725619</v>
      </c>
      <c r="S86" s="60">
        <f>MIN($S$6/100*F86,150)</f>
        <v>0.6215999999999999</v>
      </c>
      <c r="T86" s="60">
        <f>MIN($T$6/100*F86,200)</f>
        <v>0.7769999999999999</v>
      </c>
      <c r="U86" s="60">
        <f>MIN($U$6/100*F86,250)</f>
        <v>1.036</v>
      </c>
      <c r="V86" s="60">
        <v>0.2</v>
      </c>
      <c r="W86" s="60">
        <v>0.2</v>
      </c>
      <c r="X86" s="60">
        <v>0.6</v>
      </c>
      <c r="Y86" s="67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0.00392725619</v>
      </c>
      <c r="AB86" s="75">
        <f>IF(AA86&gt;=0,AA86,"")</f>
        <v>0.00392725619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50.01</v>
      </c>
      <c r="D87" s="73">
        <f>ROUND(C87,2)</f>
        <v>50.01</v>
      </c>
      <c r="E87" s="60">
        <v>232.07</v>
      </c>
      <c r="F87" s="61">
        <v>5.18</v>
      </c>
      <c r="G87" s="74">
        <v>0.36449</v>
      </c>
      <c r="H87" s="63">
        <f>MAX(G87,-0.12*F87)</f>
        <v>0.36449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0.0021146798575</v>
      </c>
      <c r="S87" s="60">
        <f>MIN($S$6/100*F87,150)</f>
        <v>0.6215999999999999</v>
      </c>
      <c r="T87" s="60">
        <f>MIN($T$6/100*F87,200)</f>
        <v>0.7769999999999999</v>
      </c>
      <c r="U87" s="60">
        <f>MIN($U$6/100*F87,250)</f>
        <v>1.036</v>
      </c>
      <c r="V87" s="60">
        <v>0.2</v>
      </c>
      <c r="W87" s="60">
        <v>0.2</v>
      </c>
      <c r="X87" s="60">
        <v>0.6</v>
      </c>
      <c r="Y87" s="67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0.0021146798575</v>
      </c>
      <c r="AB87" s="75">
        <f>IF(AA87&gt;=0,AA87,"")</f>
        <v>0.0021146798575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50.02</v>
      </c>
      <c r="D88" s="73">
        <f>ROUND(C88,2)</f>
        <v>50.02</v>
      </c>
      <c r="E88" s="60">
        <v>174.05</v>
      </c>
      <c r="F88" s="61">
        <v>5.18</v>
      </c>
      <c r="G88" s="74">
        <v>0.25297</v>
      </c>
      <c r="H88" s="63">
        <f>MAX(G88,-0.12*F88)</f>
        <v>0.25297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0.0011007357125</v>
      </c>
      <c r="S88" s="60">
        <f>MIN($S$6/100*F88,150)</f>
        <v>0.6215999999999999</v>
      </c>
      <c r="T88" s="60">
        <f>MIN($T$6/100*F88,200)</f>
        <v>0.7769999999999999</v>
      </c>
      <c r="U88" s="60">
        <f>MIN($U$6/100*F88,250)</f>
        <v>1.036</v>
      </c>
      <c r="V88" s="60">
        <v>0.2</v>
      </c>
      <c r="W88" s="60">
        <v>0.2</v>
      </c>
      <c r="X88" s="60">
        <v>0.6</v>
      </c>
      <c r="Y88" s="67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0.0011007357125</v>
      </c>
      <c r="AB88" s="75">
        <f>IF(AA88&gt;=0,AA88,"")</f>
        <v>0.0011007357125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49.98</v>
      </c>
      <c r="D89" s="73">
        <f>ROUND(C89,2)</f>
        <v>49.98</v>
      </c>
      <c r="E89" s="60">
        <v>353.82</v>
      </c>
      <c r="F89" s="61">
        <v>5.18</v>
      </c>
      <c r="G89" s="74">
        <v>0.21482</v>
      </c>
      <c r="H89" s="63">
        <f>MAX(G89,-0.12*F89)</f>
        <v>0.21482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0.00190019031</v>
      </c>
      <c r="S89" s="60">
        <f>MIN($S$6/100*F89,150)</f>
        <v>0.6215999999999999</v>
      </c>
      <c r="T89" s="60">
        <f>MIN($T$6/100*F89,200)</f>
        <v>0.7769999999999999</v>
      </c>
      <c r="U89" s="60">
        <f>MIN($U$6/100*F89,250)</f>
        <v>1.036</v>
      </c>
      <c r="V89" s="60">
        <v>0.2</v>
      </c>
      <c r="W89" s="60">
        <v>0.2</v>
      </c>
      <c r="X89" s="60">
        <v>0.6</v>
      </c>
      <c r="Y89" s="67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0.00190019031</v>
      </c>
      <c r="AB89" s="75">
        <f>IF(AA89&gt;=0,AA89,"")</f>
        <v>0.00190019031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49.9</v>
      </c>
      <c r="D90" s="73">
        <f>ROUND(C90,2)</f>
        <v>49.9</v>
      </c>
      <c r="E90" s="60">
        <v>608.78</v>
      </c>
      <c r="F90" s="61">
        <v>5.18</v>
      </c>
      <c r="G90" s="74">
        <v>0.17301</v>
      </c>
      <c r="H90" s="63">
        <f>MAX(G90,-0.12*F90)</f>
        <v>0.17301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0.002633125695</v>
      </c>
      <c r="S90" s="60">
        <f>MIN($S$6/100*F90,150)</f>
        <v>0.6215999999999999</v>
      </c>
      <c r="T90" s="60">
        <f>MIN($T$6/100*F90,200)</f>
        <v>0.7769999999999999</v>
      </c>
      <c r="U90" s="60">
        <f>MIN($U$6/100*F90,250)</f>
        <v>1.036</v>
      </c>
      <c r="V90" s="60">
        <v>0.2</v>
      </c>
      <c r="W90" s="60">
        <v>0.2</v>
      </c>
      <c r="X90" s="60">
        <v>0.6</v>
      </c>
      <c r="Y90" s="67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0.002633125695</v>
      </c>
      <c r="AB90" s="75">
        <f>IF(AA90&gt;=0,AA90,"")</f>
        <v>0.002633125695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49.94</v>
      </c>
      <c r="D91" s="73">
        <f>ROUND(C91,2)</f>
        <v>49.94</v>
      </c>
      <c r="E91" s="60">
        <v>481.3</v>
      </c>
      <c r="F91" s="61">
        <v>5.18</v>
      </c>
      <c r="G91" s="74">
        <v>0.15725</v>
      </c>
      <c r="H91" s="63">
        <f>MAX(G91,-0.12*F91)</f>
        <v>0.15725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0.001892110625</v>
      </c>
      <c r="S91" s="60">
        <f>MIN($S$6/100*F91,150)</f>
        <v>0.6215999999999999</v>
      </c>
      <c r="T91" s="60">
        <f>MIN($T$6/100*F91,200)</f>
        <v>0.7769999999999999</v>
      </c>
      <c r="U91" s="60">
        <f>MIN($U$6/100*F91,250)</f>
        <v>1.036</v>
      </c>
      <c r="V91" s="60">
        <v>0.2</v>
      </c>
      <c r="W91" s="60">
        <v>0.2</v>
      </c>
      <c r="X91" s="60">
        <v>0.6</v>
      </c>
      <c r="Y91" s="67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0.001892110625</v>
      </c>
      <c r="AB91" s="75">
        <f>IF(AA91&gt;=0,AA91,"")</f>
        <v>0.001892110625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49.84</v>
      </c>
      <c r="D92" s="73">
        <f>ROUND(C92,2)</f>
        <v>49.84</v>
      </c>
      <c r="E92" s="60">
        <v>800</v>
      </c>
      <c r="F92" s="61">
        <v>5.18</v>
      </c>
      <c r="G92" s="74">
        <v>0.15137</v>
      </c>
      <c r="H92" s="63">
        <f>MAX(G92,-0.12*F92)</f>
        <v>0.15137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0.0030274</v>
      </c>
      <c r="S92" s="60">
        <f>MIN($S$6/100*F92,150)</f>
        <v>0.6215999999999999</v>
      </c>
      <c r="T92" s="60">
        <f>MIN($T$6/100*F92,200)</f>
        <v>0.7769999999999999</v>
      </c>
      <c r="U92" s="60">
        <f>MIN($U$6/100*F92,250)</f>
        <v>1.036</v>
      </c>
      <c r="V92" s="60">
        <v>0.2</v>
      </c>
      <c r="W92" s="60">
        <v>0.2</v>
      </c>
      <c r="X92" s="60">
        <v>0.6</v>
      </c>
      <c r="Y92" s="67">
        <f>IF(AND(D92&lt;49.85,G92&gt;0),$C$2*ABS(G92)/40000,(SUMPRODUCT(--(G92&gt;$S92:$U92),(G92-$S92:$U92),($V92:$X92)))*E92/40000)</f>
        <v>0.0030274</v>
      </c>
      <c r="Z92" s="67">
        <f>IF(AND(C92&gt;=50.1,G92&lt;0),($A$2)*ABS(G92)/40000,0)</f>
        <v>0</v>
      </c>
      <c r="AA92" s="67">
        <f>R92+Y92+Z92</f>
        <v>0.0060548</v>
      </c>
      <c r="AB92" s="75">
        <f>IF(AA92&gt;=0,AA92,"")</f>
        <v>0.0060548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49.94</v>
      </c>
      <c r="D93" s="73">
        <f>ROUND(C93,2)</f>
        <v>49.94</v>
      </c>
      <c r="E93" s="60">
        <v>481.3</v>
      </c>
      <c r="F93" s="61">
        <v>5.18</v>
      </c>
      <c r="G93" s="74">
        <v>0.16861</v>
      </c>
      <c r="H93" s="63">
        <f>MAX(G93,-0.12*F93)</f>
        <v>0.16861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0.002028799825</v>
      </c>
      <c r="S93" s="60">
        <f>MIN($S$6/100*F93,150)</f>
        <v>0.6215999999999999</v>
      </c>
      <c r="T93" s="60">
        <f>MIN($T$6/100*F93,200)</f>
        <v>0.7769999999999999</v>
      </c>
      <c r="U93" s="60">
        <f>MIN($U$6/100*F93,250)</f>
        <v>1.036</v>
      </c>
      <c r="V93" s="60">
        <v>0.2</v>
      </c>
      <c r="W93" s="60">
        <v>0.2</v>
      </c>
      <c r="X93" s="60">
        <v>0.6</v>
      </c>
      <c r="Y93" s="67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0.002028799825</v>
      </c>
      <c r="AB93" s="75">
        <f>IF(AA93&gt;=0,AA93,"")</f>
        <v>0.002028799825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49.98</v>
      </c>
      <c r="D94" s="73">
        <f>ROUND(C94,2)</f>
        <v>49.98</v>
      </c>
      <c r="E94" s="60">
        <v>353.82</v>
      </c>
      <c r="F94" s="61">
        <v>5.18</v>
      </c>
      <c r="G94" s="74">
        <v>0.15907</v>
      </c>
      <c r="H94" s="63">
        <f>MAX(G94,-0.12*F94)</f>
        <v>0.15907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0.001407053685</v>
      </c>
      <c r="S94" s="60">
        <f>MIN($S$6/100*F94,150)</f>
        <v>0.6215999999999999</v>
      </c>
      <c r="T94" s="60">
        <f>MIN($T$6/100*F94,200)</f>
        <v>0.7769999999999999</v>
      </c>
      <c r="U94" s="60">
        <f>MIN($U$6/100*F94,250)</f>
        <v>1.036</v>
      </c>
      <c r="V94" s="60">
        <v>0.2</v>
      </c>
      <c r="W94" s="60">
        <v>0.2</v>
      </c>
      <c r="X94" s="60">
        <v>0.6</v>
      </c>
      <c r="Y94" s="67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0.001407053685</v>
      </c>
      <c r="AB94" s="75">
        <f>IF(AA94&gt;=0,AA94,"")</f>
        <v>0.001407053685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50.01</v>
      </c>
      <c r="D95" s="73">
        <f>ROUND(C95,2)</f>
        <v>50.01</v>
      </c>
      <c r="E95" s="60">
        <v>232.07</v>
      </c>
      <c r="F95" s="61">
        <v>5.18</v>
      </c>
      <c r="G95" s="74">
        <v>0.14918</v>
      </c>
      <c r="H95" s="63">
        <f>MAX(G95,-0.12*F95)</f>
        <v>0.14918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0.000865505065</v>
      </c>
      <c r="S95" s="60">
        <f>MIN($S$6/100*F95,150)</f>
        <v>0.6215999999999999</v>
      </c>
      <c r="T95" s="60">
        <f>MIN($T$6/100*F95,200)</f>
        <v>0.7769999999999999</v>
      </c>
      <c r="U95" s="60">
        <f>MIN($U$6/100*F95,250)</f>
        <v>1.036</v>
      </c>
      <c r="V95" s="60">
        <v>0.2</v>
      </c>
      <c r="W95" s="60">
        <v>0.2</v>
      </c>
      <c r="X95" s="60">
        <v>0.6</v>
      </c>
      <c r="Y95" s="67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0.000865505065</v>
      </c>
      <c r="AB95" s="75">
        <f>IF(AA95&gt;=0,AA95,"")</f>
        <v>0.000865505065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49.91</v>
      </c>
      <c r="D96" s="73">
        <f>ROUND(C96,2)</f>
        <v>49.91</v>
      </c>
      <c r="E96" s="60">
        <v>576.91</v>
      </c>
      <c r="F96" s="61">
        <v>5.18</v>
      </c>
      <c r="G96" s="74">
        <v>0.15504</v>
      </c>
      <c r="H96" s="63">
        <f>MAX(G96,-0.12*F96)</f>
        <v>0.15504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0.00223610316</v>
      </c>
      <c r="S96" s="60">
        <f>MIN($S$6/100*F96,150)</f>
        <v>0.6215999999999999</v>
      </c>
      <c r="T96" s="60">
        <f>MIN($T$6/100*F96,200)</f>
        <v>0.7769999999999999</v>
      </c>
      <c r="U96" s="60">
        <f>MIN($U$6/100*F96,250)</f>
        <v>1.036</v>
      </c>
      <c r="V96" s="60">
        <v>0.2</v>
      </c>
      <c r="W96" s="60">
        <v>0.2</v>
      </c>
      <c r="X96" s="60">
        <v>0.6</v>
      </c>
      <c r="Y96" s="67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0.00223610316</v>
      </c>
      <c r="AB96" s="75">
        <f>IF(AA96&gt;=0,AA96,"")</f>
        <v>0.00223610316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49.93</v>
      </c>
      <c r="D97" s="73">
        <f>ROUND(C97,2)</f>
        <v>49.93</v>
      </c>
      <c r="E97" s="60">
        <v>513.17</v>
      </c>
      <c r="F97" s="61">
        <v>5.18</v>
      </c>
      <c r="G97" s="74">
        <v>0.1822</v>
      </c>
      <c r="H97" s="63">
        <f>MAX(G97,-0.12*F97)</f>
        <v>0.1822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0.00233748935</v>
      </c>
      <c r="S97" s="60">
        <f>MIN($S$6/100*F97,150)</f>
        <v>0.6215999999999999</v>
      </c>
      <c r="T97" s="60">
        <f>MIN($T$6/100*F97,200)</f>
        <v>0.7769999999999999</v>
      </c>
      <c r="U97" s="60">
        <f>MIN($U$6/100*F97,250)</f>
        <v>1.036</v>
      </c>
      <c r="V97" s="60">
        <v>0.2</v>
      </c>
      <c r="W97" s="60">
        <v>0.2</v>
      </c>
      <c r="X97" s="60">
        <v>0.6</v>
      </c>
      <c r="Y97" s="67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0.00233748935</v>
      </c>
      <c r="AB97" s="75">
        <f>IF(AA97&gt;=0,AA97,"")</f>
        <v>0.00233748935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49.96</v>
      </c>
      <c r="D98" s="73">
        <f>ROUND(C98,2)</f>
        <v>49.96</v>
      </c>
      <c r="E98" s="60">
        <v>417.56</v>
      </c>
      <c r="F98" s="61">
        <v>5.18</v>
      </c>
      <c r="G98" s="74">
        <v>0.20566</v>
      </c>
      <c r="H98" s="63">
        <f>MAX(G98,-0.12*F98)</f>
        <v>0.20566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0.00214688474</v>
      </c>
      <c r="S98" s="60">
        <f>MIN($S$6/100*F98,150)</f>
        <v>0.6215999999999999</v>
      </c>
      <c r="T98" s="60">
        <f>MIN($T$6/100*F98,200)</f>
        <v>0.7769999999999999</v>
      </c>
      <c r="U98" s="60">
        <f>MIN($U$6/100*F98,250)</f>
        <v>1.036</v>
      </c>
      <c r="V98" s="60">
        <v>0.2</v>
      </c>
      <c r="W98" s="60">
        <v>0.2</v>
      </c>
      <c r="X98" s="60">
        <v>0.6</v>
      </c>
      <c r="Y98" s="67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0.00214688474</v>
      </c>
      <c r="AB98" s="75">
        <f>IF(AA98&gt;=0,AA98,"")</f>
        <v>0.00214688474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50.01</v>
      </c>
      <c r="D99" s="73">
        <f>ROUND(C99,2)</f>
        <v>50.01</v>
      </c>
      <c r="E99" s="60">
        <v>232.07</v>
      </c>
      <c r="F99" s="61">
        <v>5.18</v>
      </c>
      <c r="G99" s="74">
        <v>0.22106</v>
      </c>
      <c r="H99" s="63">
        <f>MAX(G99,-0.12*F99)</f>
        <v>0.22106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0.001282534855</v>
      </c>
      <c r="S99" s="60">
        <f>MIN($S$6/100*F99,150)</f>
        <v>0.6215999999999999</v>
      </c>
      <c r="T99" s="60">
        <f>MIN($T$6/100*F99,200)</f>
        <v>0.7769999999999999</v>
      </c>
      <c r="U99" s="60">
        <f>MIN($U$6/100*F99,250)</f>
        <v>1.036</v>
      </c>
      <c r="V99" s="60">
        <v>0.2</v>
      </c>
      <c r="W99" s="60">
        <v>0.2</v>
      </c>
      <c r="X99" s="60">
        <v>0.6</v>
      </c>
      <c r="Y99" s="67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0.001282534855</v>
      </c>
      <c r="AB99" s="75">
        <f>IF(AA99&gt;=0,AA99,"")</f>
        <v>0.001282534855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49.96</v>
      </c>
      <c r="D100" s="73">
        <f>ROUND(C100,2)</f>
        <v>49.96</v>
      </c>
      <c r="E100" s="60">
        <v>417.56</v>
      </c>
      <c r="F100" s="61">
        <v>5.18</v>
      </c>
      <c r="G100" s="74">
        <v>0.26067</v>
      </c>
      <c r="H100" s="63">
        <f>MAX(G100,-0.12*F100)</f>
        <v>0.26067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0.00272113413</v>
      </c>
      <c r="S100" s="60">
        <f>MIN($S$6/100*F100,150)</f>
        <v>0.6215999999999999</v>
      </c>
      <c r="T100" s="60">
        <f>MIN($T$6/100*F100,200)</f>
        <v>0.7769999999999999</v>
      </c>
      <c r="U100" s="60">
        <f>MIN($U$6/100*F100,250)</f>
        <v>1.036</v>
      </c>
      <c r="V100" s="60">
        <v>0.2</v>
      </c>
      <c r="W100" s="60">
        <v>0.2</v>
      </c>
      <c r="X100" s="60">
        <v>0.6</v>
      </c>
      <c r="Y100" s="67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0.00272113413</v>
      </c>
      <c r="AB100" s="75">
        <f>IF(AA100&gt;=0,AA100,"")</f>
        <v>0.00272113413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49.94</v>
      </c>
      <c r="D101" s="73">
        <f>ROUND(C101,2)</f>
        <v>49.94</v>
      </c>
      <c r="E101" s="60">
        <v>481.3</v>
      </c>
      <c r="F101" s="61">
        <v>5.18</v>
      </c>
      <c r="G101" s="74">
        <v>0.25737</v>
      </c>
      <c r="H101" s="63">
        <f>MAX(G101,-0.12*F101)</f>
        <v>0.25737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0.003096804525</v>
      </c>
      <c r="S101" s="60">
        <f>MIN($S$6/100*F101,150)</f>
        <v>0.6215999999999999</v>
      </c>
      <c r="T101" s="60">
        <f>MIN($T$6/100*F101,200)</f>
        <v>0.7769999999999999</v>
      </c>
      <c r="U101" s="60">
        <f>MIN($U$6/100*F101,250)</f>
        <v>1.036</v>
      </c>
      <c r="V101" s="60">
        <v>0.2</v>
      </c>
      <c r="W101" s="60">
        <v>0.2</v>
      </c>
      <c r="X101" s="60">
        <v>0.6</v>
      </c>
      <c r="Y101" s="67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0.003096804525</v>
      </c>
      <c r="AB101" s="75">
        <f>IF(AA101&gt;=0,AA101,"")</f>
        <v>0.003096804525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49.92</v>
      </c>
      <c r="D102" s="73">
        <f>ROUND(C102,2)</f>
        <v>49.92</v>
      </c>
      <c r="E102" s="60">
        <v>545.04</v>
      </c>
      <c r="F102" s="61">
        <v>5.18</v>
      </c>
      <c r="G102" s="74">
        <v>0.27168</v>
      </c>
      <c r="H102" s="63">
        <f>MAX(G102,-0.12*F102)</f>
        <v>0.27168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0.003701911679999999</v>
      </c>
      <c r="S102" s="60">
        <f>MIN($S$6/100*F102,150)</f>
        <v>0.6215999999999999</v>
      </c>
      <c r="T102" s="60">
        <f>MIN($T$6/100*F102,200)</f>
        <v>0.7769999999999999</v>
      </c>
      <c r="U102" s="60">
        <f>MIN($U$6/100*F102,250)</f>
        <v>1.036</v>
      </c>
      <c r="V102" s="60">
        <v>0.2</v>
      </c>
      <c r="W102" s="60">
        <v>0.2</v>
      </c>
      <c r="X102" s="60">
        <v>0.6</v>
      </c>
      <c r="Y102" s="67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0.003701911679999999</v>
      </c>
      <c r="AB102" s="75">
        <f>IF(AA102&gt;=0,AA102,"")</f>
        <v>0.003701911679999999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49.92</v>
      </c>
      <c r="D103" s="98">
        <f>ROUND(C103,2)</f>
        <v>49.92</v>
      </c>
      <c r="E103" s="99">
        <v>545.04</v>
      </c>
      <c r="F103" s="61">
        <v>5.18</v>
      </c>
      <c r="G103" s="100">
        <v>0.24307</v>
      </c>
      <c r="H103" s="101">
        <f>MAX(G103,-0.12*F103)</f>
        <v>0.24307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67">
        <f>H103*E103/40000</f>
        <v>0.00331207182</v>
      </c>
      <c r="S103" s="105">
        <f>MIN($S$6/100*F103,150)</f>
        <v>0.6215999999999999</v>
      </c>
      <c r="T103" s="105">
        <f>MIN($T$6/100*F103,200)</f>
        <v>0.7769999999999999</v>
      </c>
      <c r="U103" s="105">
        <f>MIN($U$6/100*F103,250)</f>
        <v>1.036</v>
      </c>
      <c r="V103" s="105">
        <v>0.2</v>
      </c>
      <c r="W103" s="105">
        <v>0.2</v>
      </c>
      <c r="X103" s="105">
        <v>0.6</v>
      </c>
      <c r="Y103" s="6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0.00331207182</v>
      </c>
      <c r="AB103" s="107">
        <f>IF(AA103&gt;=0,AA103,"")</f>
        <v>0.00331207182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49.97697916666664</v>
      </c>
      <c r="D104" s="110">
        <f>ROUND(C104,2)</f>
        <v>49.98</v>
      </c>
      <c r="E104" s="111">
        <f>AVERAGE(E6:E103)</f>
        <v>338.485625</v>
      </c>
      <c r="F104" s="111">
        <f>AVERAGE(F6:F103)</f>
        <v>5.104583333333334</v>
      </c>
      <c r="G104" s="112">
        <f>SUM(G8:G103)/4</f>
        <v>10.0828725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2</v>
      </c>
      <c r="Q104" s="112">
        <f>SUM($Q$8:$Q$103)</f>
        <v>0.00144601140675</v>
      </c>
      <c r="R104" s="111">
        <f>SUM(R8:R103)</f>
        <v>0.3535712603050001</v>
      </c>
      <c r="S104" s="113"/>
      <c r="T104" s="113"/>
      <c r="U104" s="113"/>
      <c r="V104" s="113"/>
      <c r="W104" s="113"/>
      <c r="X104" s="113"/>
      <c r="Y104" s="114">
        <f>SUM(Y8:Y103)</f>
        <v>0.03087444449899999</v>
      </c>
      <c r="Z104" s="114">
        <f>SUM(Z8:Z103)</f>
        <v>0</v>
      </c>
      <c r="AA104" s="115">
        <f>SUM(AA8:AA103)</f>
        <v>0.384445704804</v>
      </c>
      <c r="AB104" s="116">
        <f>SUM(AB8:AB103)</f>
        <v>0.384445704804</v>
      </c>
      <c r="AC104" s="117">
        <f>SUM(AC8:AC103)</f>
        <v>0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0.00144601140675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0.07071425206100002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0.38589171621075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58.01700000000001</v>
      </c>
      <c r="AH152" s="86">
        <f>MIN(AG152,$C$2)</f>
        <v>58.01700000000001</v>
      </c>
    </row>
    <row r="153" spans="1:37" customHeight="1" ht="16">
      <c r="AE153" s="16"/>
      <c r="AF153" s="133">
        <f>ROUND((AF152-0.01),2)</f>
        <v>50.03</v>
      </c>
      <c r="AG153" s="134">
        <f>2*$A$2/5</f>
        <v>116.034</v>
      </c>
      <c r="AH153" s="86">
        <f>MIN(AG153,$C$2)</f>
        <v>116.034</v>
      </c>
    </row>
    <row r="154" spans="1:37" customHeight="1" ht="16">
      <c r="AE154" s="16"/>
      <c r="AF154" s="133">
        <f>ROUND((AF153-0.01),2)</f>
        <v>50.02</v>
      </c>
      <c r="AG154" s="134">
        <f>3*$A$2/5</f>
        <v>174.051</v>
      </c>
      <c r="AH154" s="86">
        <f>MIN(AG154,$C$2)</f>
        <v>174.051</v>
      </c>
    </row>
    <row r="155" spans="1:37" customHeight="1" ht="16">
      <c r="AE155" s="16"/>
      <c r="AF155" s="133">
        <f>ROUND((AF154-0.01),2)</f>
        <v>50.01</v>
      </c>
      <c r="AG155" s="134">
        <f>4*$A$2/5</f>
        <v>232.068</v>
      </c>
      <c r="AH155" s="86">
        <f>MIN(AG155,$C$2)</f>
        <v>232.068</v>
      </c>
    </row>
    <row r="156" spans="1:37" customHeight="1" ht="16">
      <c r="AE156" s="16"/>
      <c r="AF156" s="133">
        <f>ROUND((AF155-0.01),2)</f>
        <v>50</v>
      </c>
      <c r="AG156" s="134">
        <f>5*$A$2/5</f>
        <v>290.085</v>
      </c>
      <c r="AH156" s="86">
        <f>MIN(AG156,$C$2)</f>
        <v>290.085</v>
      </c>
    </row>
    <row r="157" spans="1:37" customHeight="1" ht="16">
      <c r="AE157" s="16"/>
      <c r="AF157" s="133">
        <f>ROUND((AF156-0.01),2)</f>
        <v>49.99</v>
      </c>
      <c r="AG157" s="134">
        <f>50+15*$A$2/16</f>
        <v>321.9546875</v>
      </c>
      <c r="AH157" s="86">
        <f>MIN(AG157,$C$2)</f>
        <v>321.9546875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353.824375</v>
      </c>
      <c r="AH158" s="86">
        <f>MIN(AG158,$C$2)</f>
        <v>353.824375</v>
      </c>
    </row>
    <row r="159" spans="1:37" customHeight="1" ht="16">
      <c r="AE159" s="16"/>
      <c r="AF159" s="133">
        <f>ROUND((AF158-0.01),2)</f>
        <v>49.97</v>
      </c>
      <c r="AG159" s="134">
        <f>150+13*$A$2/16</f>
        <v>385.6940625</v>
      </c>
      <c r="AH159" s="86">
        <f>MIN(AG159,$C$2)</f>
        <v>385.6940625</v>
      </c>
    </row>
    <row r="160" spans="1:37" customHeight="1" ht="16">
      <c r="AE160" s="16"/>
      <c r="AF160" s="133">
        <f>ROUND((AF159-0.01),2)</f>
        <v>49.96</v>
      </c>
      <c r="AG160" s="134">
        <f>200+12*$A$2/16</f>
        <v>417.56375</v>
      </c>
      <c r="AH160" s="86">
        <f>MIN(AG160,$C$2)</f>
        <v>417.56375</v>
      </c>
    </row>
    <row r="161" spans="1:37" customHeight="1" ht="16">
      <c r="AE161" s="16"/>
      <c r="AF161" s="133">
        <f>ROUND((AF160-0.01),2)</f>
        <v>49.95</v>
      </c>
      <c r="AG161" s="134">
        <f>250+11*$A$2/16</f>
        <v>449.4334375</v>
      </c>
      <c r="AH161" s="86">
        <f>MIN(AG161,$C$2)</f>
        <v>449.4334375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481.303125</v>
      </c>
      <c r="AH162" s="86">
        <f>MIN(AG162,$C$2)</f>
        <v>481.303125</v>
      </c>
    </row>
    <row r="163" spans="1:37" customHeight="1" ht="16">
      <c r="AE163" s="16"/>
      <c r="AF163" s="133">
        <f>ROUND((AF162-0.01),2)</f>
        <v>49.93</v>
      </c>
      <c r="AG163" s="134">
        <f>350+9*$A$2/16</f>
        <v>513.1728125</v>
      </c>
      <c r="AH163" s="86">
        <f>MIN(AG163,$C$2)</f>
        <v>513.1728125</v>
      </c>
    </row>
    <row r="164" spans="1:37" customHeight="1" ht="15">
      <c r="AE164" s="16"/>
      <c r="AF164" s="133">
        <f>ROUND((AF163-0.01),2)</f>
        <v>49.92</v>
      </c>
      <c r="AG164" s="134">
        <f>400+8*$A$2/16</f>
        <v>545.0425</v>
      </c>
      <c r="AH164" s="135">
        <f>MIN(AG164,$C$2)</f>
        <v>545.0425</v>
      </c>
    </row>
    <row r="165" spans="1:37" customHeight="1" ht="15">
      <c r="AE165" s="16"/>
      <c r="AF165" s="133">
        <f>ROUND((AF164-0.01),2)</f>
        <v>49.91</v>
      </c>
      <c r="AG165" s="134">
        <f>450+7*$A$2/16</f>
        <v>576.9121875000001</v>
      </c>
      <c r="AH165" s="135">
        <f>MIN(AG165,$C$2)</f>
        <v>576.9121875000001</v>
      </c>
    </row>
    <row r="166" spans="1:37" customHeight="1" ht="15">
      <c r="AE166" s="16"/>
      <c r="AF166" s="133">
        <f>ROUND((AF165-0.01),2)</f>
        <v>49.9</v>
      </c>
      <c r="AG166" s="134">
        <f>500+6*$A$2/16</f>
        <v>608.781875</v>
      </c>
      <c r="AH166" s="135">
        <f>MIN(AG166,$C$2)</f>
        <v>608.781875</v>
      </c>
    </row>
    <row r="167" spans="1:37" customHeight="1" ht="15">
      <c r="AE167" s="16"/>
      <c r="AF167" s="133">
        <f>ROUND((AF166-0.01),2)</f>
        <v>49.89</v>
      </c>
      <c r="AG167" s="134">
        <f>550+5*$A$2/16</f>
        <v>640.6515625</v>
      </c>
      <c r="AH167" s="135">
        <f>MIN(AG167,$C$2)</f>
        <v>640.6515625</v>
      </c>
    </row>
    <row r="168" spans="1:37" customHeight="1" ht="15">
      <c r="AE168" s="16"/>
      <c r="AF168" s="133">
        <f>ROUND((AF167-0.01),2)</f>
        <v>49.88</v>
      </c>
      <c r="AG168" s="134">
        <f>600+4*$A$2/16</f>
        <v>672.52125</v>
      </c>
      <c r="AH168" s="135">
        <f>MIN(AG168,$C$2)</f>
        <v>672.52125</v>
      </c>
    </row>
    <row r="169" spans="1:37" customHeight="1" ht="15">
      <c r="AE169" s="16"/>
      <c r="AF169" s="133">
        <f>ROUND((AF168-0.01),2)</f>
        <v>49.87</v>
      </c>
      <c r="AG169" s="134">
        <f>650+3*$A$2/16</f>
        <v>704.3909375000001</v>
      </c>
      <c r="AH169" s="135">
        <f>MIN(AG169,$C$2)</f>
        <v>704.3909375000001</v>
      </c>
    </row>
    <row r="170" spans="1:37" customHeight="1" ht="15">
      <c r="AE170" s="16"/>
      <c r="AF170" s="133">
        <f>ROUND((AF169-0.01),2)</f>
        <v>49.86</v>
      </c>
      <c r="AG170" s="134">
        <f>700+2*$A$2/16</f>
        <v>736.260625</v>
      </c>
      <c r="AH170" s="135">
        <f>MIN(AG170,$C$2)</f>
        <v>736.260625</v>
      </c>
    </row>
    <row r="171" spans="1:37" customHeight="1" ht="15">
      <c r="AE171" s="16"/>
      <c r="AF171" s="133">
        <f>ROUND((AF170-0.01),2)</f>
        <v>49.85</v>
      </c>
      <c r="AG171" s="134">
        <f>750+1*$A$2/16</f>
        <v>768.1303124999999</v>
      </c>
      <c r="AH171" s="135">
        <f>MIN(AG171,$C$2)</f>
        <v>768.1303124999999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cols>
    <col min="18" max="18" width="18.1640625" customWidth="true" style="0"/>
    <col min="25" max="25" width="17.5" customWidth="true" style="0"/>
    <col min="26" max="26" width="16.6640625" customWidth="true" style="0"/>
  </cols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0.4461828069105001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287.063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15.41</v>
      </c>
      <c r="K2" s="21"/>
      <c r="L2" s="21">
        <v>6</v>
      </c>
      <c r="M2" s="21"/>
      <c r="N2" s="21">
        <v>0.6909999999999999</v>
      </c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2.5</v>
      </c>
      <c r="M3" s="27"/>
      <c r="N3" s="27">
        <v>1.28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57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49.94</v>
      </c>
      <c r="D8" s="59">
        <f>ROUND(C8,2)</f>
        <v>49.94</v>
      </c>
      <c r="E8" s="60">
        <v>479.41</v>
      </c>
      <c r="F8" s="61">
        <v>5.09</v>
      </c>
      <c r="G8" s="62">
        <v>0.16591</v>
      </c>
      <c r="H8" s="63">
        <f>MAX(G8,-0.12*F8)</f>
        <v>0.16591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0.0019884728275</v>
      </c>
      <c r="S8" s="60">
        <f>MIN($S$6/100*F8,150)</f>
        <v>0.6108</v>
      </c>
      <c r="T8" s="60">
        <f>MIN($T$6/100*F8,200)</f>
        <v>0.7635</v>
      </c>
      <c r="U8" s="60">
        <f>MIN($U$6/100*F8,250)</f>
        <v>1.018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138">
        <f>IF(AND(C8&gt;=50.1,G8&lt;0),($A$2)*ABS(G8)/40000,0)</f>
        <v>0</v>
      </c>
      <c r="AA8" s="67">
        <f>R8+Y8+Z8</f>
        <v>0.0019884728275</v>
      </c>
      <c r="AB8" s="64">
        <f>IF(AA8&gt;=0,AA8,"")</f>
        <v>0.0019884728275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49.95</v>
      </c>
      <c r="D9" s="73">
        <f>ROUND(C9,2)</f>
        <v>49.95</v>
      </c>
      <c r="E9" s="60">
        <v>447.36</v>
      </c>
      <c r="F9" s="61">
        <v>5.09</v>
      </c>
      <c r="G9" s="74">
        <v>0.18021</v>
      </c>
      <c r="H9" s="63">
        <f>MAX(G9,-0.12*F9)</f>
        <v>0.18021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0.00201546864</v>
      </c>
      <c r="S9" s="60">
        <f>MIN($S$6/100*F9,150)</f>
        <v>0.6108</v>
      </c>
      <c r="T9" s="60">
        <f>MIN($T$6/100*F9,200)</f>
        <v>0.7635</v>
      </c>
      <c r="U9" s="60">
        <f>MIN($U$6/100*F9,250)</f>
        <v>1.018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138">
        <f>IF(AND(C9&gt;=50.1,G9&lt;0),($A$2)*ABS(G9)/40000,0)</f>
        <v>0</v>
      </c>
      <c r="AA9" s="67">
        <f>R9+Y9+Z9</f>
        <v>0.00201546864</v>
      </c>
      <c r="AB9" s="139">
        <f>IF(AA9&gt;=0,AA9,"")</f>
        <v>0.00201546864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49.99</v>
      </c>
      <c r="D10" s="73">
        <f>ROUND(C10,2)</f>
        <v>49.99</v>
      </c>
      <c r="E10" s="60">
        <v>319.12</v>
      </c>
      <c r="F10" s="61">
        <v>5.09</v>
      </c>
      <c r="G10" s="74">
        <v>0.1604</v>
      </c>
      <c r="H10" s="63">
        <f>MAX(G10,-0.12*F10)</f>
        <v>0.1604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0.0012796712</v>
      </c>
      <c r="S10" s="60">
        <f>MIN($S$6/100*F10,150)</f>
        <v>0.6108</v>
      </c>
      <c r="T10" s="60">
        <f>MIN($T$6/100*F10,200)</f>
        <v>0.7635</v>
      </c>
      <c r="U10" s="60">
        <f>MIN($U$6/100*F10,250)</f>
        <v>1.018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138">
        <f>IF(AND(C10&gt;=50.1,G10&lt;0),($A$2)*ABS(G10)/40000,0)</f>
        <v>0</v>
      </c>
      <c r="AA10" s="67">
        <f>R10+Y10+Z10</f>
        <v>0.0012796712</v>
      </c>
      <c r="AB10" s="139">
        <f>IF(AA10&gt;=0,AA10,"")</f>
        <v>0.0012796712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50.01</v>
      </c>
      <c r="D11" s="73">
        <f>ROUND(C11,2)</f>
        <v>50.01</v>
      </c>
      <c r="E11" s="60">
        <v>229.65</v>
      </c>
      <c r="F11" s="61">
        <v>5.09</v>
      </c>
      <c r="G11" s="74">
        <v>0.17141</v>
      </c>
      <c r="H11" s="63">
        <f>MAX(G11,-0.12*F11)</f>
        <v>0.17141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0.0009841076625000001</v>
      </c>
      <c r="S11" s="60">
        <f>MIN($S$6/100*F11,150)</f>
        <v>0.6108</v>
      </c>
      <c r="T11" s="60">
        <f>MIN($T$6/100*F11,200)</f>
        <v>0.7635</v>
      </c>
      <c r="U11" s="60">
        <f>MIN($U$6/100*F11,250)</f>
        <v>1.018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138">
        <f>IF(AND(C11&gt;=50.1,G11&lt;0),($A$2)*ABS(G11)/40000,0)</f>
        <v>0</v>
      </c>
      <c r="AA11" s="67">
        <f>R11+Y11+Z11</f>
        <v>0.0009841076625000001</v>
      </c>
      <c r="AB11" s="139">
        <f>IF(AA11&gt;=0,AA11,"")</f>
        <v>0.0009841076625000001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</v>
      </c>
      <c r="D12" s="73">
        <f>ROUND(C12,2)</f>
        <v>50</v>
      </c>
      <c r="E12" s="60">
        <v>287.06</v>
      </c>
      <c r="F12" s="61">
        <v>5.09</v>
      </c>
      <c r="G12" s="74">
        <v>0.15858</v>
      </c>
      <c r="H12" s="63">
        <f>MAX(G12,-0.12*F12)</f>
        <v>0.15858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0.00113804937</v>
      </c>
      <c r="S12" s="60">
        <f>MIN($S$6/100*F12,150)</f>
        <v>0.6108</v>
      </c>
      <c r="T12" s="60">
        <f>MIN($T$6/100*F12,200)</f>
        <v>0.7635</v>
      </c>
      <c r="U12" s="60">
        <f>MIN($U$6/100*F12,250)</f>
        <v>1.018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138">
        <f>IF(AND(C12&gt;=50.1,G12&lt;0),($A$2)*ABS(G12)/40000,0)</f>
        <v>0</v>
      </c>
      <c r="AA12" s="67">
        <f>R12+Y12+Z12</f>
        <v>0.00113804937</v>
      </c>
      <c r="AB12" s="139">
        <f>IF(AA12&gt;=0,AA12,"")</f>
        <v>0.00113804937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49.99</v>
      </c>
      <c r="D13" s="73">
        <f>ROUND(C13,2)</f>
        <v>49.99</v>
      </c>
      <c r="E13" s="60">
        <v>319.12</v>
      </c>
      <c r="F13" s="61">
        <v>5.09</v>
      </c>
      <c r="G13" s="74">
        <v>0.16663</v>
      </c>
      <c r="H13" s="63">
        <f>MAX(G13,-0.12*F13)</f>
        <v>0.16663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0.00132937414</v>
      </c>
      <c r="S13" s="60">
        <f>MIN($S$6/100*F13,150)</f>
        <v>0.6108</v>
      </c>
      <c r="T13" s="60">
        <f>MIN($T$6/100*F13,200)</f>
        <v>0.7635</v>
      </c>
      <c r="U13" s="60">
        <f>MIN($U$6/100*F13,250)</f>
        <v>1.018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138">
        <f>IF(AND(C13&gt;=50.1,G13&lt;0),($A$2)*ABS(G13)/40000,0)</f>
        <v>0</v>
      </c>
      <c r="AA13" s="67">
        <f>R13+Y13+Z13</f>
        <v>0.00132937414</v>
      </c>
      <c r="AB13" s="139">
        <f>IF(AA13&gt;=0,AA13,"")</f>
        <v>0.00132937414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49.97</v>
      </c>
      <c r="D14" s="73">
        <f>ROUND(C14,2)</f>
        <v>49.97</v>
      </c>
      <c r="E14" s="60">
        <v>383.24</v>
      </c>
      <c r="F14" s="61">
        <v>5.09</v>
      </c>
      <c r="G14" s="74">
        <v>0.18057</v>
      </c>
      <c r="H14" s="63">
        <f>MAX(G14,-0.12*F14)</f>
        <v>0.18057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0.00173004117</v>
      </c>
      <c r="S14" s="60">
        <f>MIN($S$6/100*F14,150)</f>
        <v>0.6108</v>
      </c>
      <c r="T14" s="60">
        <f>MIN($T$6/100*F14,200)</f>
        <v>0.7635</v>
      </c>
      <c r="U14" s="60">
        <f>MIN($U$6/100*F14,250)</f>
        <v>1.018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138">
        <f>IF(AND(C14&gt;=50.1,G14&lt;0),($A$2)*ABS(G14)/40000,0)</f>
        <v>0</v>
      </c>
      <c r="AA14" s="67">
        <f>R14+Y14+Z14</f>
        <v>0.00173004117</v>
      </c>
      <c r="AB14" s="139">
        <f>IF(AA14&gt;=0,AA14,"")</f>
        <v>0.00173004117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</v>
      </c>
      <c r="D15" s="73">
        <f>ROUND(C15,2)</f>
        <v>50</v>
      </c>
      <c r="E15" s="60">
        <v>287.06</v>
      </c>
      <c r="F15" s="61">
        <v>5.09</v>
      </c>
      <c r="G15" s="74">
        <v>0.1604</v>
      </c>
      <c r="H15" s="63">
        <f>MAX(G15,-0.12*F15)</f>
        <v>0.1604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0.0011511106</v>
      </c>
      <c r="S15" s="60">
        <f>MIN($S$6/100*F15,150)</f>
        <v>0.6108</v>
      </c>
      <c r="T15" s="60">
        <f>MIN($T$6/100*F15,200)</f>
        <v>0.7635</v>
      </c>
      <c r="U15" s="60">
        <f>MIN($U$6/100*F15,250)</f>
        <v>1.018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138">
        <f>IF(AND(C15&gt;=50.1,G15&lt;0),($A$2)*ABS(G15)/40000,0)</f>
        <v>0</v>
      </c>
      <c r="AA15" s="67">
        <f>R15+Y15+Z15</f>
        <v>0.0011511106</v>
      </c>
      <c r="AB15" s="139">
        <f>IF(AA15&gt;=0,AA15,"")</f>
        <v>0.0011511106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49.97</v>
      </c>
      <c r="D16" s="73">
        <f>ROUND(C16,2)</f>
        <v>49.97</v>
      </c>
      <c r="E16" s="60">
        <v>383.24</v>
      </c>
      <c r="F16" s="61">
        <v>5.09</v>
      </c>
      <c r="G16" s="74">
        <v>0.16591</v>
      </c>
      <c r="H16" s="63">
        <f>MAX(G16,-0.12*F16)</f>
        <v>0.16591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0.00158958371</v>
      </c>
      <c r="S16" s="60">
        <f>MIN($S$6/100*F16,150)</f>
        <v>0.6108</v>
      </c>
      <c r="T16" s="60">
        <f>MIN($T$6/100*F16,200)</f>
        <v>0.7635</v>
      </c>
      <c r="U16" s="60">
        <f>MIN($U$6/100*F16,250)</f>
        <v>1.018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138">
        <f>IF(AND(C16&gt;=50.1,G16&lt;0),($A$2)*ABS(G16)/40000,0)</f>
        <v>0</v>
      </c>
      <c r="AA16" s="67">
        <f>R16+Y16+Z16</f>
        <v>0.00158958371</v>
      </c>
      <c r="AB16" s="139">
        <f>IF(AA16&gt;=0,AA16,"")</f>
        <v>0.00158958371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49.95</v>
      </c>
      <c r="D17" s="73">
        <f>ROUND(C17,2)</f>
        <v>49.95</v>
      </c>
      <c r="E17" s="60">
        <v>447.36</v>
      </c>
      <c r="F17" s="61">
        <v>5.09</v>
      </c>
      <c r="G17" s="74">
        <v>0.19563</v>
      </c>
      <c r="H17" s="63">
        <f>MAX(G17,-0.12*F17)</f>
        <v>0.19563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0.00218792592</v>
      </c>
      <c r="S17" s="60">
        <f>MIN($S$6/100*F17,150)</f>
        <v>0.6108</v>
      </c>
      <c r="T17" s="60">
        <f>MIN($T$6/100*F17,200)</f>
        <v>0.7635</v>
      </c>
      <c r="U17" s="60">
        <f>MIN($U$6/100*F17,250)</f>
        <v>1.018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138">
        <f>IF(AND(C17&gt;=50.1,G17&lt;0),($A$2)*ABS(G17)/40000,0)</f>
        <v>0</v>
      </c>
      <c r="AA17" s="67">
        <f>R17+Y17+Z17</f>
        <v>0.00218792592</v>
      </c>
      <c r="AB17" s="139">
        <f>IF(AA17&gt;=0,AA17,"")</f>
        <v>0.00218792592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49.97</v>
      </c>
      <c r="D18" s="73">
        <f>ROUND(C18,2)</f>
        <v>49.97</v>
      </c>
      <c r="E18" s="60">
        <v>383.24</v>
      </c>
      <c r="F18" s="61">
        <v>5.09</v>
      </c>
      <c r="G18" s="74">
        <v>0.19818</v>
      </c>
      <c r="H18" s="63">
        <f>MAX(G18,-0.12*F18)</f>
        <v>0.19818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0.00189876258</v>
      </c>
      <c r="S18" s="60">
        <f>MIN($S$6/100*F18,150)</f>
        <v>0.6108</v>
      </c>
      <c r="T18" s="60">
        <f>MIN($T$6/100*F18,200)</f>
        <v>0.7635</v>
      </c>
      <c r="U18" s="60">
        <f>MIN($U$6/100*F18,250)</f>
        <v>1.018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138">
        <f>IF(AND(C18&gt;=50.1,G18&lt;0),($A$2)*ABS(G18)/40000,0)</f>
        <v>0</v>
      </c>
      <c r="AA18" s="67">
        <f>R18+Y18+Z18</f>
        <v>0.00189876258</v>
      </c>
      <c r="AB18" s="139">
        <f>IF(AA18&gt;=0,AA18,"")</f>
        <v>0.00189876258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49.95</v>
      </c>
      <c r="D19" s="73">
        <f>ROUND(C19,2)</f>
        <v>49.95</v>
      </c>
      <c r="E19" s="60">
        <v>447.36</v>
      </c>
      <c r="F19" s="61">
        <v>5.09</v>
      </c>
      <c r="G19" s="74">
        <v>0.23377</v>
      </c>
      <c r="H19" s="63">
        <f>MAX(G19,-0.12*F19)</f>
        <v>0.23377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0.00261448368</v>
      </c>
      <c r="S19" s="60">
        <f>MIN($S$6/100*F19,150)</f>
        <v>0.6108</v>
      </c>
      <c r="T19" s="60">
        <f>MIN($T$6/100*F19,200)</f>
        <v>0.7635</v>
      </c>
      <c r="U19" s="60">
        <f>MIN($U$6/100*F19,250)</f>
        <v>1.018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138">
        <f>IF(AND(C19&gt;=50.1,G19&lt;0),($A$2)*ABS(G19)/40000,0)</f>
        <v>0</v>
      </c>
      <c r="AA19" s="67">
        <f>R19+Y19+Z19</f>
        <v>0.00261448368</v>
      </c>
      <c r="AB19" s="139">
        <f>IF(AA19&gt;=0,AA19,"")</f>
        <v>0.00261448368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49.96</v>
      </c>
      <c r="D20" s="73">
        <f>ROUND(C20,2)</f>
        <v>49.96</v>
      </c>
      <c r="E20" s="60">
        <v>415.3</v>
      </c>
      <c r="F20" s="61">
        <v>5.09</v>
      </c>
      <c r="G20" s="74">
        <v>0.26824</v>
      </c>
      <c r="H20" s="63">
        <f>MAX(G20,-0.12*F20)</f>
        <v>0.26824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0.0027850018</v>
      </c>
      <c r="S20" s="60">
        <f>MIN($S$6/100*F20,150)</f>
        <v>0.6108</v>
      </c>
      <c r="T20" s="60">
        <f>MIN($T$6/100*F20,200)</f>
        <v>0.7635</v>
      </c>
      <c r="U20" s="60">
        <f>MIN($U$6/100*F20,250)</f>
        <v>1.018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138">
        <f>IF(AND(C20&gt;=50.1,G20&lt;0),($A$2)*ABS(G20)/40000,0)</f>
        <v>0</v>
      </c>
      <c r="AA20" s="67">
        <f>R20+Y20+Z20</f>
        <v>0.0027850018</v>
      </c>
      <c r="AB20" s="139">
        <f>IF(AA20&gt;=0,AA20,"")</f>
        <v>0.0027850018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49.98</v>
      </c>
      <c r="D21" s="73">
        <f>ROUND(C21,2)</f>
        <v>49.98</v>
      </c>
      <c r="E21" s="60">
        <v>351.18</v>
      </c>
      <c r="F21" s="61">
        <v>5.09</v>
      </c>
      <c r="G21" s="74">
        <v>0.26311</v>
      </c>
      <c r="H21" s="63">
        <f>MAX(G21,-0.12*F21)</f>
        <v>0.26311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0.002309974245</v>
      </c>
      <c r="S21" s="60">
        <f>MIN($S$6/100*F21,150)</f>
        <v>0.6108</v>
      </c>
      <c r="T21" s="60">
        <f>MIN($T$6/100*F21,200)</f>
        <v>0.7635</v>
      </c>
      <c r="U21" s="60">
        <f>MIN($U$6/100*F21,250)</f>
        <v>1.018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138">
        <f>IF(AND(C21&gt;=50.1,G21&lt;0),($A$2)*ABS(G21)/40000,0)</f>
        <v>0</v>
      </c>
      <c r="AA21" s="67">
        <f>R21+Y21+Z21</f>
        <v>0.002309974245</v>
      </c>
      <c r="AB21" s="139">
        <f>IF(AA21&gt;=0,AA21,"")</f>
        <v>0.002309974245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49.94</v>
      </c>
      <c r="D22" s="73">
        <f>ROUND(C22,2)</f>
        <v>49.94</v>
      </c>
      <c r="E22" s="60">
        <v>479.41</v>
      </c>
      <c r="F22" s="61">
        <v>5.09</v>
      </c>
      <c r="G22" s="74">
        <v>0.27595</v>
      </c>
      <c r="H22" s="63">
        <f>MAX(G22,-0.12*F22)</f>
        <v>0.27595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0.0033073297375</v>
      </c>
      <c r="S22" s="60">
        <f>MIN($S$6/100*F22,150)</f>
        <v>0.6108</v>
      </c>
      <c r="T22" s="60">
        <f>MIN($T$6/100*F22,200)</f>
        <v>0.7635</v>
      </c>
      <c r="U22" s="60">
        <f>MIN($U$6/100*F22,250)</f>
        <v>1.018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138">
        <f>IF(AND(C22&gt;=50.1,G22&lt;0),($A$2)*ABS(G22)/40000,0)</f>
        <v>0</v>
      </c>
      <c r="AA22" s="67">
        <f>R22+Y22+Z22</f>
        <v>0.0033073297375</v>
      </c>
      <c r="AB22" s="139">
        <f>IF(AA22&gt;=0,AA22,"")</f>
        <v>0.0033073297375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49.99</v>
      </c>
      <c r="D23" s="73">
        <f>ROUND(C23,2)</f>
        <v>49.99</v>
      </c>
      <c r="E23" s="60">
        <v>319.12</v>
      </c>
      <c r="F23" s="61">
        <v>5.09</v>
      </c>
      <c r="G23" s="74">
        <v>0.27923</v>
      </c>
      <c r="H23" s="63">
        <f>MAX(G23,-0.12*F23)</f>
        <v>0.27923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0.00222769694</v>
      </c>
      <c r="S23" s="60">
        <f>MIN($S$6/100*F23,150)</f>
        <v>0.6108</v>
      </c>
      <c r="T23" s="60">
        <f>MIN($T$6/100*F23,200)</f>
        <v>0.7635</v>
      </c>
      <c r="U23" s="60">
        <f>MIN($U$6/100*F23,250)</f>
        <v>1.018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138">
        <f>IF(AND(C23&gt;=50.1,G23&lt;0),($A$2)*ABS(G23)/40000,0)</f>
        <v>0</v>
      </c>
      <c r="AA23" s="67">
        <f>R23+Y23+Z23</f>
        <v>0.00222769694</v>
      </c>
      <c r="AB23" s="139">
        <f>IF(AA23&gt;=0,AA23,"")</f>
        <v>0.00222769694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49.93</v>
      </c>
      <c r="D24" s="73">
        <f>ROUND(C24,2)</f>
        <v>49.93</v>
      </c>
      <c r="E24" s="60">
        <v>511.47</v>
      </c>
      <c r="F24" s="61">
        <v>5.09</v>
      </c>
      <c r="G24" s="74">
        <v>0.26714</v>
      </c>
      <c r="H24" s="63">
        <f>MAX(G24,-0.12*F24)</f>
        <v>0.26714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0.003415852395</v>
      </c>
      <c r="S24" s="60">
        <f>MIN($S$6/100*F24,150)</f>
        <v>0.6108</v>
      </c>
      <c r="T24" s="60">
        <f>MIN($T$6/100*F24,200)</f>
        <v>0.7635</v>
      </c>
      <c r="U24" s="60">
        <f>MIN($U$6/100*F24,250)</f>
        <v>1.018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138">
        <f>IF(AND(C24&gt;=50.1,G24&lt;0),($A$2)*ABS(G24)/40000,0)</f>
        <v>0</v>
      </c>
      <c r="AA24" s="67">
        <f>R24+Y24+Z24</f>
        <v>0.003415852395</v>
      </c>
      <c r="AB24" s="139">
        <f>IF(AA24&gt;=0,AA24,"")</f>
        <v>0.003415852395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50.03</v>
      </c>
      <c r="D25" s="73">
        <f>ROUND(C25,2)</f>
        <v>50.03</v>
      </c>
      <c r="E25" s="60">
        <v>114.83</v>
      </c>
      <c r="F25" s="61">
        <v>5.09</v>
      </c>
      <c r="G25" s="74">
        <v>0.27595</v>
      </c>
      <c r="H25" s="63">
        <f>MAX(G25,-0.12*F25)</f>
        <v>0.27595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0.0007921834624999999</v>
      </c>
      <c r="S25" s="60">
        <f>MIN($S$6/100*F25,150)</f>
        <v>0.6108</v>
      </c>
      <c r="T25" s="60">
        <f>MIN($T$6/100*F25,200)</f>
        <v>0.7635</v>
      </c>
      <c r="U25" s="60">
        <f>MIN($U$6/100*F25,250)</f>
        <v>1.018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138">
        <f>IF(AND(C25&gt;=50.1,G25&lt;0),($A$2)*ABS(G25)/40000,0)</f>
        <v>0</v>
      </c>
      <c r="AA25" s="67">
        <f>R25+Y25+Z25</f>
        <v>0.0007921834624999999</v>
      </c>
      <c r="AB25" s="139">
        <f>IF(AA25&gt;=0,AA25,"")</f>
        <v>0.0007921834624999999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50.04</v>
      </c>
      <c r="D26" s="73">
        <f>ROUND(C26,2)</f>
        <v>50.04</v>
      </c>
      <c r="E26" s="60">
        <v>57.41</v>
      </c>
      <c r="F26" s="61">
        <v>5.09</v>
      </c>
      <c r="G26" s="74">
        <v>0.27962</v>
      </c>
      <c r="H26" s="63">
        <f>MAX(G26,-0.12*F26)</f>
        <v>0.27962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0.0004013246049999999</v>
      </c>
      <c r="S26" s="60">
        <f>MIN($S$6/100*F26,150)</f>
        <v>0.6108</v>
      </c>
      <c r="T26" s="60">
        <f>MIN($T$6/100*F26,200)</f>
        <v>0.7635</v>
      </c>
      <c r="U26" s="60">
        <f>MIN($U$6/100*F26,250)</f>
        <v>1.018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138">
        <f>IF(AND(C26&gt;=50.1,G26&lt;0),($A$2)*ABS(G26)/40000,0)</f>
        <v>0</v>
      </c>
      <c r="AA26" s="67">
        <f>R26+Y26+Z26</f>
        <v>0.0004013246049999999</v>
      </c>
      <c r="AB26" s="139">
        <f>IF(AA26&gt;=0,AA26,"")</f>
        <v>0.0004013246049999999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50.04</v>
      </c>
      <c r="D27" s="73">
        <f>ROUND(C27,2)</f>
        <v>50.04</v>
      </c>
      <c r="E27" s="60">
        <v>57.41</v>
      </c>
      <c r="F27" s="61">
        <v>5.09</v>
      </c>
      <c r="G27" s="74">
        <v>0.28181</v>
      </c>
      <c r="H27" s="63">
        <f>MAX(G27,-0.12*F27)</f>
        <v>0.28181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0.0004044678025</v>
      </c>
      <c r="S27" s="60">
        <f>MIN($S$6/100*F27,150)</f>
        <v>0.6108</v>
      </c>
      <c r="T27" s="60">
        <f>MIN($T$6/100*F27,200)</f>
        <v>0.7635</v>
      </c>
      <c r="U27" s="60">
        <f>MIN($U$6/100*F27,250)</f>
        <v>1.018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138">
        <f>IF(AND(C27&gt;=50.1,G27&lt;0),($A$2)*ABS(G27)/40000,0)</f>
        <v>0</v>
      </c>
      <c r="AA27" s="67">
        <f>R27+Y27+Z27</f>
        <v>0.0004044678025</v>
      </c>
      <c r="AB27" s="139">
        <f>IF(AA27&gt;=0,AA27,"")</f>
        <v>0.0004044678025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49.97</v>
      </c>
      <c r="D28" s="73">
        <f>ROUND(C28,2)</f>
        <v>49.97</v>
      </c>
      <c r="E28" s="60">
        <v>383.24</v>
      </c>
      <c r="F28" s="61">
        <v>5.170000000000001</v>
      </c>
      <c r="G28" s="74">
        <v>0.40766</v>
      </c>
      <c r="H28" s="63">
        <f>MAX(G28,-0.12*F28)</f>
        <v>0.40766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0.00390579046</v>
      </c>
      <c r="S28" s="60">
        <f>MIN($S$6/100*F28,150)</f>
        <v>0.6204000000000001</v>
      </c>
      <c r="T28" s="60">
        <f>MIN($T$6/100*F28,200)</f>
        <v>0.7755000000000001</v>
      </c>
      <c r="U28" s="60">
        <f>MIN($U$6/100*F28,250)</f>
        <v>1.034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138">
        <f>IF(AND(C28&gt;=50.1,G28&lt;0),($A$2)*ABS(G28)/40000,0)</f>
        <v>0</v>
      </c>
      <c r="AA28" s="67">
        <f>R28+Y28+Z28</f>
        <v>0.00390579046</v>
      </c>
      <c r="AB28" s="139">
        <f>IF(AA28&gt;=0,AA28,"")</f>
        <v>0.00390579046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49.93</v>
      </c>
      <c r="D29" s="73">
        <f>ROUND(C29,2)</f>
        <v>49.93</v>
      </c>
      <c r="E29" s="60">
        <v>511.47</v>
      </c>
      <c r="F29" s="61">
        <v>5.170000000000001</v>
      </c>
      <c r="G29" s="74">
        <v>0.42416</v>
      </c>
      <c r="H29" s="63">
        <f>MAX(G29,-0.12*F29)</f>
        <v>0.42416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0.00542362788</v>
      </c>
      <c r="S29" s="60">
        <f>MIN($S$6/100*F29,150)</f>
        <v>0.6204000000000001</v>
      </c>
      <c r="T29" s="60">
        <f>MIN($T$6/100*F29,200)</f>
        <v>0.7755000000000001</v>
      </c>
      <c r="U29" s="60">
        <f>MIN($U$6/100*F29,250)</f>
        <v>1.034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138">
        <f>IF(AND(C29&gt;=50.1,G29&lt;0),($A$2)*ABS(G29)/40000,0)</f>
        <v>0</v>
      </c>
      <c r="AA29" s="67">
        <f>R29+Y29+Z29</f>
        <v>0.00542362788</v>
      </c>
      <c r="AB29" s="139">
        <f>IF(AA29&gt;=0,AA29,"")</f>
        <v>0.00542362788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49.93</v>
      </c>
      <c r="D30" s="73">
        <f>ROUND(C30,2)</f>
        <v>49.93</v>
      </c>
      <c r="E30" s="60">
        <v>511.47</v>
      </c>
      <c r="F30" s="61">
        <v>5.170000000000001</v>
      </c>
      <c r="G30" s="74">
        <v>0.43701</v>
      </c>
      <c r="H30" s="63">
        <f>MAX(G30,-0.12*F30)</f>
        <v>0.43701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0.0055879376175</v>
      </c>
      <c r="S30" s="60">
        <f>MIN($S$6/100*F30,150)</f>
        <v>0.6204000000000001</v>
      </c>
      <c r="T30" s="60">
        <f>MIN($T$6/100*F30,200)</f>
        <v>0.7755000000000001</v>
      </c>
      <c r="U30" s="60">
        <f>MIN($U$6/100*F30,250)</f>
        <v>1.034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138">
        <f>IF(AND(C30&gt;=50.1,G30&lt;0),($A$2)*ABS(G30)/40000,0)</f>
        <v>0</v>
      </c>
      <c r="AA30" s="67">
        <f>R30+Y30+Z30</f>
        <v>0.0055879376175</v>
      </c>
      <c r="AB30" s="139">
        <f>IF(AA30&gt;=0,AA30,"")</f>
        <v>0.0055879376175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49.9</v>
      </c>
      <c r="D31" s="73">
        <f>ROUND(C31,2)</f>
        <v>49.9</v>
      </c>
      <c r="E31" s="60">
        <v>607.65</v>
      </c>
      <c r="F31" s="61">
        <v>5.170000000000001</v>
      </c>
      <c r="G31" s="74">
        <v>0.43993</v>
      </c>
      <c r="H31" s="63">
        <f>MAX(G31,-0.12*F31)</f>
        <v>0.43993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0.0066830866125</v>
      </c>
      <c r="S31" s="60">
        <f>MIN($S$6/100*F31,150)</f>
        <v>0.6204000000000001</v>
      </c>
      <c r="T31" s="60">
        <f>MIN($T$6/100*F31,200)</f>
        <v>0.7755000000000001</v>
      </c>
      <c r="U31" s="60">
        <f>MIN($U$6/100*F31,250)</f>
        <v>1.034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138">
        <f>IF(AND(C31&gt;=50.1,G31&lt;0),($A$2)*ABS(G31)/40000,0)</f>
        <v>0</v>
      </c>
      <c r="AA31" s="67">
        <f>R31+Y31+Z31</f>
        <v>0.0066830866125</v>
      </c>
      <c r="AB31" s="139">
        <f>IF(AA31&gt;=0,AA31,"")</f>
        <v>0.0066830866125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49.91</v>
      </c>
      <c r="D32" s="73">
        <f>ROUND(C32,2)</f>
        <v>49.91</v>
      </c>
      <c r="E32" s="60">
        <v>575.59</v>
      </c>
      <c r="F32" s="61">
        <v>5.010000000000001</v>
      </c>
      <c r="G32" s="74">
        <v>0.27004</v>
      </c>
      <c r="H32" s="63">
        <f>MAX(G32,-0.12*F32)</f>
        <v>0.27004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0.003885808090000001</v>
      </c>
      <c r="S32" s="60">
        <f>MIN($S$6/100*F32,150)</f>
        <v>0.6012000000000001</v>
      </c>
      <c r="T32" s="60">
        <f>MIN($T$6/100*F32,200)</f>
        <v>0.7515000000000001</v>
      </c>
      <c r="U32" s="60">
        <f>MIN($U$6/100*F32,250)</f>
        <v>1.002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138">
        <f>IF(AND(C32&gt;=50.1,G32&lt;0),($A$2)*ABS(G32)/40000,0)</f>
        <v>0</v>
      </c>
      <c r="AA32" s="67">
        <f>R32+Y32+Z32</f>
        <v>0.003885808090000001</v>
      </c>
      <c r="AB32" s="139">
        <f>IF(AA32&gt;=0,AA32,"")</f>
        <v>0.003885808090000001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49.93</v>
      </c>
      <c r="D33" s="73">
        <f>ROUND(C33,2)</f>
        <v>49.93</v>
      </c>
      <c r="E33" s="60">
        <v>511.47</v>
      </c>
      <c r="F33" s="61">
        <v>5.010000000000001</v>
      </c>
      <c r="G33" s="74">
        <v>0.28031</v>
      </c>
      <c r="H33" s="63">
        <f>MAX(G33,-0.12*F33)</f>
        <v>0.28031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0.0035842538925</v>
      </c>
      <c r="S33" s="60">
        <f>MIN($S$6/100*F33,150)</f>
        <v>0.6012000000000001</v>
      </c>
      <c r="T33" s="60">
        <f>MIN($T$6/100*F33,200)</f>
        <v>0.7515000000000001</v>
      </c>
      <c r="U33" s="60">
        <f>MIN($U$6/100*F33,250)</f>
        <v>1.002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138">
        <f>IF(AND(C33&gt;=50.1,G33&lt;0),($A$2)*ABS(G33)/40000,0)</f>
        <v>0</v>
      </c>
      <c r="AA33" s="67">
        <f>R33+Y33+Z33</f>
        <v>0.0035842538925</v>
      </c>
      <c r="AB33" s="139">
        <f>IF(AA33&gt;=0,AA33,"")</f>
        <v>0.0035842538925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49.86</v>
      </c>
      <c r="D34" s="73">
        <f>ROUND(C34,2)</f>
        <v>49.86</v>
      </c>
      <c r="E34" s="60">
        <v>735.88</v>
      </c>
      <c r="F34" s="61">
        <v>5.010000000000001</v>
      </c>
      <c r="G34" s="74">
        <v>0.26416</v>
      </c>
      <c r="H34" s="63">
        <f>MAX(G34,-0.12*F34)</f>
        <v>0.26416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0.00485975152</v>
      </c>
      <c r="S34" s="60">
        <f>MIN($S$6/100*F34,150)</f>
        <v>0.6012000000000001</v>
      </c>
      <c r="T34" s="60">
        <f>MIN($T$6/100*F34,200)</f>
        <v>0.7515000000000001</v>
      </c>
      <c r="U34" s="60">
        <f>MIN($U$6/100*F34,250)</f>
        <v>1.002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138">
        <f>IF(AND(C34&gt;=50.1,G34&lt;0),($A$2)*ABS(G34)/40000,0)</f>
        <v>0</v>
      </c>
      <c r="AA34" s="67">
        <f>R34+Y34+Z34</f>
        <v>0.00485975152</v>
      </c>
      <c r="AB34" s="139">
        <f>IF(AA34&gt;=0,AA34,"")</f>
        <v>0.00485975152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49.86</v>
      </c>
      <c r="D35" s="73">
        <f>ROUND(C35,2)</f>
        <v>49.86</v>
      </c>
      <c r="E35" s="60">
        <v>735.88</v>
      </c>
      <c r="F35" s="61">
        <v>5.010000000000001</v>
      </c>
      <c r="G35" s="74">
        <v>0.24987</v>
      </c>
      <c r="H35" s="63">
        <f>MAX(G35,-0.12*F35)</f>
        <v>0.24987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0.00459685839</v>
      </c>
      <c r="S35" s="60">
        <f>MIN($S$6/100*F35,150)</f>
        <v>0.6012000000000001</v>
      </c>
      <c r="T35" s="60">
        <f>MIN($T$6/100*F35,200)</f>
        <v>0.7515000000000001</v>
      </c>
      <c r="U35" s="60">
        <f>MIN($U$6/100*F35,250)</f>
        <v>1.002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138">
        <f>IF(AND(C35&gt;=50.1,G35&lt;0),($A$2)*ABS(G35)/40000,0)</f>
        <v>0</v>
      </c>
      <c r="AA35" s="67">
        <f>R35+Y35+Z35</f>
        <v>0.00459685839</v>
      </c>
      <c r="AB35" s="139">
        <f>IF(AA35&gt;=0,AA35,"")</f>
        <v>0.00459685839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49.94</v>
      </c>
      <c r="D36" s="73">
        <f>ROUND(C36,2)</f>
        <v>49.94</v>
      </c>
      <c r="E36" s="60">
        <v>479.41</v>
      </c>
      <c r="F36" s="61">
        <v>5.010000000000001</v>
      </c>
      <c r="G36" s="74">
        <v>0.28727</v>
      </c>
      <c r="H36" s="63">
        <f>MAX(G36,-0.12*F36)</f>
        <v>0.28727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0.0034430027675</v>
      </c>
      <c r="S36" s="60">
        <f>MIN($S$6/100*F36,150)</f>
        <v>0.6012000000000001</v>
      </c>
      <c r="T36" s="60">
        <f>MIN($T$6/100*F36,200)</f>
        <v>0.7515000000000001</v>
      </c>
      <c r="U36" s="60">
        <f>MIN($U$6/100*F36,250)</f>
        <v>1.002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138">
        <f>IF(AND(C36&gt;=50.1,G36&lt;0),($A$2)*ABS(G36)/40000,0)</f>
        <v>0</v>
      </c>
      <c r="AA36" s="67">
        <f>R36+Y36+Z36</f>
        <v>0.0034430027675</v>
      </c>
      <c r="AB36" s="139">
        <f>IF(AA36&gt;=0,AA36,"")</f>
        <v>0.0034430027675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49.93</v>
      </c>
      <c r="D37" s="73">
        <f>ROUND(C37,2)</f>
        <v>49.93</v>
      </c>
      <c r="E37" s="60">
        <v>511.47</v>
      </c>
      <c r="F37" s="61">
        <v>5.010000000000001</v>
      </c>
      <c r="G37" s="74">
        <v>0.25903</v>
      </c>
      <c r="H37" s="63">
        <f>MAX(G37,-0.12*F37)</f>
        <v>0.25903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0.0033121518525</v>
      </c>
      <c r="S37" s="60">
        <f>MIN($S$6/100*F37,150)</f>
        <v>0.6012000000000001</v>
      </c>
      <c r="T37" s="60">
        <f>MIN($T$6/100*F37,200)</f>
        <v>0.7515000000000001</v>
      </c>
      <c r="U37" s="60">
        <f>MIN($U$6/100*F37,250)</f>
        <v>1.002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138">
        <f>IF(AND(C37&gt;=50.1,G37&lt;0),($A$2)*ABS(G37)/40000,0)</f>
        <v>0</v>
      </c>
      <c r="AA37" s="67">
        <f>R37+Y37+Z37</f>
        <v>0.0033121518525</v>
      </c>
      <c r="AB37" s="139">
        <f>IF(AA37&gt;=0,AA37,"")</f>
        <v>0.0033121518525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49.98</v>
      </c>
      <c r="D38" s="73">
        <f>ROUND(C38,2)</f>
        <v>49.98</v>
      </c>
      <c r="E38" s="60">
        <v>351.18</v>
      </c>
      <c r="F38" s="61">
        <v>5.010000000000001</v>
      </c>
      <c r="G38" s="74">
        <v>0.28727</v>
      </c>
      <c r="H38" s="63">
        <f>MAX(G38,-0.12*F38)</f>
        <v>0.28727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0.002522086965</v>
      </c>
      <c r="S38" s="60">
        <f>MIN($S$6/100*F38,150)</f>
        <v>0.6012000000000001</v>
      </c>
      <c r="T38" s="60">
        <f>MIN($T$6/100*F38,200)</f>
        <v>0.7515000000000001</v>
      </c>
      <c r="U38" s="60">
        <f>MIN($U$6/100*F38,250)</f>
        <v>1.002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138">
        <f>IF(AND(C38&gt;=50.1,G38&lt;0),($A$2)*ABS(G38)/40000,0)</f>
        <v>0</v>
      </c>
      <c r="AA38" s="67">
        <f>R38+Y38+Z38</f>
        <v>0.002522086965</v>
      </c>
      <c r="AB38" s="139">
        <f>IF(AA38&gt;=0,AA38,"")</f>
        <v>0.002522086965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50.03</v>
      </c>
      <c r="D39" s="73">
        <f>ROUND(C39,2)</f>
        <v>50.03</v>
      </c>
      <c r="E39" s="60">
        <v>114.83</v>
      </c>
      <c r="F39" s="61">
        <v>5.010000000000001</v>
      </c>
      <c r="G39" s="74">
        <v>0.28287</v>
      </c>
      <c r="H39" s="63">
        <f>MAX(G39,-0.12*F39)</f>
        <v>0.28287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0.0008120490525000001</v>
      </c>
      <c r="S39" s="60">
        <f>MIN($S$6/100*F39,150)</f>
        <v>0.6012000000000001</v>
      </c>
      <c r="T39" s="60">
        <f>MIN($T$6/100*F39,200)</f>
        <v>0.7515000000000001</v>
      </c>
      <c r="U39" s="60">
        <f>MIN($U$6/100*F39,250)</f>
        <v>1.002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138">
        <f>IF(AND(C39&gt;=50.1,G39&lt;0),($A$2)*ABS(G39)/40000,0)</f>
        <v>0</v>
      </c>
      <c r="AA39" s="67">
        <f>R39+Y39+Z39</f>
        <v>0.0008120490525000001</v>
      </c>
      <c r="AB39" s="139">
        <f>IF(AA39&gt;=0,AA39,"")</f>
        <v>0.0008120490525000001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49.96</v>
      </c>
      <c r="D40" s="73">
        <f>ROUND(C40,2)</f>
        <v>49.96</v>
      </c>
      <c r="E40" s="60">
        <v>415.3</v>
      </c>
      <c r="F40" s="61">
        <v>5.010000000000001</v>
      </c>
      <c r="G40" s="74">
        <v>0.26783</v>
      </c>
      <c r="H40" s="63">
        <f>MAX(G40,-0.12*F40)</f>
        <v>0.26783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0.002780744975</v>
      </c>
      <c r="S40" s="60">
        <f>MIN($S$6/100*F40,150)</f>
        <v>0.6012000000000001</v>
      </c>
      <c r="T40" s="60">
        <f>MIN($T$6/100*F40,200)</f>
        <v>0.7515000000000001</v>
      </c>
      <c r="U40" s="60">
        <f>MIN($U$6/100*F40,250)</f>
        <v>1.002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138">
        <f>IF(AND(C40&gt;=50.1,G40&lt;0),($A$2)*ABS(G40)/40000,0)</f>
        <v>0</v>
      </c>
      <c r="AA40" s="67">
        <f>R40+Y40+Z40</f>
        <v>0.002780744975</v>
      </c>
      <c r="AB40" s="139">
        <f>IF(AA40&gt;=0,AA40,"")</f>
        <v>0.002780744975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49.98</v>
      </c>
      <c r="D41" s="73">
        <f>ROUND(C41,2)</f>
        <v>49.98</v>
      </c>
      <c r="E41" s="60">
        <v>351.18</v>
      </c>
      <c r="F41" s="61">
        <v>5.010000000000001</v>
      </c>
      <c r="G41" s="74">
        <v>0.2726</v>
      </c>
      <c r="H41" s="63">
        <f>MAX(G41,-0.12*F41)</f>
        <v>0.2726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0.0023932917</v>
      </c>
      <c r="S41" s="60">
        <f>MIN($S$6/100*F41,150)</f>
        <v>0.6012000000000001</v>
      </c>
      <c r="T41" s="60">
        <f>MIN($T$6/100*F41,200)</f>
        <v>0.7515000000000001</v>
      </c>
      <c r="U41" s="60">
        <f>MIN($U$6/100*F41,250)</f>
        <v>1.002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138">
        <f>IF(AND(C41&gt;=50.1,G41&lt;0),($A$2)*ABS(G41)/40000,0)</f>
        <v>0</v>
      </c>
      <c r="AA41" s="67">
        <f>R41+Y41+Z41</f>
        <v>0.0023932917</v>
      </c>
      <c r="AB41" s="139">
        <f>IF(AA41&gt;=0,AA41,"")</f>
        <v>0.0023932917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49.95</v>
      </c>
      <c r="D42" s="73">
        <f>ROUND(C42,2)</f>
        <v>49.95</v>
      </c>
      <c r="E42" s="60">
        <v>447.36</v>
      </c>
      <c r="F42" s="61">
        <v>5.010000000000001</v>
      </c>
      <c r="G42" s="74">
        <v>0.28249</v>
      </c>
      <c r="H42" s="63">
        <f>MAX(G42,-0.12*F42)</f>
        <v>0.28249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0.00315936816</v>
      </c>
      <c r="S42" s="60">
        <f>MIN($S$6/100*F42,150)</f>
        <v>0.6012000000000001</v>
      </c>
      <c r="T42" s="60">
        <f>MIN($T$6/100*F42,200)</f>
        <v>0.7515000000000001</v>
      </c>
      <c r="U42" s="60">
        <f>MIN($U$6/100*F42,250)</f>
        <v>1.002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138">
        <f>IF(AND(C42&gt;=50.1,G42&lt;0),($A$2)*ABS(G42)/40000,0)</f>
        <v>0</v>
      </c>
      <c r="AA42" s="67">
        <f>R42+Y42+Z42</f>
        <v>0.00315936816</v>
      </c>
      <c r="AB42" s="139">
        <f>IF(AA42&gt;=0,AA42,"")</f>
        <v>0.00315936816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50.01</v>
      </c>
      <c r="D43" s="73">
        <f>ROUND(C43,2)</f>
        <v>50.01</v>
      </c>
      <c r="E43" s="60">
        <v>229.65</v>
      </c>
      <c r="F43" s="61">
        <v>5.010000000000001</v>
      </c>
      <c r="G43" s="74">
        <v>0.27847</v>
      </c>
      <c r="H43" s="63">
        <f>MAX(G43,-0.12*F43)</f>
        <v>0.27847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0.0015987658875</v>
      </c>
      <c r="S43" s="60">
        <f>MIN($S$6/100*F43,150)</f>
        <v>0.6012000000000001</v>
      </c>
      <c r="T43" s="60">
        <f>MIN($T$6/100*F43,200)</f>
        <v>0.7515000000000001</v>
      </c>
      <c r="U43" s="60">
        <f>MIN($U$6/100*F43,250)</f>
        <v>1.002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138">
        <f>IF(AND(C43&gt;=50.1,G43&lt;0),($A$2)*ABS(G43)/40000,0)</f>
        <v>0</v>
      </c>
      <c r="AA43" s="67">
        <f>R43+Y43+Z43</f>
        <v>0.0015987658875</v>
      </c>
      <c r="AB43" s="139">
        <f>IF(AA43&gt;=0,AA43,"")</f>
        <v>0.0015987658875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49.95</v>
      </c>
      <c r="D44" s="73">
        <f>ROUND(C44,2)</f>
        <v>49.95</v>
      </c>
      <c r="E44" s="60">
        <v>447.36</v>
      </c>
      <c r="F44" s="61">
        <v>5.010000000000001</v>
      </c>
      <c r="G44" s="74">
        <v>0.28837</v>
      </c>
      <c r="H44" s="63">
        <f>MAX(G44,-0.12*F44)</f>
        <v>0.28837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0.00322513008</v>
      </c>
      <c r="S44" s="60">
        <f>MIN($S$6/100*F44,150)</f>
        <v>0.6012000000000001</v>
      </c>
      <c r="T44" s="60">
        <f>MIN($T$6/100*F44,200)</f>
        <v>0.7515000000000001</v>
      </c>
      <c r="U44" s="60">
        <f>MIN($U$6/100*F44,250)</f>
        <v>1.002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138">
        <f>IF(AND(C44&gt;=50.1,G44&lt;0),($A$2)*ABS(G44)/40000,0)</f>
        <v>0</v>
      </c>
      <c r="AA44" s="67">
        <f>R44+Y44+Z44</f>
        <v>0.00322513008</v>
      </c>
      <c r="AB44" s="139">
        <f>IF(AA44&gt;=0,AA44,"")</f>
        <v>0.00322513008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49.85</v>
      </c>
      <c r="D45" s="73">
        <f>ROUND(C45,2)</f>
        <v>49.85</v>
      </c>
      <c r="E45" s="60">
        <v>767.9400000000001</v>
      </c>
      <c r="F45" s="61">
        <v>5.010000000000001</v>
      </c>
      <c r="G45" s="74">
        <v>0.29021</v>
      </c>
      <c r="H45" s="63">
        <f>MAX(G45,-0.12*F45)</f>
        <v>0.29021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0.005571596685000001</v>
      </c>
      <c r="S45" s="60">
        <f>MIN($S$6/100*F45,150)</f>
        <v>0.6012000000000001</v>
      </c>
      <c r="T45" s="60">
        <f>MIN($T$6/100*F45,200)</f>
        <v>0.7515000000000001</v>
      </c>
      <c r="U45" s="60">
        <f>MIN($U$6/100*F45,250)</f>
        <v>1.002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138">
        <f>IF(AND(C45&gt;=50.1,G45&lt;0),($A$2)*ABS(G45)/40000,0)</f>
        <v>0</v>
      </c>
      <c r="AA45" s="67">
        <f>R45+Y45+Z45</f>
        <v>0.005571596685000001</v>
      </c>
      <c r="AB45" s="139">
        <f>IF(AA45&gt;=0,AA45,"")</f>
        <v>0.005571596685000001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49.92</v>
      </c>
      <c r="D46" s="73">
        <f>ROUND(C46,2)</f>
        <v>49.92</v>
      </c>
      <c r="E46" s="60">
        <v>543.53</v>
      </c>
      <c r="F46" s="61">
        <v>5.010000000000001</v>
      </c>
      <c r="G46" s="74">
        <v>0.27333</v>
      </c>
      <c r="H46" s="63">
        <f>MAX(G46,-0.12*F46)</f>
        <v>0.27333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0.0037140763725</v>
      </c>
      <c r="S46" s="60">
        <f>MIN($S$6/100*F46,150)</f>
        <v>0.6012000000000001</v>
      </c>
      <c r="T46" s="60">
        <f>MIN($T$6/100*F46,200)</f>
        <v>0.7515000000000001</v>
      </c>
      <c r="U46" s="60">
        <f>MIN($U$6/100*F46,250)</f>
        <v>1.002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138">
        <f>IF(AND(C46&gt;=50.1,G46&lt;0),($A$2)*ABS(G46)/40000,0)</f>
        <v>0</v>
      </c>
      <c r="AA46" s="67">
        <f>R46+Y46+Z46</f>
        <v>0.0037140763725</v>
      </c>
      <c r="AB46" s="139">
        <f>IF(AA46&gt;=0,AA46,"")</f>
        <v>0.0037140763725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50.03</v>
      </c>
      <c r="D47" s="73">
        <f>ROUND(C47,2)</f>
        <v>50.03</v>
      </c>
      <c r="E47" s="60">
        <v>114.83</v>
      </c>
      <c r="F47" s="61">
        <v>5.010000000000001</v>
      </c>
      <c r="G47" s="74">
        <v>0.28765</v>
      </c>
      <c r="H47" s="63">
        <f>MAX(G47,-0.12*F47)</f>
        <v>0.28765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0.0008257712375</v>
      </c>
      <c r="S47" s="60">
        <f>MIN($S$6/100*F47,150)</f>
        <v>0.6012000000000001</v>
      </c>
      <c r="T47" s="60">
        <f>MIN($T$6/100*F47,200)</f>
        <v>0.7515000000000001</v>
      </c>
      <c r="U47" s="60">
        <f>MIN($U$6/100*F47,250)</f>
        <v>1.002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138">
        <f>IF(AND(C47&gt;=50.1,G47&lt;0),($A$2)*ABS(G47)/40000,0)</f>
        <v>0</v>
      </c>
      <c r="AA47" s="67">
        <f>R47+Y47+Z47</f>
        <v>0.0008257712375</v>
      </c>
      <c r="AB47" s="139">
        <f>IF(AA47&gt;=0,AA47,"")</f>
        <v>0.0008257712375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50.05</v>
      </c>
      <c r="D48" s="73">
        <f>ROUND(C48,2)</f>
        <v>50.05</v>
      </c>
      <c r="E48" s="60">
        <v>0</v>
      </c>
      <c r="F48" s="61">
        <v>5.010000000000001</v>
      </c>
      <c r="G48" s="74">
        <v>0.31222</v>
      </c>
      <c r="H48" s="63">
        <f>MAX(G48,-0.12*F48)</f>
        <v>0.31222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0.6012000000000001</v>
      </c>
      <c r="T48" s="60">
        <f>MIN($T$6/100*F48,200)</f>
        <v>0.7515000000000001</v>
      </c>
      <c r="U48" s="60">
        <f>MIN($U$6/100*F48,250)</f>
        <v>1.002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138">
        <f>IF(AND(C48&gt;=50.1,G48&lt;0),($A$2)*ABS(G48)/40000,0)</f>
        <v>0</v>
      </c>
      <c r="AA48" s="67">
        <f>R48+Y48+Z48</f>
        <v>0</v>
      </c>
      <c r="AB48" s="139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50.02</v>
      </c>
      <c r="D49" s="73">
        <f>ROUND(C49,2)</f>
        <v>50.02</v>
      </c>
      <c r="E49" s="60">
        <v>172.24</v>
      </c>
      <c r="F49" s="61">
        <v>5.010000000000001</v>
      </c>
      <c r="G49" s="74">
        <v>3.19184</v>
      </c>
      <c r="H49" s="63">
        <f>MAX(G49,-0.12*F49)</f>
        <v>3.19184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1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0.01374406304</v>
      </c>
      <c r="S49" s="60">
        <f>MIN($S$6/100*F49,150)</f>
        <v>0.6012000000000001</v>
      </c>
      <c r="T49" s="60">
        <f>MIN($T$6/100*F49,200)</f>
        <v>0.7515000000000001</v>
      </c>
      <c r="U49" s="60">
        <f>MIN($U$6/100*F49,250)</f>
        <v>1.002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0.009990350600000001</v>
      </c>
      <c r="Z49" s="138">
        <f>IF(AND(C49&gt;=50.1,G49&lt;0),($A$2)*ABS(G49)/40000,0)</f>
        <v>0</v>
      </c>
      <c r="AA49" s="67">
        <f>R49+Y49+Z49</f>
        <v>0.02373441364</v>
      </c>
      <c r="AB49" s="139">
        <f>IF(AA49&gt;=0,AA49,"")</f>
        <v>0.02373441364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50.02</v>
      </c>
      <c r="D50" s="73">
        <f>ROUND(C50,2)</f>
        <v>50.02</v>
      </c>
      <c r="E50" s="60">
        <v>172.24</v>
      </c>
      <c r="F50" s="61">
        <v>5.010000000000001</v>
      </c>
      <c r="G50" s="74">
        <v>5.01</v>
      </c>
      <c r="H50" s="63">
        <f>MAX(G50,-0.12*F50)</f>
        <v>5.01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1</v>
      </c>
      <c r="N50" s="65">
        <f>IF(M50=M49,N49+M50,0)</f>
        <v>1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0.02157306</v>
      </c>
      <c r="S50" s="60">
        <f>MIN($S$6/100*F50,150)</f>
        <v>0.6012000000000001</v>
      </c>
      <c r="T50" s="60">
        <f>MIN($T$6/100*F50,200)</f>
        <v>0.7515000000000001</v>
      </c>
      <c r="U50" s="60">
        <f>MIN($U$6/100*F50,250)</f>
        <v>1.002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0.01781934756</v>
      </c>
      <c r="Z50" s="138">
        <f>IF(AND(C50&gt;=50.1,G50&lt;0),($A$2)*ABS(G50)/40000,0)</f>
        <v>0</v>
      </c>
      <c r="AA50" s="67">
        <f>R50+Y50+Z50</f>
        <v>0.03939240756</v>
      </c>
      <c r="AB50" s="139">
        <f>IF(AA50&gt;=0,AA50,"")</f>
        <v>0.03939240756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50.04</v>
      </c>
      <c r="D51" s="73">
        <f>ROUND(C51,2)</f>
        <v>50.04</v>
      </c>
      <c r="E51" s="60">
        <v>57.41</v>
      </c>
      <c r="F51" s="61">
        <v>5.010000000000001</v>
      </c>
      <c r="G51" s="74">
        <v>5.01</v>
      </c>
      <c r="H51" s="63">
        <f>MAX(G51,-0.12*F51)</f>
        <v>5.01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1</v>
      </c>
      <c r="N51" s="65">
        <f>IF(M51=M50,N50+M51,0)</f>
        <v>2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0.0071906025</v>
      </c>
      <c r="S51" s="60">
        <f>MIN($S$6/100*F51,150)</f>
        <v>0.6012000000000001</v>
      </c>
      <c r="T51" s="60">
        <f>MIN($T$6/100*F51,200)</f>
        <v>0.7515000000000001</v>
      </c>
      <c r="U51" s="60">
        <f>MIN($U$6/100*F51,250)</f>
        <v>1.002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0.005939437664999998</v>
      </c>
      <c r="Z51" s="138">
        <f>IF(AND(C51&gt;=50.1,G51&lt;0),($A$2)*ABS(G51)/40000,0)</f>
        <v>0</v>
      </c>
      <c r="AA51" s="67">
        <f>R51+Y51+Z51</f>
        <v>0.013130040165</v>
      </c>
      <c r="AB51" s="139">
        <f>IF(AA51&gt;=0,AA51,"")</f>
        <v>0.013130040165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50.03</v>
      </c>
      <c r="D52" s="73">
        <f>ROUND(C52,2)</f>
        <v>50.03</v>
      </c>
      <c r="E52" s="60">
        <v>114.83</v>
      </c>
      <c r="F52" s="61">
        <v>5.010000000000001</v>
      </c>
      <c r="G52" s="74">
        <v>5.01</v>
      </c>
      <c r="H52" s="63">
        <f>MAX(G52,-0.12*F52)</f>
        <v>5.01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1</v>
      </c>
      <c r="N52" s="65">
        <f>IF(M52=M51,N51+M52,0)</f>
        <v>3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0.0143824575</v>
      </c>
      <c r="S52" s="60">
        <f>MIN($S$6/100*F52,150)</f>
        <v>0.6012000000000001</v>
      </c>
      <c r="T52" s="60">
        <f>MIN($T$6/100*F52,200)</f>
        <v>0.7515000000000001</v>
      </c>
      <c r="U52" s="60">
        <f>MIN($U$6/100*F52,250)</f>
        <v>1.002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0.011879909895</v>
      </c>
      <c r="Z52" s="138">
        <f>IF(AND(C52&gt;=50.1,G52&lt;0),($A$2)*ABS(G52)/40000,0)</f>
        <v>0</v>
      </c>
      <c r="AA52" s="67">
        <f>R52+Y52+Z52</f>
        <v>0.02626236739499999</v>
      </c>
      <c r="AB52" s="139">
        <f>IF(AA52&gt;=0,AA52,"")</f>
        <v>0.02626236739499999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50.03</v>
      </c>
      <c r="D53" s="73">
        <f>ROUND(C53,2)</f>
        <v>50.03</v>
      </c>
      <c r="E53" s="60">
        <v>114.83</v>
      </c>
      <c r="F53" s="61">
        <v>5.010000000000001</v>
      </c>
      <c r="G53" s="74">
        <v>5.01</v>
      </c>
      <c r="H53" s="63">
        <f>MAX(G53,-0.12*F53)</f>
        <v>5.01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1</v>
      </c>
      <c r="N53" s="65">
        <f>IF(M53=M52,N52+M53,0)</f>
        <v>4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0.0143824575</v>
      </c>
      <c r="S53" s="60">
        <f>MIN($S$6/100*F53,150)</f>
        <v>0.6012000000000001</v>
      </c>
      <c r="T53" s="60">
        <f>MIN($T$6/100*F53,200)</f>
        <v>0.7515000000000001</v>
      </c>
      <c r="U53" s="60">
        <f>MIN($U$6/100*F53,250)</f>
        <v>1.002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0.011879909895</v>
      </c>
      <c r="Z53" s="138">
        <f>IF(AND(C53&gt;=50.1,G53&lt;0),($A$2)*ABS(G53)/40000,0)</f>
        <v>0</v>
      </c>
      <c r="AA53" s="67">
        <f>R53+Y53+Z53</f>
        <v>0.02626236739499999</v>
      </c>
      <c r="AB53" s="139">
        <f>IF(AA53&gt;=0,AA53,"")</f>
        <v>0.02626236739499999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50.01</v>
      </c>
      <c r="D54" s="73">
        <f>ROUND(C54,2)</f>
        <v>50.01</v>
      </c>
      <c r="E54" s="60">
        <v>229.65</v>
      </c>
      <c r="F54" s="61">
        <v>5.010000000000001</v>
      </c>
      <c r="G54" s="74">
        <v>4.99313</v>
      </c>
      <c r="H54" s="63">
        <f>MAX(G54,-0.12*F54)</f>
        <v>4.99313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1</v>
      </c>
      <c r="N54" s="65">
        <f>IF(M54=M53,N53+M54,0)</f>
        <v>5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0.0286668076125</v>
      </c>
      <c r="S54" s="60">
        <f>MIN($S$6/100*F54,150)</f>
        <v>0.6012000000000001</v>
      </c>
      <c r="T54" s="60">
        <f>MIN($T$6/100*F54,200)</f>
        <v>0.7515000000000001</v>
      </c>
      <c r="U54" s="60">
        <f>MIN($U$6/100*F54,250)</f>
        <v>1.002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0.0236619303375</v>
      </c>
      <c r="Z54" s="138">
        <f>IF(AND(C54&gt;=50.1,G54&lt;0),($A$2)*ABS(G54)/40000,0)</f>
        <v>0</v>
      </c>
      <c r="AA54" s="67">
        <f>R54+Y54+Z54</f>
        <v>0.05232873795</v>
      </c>
      <c r="AB54" s="139">
        <f>IF(AA54&gt;=0,AA54,"")</f>
        <v>0.05232873795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50.01</v>
      </c>
      <c r="D55" s="73">
        <f>ROUND(C55,2)</f>
        <v>50.01</v>
      </c>
      <c r="E55" s="60">
        <v>229.65</v>
      </c>
      <c r="F55" s="61">
        <v>5.010000000000001</v>
      </c>
      <c r="G55" s="74">
        <v>0.22933</v>
      </c>
      <c r="H55" s="63">
        <f>MAX(G55,-0.12*F55)</f>
        <v>0.22933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0.0013166408625</v>
      </c>
      <c r="S55" s="60">
        <f>MIN($S$6/100*F55,150)</f>
        <v>0.6012000000000001</v>
      </c>
      <c r="T55" s="60">
        <f>MIN($T$6/100*F55,200)</f>
        <v>0.7515000000000001</v>
      </c>
      <c r="U55" s="60">
        <f>MIN($U$6/100*F55,250)</f>
        <v>1.002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138">
        <f>IF(AND(C55&gt;=50.1,G55&lt;0),($A$2)*ABS(G55)/40000,0)</f>
        <v>0</v>
      </c>
      <c r="AA55" s="67">
        <f>R55+Y55+Z55</f>
        <v>0.0013166408625</v>
      </c>
      <c r="AB55" s="139">
        <f>IF(AA55&gt;=0,AA55,"")</f>
        <v>0.0013166408625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49.99</v>
      </c>
      <c r="D56" s="73">
        <f>ROUND(C56,2)</f>
        <v>49.99</v>
      </c>
      <c r="E56" s="60">
        <v>319.12</v>
      </c>
      <c r="F56" s="61">
        <v>5.010000000000001</v>
      </c>
      <c r="G56" s="74">
        <v>0.24583</v>
      </c>
      <c r="H56" s="63">
        <f>MAX(G56,-0.12*F56)</f>
        <v>0.24583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0.00196123174</v>
      </c>
      <c r="S56" s="60">
        <f>MIN($S$6/100*F56,150)</f>
        <v>0.6012000000000001</v>
      </c>
      <c r="T56" s="60">
        <f>MIN($T$6/100*F56,200)</f>
        <v>0.7515000000000001</v>
      </c>
      <c r="U56" s="60">
        <f>MIN($U$6/100*F56,250)</f>
        <v>1.002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138">
        <f>IF(AND(C56&gt;=50.1,G56&lt;0),($A$2)*ABS(G56)/40000,0)</f>
        <v>0</v>
      </c>
      <c r="AA56" s="67">
        <f>R56+Y56+Z56</f>
        <v>0.00196123174</v>
      </c>
      <c r="AB56" s="139">
        <f>IF(AA56&gt;=0,AA56,"")</f>
        <v>0.00196123174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50.01</v>
      </c>
      <c r="D57" s="73">
        <f>ROUND(C57,2)</f>
        <v>50.01</v>
      </c>
      <c r="E57" s="60">
        <v>229.65</v>
      </c>
      <c r="F57" s="61">
        <v>5.010000000000001</v>
      </c>
      <c r="G57" s="74">
        <v>0.33459</v>
      </c>
      <c r="H57" s="63">
        <f>MAX(G57,-0.12*F57)</f>
        <v>0.33459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0.0019209648375</v>
      </c>
      <c r="S57" s="60">
        <f>MIN($S$6/100*F57,150)</f>
        <v>0.6012000000000001</v>
      </c>
      <c r="T57" s="60">
        <f>MIN($T$6/100*F57,200)</f>
        <v>0.7515000000000001</v>
      </c>
      <c r="U57" s="60">
        <f>MIN($U$6/100*F57,250)</f>
        <v>1.002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138">
        <f>IF(AND(C57&gt;=50.1,G57&lt;0),($A$2)*ABS(G57)/40000,0)</f>
        <v>0</v>
      </c>
      <c r="AA57" s="67">
        <f>R57+Y57+Z57</f>
        <v>0.0019209648375</v>
      </c>
      <c r="AB57" s="139">
        <f>IF(AA57&gt;=0,AA57,"")</f>
        <v>0.0019209648375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49.97</v>
      </c>
      <c r="D58" s="73">
        <f>ROUND(C58,2)</f>
        <v>49.97</v>
      </c>
      <c r="E58" s="60">
        <v>383.24</v>
      </c>
      <c r="F58" s="61">
        <v>5.010000000000001</v>
      </c>
      <c r="G58" s="74">
        <v>1.22514</v>
      </c>
      <c r="H58" s="63">
        <f>MAX(G58,-0.12*F58)</f>
        <v>1.22514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1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0.01173806634</v>
      </c>
      <c r="S58" s="60">
        <f>MIN($S$6/100*F58,150)</f>
        <v>0.6012000000000001</v>
      </c>
      <c r="T58" s="60">
        <f>MIN($T$6/100*F58,200)</f>
        <v>0.7515000000000001</v>
      </c>
      <c r="U58" s="60">
        <f>MIN($U$6/100*F58,250)</f>
        <v>1.002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0.003385925399999997</v>
      </c>
      <c r="Z58" s="138">
        <f>IF(AND(C58&gt;=50.1,G58&lt;0),($A$2)*ABS(G58)/40000,0)</f>
        <v>0</v>
      </c>
      <c r="AA58" s="67">
        <f>R58+Y58+Z58</f>
        <v>0.01512399174</v>
      </c>
      <c r="AB58" s="139">
        <f>IF(AA58&gt;=0,AA58,"")</f>
        <v>0.01512399174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50.02</v>
      </c>
      <c r="D59" s="73">
        <f>ROUND(C59,2)</f>
        <v>50.02</v>
      </c>
      <c r="E59" s="60">
        <v>172.24</v>
      </c>
      <c r="F59" s="61">
        <v>5.010000000000001</v>
      </c>
      <c r="G59" s="74">
        <v>1.25118</v>
      </c>
      <c r="H59" s="63">
        <f>MAX(G59,-0.12*F59)</f>
        <v>1.25118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1</v>
      </c>
      <c r="N59" s="65">
        <f>IF(M59=M58,N58+M59,0)</f>
        <v>1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0.00538758108</v>
      </c>
      <c r="S59" s="60">
        <f>MIN($S$6/100*F59,150)</f>
        <v>0.6012000000000001</v>
      </c>
      <c r="T59" s="60">
        <f>MIN($T$6/100*F59,200)</f>
        <v>0.7515000000000001</v>
      </c>
      <c r="U59" s="60">
        <f>MIN($U$6/100*F59,250)</f>
        <v>1.002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0.001633868639999999</v>
      </c>
      <c r="Z59" s="138">
        <f>IF(AND(C59&gt;=50.1,G59&lt;0),($A$2)*ABS(G59)/40000,0)</f>
        <v>0</v>
      </c>
      <c r="AA59" s="67">
        <f>R59+Y59+Z59</f>
        <v>0.00702144972</v>
      </c>
      <c r="AB59" s="139">
        <f>IF(AA59&gt;=0,AA59,"")</f>
        <v>0.00702144972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50.05</v>
      </c>
      <c r="D60" s="73">
        <f>ROUND(C60,2)</f>
        <v>50.05</v>
      </c>
      <c r="E60" s="60">
        <v>0</v>
      </c>
      <c r="F60" s="61">
        <v>5.010000000000001</v>
      </c>
      <c r="G60" s="74">
        <v>1.01974</v>
      </c>
      <c r="H60" s="63">
        <f>MAX(G60,-0.12*F60)</f>
        <v>1.01974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1</v>
      </c>
      <c r="N60" s="65">
        <f>IF(M60=M59,N59+M60,0)</f>
        <v>2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0.6012000000000001</v>
      </c>
      <c r="T60" s="60">
        <f>MIN($T$6/100*F60,200)</f>
        <v>0.7515000000000001</v>
      </c>
      <c r="U60" s="60">
        <f>MIN($U$6/100*F60,250)</f>
        <v>1.002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138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50.04</v>
      </c>
      <c r="D61" s="73">
        <f>ROUND(C61,2)</f>
        <v>50.04</v>
      </c>
      <c r="E61" s="60">
        <v>57.41</v>
      </c>
      <c r="F61" s="61">
        <v>5.010000000000001</v>
      </c>
      <c r="G61" s="74">
        <v>0.53376</v>
      </c>
      <c r="H61" s="63">
        <f>MAX(G61,-0.12*F61)</f>
        <v>0.53376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1</v>
      </c>
      <c r="N61" s="65">
        <f>IF(M61=M60,N60+M61,0)</f>
        <v>3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0.00076607904</v>
      </c>
      <c r="S61" s="60">
        <f>MIN($S$6/100*F61,150)</f>
        <v>0.6012000000000001</v>
      </c>
      <c r="T61" s="60">
        <f>MIN($T$6/100*F61,200)</f>
        <v>0.7515000000000001</v>
      </c>
      <c r="U61" s="60">
        <f>MIN($U$6/100*F61,250)</f>
        <v>1.002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138">
        <f>IF(AND(C61&gt;=50.1,G61&lt;0),($A$2)*ABS(G61)/40000,0)</f>
        <v>0</v>
      </c>
      <c r="AA61" s="67">
        <f>R61+Y61+Z61</f>
        <v>0.00076607904</v>
      </c>
      <c r="AB61" s="139">
        <f>IF(AA61&gt;=0,AA61,"")</f>
        <v>0.00076607904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50.02</v>
      </c>
      <c r="D62" s="73">
        <f>ROUND(C62,2)</f>
        <v>50.02</v>
      </c>
      <c r="E62" s="60">
        <v>172.24</v>
      </c>
      <c r="F62" s="61">
        <v>5.010000000000001</v>
      </c>
      <c r="G62" s="74">
        <v>0.35952</v>
      </c>
      <c r="H62" s="63">
        <f>MAX(G62,-0.12*F62)</f>
        <v>0.35952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0.00154809312</v>
      </c>
      <c r="S62" s="60">
        <f>MIN($S$6/100*F62,150)</f>
        <v>0.6012000000000001</v>
      </c>
      <c r="T62" s="60">
        <f>MIN($T$6/100*F62,200)</f>
        <v>0.7515000000000001</v>
      </c>
      <c r="U62" s="60">
        <f>MIN($U$6/100*F62,250)</f>
        <v>1.002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138">
        <f>IF(AND(C62&gt;=50.1,G62&lt;0),($A$2)*ABS(G62)/40000,0)</f>
        <v>0</v>
      </c>
      <c r="AA62" s="67">
        <f>R62+Y62+Z62</f>
        <v>0.00154809312</v>
      </c>
      <c r="AB62" s="139">
        <f>IF(AA62&gt;=0,AA62,"")</f>
        <v>0.00154809312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50.02</v>
      </c>
      <c r="D63" s="73">
        <f>ROUND(C63,2)</f>
        <v>50.02</v>
      </c>
      <c r="E63" s="60">
        <v>172.24</v>
      </c>
      <c r="F63" s="61">
        <v>5.010000000000001</v>
      </c>
      <c r="G63" s="74">
        <v>0.20987</v>
      </c>
      <c r="H63" s="63">
        <f>MAX(G63,-0.12*F63)</f>
        <v>0.20987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0.00090370022</v>
      </c>
      <c r="S63" s="60">
        <f>MIN($S$6/100*F63,150)</f>
        <v>0.6012000000000001</v>
      </c>
      <c r="T63" s="60">
        <f>MIN($T$6/100*F63,200)</f>
        <v>0.7515000000000001</v>
      </c>
      <c r="U63" s="60">
        <f>MIN($U$6/100*F63,250)</f>
        <v>1.002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138">
        <f>IF(AND(C63&gt;=50.1,G63&lt;0),($A$2)*ABS(G63)/40000,0)</f>
        <v>0</v>
      </c>
      <c r="AA63" s="67">
        <f>R63+Y63+Z63</f>
        <v>0.00090370022</v>
      </c>
      <c r="AB63" s="139">
        <f>IF(AA63&gt;=0,AA63,"")</f>
        <v>0.00090370022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50.04</v>
      </c>
      <c r="D64" s="73">
        <f>ROUND(C64,2)</f>
        <v>50.04</v>
      </c>
      <c r="E64" s="60">
        <v>57.41</v>
      </c>
      <c r="F64" s="61">
        <v>5.010000000000001</v>
      </c>
      <c r="G64" s="74">
        <v>-0.01825</v>
      </c>
      <c r="H64" s="63">
        <f>MAX(G64,-0.12*F64)</f>
        <v>-0.01825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-2.61933125E-5</v>
      </c>
      <c r="S64" s="60">
        <f>MIN($S$6/100*F64,150)</f>
        <v>0.6012000000000001</v>
      </c>
      <c r="T64" s="60">
        <f>MIN($T$6/100*F64,200)</f>
        <v>0.7515000000000001</v>
      </c>
      <c r="U64" s="60">
        <f>MIN($U$6/100*F64,250)</f>
        <v>1.002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138">
        <f>IF(AND(C64&gt;=50.1,G64&lt;0),($A$2)*ABS(G64)/40000,0)</f>
        <v>0</v>
      </c>
      <c r="AA64" s="67">
        <f>R64+Y64+Z64</f>
        <v>-2.61933125E-5</v>
      </c>
      <c r="AB64" s="139" t="str">
        <f>IF(AA64&gt;=0,AA64,"")</f>
        <v/>
      </c>
      <c r="AC64" s="76">
        <f>IF(AA64&lt;0,AA64,"")</f>
        <v>-2.61933125E-5</v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49.96</v>
      </c>
      <c r="D65" s="73">
        <f>ROUND(C65,2)</f>
        <v>49.96</v>
      </c>
      <c r="E65" s="60">
        <v>415.3</v>
      </c>
      <c r="F65" s="61">
        <v>5.010000000000001</v>
      </c>
      <c r="G65" s="74">
        <v>-0.02634</v>
      </c>
      <c r="H65" s="63">
        <f>MAX(G65,-0.12*F65)</f>
        <v>-0.02634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-0.00027347505</v>
      </c>
      <c r="S65" s="60">
        <f>MIN($S$6/100*F65,150)</f>
        <v>0.6012000000000001</v>
      </c>
      <c r="T65" s="60">
        <f>MIN($T$6/100*F65,200)</f>
        <v>0.7515000000000001</v>
      </c>
      <c r="U65" s="60">
        <f>MIN($U$6/100*F65,250)</f>
        <v>1.002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138">
        <f>IF(AND(C65&gt;=50.1,G65&lt;0),($A$2)*ABS(G65)/40000,0)</f>
        <v>0</v>
      </c>
      <c r="AA65" s="67">
        <f>R65+Y65+Z65</f>
        <v>-0.00027347505</v>
      </c>
      <c r="AB65" s="139" t="str">
        <f>IF(AA65&gt;=0,AA65,"")</f>
        <v/>
      </c>
      <c r="AC65" s="76">
        <f>IF(AA65&lt;0,AA65,"")</f>
        <v>-0.00027347505</v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49.93</v>
      </c>
      <c r="D66" s="73">
        <f>ROUND(C66,2)</f>
        <v>49.93</v>
      </c>
      <c r="E66" s="60">
        <v>511.47</v>
      </c>
      <c r="F66" s="61">
        <v>5.010000000000001</v>
      </c>
      <c r="G66" s="74">
        <v>-0.03367</v>
      </c>
      <c r="H66" s="63">
        <f>MAX(G66,-0.12*F66)</f>
        <v>-0.03367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-0.0004305298725</v>
      </c>
      <c r="S66" s="60">
        <f>MIN($S$6/100*F66,150)</f>
        <v>0.6012000000000001</v>
      </c>
      <c r="T66" s="60">
        <f>MIN($T$6/100*F66,200)</f>
        <v>0.7515000000000001</v>
      </c>
      <c r="U66" s="60">
        <f>MIN($U$6/100*F66,250)</f>
        <v>1.002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138">
        <f>IF(AND(C66&gt;=50.1,G66&lt;0),($A$2)*ABS(G66)/40000,0)</f>
        <v>0</v>
      </c>
      <c r="AA66" s="67">
        <f>R66+Y66+Z66</f>
        <v>-0.0004305298725</v>
      </c>
      <c r="AB66" s="139" t="str">
        <f>IF(AA66&gt;=0,AA66,"")</f>
        <v/>
      </c>
      <c r="AC66" s="76">
        <f>IF(AA66&lt;0,AA66,"")</f>
        <v>-0.0004305298725</v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50.01</v>
      </c>
      <c r="D67" s="73">
        <f>ROUND(C67,2)</f>
        <v>50.01</v>
      </c>
      <c r="E67" s="60">
        <v>229.65</v>
      </c>
      <c r="F67" s="61">
        <v>5.010000000000001</v>
      </c>
      <c r="G67" s="74">
        <v>1.32382</v>
      </c>
      <c r="H67" s="63">
        <f>MAX(G67,-0.12*F67)</f>
        <v>1.32382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1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0.007600381575000001</v>
      </c>
      <c r="S67" s="60">
        <f>MIN($S$6/100*F67,150)</f>
        <v>0.6012000000000001</v>
      </c>
      <c r="T67" s="60">
        <f>MIN($T$6/100*F67,200)</f>
        <v>0.7515000000000001</v>
      </c>
      <c r="U67" s="60">
        <f>MIN($U$6/100*F67,250)</f>
        <v>1.002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0.002595504299999999</v>
      </c>
      <c r="Z67" s="138">
        <f>IF(AND(C67&gt;=50.1,G67&lt;0),($A$2)*ABS(G67)/40000,0)</f>
        <v>0</v>
      </c>
      <c r="AA67" s="67">
        <f>R67+Y67+Z67</f>
        <v>0.010195885875</v>
      </c>
      <c r="AB67" s="139">
        <f>IF(AA67&gt;=0,AA67,"")</f>
        <v>0.010195885875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49.97</v>
      </c>
      <c r="D68" s="73">
        <f>ROUND(C68,2)</f>
        <v>49.97</v>
      </c>
      <c r="E68" s="60">
        <v>383.24</v>
      </c>
      <c r="F68" s="61">
        <v>5.17</v>
      </c>
      <c r="G68" s="74">
        <v>0.94134</v>
      </c>
      <c r="H68" s="63">
        <f>MAX(G68,-0.12*F68)</f>
        <v>0.94134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1</v>
      </c>
      <c r="N68" s="65">
        <f>IF(M68=M67,N67+M68,0)</f>
        <v>1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0.009018978539999998</v>
      </c>
      <c r="S68" s="60">
        <f>MIN($S$6/100*F68,150)</f>
        <v>0.6204</v>
      </c>
      <c r="T68" s="60">
        <f>MIN($T$6/100*F68,200)</f>
        <v>0.7755</v>
      </c>
      <c r="U68" s="60">
        <f>MIN($U$6/100*F68,250)</f>
        <v>1.034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0.0009327678360000001</v>
      </c>
      <c r="Z68" s="138">
        <f>IF(AND(C68&gt;=50.1,G68&lt;0),($A$2)*ABS(G68)/40000,0)</f>
        <v>0</v>
      </c>
      <c r="AA68" s="67">
        <f>R68+Y68+Z68</f>
        <v>0.009951746375999998</v>
      </c>
      <c r="AB68" s="139">
        <f>IF(AA68&gt;=0,AA68,"")</f>
        <v>0.009951746375999998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49.92</v>
      </c>
      <c r="D69" s="73">
        <f>ROUND(C69,2)</f>
        <v>49.92</v>
      </c>
      <c r="E69" s="60">
        <v>543.53</v>
      </c>
      <c r="F69" s="61">
        <v>5.17</v>
      </c>
      <c r="G69" s="74">
        <v>0.13844</v>
      </c>
      <c r="H69" s="63">
        <f>MAX(G69,-0.12*F69)</f>
        <v>0.13844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0.00188115733</v>
      </c>
      <c r="S69" s="60">
        <f>MIN($S$6/100*F69,150)</f>
        <v>0.6204</v>
      </c>
      <c r="T69" s="60">
        <f>MIN($T$6/100*F69,200)</f>
        <v>0.7755</v>
      </c>
      <c r="U69" s="60">
        <f>MIN($U$6/100*F69,250)</f>
        <v>1.034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138">
        <f>IF(AND(C69&gt;=50.1,G69&lt;0),($A$2)*ABS(G69)/40000,0)</f>
        <v>0</v>
      </c>
      <c r="AA69" s="67">
        <f>R69+Y69+Z69</f>
        <v>0.00188115733</v>
      </c>
      <c r="AB69" s="139">
        <f>IF(AA69&gt;=0,AA69,"")</f>
        <v>0.00188115733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50.03</v>
      </c>
      <c r="D70" s="73">
        <f>ROUND(C70,2)</f>
        <v>50.03</v>
      </c>
      <c r="E70" s="60">
        <v>114.83</v>
      </c>
      <c r="F70" s="61">
        <v>5.17</v>
      </c>
      <c r="G70" s="74">
        <v>0.25067</v>
      </c>
      <c r="H70" s="63">
        <f>MAX(G70,-0.12*F70)</f>
        <v>0.25067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0.0007196109025000001</v>
      </c>
      <c r="S70" s="60">
        <f>MIN($S$6/100*F70,150)</f>
        <v>0.6204</v>
      </c>
      <c r="T70" s="60">
        <f>MIN($T$6/100*F70,200)</f>
        <v>0.7755</v>
      </c>
      <c r="U70" s="60">
        <f>MIN($U$6/100*F70,250)</f>
        <v>1.034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138">
        <f>IF(AND(C70&gt;=50.1,G70&lt;0),($A$2)*ABS(G70)/40000,0)</f>
        <v>0</v>
      </c>
      <c r="AA70" s="67">
        <f>R70+Y70+Z70</f>
        <v>0.0007196109025000001</v>
      </c>
      <c r="AB70" s="139">
        <f>IF(AA70&gt;=0,AA70,"")</f>
        <v>0.0007196109025000001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50.03</v>
      </c>
      <c r="D71" s="73">
        <f>ROUND(C71,2)</f>
        <v>50.03</v>
      </c>
      <c r="E71" s="60">
        <v>114.83</v>
      </c>
      <c r="F71" s="61">
        <v>5.17</v>
      </c>
      <c r="G71" s="74">
        <v>0.46891</v>
      </c>
      <c r="H71" s="63">
        <f>MAX(G71,-0.12*F71)</f>
        <v>0.46891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0.0013461233825</v>
      </c>
      <c r="S71" s="60">
        <f>MIN($S$6/100*F71,150)</f>
        <v>0.6204</v>
      </c>
      <c r="T71" s="60">
        <f>MIN($T$6/100*F71,200)</f>
        <v>0.7755</v>
      </c>
      <c r="U71" s="60">
        <f>MIN($U$6/100*F71,250)</f>
        <v>1.034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138">
        <f>IF(AND(C71&gt;=50.1,G71&lt;0),($A$2)*ABS(G71)/40000,0)</f>
        <v>0</v>
      </c>
      <c r="AA71" s="67">
        <f>R71+Y71+Z71</f>
        <v>0.0013461233825</v>
      </c>
      <c r="AB71" s="139">
        <f>IF(AA71&gt;=0,AA71,"")</f>
        <v>0.0013461233825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50.03</v>
      </c>
      <c r="D72" s="73">
        <f>ROUND(C72,2)</f>
        <v>50.03</v>
      </c>
      <c r="E72" s="60">
        <v>114.83</v>
      </c>
      <c r="F72" s="61">
        <v>5.17</v>
      </c>
      <c r="G72" s="74">
        <v>0.5507</v>
      </c>
      <c r="H72" s="63">
        <f>MAX(G72,-0.12*F72)</f>
        <v>0.5507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1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0.001580922025</v>
      </c>
      <c r="S72" s="60">
        <f>MIN($S$6/100*F72,150)</f>
        <v>0.6204</v>
      </c>
      <c r="T72" s="60">
        <f>MIN($T$6/100*F72,200)</f>
        <v>0.7755</v>
      </c>
      <c r="U72" s="60">
        <f>MIN($U$6/100*F72,250)</f>
        <v>1.034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138">
        <f>IF(AND(C72&gt;=50.1,G72&lt;0),($A$2)*ABS(G72)/40000,0)</f>
        <v>0</v>
      </c>
      <c r="AA72" s="67">
        <f>R72+Y72+Z72</f>
        <v>0.001580922025</v>
      </c>
      <c r="AB72" s="139">
        <f>IF(AA72&gt;=0,AA72,"")</f>
        <v>0.001580922025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50.03</v>
      </c>
      <c r="D73" s="73">
        <f>ROUND(C73,2)</f>
        <v>50.03</v>
      </c>
      <c r="E73" s="60">
        <v>114.83</v>
      </c>
      <c r="F73" s="61">
        <v>5.17</v>
      </c>
      <c r="G73" s="74">
        <v>0.59289</v>
      </c>
      <c r="H73" s="63">
        <f>MAX(G73,-0.12*F73)</f>
        <v>0.59289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1</v>
      </c>
      <c r="N73" s="65">
        <f>IF(M73=M72,N72+M73,0)</f>
        <v>1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0.0017020389675</v>
      </c>
      <c r="S73" s="60">
        <f>MIN($S$6/100*F73,150)</f>
        <v>0.6204</v>
      </c>
      <c r="T73" s="60">
        <f>MIN($T$6/100*F73,200)</f>
        <v>0.7755</v>
      </c>
      <c r="U73" s="60">
        <f>MIN($U$6/100*F73,250)</f>
        <v>1.034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138">
        <f>IF(AND(C73&gt;=50.1,G73&lt;0),($A$2)*ABS(G73)/40000,0)</f>
        <v>0</v>
      </c>
      <c r="AA73" s="67">
        <f>R73+Y73+Z73</f>
        <v>0.0017020389675</v>
      </c>
      <c r="AB73" s="139">
        <f>IF(AA73&gt;=0,AA73,"")</f>
        <v>0.0017020389675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49.98</v>
      </c>
      <c r="D74" s="73">
        <f>ROUND(C74,2)</f>
        <v>49.98</v>
      </c>
      <c r="E74" s="60">
        <v>351.18</v>
      </c>
      <c r="F74" s="61">
        <v>5.17</v>
      </c>
      <c r="G74" s="74">
        <v>0.65121</v>
      </c>
      <c r="H74" s="63">
        <f>MAX(G74,-0.12*F74)</f>
        <v>0.65121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1</v>
      </c>
      <c r="N74" s="65">
        <f>IF(M74=M73,N73+M74,0)</f>
        <v>2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0.005717298195</v>
      </c>
      <c r="S74" s="60">
        <f>MIN($S$6/100*F74,150)</f>
        <v>0.6204</v>
      </c>
      <c r="T74" s="60">
        <f>MIN($T$6/100*F74,200)</f>
        <v>0.7755</v>
      </c>
      <c r="U74" s="60">
        <f>MIN($U$6/100*F74,250)</f>
        <v>1.034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5.409927900000001E-5</v>
      </c>
      <c r="Z74" s="138">
        <f>IF(AND(C74&gt;=50.1,G74&lt;0),($A$2)*ABS(G74)/40000,0)</f>
        <v>0</v>
      </c>
      <c r="AA74" s="67">
        <f>R74+Y74+Z74</f>
        <v>0.005771397474</v>
      </c>
      <c r="AB74" s="139">
        <f>IF(AA74&gt;=0,AA74,"")</f>
        <v>0.005771397474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49.94</v>
      </c>
      <c r="D75" s="73">
        <f>ROUND(C75,2)</f>
        <v>49.94</v>
      </c>
      <c r="E75" s="60">
        <v>479.41</v>
      </c>
      <c r="F75" s="61">
        <v>5.17</v>
      </c>
      <c r="G75" s="74">
        <v>0.80671</v>
      </c>
      <c r="H75" s="63">
        <f>MAX(G75,-0.12*F75)</f>
        <v>0.80671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1</v>
      </c>
      <c r="N75" s="65">
        <f>IF(M75=M74,N74+M75,0)</f>
        <v>3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0.009668621027500001</v>
      </c>
      <c r="S75" s="60">
        <f>MIN($S$6/100*F75,150)</f>
        <v>0.6204</v>
      </c>
      <c r="T75" s="60">
        <f>MIN($T$6/100*F75,200)</f>
        <v>0.7755</v>
      </c>
      <c r="U75" s="60">
        <f>MIN($U$6/100*F75,250)</f>
        <v>1.034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0.0005214063160000003</v>
      </c>
      <c r="Z75" s="138">
        <f>IF(AND(C75&gt;=50.1,G75&lt;0),($A$2)*ABS(G75)/40000,0)</f>
        <v>0</v>
      </c>
      <c r="AA75" s="67">
        <f>R75+Y75+Z75</f>
        <v>0.0101900273435</v>
      </c>
      <c r="AB75" s="139">
        <f>IF(AA75&gt;=0,AA75,"")</f>
        <v>0.0101900273435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49.98</v>
      </c>
      <c r="D76" s="73">
        <f>ROUND(C76,2)</f>
        <v>49.98</v>
      </c>
      <c r="E76" s="60">
        <v>351.18</v>
      </c>
      <c r="F76" s="61">
        <v>5.17</v>
      </c>
      <c r="G76" s="74">
        <v>0.71943</v>
      </c>
      <c r="H76" s="63">
        <f>MAX(G76,-0.12*F76)</f>
        <v>0.71943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1</v>
      </c>
      <c r="N76" s="65">
        <f>IF(M76=M75,N75+M76,0)</f>
        <v>4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0.006316235685</v>
      </c>
      <c r="S76" s="60">
        <f>MIN($S$6/100*F76,150)</f>
        <v>0.6204</v>
      </c>
      <c r="T76" s="60">
        <f>MIN($T$6/100*F76,200)</f>
        <v>0.7755</v>
      </c>
      <c r="U76" s="60">
        <f>MIN($U$6/100*F76,250)</f>
        <v>1.034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0.0001738867770000001</v>
      </c>
      <c r="Z76" s="138">
        <f>IF(AND(C76&gt;=50.1,G76&lt;0),($A$2)*ABS(G76)/40000,0)</f>
        <v>0</v>
      </c>
      <c r="AA76" s="67">
        <f>R76+Y76+Z76</f>
        <v>0.006490122462</v>
      </c>
      <c r="AB76" s="139">
        <f>IF(AA76&gt;=0,AA76,"")</f>
        <v>0.006490122462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49.94</v>
      </c>
      <c r="D77" s="73">
        <f>ROUND(C77,2)</f>
        <v>49.94</v>
      </c>
      <c r="E77" s="60">
        <v>479.41</v>
      </c>
      <c r="F77" s="61">
        <v>5.17</v>
      </c>
      <c r="G77" s="74">
        <v>0.43114</v>
      </c>
      <c r="H77" s="63">
        <f>MAX(G77,-0.12*F77)</f>
        <v>0.43114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0.005167320685000001</v>
      </c>
      <c r="S77" s="60">
        <f>MIN($S$6/100*F77,150)</f>
        <v>0.6204</v>
      </c>
      <c r="T77" s="60">
        <f>MIN($T$6/100*F77,200)</f>
        <v>0.7755</v>
      </c>
      <c r="U77" s="60">
        <f>MIN($U$6/100*F77,250)</f>
        <v>1.034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138">
        <f>IF(AND(C77&gt;=50.1,G77&lt;0),($A$2)*ABS(G77)/40000,0)</f>
        <v>0</v>
      </c>
      <c r="AA77" s="67">
        <f>R77+Y77+Z77</f>
        <v>0.005167320685000001</v>
      </c>
      <c r="AB77" s="139">
        <f>IF(AA77&gt;=0,AA77,"")</f>
        <v>0.005167320685000001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49.97</v>
      </c>
      <c r="D78" s="73">
        <f>ROUND(C78,2)</f>
        <v>49.97</v>
      </c>
      <c r="E78" s="60">
        <v>383.24</v>
      </c>
      <c r="F78" s="61">
        <v>5.17</v>
      </c>
      <c r="G78" s="74">
        <v>0.3343</v>
      </c>
      <c r="H78" s="63">
        <f>MAX(G78,-0.12*F78)</f>
        <v>0.3343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0.0032029283</v>
      </c>
      <c r="S78" s="60">
        <f>MIN($S$6/100*F78,150)</f>
        <v>0.6204</v>
      </c>
      <c r="T78" s="60">
        <f>MIN($T$6/100*F78,200)</f>
        <v>0.7755</v>
      </c>
      <c r="U78" s="60">
        <f>MIN($U$6/100*F78,250)</f>
        <v>1.034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138">
        <f>IF(AND(C78&gt;=50.1,G78&lt;0),($A$2)*ABS(G78)/40000,0)</f>
        <v>0</v>
      </c>
      <c r="AA78" s="67">
        <f>R78+Y78+Z78</f>
        <v>0.0032029283</v>
      </c>
      <c r="AB78" s="139">
        <f>IF(AA78&gt;=0,AA78,"")</f>
        <v>0.0032029283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49.99</v>
      </c>
      <c r="D79" s="73">
        <f>ROUND(C79,2)</f>
        <v>49.99</v>
      </c>
      <c r="E79" s="60">
        <v>319.12</v>
      </c>
      <c r="F79" s="61">
        <v>5.17</v>
      </c>
      <c r="G79" s="74">
        <v>0.35521</v>
      </c>
      <c r="H79" s="63">
        <f>MAX(G79,-0.12*F79)</f>
        <v>0.35521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0.00283386538</v>
      </c>
      <c r="S79" s="60">
        <f>MIN($S$6/100*F79,150)</f>
        <v>0.6204</v>
      </c>
      <c r="T79" s="60">
        <f>MIN($T$6/100*F79,200)</f>
        <v>0.7755</v>
      </c>
      <c r="U79" s="60">
        <f>MIN($U$6/100*F79,250)</f>
        <v>1.034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138">
        <f>IF(AND(C79&gt;=50.1,G79&lt;0),($A$2)*ABS(G79)/40000,0)</f>
        <v>0</v>
      </c>
      <c r="AA79" s="67">
        <f>R79+Y79+Z79</f>
        <v>0.00283386538</v>
      </c>
      <c r="AB79" s="139">
        <f>IF(AA79&gt;=0,AA79,"")</f>
        <v>0.00283386538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50.05</v>
      </c>
      <c r="D80" s="73">
        <f>ROUND(C80,2)</f>
        <v>50.05</v>
      </c>
      <c r="E80" s="60">
        <v>0</v>
      </c>
      <c r="F80" s="61">
        <v>5.17</v>
      </c>
      <c r="G80" s="74">
        <v>0.36915</v>
      </c>
      <c r="H80" s="63">
        <f>MAX(G80,-0.12*F80)</f>
        <v>0.36915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0.6204</v>
      </c>
      <c r="T80" s="60">
        <f>MIN($T$6/100*F80,200)</f>
        <v>0.7755</v>
      </c>
      <c r="U80" s="60">
        <f>MIN($U$6/100*F80,250)</f>
        <v>1.034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138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49.99</v>
      </c>
      <c r="D81" s="73">
        <f>ROUND(C81,2)</f>
        <v>49.99</v>
      </c>
      <c r="E81" s="60">
        <v>319.12</v>
      </c>
      <c r="F81" s="61">
        <v>5.17</v>
      </c>
      <c r="G81" s="74">
        <v>0.42013</v>
      </c>
      <c r="H81" s="63">
        <f>MAX(G81,-0.12*F81)</f>
        <v>0.42013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0.00335179714</v>
      </c>
      <c r="S81" s="60">
        <f>MIN($S$6/100*F81,150)</f>
        <v>0.6204</v>
      </c>
      <c r="T81" s="60">
        <f>MIN($T$6/100*F81,200)</f>
        <v>0.7755</v>
      </c>
      <c r="U81" s="60">
        <f>MIN($U$6/100*F81,250)</f>
        <v>1.034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138">
        <f>IF(AND(C81&gt;=50.1,G81&lt;0),($A$2)*ABS(G81)/40000,0)</f>
        <v>0</v>
      </c>
      <c r="AA81" s="67">
        <f>R81+Y81+Z81</f>
        <v>0.00335179714</v>
      </c>
      <c r="AB81" s="139">
        <f>IF(AA81&gt;=0,AA81,"")</f>
        <v>0.00335179714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49.98</v>
      </c>
      <c r="D82" s="73">
        <f>ROUND(C82,2)</f>
        <v>49.98</v>
      </c>
      <c r="E82" s="60">
        <v>351.18</v>
      </c>
      <c r="F82" s="61">
        <v>5.17</v>
      </c>
      <c r="G82" s="74">
        <v>0.42967</v>
      </c>
      <c r="H82" s="63">
        <f>MAX(G82,-0.12*F82)</f>
        <v>0.42967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0.003772287765</v>
      </c>
      <c r="S82" s="60">
        <f>MIN($S$6/100*F82,150)</f>
        <v>0.6204</v>
      </c>
      <c r="T82" s="60">
        <f>MIN($T$6/100*F82,200)</f>
        <v>0.7755</v>
      </c>
      <c r="U82" s="60">
        <f>MIN($U$6/100*F82,250)</f>
        <v>1.034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138">
        <f>IF(AND(C82&gt;=50.1,G82&lt;0),($A$2)*ABS(G82)/40000,0)</f>
        <v>0</v>
      </c>
      <c r="AA82" s="67">
        <f>R82+Y82+Z82</f>
        <v>0.003772287765</v>
      </c>
      <c r="AB82" s="139">
        <f>IF(AA82&gt;=0,AA82,"")</f>
        <v>0.003772287765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49.94</v>
      </c>
      <c r="D83" s="73">
        <f>ROUND(C83,2)</f>
        <v>49.94</v>
      </c>
      <c r="E83" s="60">
        <v>479.41</v>
      </c>
      <c r="F83" s="61">
        <v>5.17</v>
      </c>
      <c r="G83" s="74">
        <v>0.38639</v>
      </c>
      <c r="H83" s="63">
        <f>MAX(G83,-0.12*F83)</f>
        <v>0.38639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0.004630980747500001</v>
      </c>
      <c r="S83" s="60">
        <f>MIN($S$6/100*F83,150)</f>
        <v>0.6204</v>
      </c>
      <c r="T83" s="60">
        <f>MIN($T$6/100*F83,200)</f>
        <v>0.7755</v>
      </c>
      <c r="U83" s="60">
        <f>MIN($U$6/100*F83,250)</f>
        <v>1.034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138">
        <f>IF(AND(C83&gt;=50.1,G83&lt;0),($A$2)*ABS(G83)/40000,0)</f>
        <v>0</v>
      </c>
      <c r="AA83" s="67">
        <f>R83+Y83+Z83</f>
        <v>0.004630980747500001</v>
      </c>
      <c r="AB83" s="139">
        <f>IF(AA83&gt;=0,AA83,"")</f>
        <v>0.004630980747500001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50.04</v>
      </c>
      <c r="D84" s="73">
        <f>ROUND(C84,2)</f>
        <v>50.04</v>
      </c>
      <c r="E84" s="60">
        <v>57.41</v>
      </c>
      <c r="F84" s="61">
        <v>5.17</v>
      </c>
      <c r="G84" s="74">
        <v>0.39409</v>
      </c>
      <c r="H84" s="63">
        <f>MAX(G84,-0.12*F84)</f>
        <v>0.39409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0.0005656176724999999</v>
      </c>
      <c r="S84" s="60">
        <f>MIN($S$6/100*F84,150)</f>
        <v>0.6204</v>
      </c>
      <c r="T84" s="60">
        <f>MIN($T$6/100*F84,200)</f>
        <v>0.7755</v>
      </c>
      <c r="U84" s="60">
        <f>MIN($U$6/100*F84,250)</f>
        <v>1.034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138">
        <f>IF(AND(C84&gt;=50.1,G84&lt;0),($A$2)*ABS(G84)/40000,0)</f>
        <v>0</v>
      </c>
      <c r="AA84" s="67">
        <f>R84+Y84+Z84</f>
        <v>0.0005656176724999999</v>
      </c>
      <c r="AB84" s="139">
        <f>IF(AA84&gt;=0,AA84,"")</f>
        <v>0.0005656176724999999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50.01</v>
      </c>
      <c r="D85" s="73">
        <f>ROUND(C85,2)</f>
        <v>50.01</v>
      </c>
      <c r="E85" s="60">
        <v>229.65</v>
      </c>
      <c r="F85" s="61">
        <v>5.17</v>
      </c>
      <c r="G85" s="74">
        <v>0.35117</v>
      </c>
      <c r="H85" s="63">
        <f>MAX(G85,-0.12*F85)</f>
        <v>0.35117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0.0020161547625</v>
      </c>
      <c r="S85" s="60">
        <f>MIN($S$6/100*F85,150)</f>
        <v>0.6204</v>
      </c>
      <c r="T85" s="60">
        <f>MIN($T$6/100*F85,200)</f>
        <v>0.7755</v>
      </c>
      <c r="U85" s="60">
        <f>MIN($U$6/100*F85,250)</f>
        <v>1.034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138">
        <f>IF(AND(C85&gt;=50.1,G85&lt;0),($A$2)*ABS(G85)/40000,0)</f>
        <v>0</v>
      </c>
      <c r="AA85" s="67">
        <f>R85+Y85+Z85</f>
        <v>0.0020161547625</v>
      </c>
      <c r="AB85" s="139">
        <f>IF(AA85&gt;=0,AA85,"")</f>
        <v>0.0020161547625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50.01</v>
      </c>
      <c r="D86" s="73">
        <f>ROUND(C86,2)</f>
        <v>50.01</v>
      </c>
      <c r="E86" s="60">
        <v>229.65</v>
      </c>
      <c r="F86" s="61">
        <v>5.17</v>
      </c>
      <c r="G86" s="74">
        <v>0.3409</v>
      </c>
      <c r="H86" s="63">
        <f>MAX(G86,-0.12*F86)</f>
        <v>0.3409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0.001957192125</v>
      </c>
      <c r="S86" s="60">
        <f>MIN($S$6/100*F86,150)</f>
        <v>0.6204</v>
      </c>
      <c r="T86" s="60">
        <f>MIN($T$6/100*F86,200)</f>
        <v>0.7755</v>
      </c>
      <c r="U86" s="60">
        <f>MIN($U$6/100*F86,250)</f>
        <v>1.034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138">
        <f>IF(AND(C86&gt;=50.1,G86&lt;0),($A$2)*ABS(G86)/40000,0)</f>
        <v>0</v>
      </c>
      <c r="AA86" s="67">
        <f>R86+Y86+Z86</f>
        <v>0.001957192125</v>
      </c>
      <c r="AB86" s="139">
        <f>IF(AA86&gt;=0,AA86,"")</f>
        <v>0.001957192125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49.98</v>
      </c>
      <c r="D87" s="73">
        <f>ROUND(C87,2)</f>
        <v>49.98</v>
      </c>
      <c r="E87" s="60">
        <v>351.18</v>
      </c>
      <c r="F87" s="61">
        <v>5.17</v>
      </c>
      <c r="G87" s="74">
        <v>0.34383</v>
      </c>
      <c r="H87" s="63">
        <f>MAX(G87,-0.12*F87)</f>
        <v>0.34383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0.003018655485000001</v>
      </c>
      <c r="S87" s="60">
        <f>MIN($S$6/100*F87,150)</f>
        <v>0.6204</v>
      </c>
      <c r="T87" s="60">
        <f>MIN($T$6/100*F87,200)</f>
        <v>0.7755</v>
      </c>
      <c r="U87" s="60">
        <f>MIN($U$6/100*F87,250)</f>
        <v>1.034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138">
        <f>IF(AND(C87&gt;=50.1,G87&lt;0),($A$2)*ABS(G87)/40000,0)</f>
        <v>0</v>
      </c>
      <c r="AA87" s="67">
        <f>R87+Y87+Z87</f>
        <v>0.003018655485000001</v>
      </c>
      <c r="AB87" s="139">
        <f>IF(AA87&gt;=0,AA87,"")</f>
        <v>0.003018655485000001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49.96</v>
      </c>
      <c r="D88" s="73">
        <f>ROUND(C88,2)</f>
        <v>49.96</v>
      </c>
      <c r="E88" s="60">
        <v>415.3</v>
      </c>
      <c r="F88" s="61">
        <v>5.17</v>
      </c>
      <c r="G88" s="74">
        <v>0.32844</v>
      </c>
      <c r="H88" s="63">
        <f>MAX(G88,-0.12*F88)</f>
        <v>0.32844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0.0034100283</v>
      </c>
      <c r="S88" s="60">
        <f>MIN($S$6/100*F88,150)</f>
        <v>0.6204</v>
      </c>
      <c r="T88" s="60">
        <f>MIN($T$6/100*F88,200)</f>
        <v>0.7755</v>
      </c>
      <c r="U88" s="60">
        <f>MIN($U$6/100*F88,250)</f>
        <v>1.034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138">
        <f>IF(AND(C88&gt;=50.1,G88&lt;0),($A$2)*ABS(G88)/40000,0)</f>
        <v>0</v>
      </c>
      <c r="AA88" s="67">
        <f>R88+Y88+Z88</f>
        <v>0.0034100283</v>
      </c>
      <c r="AB88" s="139">
        <f>IF(AA88&gt;=0,AA88,"")</f>
        <v>0.0034100283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49.92</v>
      </c>
      <c r="D89" s="73">
        <f>ROUND(C89,2)</f>
        <v>49.92</v>
      </c>
      <c r="E89" s="60">
        <v>543.53</v>
      </c>
      <c r="F89" s="61">
        <v>5.17</v>
      </c>
      <c r="G89" s="74">
        <v>0.34237</v>
      </c>
      <c r="H89" s="63">
        <f>MAX(G89,-0.12*F89)</f>
        <v>0.34237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0.0046522091525</v>
      </c>
      <c r="S89" s="60">
        <f>MIN($S$6/100*F89,150)</f>
        <v>0.6204</v>
      </c>
      <c r="T89" s="60">
        <f>MIN($T$6/100*F89,200)</f>
        <v>0.7755</v>
      </c>
      <c r="U89" s="60">
        <f>MIN($U$6/100*F89,250)</f>
        <v>1.034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138">
        <f>IF(AND(C89&gt;=50.1,G89&lt;0),($A$2)*ABS(G89)/40000,0)</f>
        <v>0</v>
      </c>
      <c r="AA89" s="67">
        <f>R89+Y89+Z89</f>
        <v>0.0046522091525</v>
      </c>
      <c r="AB89" s="139">
        <f>IF(AA89&gt;=0,AA89,"")</f>
        <v>0.0046522091525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49.92</v>
      </c>
      <c r="D90" s="73">
        <f>ROUND(C90,2)</f>
        <v>49.92</v>
      </c>
      <c r="E90" s="60">
        <v>543.53</v>
      </c>
      <c r="F90" s="61">
        <v>5.17</v>
      </c>
      <c r="G90" s="74">
        <v>0.27929</v>
      </c>
      <c r="H90" s="63">
        <f>MAX(G90,-0.12*F90)</f>
        <v>0.27929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0.0037950623425</v>
      </c>
      <c r="S90" s="60">
        <f>MIN($S$6/100*F90,150)</f>
        <v>0.6204</v>
      </c>
      <c r="T90" s="60">
        <f>MIN($T$6/100*F90,200)</f>
        <v>0.7755</v>
      </c>
      <c r="U90" s="60">
        <f>MIN($U$6/100*F90,250)</f>
        <v>1.034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138">
        <f>IF(AND(C90&gt;=50.1,G90&lt;0),($A$2)*ABS(G90)/40000,0)</f>
        <v>0</v>
      </c>
      <c r="AA90" s="67">
        <f>R90+Y90+Z90</f>
        <v>0.0037950623425</v>
      </c>
      <c r="AB90" s="139">
        <f>IF(AA90&gt;=0,AA90,"")</f>
        <v>0.0037950623425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49.88</v>
      </c>
      <c r="D91" s="73">
        <f>ROUND(C91,2)</f>
        <v>49.88</v>
      </c>
      <c r="E91" s="60">
        <v>671.77</v>
      </c>
      <c r="F91" s="61">
        <v>5.17</v>
      </c>
      <c r="G91" s="74">
        <v>0.27892</v>
      </c>
      <c r="H91" s="63">
        <f>MAX(G91,-0.12*F91)</f>
        <v>0.27892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0.00468425221</v>
      </c>
      <c r="S91" s="60">
        <f>MIN($S$6/100*F91,150)</f>
        <v>0.6204</v>
      </c>
      <c r="T91" s="60">
        <f>MIN($T$6/100*F91,200)</f>
        <v>0.7755</v>
      </c>
      <c r="U91" s="60">
        <f>MIN($U$6/100*F91,250)</f>
        <v>1.034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138">
        <f>IF(AND(C91&gt;=50.1,G91&lt;0),($A$2)*ABS(G91)/40000,0)</f>
        <v>0</v>
      </c>
      <c r="AA91" s="67">
        <f>R91+Y91+Z91</f>
        <v>0.00468425221</v>
      </c>
      <c r="AB91" s="139">
        <f>IF(AA91&gt;=0,AA91,"")</f>
        <v>0.00468425221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49.78</v>
      </c>
      <c r="D92" s="73">
        <f>ROUND(C92,2)</f>
        <v>49.78</v>
      </c>
      <c r="E92" s="60">
        <v>800</v>
      </c>
      <c r="F92" s="61">
        <v>5.14</v>
      </c>
      <c r="G92" s="74">
        <v>0.25772</v>
      </c>
      <c r="H92" s="63">
        <f>MAX(G92,-0.12*F92)</f>
        <v>0.25772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0.005154400000000001</v>
      </c>
      <c r="S92" s="60">
        <f>MIN($S$6/100*F92,150)</f>
        <v>0.6167999999999999</v>
      </c>
      <c r="T92" s="60">
        <f>MIN($T$6/100*F92,200)</f>
        <v>0.7709999999999999</v>
      </c>
      <c r="U92" s="60">
        <f>MIN($U$6/100*F92,250)</f>
        <v>1.028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0.005154400000000001</v>
      </c>
      <c r="Z92" s="138">
        <f>IF(AND(C92&gt;=50.1,G92&lt;0),($A$2)*ABS(G92)/40000,0)</f>
        <v>0</v>
      </c>
      <c r="AA92" s="67">
        <f>R92+Y92+Z92</f>
        <v>0.0103088</v>
      </c>
      <c r="AB92" s="139">
        <f>IF(AA92&gt;=0,AA92,"")</f>
        <v>0.0103088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49.9</v>
      </c>
      <c r="D93" s="73">
        <f>ROUND(C93,2)</f>
        <v>49.9</v>
      </c>
      <c r="E93" s="60">
        <v>607.65</v>
      </c>
      <c r="F93" s="61">
        <v>5.14</v>
      </c>
      <c r="G93" s="74">
        <v>0.23352</v>
      </c>
      <c r="H93" s="63">
        <f>MAX(G93,-0.12*F93)</f>
        <v>0.23352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0.0035474607</v>
      </c>
      <c r="S93" s="60">
        <f>MIN($S$6/100*F93,150)</f>
        <v>0.6167999999999999</v>
      </c>
      <c r="T93" s="60">
        <f>MIN($T$6/100*F93,200)</f>
        <v>0.7709999999999999</v>
      </c>
      <c r="U93" s="60">
        <f>MIN($U$6/100*F93,250)</f>
        <v>1.028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138">
        <f>IF(AND(C93&gt;=50.1,G93&lt;0),($A$2)*ABS(G93)/40000,0)</f>
        <v>0</v>
      </c>
      <c r="AA93" s="67">
        <f>R93+Y93+Z93</f>
        <v>0.0035474607</v>
      </c>
      <c r="AB93" s="139">
        <f>IF(AA93&gt;=0,AA93,"")</f>
        <v>0.0035474607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50.05</v>
      </c>
      <c r="D94" s="73">
        <f>ROUND(C94,2)</f>
        <v>50.05</v>
      </c>
      <c r="E94" s="60">
        <v>0</v>
      </c>
      <c r="F94" s="61">
        <v>5.14</v>
      </c>
      <c r="G94" s="74">
        <v>0.31934</v>
      </c>
      <c r="H94" s="63">
        <f>MAX(G94,-0.12*F94)</f>
        <v>0.31934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</v>
      </c>
      <c r="S94" s="60">
        <f>MIN($S$6/100*F94,150)</f>
        <v>0.6167999999999999</v>
      </c>
      <c r="T94" s="60">
        <f>MIN($T$6/100*F94,200)</f>
        <v>0.7709999999999999</v>
      </c>
      <c r="U94" s="60">
        <f>MIN($U$6/100*F94,250)</f>
        <v>1.028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138">
        <f>IF(AND(C94&gt;=50.1,G94&lt;0),($A$2)*ABS(G94)/40000,0)</f>
        <v>0</v>
      </c>
      <c r="AA94" s="67">
        <f>R94+Y94+Z94</f>
        <v>0</v>
      </c>
      <c r="AB94" s="139">
        <f>IF(AA94&gt;=0,AA94,"")</f>
        <v>0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50.1</v>
      </c>
      <c r="D95" s="73">
        <f>ROUND(C95,2)</f>
        <v>50.1</v>
      </c>
      <c r="E95" s="60">
        <v>0</v>
      </c>
      <c r="F95" s="61">
        <v>5.14</v>
      </c>
      <c r="G95" s="74">
        <v>0.32705</v>
      </c>
      <c r="H95" s="63">
        <f>MAX(G95,-0.12*F95)</f>
        <v>0.32705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</v>
      </c>
      <c r="S95" s="60">
        <f>MIN($S$6/100*F95,150)</f>
        <v>0.6167999999999999</v>
      </c>
      <c r="T95" s="60">
        <f>MIN($T$6/100*F95,200)</f>
        <v>0.7709999999999999</v>
      </c>
      <c r="U95" s="60">
        <f>MIN($U$6/100*F95,250)</f>
        <v>1.028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138">
        <f>IF(AND(C95&gt;=50.1,G95&lt;0),($A$2)*ABS(G95)/40000,0)</f>
        <v>0</v>
      </c>
      <c r="AA95" s="67">
        <f>R95+Y95+Z95</f>
        <v>0</v>
      </c>
      <c r="AB95" s="139">
        <f>IF(AA95&gt;=0,AA95,"")</f>
        <v>0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49.99</v>
      </c>
      <c r="D96" s="73">
        <f>ROUND(C96,2)</f>
        <v>49.99</v>
      </c>
      <c r="E96" s="60">
        <v>319.12</v>
      </c>
      <c r="F96" s="61">
        <v>5.14</v>
      </c>
      <c r="G96" s="74">
        <v>0.30467</v>
      </c>
      <c r="H96" s="63">
        <f>MAX(G96,-0.12*F96)</f>
        <v>0.30467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0.00243065726</v>
      </c>
      <c r="S96" s="60">
        <f>MIN($S$6/100*F96,150)</f>
        <v>0.6167999999999999</v>
      </c>
      <c r="T96" s="60">
        <f>MIN($T$6/100*F96,200)</f>
        <v>0.7709999999999999</v>
      </c>
      <c r="U96" s="60">
        <f>MIN($U$6/100*F96,250)</f>
        <v>1.028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138">
        <f>IF(AND(C96&gt;=50.1,G96&lt;0),($A$2)*ABS(G96)/40000,0)</f>
        <v>0</v>
      </c>
      <c r="AA96" s="67">
        <f>R96+Y96+Z96</f>
        <v>0.00243065726</v>
      </c>
      <c r="AB96" s="139">
        <f>IF(AA96&gt;=0,AA96,"")</f>
        <v>0.00243065726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50.02</v>
      </c>
      <c r="D97" s="73">
        <f>ROUND(C97,2)</f>
        <v>50.02</v>
      </c>
      <c r="E97" s="60">
        <v>172.24</v>
      </c>
      <c r="F97" s="61">
        <v>5.14</v>
      </c>
      <c r="G97" s="74">
        <v>0.29917</v>
      </c>
      <c r="H97" s="63">
        <f>MAX(G97,-0.12*F97)</f>
        <v>0.29917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0.00128822602</v>
      </c>
      <c r="S97" s="60">
        <f>MIN($S$6/100*F97,150)</f>
        <v>0.6167999999999999</v>
      </c>
      <c r="T97" s="60">
        <f>MIN($T$6/100*F97,200)</f>
        <v>0.7709999999999999</v>
      </c>
      <c r="U97" s="60">
        <f>MIN($U$6/100*F97,250)</f>
        <v>1.028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138">
        <f>IF(AND(C97&gt;=50.1,G97&lt;0),($A$2)*ABS(G97)/40000,0)</f>
        <v>0</v>
      </c>
      <c r="AA97" s="67">
        <f>R97+Y97+Z97</f>
        <v>0.00128822602</v>
      </c>
      <c r="AB97" s="139">
        <f>IF(AA97&gt;=0,AA97,"")</f>
        <v>0.00128822602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50.01</v>
      </c>
      <c r="D98" s="73">
        <f>ROUND(C98,2)</f>
        <v>50.01</v>
      </c>
      <c r="E98" s="60">
        <v>229.65</v>
      </c>
      <c r="F98" s="61">
        <v>5.14</v>
      </c>
      <c r="G98" s="74">
        <v>0.29146</v>
      </c>
      <c r="H98" s="63">
        <f>MAX(G98,-0.12*F98)</f>
        <v>0.29146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0.001673344725</v>
      </c>
      <c r="S98" s="60">
        <f>MIN($S$6/100*F98,150)</f>
        <v>0.6167999999999999</v>
      </c>
      <c r="T98" s="60">
        <f>MIN($T$6/100*F98,200)</f>
        <v>0.7709999999999999</v>
      </c>
      <c r="U98" s="60">
        <f>MIN($U$6/100*F98,250)</f>
        <v>1.028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138">
        <f>IF(AND(C98&gt;=50.1,G98&lt;0),($A$2)*ABS(G98)/40000,0)</f>
        <v>0</v>
      </c>
      <c r="AA98" s="67">
        <f>R98+Y98+Z98</f>
        <v>0.001673344725</v>
      </c>
      <c r="AB98" s="139">
        <f>IF(AA98&gt;=0,AA98,"")</f>
        <v>0.001673344725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50.02</v>
      </c>
      <c r="D99" s="73">
        <f>ROUND(C99,2)</f>
        <v>50.02</v>
      </c>
      <c r="E99" s="60">
        <v>172.24</v>
      </c>
      <c r="F99" s="61">
        <v>5.14</v>
      </c>
      <c r="G99" s="74">
        <v>0.25075</v>
      </c>
      <c r="H99" s="63">
        <f>MAX(G99,-0.12*F99)</f>
        <v>0.25075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0.0010797295</v>
      </c>
      <c r="S99" s="60">
        <f>MIN($S$6/100*F99,150)</f>
        <v>0.6167999999999999</v>
      </c>
      <c r="T99" s="60">
        <f>MIN($T$6/100*F99,200)</f>
        <v>0.7709999999999999</v>
      </c>
      <c r="U99" s="60">
        <f>MIN($U$6/100*F99,250)</f>
        <v>1.028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138">
        <f>IF(AND(C99&gt;=50.1,G99&lt;0),($A$2)*ABS(G99)/40000,0)</f>
        <v>0</v>
      </c>
      <c r="AA99" s="67">
        <f>R99+Y99+Z99</f>
        <v>0.0010797295</v>
      </c>
      <c r="AB99" s="139">
        <f>IF(AA99&gt;=0,AA99,"")</f>
        <v>0.0010797295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49.96</v>
      </c>
      <c r="D100" s="73">
        <f>ROUND(C100,2)</f>
        <v>49.96</v>
      </c>
      <c r="E100" s="60">
        <v>415.3</v>
      </c>
      <c r="F100" s="61">
        <v>5.14</v>
      </c>
      <c r="G100" s="74">
        <v>0.26249</v>
      </c>
      <c r="H100" s="63">
        <f>MAX(G100,-0.12*F100)</f>
        <v>0.26249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0.002725302425</v>
      </c>
      <c r="S100" s="60">
        <f>MIN($S$6/100*F100,150)</f>
        <v>0.6167999999999999</v>
      </c>
      <c r="T100" s="60">
        <f>MIN($T$6/100*F100,200)</f>
        <v>0.7709999999999999</v>
      </c>
      <c r="U100" s="60">
        <f>MIN($U$6/100*F100,250)</f>
        <v>1.028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138">
        <f>IF(AND(C100&gt;=50.1,G100&lt;0),($A$2)*ABS(G100)/40000,0)</f>
        <v>0</v>
      </c>
      <c r="AA100" s="67">
        <f>R100+Y100+Z100</f>
        <v>0.002725302425</v>
      </c>
      <c r="AB100" s="139">
        <f>IF(AA100&gt;=0,AA100,"")</f>
        <v>0.002725302425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49.95</v>
      </c>
      <c r="D101" s="73">
        <f>ROUND(C101,2)</f>
        <v>49.95</v>
      </c>
      <c r="E101" s="60">
        <v>447.36</v>
      </c>
      <c r="F101" s="61">
        <v>5.14</v>
      </c>
      <c r="G101" s="74">
        <v>0.24268</v>
      </c>
      <c r="H101" s="63">
        <f>MAX(G101,-0.12*F101)</f>
        <v>0.24268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0.00271413312</v>
      </c>
      <c r="S101" s="60">
        <f>MIN($S$6/100*F101,150)</f>
        <v>0.6167999999999999</v>
      </c>
      <c r="T101" s="60">
        <f>MIN($T$6/100*F101,200)</f>
        <v>0.7709999999999999</v>
      </c>
      <c r="U101" s="60">
        <f>MIN($U$6/100*F101,250)</f>
        <v>1.028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138">
        <f>IF(AND(C101&gt;=50.1,G101&lt;0),($A$2)*ABS(G101)/40000,0)</f>
        <v>0</v>
      </c>
      <c r="AA101" s="67">
        <f>R101+Y101+Z101</f>
        <v>0.00271413312</v>
      </c>
      <c r="AB101" s="139">
        <f>IF(AA101&gt;=0,AA101,"")</f>
        <v>0.00271413312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49.95</v>
      </c>
      <c r="D102" s="73">
        <f>ROUND(C102,2)</f>
        <v>49.95</v>
      </c>
      <c r="E102" s="60">
        <v>447.36</v>
      </c>
      <c r="F102" s="61">
        <v>5.14</v>
      </c>
      <c r="G102" s="74">
        <v>0.22655</v>
      </c>
      <c r="H102" s="63">
        <f>MAX(G102,-0.12*F102)</f>
        <v>0.22655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0.0025337352</v>
      </c>
      <c r="S102" s="60">
        <f>MIN($S$6/100*F102,150)</f>
        <v>0.6167999999999999</v>
      </c>
      <c r="T102" s="60">
        <f>MIN($T$6/100*F102,200)</f>
        <v>0.7709999999999999</v>
      </c>
      <c r="U102" s="60">
        <f>MIN($U$6/100*F102,250)</f>
        <v>1.028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138">
        <f>IF(AND(C102&gt;=50.1,G102&lt;0),($A$2)*ABS(G102)/40000,0)</f>
        <v>0</v>
      </c>
      <c r="AA102" s="67">
        <f>R102+Y102+Z102</f>
        <v>0.0025337352</v>
      </c>
      <c r="AB102" s="139">
        <f>IF(AA102&gt;=0,AA102,"")</f>
        <v>0.0025337352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49.95</v>
      </c>
      <c r="D103" s="98">
        <f>ROUND(C103,2)</f>
        <v>49.95</v>
      </c>
      <c r="E103" s="99">
        <v>447.36</v>
      </c>
      <c r="F103" s="61">
        <v>5.14</v>
      </c>
      <c r="G103" s="100">
        <v>0.23388</v>
      </c>
      <c r="H103" s="101">
        <f>MAX(G103,-0.12*F103)</f>
        <v>0.23388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0.00261571392</v>
      </c>
      <c r="S103" s="105">
        <f>MIN($S$6/100*F103,150)</f>
        <v>0.6167999999999999</v>
      </c>
      <c r="T103" s="105">
        <f>MIN($T$6/100*F103,200)</f>
        <v>0.7709999999999999</v>
      </c>
      <c r="U103" s="105">
        <f>MIN($U$6/100*F103,250)</f>
        <v>1.028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138">
        <f>IF(AND(C103&gt;=50.1,G103&lt;0),($A$2)*ABS(G103)/40000,0)</f>
        <v>0</v>
      </c>
      <c r="AA103" s="106">
        <f>R103+Y103+Z103</f>
        <v>0.00261571392</v>
      </c>
      <c r="AB103" s="140">
        <f>IF(AA103&gt;=0,AA103,"")</f>
        <v>0.00261571392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49.97770833333336</v>
      </c>
      <c r="D104" s="110">
        <f>ROUND(C104,2)</f>
        <v>49.98</v>
      </c>
      <c r="E104" s="111">
        <f>AVERAGE(E6:E103)</f>
        <v>332.0468750000003</v>
      </c>
      <c r="F104" s="111">
        <f>AVERAGE(F6:F103)</f>
        <v>5.089583333333333</v>
      </c>
      <c r="G104" s="112">
        <f>SUM(G8:G103)/4</f>
        <v>14.85136749999999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0.3505600624100002</v>
      </c>
      <c r="S104" s="113"/>
      <c r="T104" s="113"/>
      <c r="U104" s="113"/>
      <c r="V104" s="113"/>
      <c r="W104" s="113"/>
      <c r="X104" s="113"/>
      <c r="Y104" s="114">
        <f>SUM(Y8:Y103)</f>
        <v>0.09562274450050001</v>
      </c>
      <c r="Z104" s="114">
        <f>SUM(Z8:Z103)</f>
        <v>0</v>
      </c>
      <c r="AA104" s="115">
        <f>SUM(AA8:AA103)</f>
        <v>0.4461828069105001</v>
      </c>
      <c r="AB104" s="116">
        <f>SUM(AB8:AB103)</f>
        <v>0.4469130051455</v>
      </c>
      <c r="AC104" s="117">
        <f>SUM(AC8:AC103)</f>
        <v>-0.000730198235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0.07011201248200004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0.4461828069105001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57.4126</v>
      </c>
      <c r="AH152" s="86">
        <f>MIN(AG152,$C$2)</f>
        <v>57.4126</v>
      </c>
    </row>
    <row r="153" spans="1:37" customHeight="1" ht="16">
      <c r="AE153" s="16"/>
      <c r="AF153" s="133">
        <f>ROUND((AF152-0.01),2)</f>
        <v>50.03</v>
      </c>
      <c r="AG153" s="134">
        <f>2*$A$2/5</f>
        <v>114.8252</v>
      </c>
      <c r="AH153" s="86">
        <f>MIN(AG153,$C$2)</f>
        <v>114.8252</v>
      </c>
    </row>
    <row r="154" spans="1:37" customHeight="1" ht="16">
      <c r="AE154" s="16"/>
      <c r="AF154" s="133">
        <f>ROUND((AF153-0.01),2)</f>
        <v>50.02</v>
      </c>
      <c r="AG154" s="134">
        <f>3*$A$2/5</f>
        <v>172.2378</v>
      </c>
      <c r="AH154" s="86">
        <f>MIN(AG154,$C$2)</f>
        <v>172.2378</v>
      </c>
    </row>
    <row r="155" spans="1:37" customHeight="1" ht="16">
      <c r="AE155" s="16"/>
      <c r="AF155" s="133">
        <f>ROUND((AF154-0.01),2)</f>
        <v>50.01</v>
      </c>
      <c r="AG155" s="134">
        <f>4*$A$2/5</f>
        <v>229.6504</v>
      </c>
      <c r="AH155" s="86">
        <f>MIN(AG155,$C$2)</f>
        <v>229.6504</v>
      </c>
    </row>
    <row r="156" spans="1:37" customHeight="1" ht="16">
      <c r="AE156" s="16"/>
      <c r="AF156" s="133">
        <f>ROUND((AF155-0.01),2)</f>
        <v>50</v>
      </c>
      <c r="AG156" s="134">
        <f>5*$A$2/5</f>
        <v>287.063</v>
      </c>
      <c r="AH156" s="86">
        <f>MIN(AG156,$C$2)</f>
        <v>287.063</v>
      </c>
    </row>
    <row r="157" spans="1:37" customHeight="1" ht="16">
      <c r="AE157" s="16"/>
      <c r="AF157" s="133">
        <f>ROUND((AF156-0.01),2)</f>
        <v>49.99</v>
      </c>
      <c r="AG157" s="134">
        <f>50+15*$A$2/16</f>
        <v>319.1215625</v>
      </c>
      <c r="AH157" s="86">
        <f>MIN(AG157,$C$2)</f>
        <v>319.1215625</v>
      </c>
    </row>
    <row r="158" spans="1:37" customHeight="1" ht="16">
      <c r="AE158" s="16"/>
      <c r="AF158" s="133">
        <f>ROUND((AF157-0.01),2)</f>
        <v>49.98</v>
      </c>
      <c r="AG158" s="134">
        <f>100+14*$A$2/16</f>
        <v>351.180125</v>
      </c>
      <c r="AH158" s="86">
        <f>MIN(AG158,$C$2)</f>
        <v>351.180125</v>
      </c>
    </row>
    <row r="159" spans="1:37" customHeight="1" ht="16">
      <c r="AE159" s="16"/>
      <c r="AF159" s="133">
        <f>ROUND((AF158-0.01),2)</f>
        <v>49.97</v>
      </c>
      <c r="AG159" s="134">
        <f>150+13*$A$2/16</f>
        <v>383.2386875</v>
      </c>
      <c r="AH159" s="86">
        <f>MIN(AG159,$C$2)</f>
        <v>383.2386875</v>
      </c>
    </row>
    <row r="160" spans="1:37" customHeight="1" ht="16">
      <c r="AE160" s="16"/>
      <c r="AF160" s="133">
        <f>ROUND((AF159-0.01),2)</f>
        <v>49.96</v>
      </c>
      <c r="AG160" s="134">
        <f>200+12*$A$2/16</f>
        <v>415.29725</v>
      </c>
      <c r="AH160" s="86">
        <f>MIN(AG160,$C$2)</f>
        <v>415.29725</v>
      </c>
    </row>
    <row r="161" spans="1:37" customHeight="1" ht="16">
      <c r="AE161" s="16"/>
      <c r="AF161" s="133">
        <f>ROUND((AF160-0.01),2)</f>
        <v>49.95</v>
      </c>
      <c r="AG161" s="134">
        <f>250+11*$A$2/16</f>
        <v>447.3558125</v>
      </c>
      <c r="AH161" s="86">
        <f>MIN(AG161,$C$2)</f>
        <v>447.3558125</v>
      </c>
    </row>
    <row r="162" spans="1:37" customHeight="1" ht="16">
      <c r="AE162" s="16"/>
      <c r="AF162" s="133">
        <f>ROUND((AF161-0.01),2)</f>
        <v>49.94</v>
      </c>
      <c r="AG162" s="134">
        <f>300+10*$A$2/16</f>
        <v>479.414375</v>
      </c>
      <c r="AH162" s="86">
        <f>MIN(AG162,$C$2)</f>
        <v>479.414375</v>
      </c>
    </row>
    <row r="163" spans="1:37" customHeight="1" ht="16">
      <c r="AE163" s="16"/>
      <c r="AF163" s="133">
        <f>ROUND((AF162-0.01),2)</f>
        <v>49.93</v>
      </c>
      <c r="AG163" s="134">
        <f>350+9*$A$2/16</f>
        <v>511.4729375</v>
      </c>
      <c r="AH163" s="86">
        <f>MIN(AG163,$C$2)</f>
        <v>511.4729375</v>
      </c>
    </row>
    <row r="164" spans="1:37" customHeight="1" ht="15">
      <c r="AE164" s="16"/>
      <c r="AF164" s="133">
        <f>ROUND((AF163-0.01),2)</f>
        <v>49.92</v>
      </c>
      <c r="AG164" s="134">
        <f>400+8*$A$2/16</f>
        <v>543.5315000000001</v>
      </c>
      <c r="AH164" s="135">
        <f>MIN(AG164,$C$2)</f>
        <v>543.5315000000001</v>
      </c>
    </row>
    <row r="165" spans="1:37" customHeight="1" ht="15">
      <c r="AE165" s="16"/>
      <c r="AF165" s="133">
        <f>ROUND((AF164-0.01),2)</f>
        <v>49.91</v>
      </c>
      <c r="AG165" s="134">
        <f>450+7*$A$2/16</f>
        <v>575.5900624999999</v>
      </c>
      <c r="AH165" s="135">
        <f>MIN(AG165,$C$2)</f>
        <v>575.5900624999999</v>
      </c>
    </row>
    <row r="166" spans="1:37" customHeight="1" ht="15">
      <c r="AE166" s="16"/>
      <c r="AF166" s="133">
        <f>ROUND((AF165-0.01),2)</f>
        <v>49.9</v>
      </c>
      <c r="AG166" s="134">
        <f>500+6*$A$2/16</f>
        <v>607.648625</v>
      </c>
      <c r="AH166" s="135">
        <f>MIN(AG166,$C$2)</f>
        <v>607.648625</v>
      </c>
    </row>
    <row r="167" spans="1:37" customHeight="1" ht="15">
      <c r="AE167" s="16"/>
      <c r="AF167" s="133">
        <f>ROUND((AF166-0.01),2)</f>
        <v>49.89</v>
      </c>
      <c r="AG167" s="134">
        <f>550+5*$A$2/16</f>
        <v>639.7071875</v>
      </c>
      <c r="AH167" s="135">
        <f>MIN(AG167,$C$2)</f>
        <v>639.7071875</v>
      </c>
    </row>
    <row r="168" spans="1:37" customHeight="1" ht="15">
      <c r="AE168" s="16"/>
      <c r="AF168" s="133">
        <f>ROUND((AF167-0.01),2)</f>
        <v>49.88</v>
      </c>
      <c r="AG168" s="134">
        <f>600+4*$A$2/16</f>
        <v>671.76575</v>
      </c>
      <c r="AH168" s="135">
        <f>MIN(AG168,$C$2)</f>
        <v>671.76575</v>
      </c>
    </row>
    <row r="169" spans="1:37" customHeight="1" ht="15">
      <c r="AE169" s="16"/>
      <c r="AF169" s="133">
        <f>ROUND((AF168-0.01),2)</f>
        <v>49.87</v>
      </c>
      <c r="AG169" s="134">
        <f>650+3*$A$2/16</f>
        <v>703.8243125</v>
      </c>
      <c r="AH169" s="135">
        <f>MIN(AG169,$C$2)</f>
        <v>703.8243125</v>
      </c>
    </row>
    <row r="170" spans="1:37" customHeight="1" ht="15">
      <c r="AE170" s="16"/>
      <c r="AF170" s="133">
        <f>ROUND((AF169-0.01),2)</f>
        <v>49.86</v>
      </c>
      <c r="AG170" s="134">
        <f>700+2*$A$2/16</f>
        <v>735.882875</v>
      </c>
      <c r="AH170" s="135">
        <f>MIN(AG170,$C$2)</f>
        <v>735.882875</v>
      </c>
    </row>
    <row r="171" spans="1:37" customHeight="1" ht="15">
      <c r="AE171" s="16"/>
      <c r="AF171" s="133">
        <f>ROUND((AF170-0.01),2)</f>
        <v>49.85</v>
      </c>
      <c r="AG171" s="134">
        <f>750+1*$A$2/16</f>
        <v>767.9414375</v>
      </c>
      <c r="AH171" s="135">
        <f>MIN(AG171,$C$2)</f>
        <v>767.9414375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0.3201716887697499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303.012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15.41</v>
      </c>
      <c r="K2" s="21"/>
      <c r="L2" s="21">
        <v>6</v>
      </c>
      <c r="M2" s="21"/>
      <c r="N2" s="21">
        <v>0.6909999999999999</v>
      </c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2.5</v>
      </c>
      <c r="M3" s="27"/>
      <c r="N3" s="27">
        <v>1.28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58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49.93</v>
      </c>
      <c r="D8" s="59">
        <f>ROUND(C8,2)</f>
        <v>49.93</v>
      </c>
      <c r="E8" s="60">
        <v>520.4400000000001</v>
      </c>
      <c r="F8" s="61">
        <v>5.09</v>
      </c>
      <c r="G8" s="62">
        <v>0.16188</v>
      </c>
      <c r="H8" s="63">
        <f>MAX(G8,-0.12*F8)</f>
        <v>0.16188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0.00210622068</v>
      </c>
      <c r="S8" s="60">
        <f>MIN($S$6/100*F8,150)</f>
        <v>0.6108</v>
      </c>
      <c r="T8" s="60">
        <f>MIN($T$6/100*F8,200)</f>
        <v>0.7635</v>
      </c>
      <c r="U8" s="60">
        <f>MIN($U$6/100*F8,250)</f>
        <v>1.018</v>
      </c>
      <c r="V8" s="60">
        <v>0.2</v>
      </c>
      <c r="W8" s="60">
        <v>0.2</v>
      </c>
      <c r="X8" s="60">
        <v>0.6</v>
      </c>
      <c r="Y8" s="141">
        <f>IF(AND(D8&lt;49.85,G8&gt;0),$C$2*ABS(G8)/40000,(SUMPRODUCT(--(G8&gt;$S8:$U8),(G8-$S8:$U8),($V8:$X8)))*E8/40000)</f>
        <v>0</v>
      </c>
      <c r="Z8" s="141">
        <f>IF(AND(C8&gt;=50.1,G8&lt;0),($A$2)*ABS(G8)/40000,0)</f>
        <v>0</v>
      </c>
      <c r="AA8" s="67">
        <f>R8+Y8+Z8</f>
        <v>0.00210622068</v>
      </c>
      <c r="AB8" s="64">
        <f>IF(AA8&gt;=0,AA8,"")</f>
        <v>0.00210622068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49.92</v>
      </c>
      <c r="D9" s="73">
        <f>ROUND(C9,2)</f>
        <v>49.92</v>
      </c>
      <c r="E9" s="60">
        <v>551.51</v>
      </c>
      <c r="F9" s="61">
        <v>5.09</v>
      </c>
      <c r="G9" s="74">
        <v>0.12886</v>
      </c>
      <c r="H9" s="63">
        <f>MAX(G9,-0.12*F9)</f>
        <v>0.12886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0.001776689465</v>
      </c>
      <c r="S9" s="60">
        <f>MIN($S$6/100*F9,150)</f>
        <v>0.6108</v>
      </c>
      <c r="T9" s="60">
        <f>MIN($T$6/100*F9,200)</f>
        <v>0.7635</v>
      </c>
      <c r="U9" s="60">
        <f>MIN($U$6/100*F9,250)</f>
        <v>1.018</v>
      </c>
      <c r="V9" s="60">
        <v>0.2</v>
      </c>
      <c r="W9" s="60">
        <v>0.2</v>
      </c>
      <c r="X9" s="60">
        <v>0.6</v>
      </c>
      <c r="Y9" s="142">
        <f>IF(AND(D9&lt;49.85,G9&gt;0),$C$2*ABS(G9)/40000,(SUMPRODUCT(--(G9&gt;$S9:$U9),(G9-$S9:$U9),($V9:$X9)))*E9/40000)</f>
        <v>0</v>
      </c>
      <c r="Z9" s="141">
        <f>IF(AND(C9&gt;=50.1,G9&lt;0),($A$2)*ABS(G9)/40000,0)</f>
        <v>0</v>
      </c>
      <c r="AA9" s="67">
        <f>R9+Y9+Z9</f>
        <v>0.001776689465</v>
      </c>
      <c r="AB9" s="139">
        <f>IF(AA9&gt;=0,AA9,"")</f>
        <v>0.001776689465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</v>
      </c>
      <c r="D10" s="73">
        <f>ROUND(C10,2)</f>
        <v>50</v>
      </c>
      <c r="E10" s="60">
        <v>303.01</v>
      </c>
      <c r="F10" s="61">
        <v>5.09</v>
      </c>
      <c r="G10" s="74">
        <v>0.12923</v>
      </c>
      <c r="H10" s="63">
        <f>MAX(G10,-0.12*F10)</f>
        <v>0.12923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0.0009789495574999999</v>
      </c>
      <c r="S10" s="60">
        <f>MIN($S$6/100*F10,150)</f>
        <v>0.6108</v>
      </c>
      <c r="T10" s="60">
        <f>MIN($T$6/100*F10,200)</f>
        <v>0.7635</v>
      </c>
      <c r="U10" s="60">
        <f>MIN($U$6/100*F10,250)</f>
        <v>1.018</v>
      </c>
      <c r="V10" s="60">
        <v>0.2</v>
      </c>
      <c r="W10" s="60">
        <v>0.2</v>
      </c>
      <c r="X10" s="60">
        <v>0.6</v>
      </c>
      <c r="Y10" s="142">
        <f>IF(AND(D10&lt;49.85,G10&gt;0),$C$2*ABS(G10)/40000,(SUMPRODUCT(--(G10&gt;$S10:$U10),(G10-$S10:$U10),($V10:$X10)))*E10/40000)</f>
        <v>0</v>
      </c>
      <c r="Z10" s="141">
        <f>IF(AND(C10&gt;=50.1,G10&lt;0),($A$2)*ABS(G10)/40000,0)</f>
        <v>0</v>
      </c>
      <c r="AA10" s="67">
        <f>R10+Y10+Z10</f>
        <v>0.0009789495574999999</v>
      </c>
      <c r="AB10" s="139">
        <f>IF(AA10&gt;=0,AA10,"")</f>
        <v>0.0009789495574999999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50.03</v>
      </c>
      <c r="D11" s="73">
        <f>ROUND(C11,2)</f>
        <v>50.03</v>
      </c>
      <c r="E11" s="60">
        <v>121.2</v>
      </c>
      <c r="F11" s="61">
        <v>5.09</v>
      </c>
      <c r="G11" s="74">
        <v>0.20001</v>
      </c>
      <c r="H11" s="63">
        <f>MAX(G11,-0.12*F11)</f>
        <v>0.20001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0.0006060303</v>
      </c>
      <c r="S11" s="60">
        <f>MIN($S$6/100*F11,150)</f>
        <v>0.6108</v>
      </c>
      <c r="T11" s="60">
        <f>MIN($T$6/100*F11,200)</f>
        <v>0.7635</v>
      </c>
      <c r="U11" s="60">
        <f>MIN($U$6/100*F11,250)</f>
        <v>1.018</v>
      </c>
      <c r="V11" s="60">
        <v>0.2</v>
      </c>
      <c r="W11" s="60">
        <v>0.2</v>
      </c>
      <c r="X11" s="60">
        <v>0.6</v>
      </c>
      <c r="Y11" s="142">
        <f>IF(AND(D11&lt;49.85,G11&gt;0),$C$2*ABS(G11)/40000,(SUMPRODUCT(--(G11&gt;$S11:$U11),(G11-$S11:$U11),($V11:$X11)))*E11/40000)</f>
        <v>0</v>
      </c>
      <c r="Z11" s="141">
        <f>IF(AND(C11&gt;=50.1,G11&lt;0),($A$2)*ABS(G11)/40000,0)</f>
        <v>0</v>
      </c>
      <c r="AA11" s="67">
        <f>R11+Y11+Z11</f>
        <v>0.0006060303</v>
      </c>
      <c r="AB11" s="139">
        <f>IF(AA11&gt;=0,AA11,"")</f>
        <v>0.0006060303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50.04</v>
      </c>
      <c r="D12" s="73">
        <f>ROUND(C12,2)</f>
        <v>50.04</v>
      </c>
      <c r="E12" s="60">
        <v>60.6</v>
      </c>
      <c r="F12" s="61">
        <v>5.09</v>
      </c>
      <c r="G12" s="74">
        <v>0.21615</v>
      </c>
      <c r="H12" s="63">
        <f>MAX(G12,-0.12*F12)</f>
        <v>0.21615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0.00032746725</v>
      </c>
      <c r="S12" s="60">
        <f>MIN($S$6/100*F12,150)</f>
        <v>0.6108</v>
      </c>
      <c r="T12" s="60">
        <f>MIN($T$6/100*F12,200)</f>
        <v>0.7635</v>
      </c>
      <c r="U12" s="60">
        <f>MIN($U$6/100*F12,250)</f>
        <v>1.018</v>
      </c>
      <c r="V12" s="60">
        <v>0.2</v>
      </c>
      <c r="W12" s="60">
        <v>0.2</v>
      </c>
      <c r="X12" s="60">
        <v>0.6</v>
      </c>
      <c r="Y12" s="142">
        <f>IF(AND(D12&lt;49.85,G12&gt;0),$C$2*ABS(G12)/40000,(SUMPRODUCT(--(G12&gt;$S12:$U12),(G12-$S12:$U12),($V12:$X12)))*E12/40000)</f>
        <v>0</v>
      </c>
      <c r="Z12" s="141">
        <f>IF(AND(C12&gt;=50.1,G12&lt;0),($A$2)*ABS(G12)/40000,0)</f>
        <v>0</v>
      </c>
      <c r="AA12" s="67">
        <f>R12+Y12+Z12</f>
        <v>0.00032746725</v>
      </c>
      <c r="AB12" s="139">
        <f>IF(AA12&gt;=0,AA12,"")</f>
        <v>0.00032746725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50.04</v>
      </c>
      <c r="D13" s="73">
        <f>ROUND(C13,2)</f>
        <v>50.04</v>
      </c>
      <c r="E13" s="60">
        <v>60.6</v>
      </c>
      <c r="F13" s="61">
        <v>5.09</v>
      </c>
      <c r="G13" s="74">
        <v>0.19231</v>
      </c>
      <c r="H13" s="63">
        <f>MAX(G13,-0.12*F13)</f>
        <v>0.19231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0.0002913496500000001</v>
      </c>
      <c r="S13" s="60">
        <f>MIN($S$6/100*F13,150)</f>
        <v>0.6108</v>
      </c>
      <c r="T13" s="60">
        <f>MIN($T$6/100*F13,200)</f>
        <v>0.7635</v>
      </c>
      <c r="U13" s="60">
        <f>MIN($U$6/100*F13,250)</f>
        <v>1.018</v>
      </c>
      <c r="V13" s="60">
        <v>0.2</v>
      </c>
      <c r="W13" s="60">
        <v>0.2</v>
      </c>
      <c r="X13" s="60">
        <v>0.6</v>
      </c>
      <c r="Y13" s="142">
        <f>IF(AND(D13&lt;49.85,G13&gt;0),$C$2*ABS(G13)/40000,(SUMPRODUCT(--(G13&gt;$S13:$U13),(G13-$S13:$U13),($V13:$X13)))*E13/40000)</f>
        <v>0</v>
      </c>
      <c r="Z13" s="141">
        <f>IF(AND(C13&gt;=50.1,G13&lt;0),($A$2)*ABS(G13)/40000,0)</f>
        <v>0</v>
      </c>
      <c r="AA13" s="67">
        <f>R13+Y13+Z13</f>
        <v>0.0002913496500000001</v>
      </c>
      <c r="AB13" s="139">
        <f>IF(AA13&gt;=0,AA13,"")</f>
        <v>0.0002913496500000001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50.02</v>
      </c>
      <c r="D14" s="73">
        <f>ROUND(C14,2)</f>
        <v>50.02</v>
      </c>
      <c r="E14" s="60">
        <v>181.81</v>
      </c>
      <c r="F14" s="61">
        <v>5.09</v>
      </c>
      <c r="G14" s="74">
        <v>0.19965</v>
      </c>
      <c r="H14" s="63">
        <f>MAX(G14,-0.12*F14)</f>
        <v>0.19965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0.0009074591625</v>
      </c>
      <c r="S14" s="60">
        <f>MIN($S$6/100*F14,150)</f>
        <v>0.6108</v>
      </c>
      <c r="T14" s="60">
        <f>MIN($T$6/100*F14,200)</f>
        <v>0.7635</v>
      </c>
      <c r="U14" s="60">
        <f>MIN($U$6/100*F14,250)</f>
        <v>1.018</v>
      </c>
      <c r="V14" s="60">
        <v>0.2</v>
      </c>
      <c r="W14" s="60">
        <v>0.2</v>
      </c>
      <c r="X14" s="60">
        <v>0.6</v>
      </c>
      <c r="Y14" s="142">
        <f>IF(AND(D14&lt;49.85,G14&gt;0),$C$2*ABS(G14)/40000,(SUMPRODUCT(--(G14&gt;$S14:$U14),(G14-$S14:$U14),($V14:$X14)))*E14/40000)</f>
        <v>0</v>
      </c>
      <c r="Z14" s="141">
        <f>IF(AND(C14&gt;=50.1,G14&lt;0),($A$2)*ABS(G14)/40000,0)</f>
        <v>0</v>
      </c>
      <c r="AA14" s="67">
        <f>R14+Y14+Z14</f>
        <v>0.0009074591625</v>
      </c>
      <c r="AB14" s="139">
        <f>IF(AA14&gt;=0,AA14,"")</f>
        <v>0.0009074591625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50.05</v>
      </c>
      <c r="D15" s="73">
        <f>ROUND(C15,2)</f>
        <v>50.05</v>
      </c>
      <c r="E15" s="60">
        <v>0</v>
      </c>
      <c r="F15" s="61">
        <v>5.09</v>
      </c>
      <c r="G15" s="74">
        <v>0.20993</v>
      </c>
      <c r="H15" s="63">
        <f>MAX(G15,-0.12*F15)</f>
        <v>0.20993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0.6108</v>
      </c>
      <c r="T15" s="60">
        <f>MIN($T$6/100*F15,200)</f>
        <v>0.7635</v>
      </c>
      <c r="U15" s="60">
        <f>MIN($U$6/100*F15,250)</f>
        <v>1.018</v>
      </c>
      <c r="V15" s="60">
        <v>0.2</v>
      </c>
      <c r="W15" s="60">
        <v>0.2</v>
      </c>
      <c r="X15" s="60">
        <v>0.6</v>
      </c>
      <c r="Y15" s="142">
        <f>IF(AND(D15&lt;49.85,G15&gt;0),$C$2*ABS(G15)/40000,(SUMPRODUCT(--(G15&gt;$S15:$U15),(G15-$S15:$U15),($V15:$X15)))*E15/40000)</f>
        <v>0</v>
      </c>
      <c r="Z15" s="141">
        <f>IF(AND(C15&gt;=50.1,G15&lt;0),($A$2)*ABS(G15)/40000,0)</f>
        <v>0</v>
      </c>
      <c r="AA15" s="67">
        <f>R15+Y15+Z15</f>
        <v>0</v>
      </c>
      <c r="AB15" s="139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49.98</v>
      </c>
      <c r="D16" s="73">
        <f>ROUND(C16,2)</f>
        <v>49.98</v>
      </c>
      <c r="E16" s="60">
        <v>365.14</v>
      </c>
      <c r="F16" s="61">
        <v>5.09</v>
      </c>
      <c r="G16" s="74">
        <v>0.21358</v>
      </c>
      <c r="H16" s="63">
        <f>MAX(G16,-0.12*F16)</f>
        <v>0.21358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0.00194966503</v>
      </c>
      <c r="S16" s="60">
        <f>MIN($S$6/100*F16,150)</f>
        <v>0.6108</v>
      </c>
      <c r="T16" s="60">
        <f>MIN($T$6/100*F16,200)</f>
        <v>0.7635</v>
      </c>
      <c r="U16" s="60">
        <f>MIN($U$6/100*F16,250)</f>
        <v>1.018</v>
      </c>
      <c r="V16" s="60">
        <v>0.2</v>
      </c>
      <c r="W16" s="60">
        <v>0.2</v>
      </c>
      <c r="X16" s="60">
        <v>0.6</v>
      </c>
      <c r="Y16" s="142">
        <f>IF(AND(D16&lt;49.85,G16&gt;0),$C$2*ABS(G16)/40000,(SUMPRODUCT(--(G16&gt;$S16:$U16),(G16-$S16:$U16),($V16:$X16)))*E16/40000)</f>
        <v>0</v>
      </c>
      <c r="Z16" s="141">
        <f>IF(AND(C16&gt;=50.1,G16&lt;0),($A$2)*ABS(G16)/40000,0)</f>
        <v>0</v>
      </c>
      <c r="AA16" s="67">
        <f>R16+Y16+Z16</f>
        <v>0.00194966503</v>
      </c>
      <c r="AB16" s="139">
        <f>IF(AA16&gt;=0,AA16,"")</f>
        <v>0.00194966503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49.99</v>
      </c>
      <c r="D17" s="73">
        <f>ROUND(C17,2)</f>
        <v>49.99</v>
      </c>
      <c r="E17" s="60">
        <v>334.07</v>
      </c>
      <c r="F17" s="61">
        <v>5.09</v>
      </c>
      <c r="G17" s="74">
        <v>0.20333</v>
      </c>
      <c r="H17" s="63">
        <f>MAX(G17,-0.12*F17)</f>
        <v>0.20333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0.0016981613275</v>
      </c>
      <c r="S17" s="60">
        <f>MIN($S$6/100*F17,150)</f>
        <v>0.6108</v>
      </c>
      <c r="T17" s="60">
        <f>MIN($T$6/100*F17,200)</f>
        <v>0.7635</v>
      </c>
      <c r="U17" s="60">
        <f>MIN($U$6/100*F17,250)</f>
        <v>1.018</v>
      </c>
      <c r="V17" s="60">
        <v>0.2</v>
      </c>
      <c r="W17" s="60">
        <v>0.2</v>
      </c>
      <c r="X17" s="60">
        <v>0.6</v>
      </c>
      <c r="Y17" s="142">
        <f>IF(AND(D17&lt;49.85,G17&gt;0),$C$2*ABS(G17)/40000,(SUMPRODUCT(--(G17&gt;$S17:$U17),(G17-$S17:$U17),($V17:$X17)))*E17/40000)</f>
        <v>0</v>
      </c>
      <c r="Z17" s="141">
        <f>IF(AND(C17&gt;=50.1,G17&lt;0),($A$2)*ABS(G17)/40000,0)</f>
        <v>0</v>
      </c>
      <c r="AA17" s="67">
        <f>R17+Y17+Z17</f>
        <v>0.0016981613275</v>
      </c>
      <c r="AB17" s="139">
        <f>IF(AA17&gt;=0,AA17,"")</f>
        <v>0.0016981613275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49.99</v>
      </c>
      <c r="D18" s="73">
        <f>ROUND(C18,2)</f>
        <v>49.99</v>
      </c>
      <c r="E18" s="60">
        <v>334.07</v>
      </c>
      <c r="F18" s="61">
        <v>5.09</v>
      </c>
      <c r="G18" s="74">
        <v>0.24844</v>
      </c>
      <c r="H18" s="63">
        <f>MAX(G18,-0.12*F18)</f>
        <v>0.24844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0.00207490877</v>
      </c>
      <c r="S18" s="60">
        <f>MIN($S$6/100*F18,150)</f>
        <v>0.6108</v>
      </c>
      <c r="T18" s="60">
        <f>MIN($T$6/100*F18,200)</f>
        <v>0.7635</v>
      </c>
      <c r="U18" s="60">
        <f>MIN($U$6/100*F18,250)</f>
        <v>1.018</v>
      </c>
      <c r="V18" s="60">
        <v>0.2</v>
      </c>
      <c r="W18" s="60">
        <v>0.2</v>
      </c>
      <c r="X18" s="60">
        <v>0.6</v>
      </c>
      <c r="Y18" s="142">
        <f>IF(AND(D18&lt;49.85,G18&gt;0),$C$2*ABS(G18)/40000,(SUMPRODUCT(--(G18&gt;$S18:$U18),(G18-$S18:$U18),($V18:$X18)))*E18/40000)</f>
        <v>0</v>
      </c>
      <c r="Z18" s="141">
        <f>IF(AND(C18&gt;=50.1,G18&lt;0),($A$2)*ABS(G18)/40000,0)</f>
        <v>0</v>
      </c>
      <c r="AA18" s="67">
        <f>R18+Y18+Z18</f>
        <v>0.00207490877</v>
      </c>
      <c r="AB18" s="139">
        <f>IF(AA18&gt;=0,AA18,"")</f>
        <v>0.00207490877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50.03</v>
      </c>
      <c r="D19" s="73">
        <f>ROUND(C19,2)</f>
        <v>50.03</v>
      </c>
      <c r="E19" s="60">
        <v>121.2</v>
      </c>
      <c r="F19" s="61">
        <v>5.09</v>
      </c>
      <c r="G19" s="74">
        <v>0.26054</v>
      </c>
      <c r="H19" s="63">
        <f>MAX(G19,-0.12*F19)</f>
        <v>0.26054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0.0007894362</v>
      </c>
      <c r="S19" s="60">
        <f>MIN($S$6/100*F19,150)</f>
        <v>0.6108</v>
      </c>
      <c r="T19" s="60">
        <f>MIN($T$6/100*F19,200)</f>
        <v>0.7635</v>
      </c>
      <c r="U19" s="60">
        <f>MIN($U$6/100*F19,250)</f>
        <v>1.018</v>
      </c>
      <c r="V19" s="60">
        <v>0.2</v>
      </c>
      <c r="W19" s="60">
        <v>0.2</v>
      </c>
      <c r="X19" s="60">
        <v>0.6</v>
      </c>
      <c r="Y19" s="142">
        <f>IF(AND(D19&lt;49.85,G19&gt;0),$C$2*ABS(G19)/40000,(SUMPRODUCT(--(G19&gt;$S19:$U19),(G19-$S19:$U19),($V19:$X19)))*E19/40000)</f>
        <v>0</v>
      </c>
      <c r="Z19" s="141">
        <f>IF(AND(C19&gt;=50.1,G19&lt;0),($A$2)*ABS(G19)/40000,0)</f>
        <v>0</v>
      </c>
      <c r="AA19" s="67">
        <f>R19+Y19+Z19</f>
        <v>0.0007894362</v>
      </c>
      <c r="AB19" s="139">
        <f>IF(AA19&gt;=0,AA19,"")</f>
        <v>0.0007894362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49.99</v>
      </c>
      <c r="D20" s="73">
        <f>ROUND(C20,2)</f>
        <v>49.99</v>
      </c>
      <c r="E20" s="60">
        <v>334.07</v>
      </c>
      <c r="F20" s="61">
        <v>5.09</v>
      </c>
      <c r="G20" s="74">
        <v>0.26493</v>
      </c>
      <c r="H20" s="63">
        <f>MAX(G20,-0.12*F20)</f>
        <v>0.26493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0.0022126291275</v>
      </c>
      <c r="S20" s="60">
        <f>MIN($S$6/100*F20,150)</f>
        <v>0.6108</v>
      </c>
      <c r="T20" s="60">
        <f>MIN($T$6/100*F20,200)</f>
        <v>0.7635</v>
      </c>
      <c r="U20" s="60">
        <f>MIN($U$6/100*F20,250)</f>
        <v>1.018</v>
      </c>
      <c r="V20" s="60">
        <v>0.2</v>
      </c>
      <c r="W20" s="60">
        <v>0.2</v>
      </c>
      <c r="X20" s="60">
        <v>0.6</v>
      </c>
      <c r="Y20" s="142">
        <f>IF(AND(D20&lt;49.85,G20&gt;0),$C$2*ABS(G20)/40000,(SUMPRODUCT(--(G20&gt;$S20:$U20),(G20-$S20:$U20),($V20:$X20)))*E20/40000)</f>
        <v>0</v>
      </c>
      <c r="Z20" s="141">
        <f>IF(AND(C20&gt;=50.1,G20&lt;0),($A$2)*ABS(G20)/40000,0)</f>
        <v>0</v>
      </c>
      <c r="AA20" s="67">
        <f>R20+Y20+Z20</f>
        <v>0.0022126291275</v>
      </c>
      <c r="AB20" s="139">
        <f>IF(AA20&gt;=0,AA20,"")</f>
        <v>0.0022126291275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50</v>
      </c>
      <c r="D21" s="73">
        <f>ROUND(C21,2)</f>
        <v>50</v>
      </c>
      <c r="E21" s="60">
        <v>303.01</v>
      </c>
      <c r="F21" s="61">
        <v>5.09</v>
      </c>
      <c r="G21" s="74">
        <v>0.27081</v>
      </c>
      <c r="H21" s="63">
        <f>MAX(G21,-0.12*F21)</f>
        <v>0.27081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0.0020514534525</v>
      </c>
      <c r="S21" s="60">
        <f>MIN($S$6/100*F21,150)</f>
        <v>0.6108</v>
      </c>
      <c r="T21" s="60">
        <f>MIN($T$6/100*F21,200)</f>
        <v>0.7635</v>
      </c>
      <c r="U21" s="60">
        <f>MIN($U$6/100*F21,250)</f>
        <v>1.018</v>
      </c>
      <c r="V21" s="60">
        <v>0.2</v>
      </c>
      <c r="W21" s="60">
        <v>0.2</v>
      </c>
      <c r="X21" s="60">
        <v>0.6</v>
      </c>
      <c r="Y21" s="142">
        <f>IF(AND(D21&lt;49.85,G21&gt;0),$C$2*ABS(G21)/40000,(SUMPRODUCT(--(G21&gt;$S21:$U21),(G21-$S21:$U21),($V21:$X21)))*E21/40000)</f>
        <v>0</v>
      </c>
      <c r="Z21" s="141">
        <f>IF(AND(C21&gt;=50.1,G21&lt;0),($A$2)*ABS(G21)/40000,0)</f>
        <v>0</v>
      </c>
      <c r="AA21" s="67">
        <f>R21+Y21+Z21</f>
        <v>0.0020514534525</v>
      </c>
      <c r="AB21" s="139">
        <f>IF(AA21&gt;=0,AA21,"")</f>
        <v>0.0020514534525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50</v>
      </c>
      <c r="D22" s="73">
        <f>ROUND(C22,2)</f>
        <v>50</v>
      </c>
      <c r="E22" s="60">
        <v>303.01</v>
      </c>
      <c r="F22" s="61">
        <v>5.09</v>
      </c>
      <c r="G22" s="74">
        <v>0.26788</v>
      </c>
      <c r="H22" s="63">
        <f>MAX(G22,-0.12*F22)</f>
        <v>0.26788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0.00202925797</v>
      </c>
      <c r="S22" s="60">
        <f>MIN($S$6/100*F22,150)</f>
        <v>0.6108</v>
      </c>
      <c r="T22" s="60">
        <f>MIN($T$6/100*F22,200)</f>
        <v>0.7635</v>
      </c>
      <c r="U22" s="60">
        <f>MIN($U$6/100*F22,250)</f>
        <v>1.018</v>
      </c>
      <c r="V22" s="60">
        <v>0.2</v>
      </c>
      <c r="W22" s="60">
        <v>0.2</v>
      </c>
      <c r="X22" s="60">
        <v>0.6</v>
      </c>
      <c r="Y22" s="142">
        <f>IF(AND(D22&lt;49.85,G22&gt;0),$C$2*ABS(G22)/40000,(SUMPRODUCT(--(G22&gt;$S22:$U22),(G22-$S22:$U22),($V22:$X22)))*E22/40000)</f>
        <v>0</v>
      </c>
      <c r="Z22" s="141">
        <f>IF(AND(C22&gt;=50.1,G22&lt;0),($A$2)*ABS(G22)/40000,0)</f>
        <v>0</v>
      </c>
      <c r="AA22" s="67">
        <f>R22+Y22+Z22</f>
        <v>0.00202925797</v>
      </c>
      <c r="AB22" s="139">
        <f>IF(AA22&gt;=0,AA22,"")</f>
        <v>0.00202925797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49.96</v>
      </c>
      <c r="D23" s="73">
        <f>ROUND(C23,2)</f>
        <v>49.96</v>
      </c>
      <c r="E23" s="60">
        <v>427.26</v>
      </c>
      <c r="F23" s="61">
        <v>5.09</v>
      </c>
      <c r="G23" s="74">
        <v>0.25321</v>
      </c>
      <c r="H23" s="63">
        <f>MAX(G23,-0.12*F23)</f>
        <v>0.25321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0.002704662615</v>
      </c>
      <c r="S23" s="60">
        <f>MIN($S$6/100*F23,150)</f>
        <v>0.6108</v>
      </c>
      <c r="T23" s="60">
        <f>MIN($T$6/100*F23,200)</f>
        <v>0.7635</v>
      </c>
      <c r="U23" s="60">
        <f>MIN($U$6/100*F23,250)</f>
        <v>1.018</v>
      </c>
      <c r="V23" s="60">
        <v>0.2</v>
      </c>
      <c r="W23" s="60">
        <v>0.2</v>
      </c>
      <c r="X23" s="60">
        <v>0.6</v>
      </c>
      <c r="Y23" s="142">
        <f>IF(AND(D23&lt;49.85,G23&gt;0),$C$2*ABS(G23)/40000,(SUMPRODUCT(--(G23&gt;$S23:$U23),(G23-$S23:$U23),($V23:$X23)))*E23/40000)</f>
        <v>0</v>
      </c>
      <c r="Z23" s="141">
        <f>IF(AND(C23&gt;=50.1,G23&lt;0),($A$2)*ABS(G23)/40000,0)</f>
        <v>0</v>
      </c>
      <c r="AA23" s="67">
        <f>R23+Y23+Z23</f>
        <v>0.002704662615</v>
      </c>
      <c r="AB23" s="139">
        <f>IF(AA23&gt;=0,AA23,"")</f>
        <v>0.002704662615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49.91</v>
      </c>
      <c r="D24" s="73">
        <f>ROUND(C24,2)</f>
        <v>49.91</v>
      </c>
      <c r="E24" s="60">
        <v>582.5700000000001</v>
      </c>
      <c r="F24" s="61">
        <v>5.09</v>
      </c>
      <c r="G24" s="74">
        <v>0.27521</v>
      </c>
      <c r="H24" s="63">
        <f>MAX(G24,-0.12*F24)</f>
        <v>0.27521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0.004008227242500001</v>
      </c>
      <c r="S24" s="60">
        <f>MIN($S$6/100*F24,150)</f>
        <v>0.6108</v>
      </c>
      <c r="T24" s="60">
        <f>MIN($T$6/100*F24,200)</f>
        <v>0.7635</v>
      </c>
      <c r="U24" s="60">
        <f>MIN($U$6/100*F24,250)</f>
        <v>1.018</v>
      </c>
      <c r="V24" s="60">
        <v>0.2</v>
      </c>
      <c r="W24" s="60">
        <v>0.2</v>
      </c>
      <c r="X24" s="60">
        <v>0.6</v>
      </c>
      <c r="Y24" s="142">
        <f>IF(AND(D24&lt;49.85,G24&gt;0),$C$2*ABS(G24)/40000,(SUMPRODUCT(--(G24&gt;$S24:$U24),(G24-$S24:$U24),($V24:$X24)))*E24/40000)</f>
        <v>0</v>
      </c>
      <c r="Z24" s="141">
        <f>IF(AND(C24&gt;=50.1,G24&lt;0),($A$2)*ABS(G24)/40000,0)</f>
        <v>0</v>
      </c>
      <c r="AA24" s="67">
        <f>R24+Y24+Z24</f>
        <v>0.004008227242500001</v>
      </c>
      <c r="AB24" s="139">
        <f>IF(AA24&gt;=0,AA24,"")</f>
        <v>0.004008227242500001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49.96</v>
      </c>
      <c r="D25" s="73">
        <f>ROUND(C25,2)</f>
        <v>49.96</v>
      </c>
      <c r="E25" s="60">
        <v>427.26</v>
      </c>
      <c r="F25" s="61">
        <v>5.09</v>
      </c>
      <c r="G25" s="74">
        <v>0.31371</v>
      </c>
      <c r="H25" s="63">
        <f>MAX(G25,-0.12*F25)</f>
        <v>0.31371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0.003350893365</v>
      </c>
      <c r="S25" s="60">
        <f>MIN($S$6/100*F25,150)</f>
        <v>0.6108</v>
      </c>
      <c r="T25" s="60">
        <f>MIN($T$6/100*F25,200)</f>
        <v>0.7635</v>
      </c>
      <c r="U25" s="60">
        <f>MIN($U$6/100*F25,250)</f>
        <v>1.018</v>
      </c>
      <c r="V25" s="60">
        <v>0.2</v>
      </c>
      <c r="W25" s="60">
        <v>0.2</v>
      </c>
      <c r="X25" s="60">
        <v>0.6</v>
      </c>
      <c r="Y25" s="142">
        <f>IF(AND(D25&lt;49.85,G25&gt;0),$C$2*ABS(G25)/40000,(SUMPRODUCT(--(G25&gt;$S25:$U25),(G25-$S25:$U25),($V25:$X25)))*E25/40000)</f>
        <v>0</v>
      </c>
      <c r="Z25" s="141">
        <f>IF(AND(C25&gt;=50.1,G25&lt;0),($A$2)*ABS(G25)/40000,0)</f>
        <v>0</v>
      </c>
      <c r="AA25" s="67">
        <f>R25+Y25+Z25</f>
        <v>0.003350893365</v>
      </c>
      <c r="AB25" s="139">
        <f>IF(AA25&gt;=0,AA25,"")</f>
        <v>0.003350893365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</v>
      </c>
      <c r="D26" s="73">
        <f>ROUND(C26,2)</f>
        <v>50</v>
      </c>
      <c r="E26" s="60">
        <v>303.01</v>
      </c>
      <c r="F26" s="61">
        <v>5.09</v>
      </c>
      <c r="G26" s="74">
        <v>0.3218</v>
      </c>
      <c r="H26" s="63">
        <f>MAX(G26,-0.12*F26)</f>
        <v>0.3218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0.00243771545</v>
      </c>
      <c r="S26" s="60">
        <f>MIN($S$6/100*F26,150)</f>
        <v>0.6108</v>
      </c>
      <c r="T26" s="60">
        <f>MIN($T$6/100*F26,200)</f>
        <v>0.7635</v>
      </c>
      <c r="U26" s="60">
        <f>MIN($U$6/100*F26,250)</f>
        <v>1.018</v>
      </c>
      <c r="V26" s="60">
        <v>0.2</v>
      </c>
      <c r="W26" s="60">
        <v>0.2</v>
      </c>
      <c r="X26" s="60">
        <v>0.6</v>
      </c>
      <c r="Y26" s="142">
        <f>IF(AND(D26&lt;49.85,G26&gt;0),$C$2*ABS(G26)/40000,(SUMPRODUCT(--(G26&gt;$S26:$U26),(G26-$S26:$U26),($V26:$X26)))*E26/40000)</f>
        <v>0</v>
      </c>
      <c r="Z26" s="141">
        <f>IF(AND(C26&gt;=50.1,G26&lt;0),($A$2)*ABS(G26)/40000,0)</f>
        <v>0</v>
      </c>
      <c r="AA26" s="67">
        <f>R26+Y26+Z26</f>
        <v>0.00243771545</v>
      </c>
      <c r="AB26" s="139">
        <f>IF(AA26&gt;=0,AA26,"")</f>
        <v>0.00243771545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50.01</v>
      </c>
      <c r="D27" s="73">
        <f>ROUND(C27,2)</f>
        <v>50.01</v>
      </c>
      <c r="E27" s="60">
        <v>242.41</v>
      </c>
      <c r="F27" s="61">
        <v>5.09</v>
      </c>
      <c r="G27" s="74">
        <v>0.34271</v>
      </c>
      <c r="H27" s="63">
        <f>MAX(G27,-0.12*F27)</f>
        <v>0.34271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0.0020769082775</v>
      </c>
      <c r="S27" s="60">
        <f>MIN($S$6/100*F27,150)</f>
        <v>0.6108</v>
      </c>
      <c r="T27" s="60">
        <f>MIN($T$6/100*F27,200)</f>
        <v>0.7635</v>
      </c>
      <c r="U27" s="60">
        <f>MIN($U$6/100*F27,250)</f>
        <v>1.018</v>
      </c>
      <c r="V27" s="60">
        <v>0.2</v>
      </c>
      <c r="W27" s="60">
        <v>0.2</v>
      </c>
      <c r="X27" s="60">
        <v>0.6</v>
      </c>
      <c r="Y27" s="142">
        <f>IF(AND(D27&lt;49.85,G27&gt;0),$C$2*ABS(G27)/40000,(SUMPRODUCT(--(G27&gt;$S27:$U27),(G27-$S27:$U27),($V27:$X27)))*E27/40000)</f>
        <v>0</v>
      </c>
      <c r="Z27" s="141">
        <f>IF(AND(C27&gt;=50.1,G27&lt;0),($A$2)*ABS(G27)/40000,0)</f>
        <v>0</v>
      </c>
      <c r="AA27" s="67">
        <f>R27+Y27+Z27</f>
        <v>0.0020769082775</v>
      </c>
      <c r="AB27" s="139">
        <f>IF(AA27&gt;=0,AA27,"")</f>
        <v>0.0020769082775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50</v>
      </c>
      <c r="D28" s="73">
        <f>ROUND(C28,2)</f>
        <v>50</v>
      </c>
      <c r="E28" s="60">
        <v>303.01</v>
      </c>
      <c r="F28" s="61">
        <v>5.170000000000001</v>
      </c>
      <c r="G28" s="74">
        <v>0.42709</v>
      </c>
      <c r="H28" s="63">
        <f>MAX(G28,-0.12*F28)</f>
        <v>0.42709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0.0032353135225</v>
      </c>
      <c r="S28" s="60">
        <f>MIN($S$6/100*F28,150)</f>
        <v>0.6204000000000001</v>
      </c>
      <c r="T28" s="60">
        <f>MIN($T$6/100*F28,200)</f>
        <v>0.7755000000000001</v>
      </c>
      <c r="U28" s="60">
        <f>MIN($U$6/100*F28,250)</f>
        <v>1.034</v>
      </c>
      <c r="V28" s="60">
        <v>0.2</v>
      </c>
      <c r="W28" s="60">
        <v>0.2</v>
      </c>
      <c r="X28" s="60">
        <v>0.6</v>
      </c>
      <c r="Y28" s="142">
        <f>IF(AND(D28&lt;49.85,G28&gt;0),$C$2*ABS(G28)/40000,(SUMPRODUCT(--(G28&gt;$S28:$U28),(G28-$S28:$U28),($V28:$X28)))*E28/40000)</f>
        <v>0</v>
      </c>
      <c r="Z28" s="141">
        <f>IF(AND(C28&gt;=50.1,G28&lt;0),($A$2)*ABS(G28)/40000,0)</f>
        <v>0</v>
      </c>
      <c r="AA28" s="67">
        <f>R28+Y28+Z28</f>
        <v>0.0032353135225</v>
      </c>
      <c r="AB28" s="139">
        <f>IF(AA28&gt;=0,AA28,"")</f>
        <v>0.0032353135225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49.98</v>
      </c>
      <c r="D29" s="73">
        <f>ROUND(C29,2)</f>
        <v>49.98</v>
      </c>
      <c r="E29" s="60">
        <v>365.14</v>
      </c>
      <c r="F29" s="61">
        <v>5.170000000000001</v>
      </c>
      <c r="G29" s="74">
        <v>0.4304</v>
      </c>
      <c r="H29" s="63">
        <f>MAX(G29,-0.12*F29)</f>
        <v>0.4304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0.0039289064</v>
      </c>
      <c r="S29" s="60">
        <f>MIN($S$6/100*F29,150)</f>
        <v>0.6204000000000001</v>
      </c>
      <c r="T29" s="60">
        <f>MIN($T$6/100*F29,200)</f>
        <v>0.7755000000000001</v>
      </c>
      <c r="U29" s="60">
        <f>MIN($U$6/100*F29,250)</f>
        <v>1.034</v>
      </c>
      <c r="V29" s="60">
        <v>0.2</v>
      </c>
      <c r="W29" s="60">
        <v>0.2</v>
      </c>
      <c r="X29" s="60">
        <v>0.6</v>
      </c>
      <c r="Y29" s="142">
        <f>IF(AND(D29&lt;49.85,G29&gt;0),$C$2*ABS(G29)/40000,(SUMPRODUCT(--(G29&gt;$S29:$U29),(G29-$S29:$U29),($V29:$X29)))*E29/40000)</f>
        <v>0</v>
      </c>
      <c r="Z29" s="141">
        <f>IF(AND(C29&gt;=50.1,G29&lt;0),($A$2)*ABS(G29)/40000,0)</f>
        <v>0</v>
      </c>
      <c r="AA29" s="67">
        <f>R29+Y29+Z29</f>
        <v>0.0039289064</v>
      </c>
      <c r="AB29" s="139">
        <f>IF(AA29&gt;=0,AA29,"")</f>
        <v>0.0039289064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50.03</v>
      </c>
      <c r="D30" s="73">
        <f>ROUND(C30,2)</f>
        <v>50.03</v>
      </c>
      <c r="E30" s="60">
        <v>121.2</v>
      </c>
      <c r="F30" s="61">
        <v>5.170000000000001</v>
      </c>
      <c r="G30" s="74">
        <v>0.43626</v>
      </c>
      <c r="H30" s="63">
        <f>MAX(G30,-0.12*F30)</f>
        <v>0.43626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0.0013218678</v>
      </c>
      <c r="S30" s="60">
        <f>MIN($S$6/100*F30,150)</f>
        <v>0.6204000000000001</v>
      </c>
      <c r="T30" s="60">
        <f>MIN($T$6/100*F30,200)</f>
        <v>0.7755000000000001</v>
      </c>
      <c r="U30" s="60">
        <f>MIN($U$6/100*F30,250)</f>
        <v>1.034</v>
      </c>
      <c r="V30" s="60">
        <v>0.2</v>
      </c>
      <c r="W30" s="60">
        <v>0.2</v>
      </c>
      <c r="X30" s="60">
        <v>0.6</v>
      </c>
      <c r="Y30" s="142">
        <f>IF(AND(D30&lt;49.85,G30&gt;0),$C$2*ABS(G30)/40000,(SUMPRODUCT(--(G30&gt;$S30:$U30),(G30-$S30:$U30),($V30:$X30)))*E30/40000)</f>
        <v>0</v>
      </c>
      <c r="Z30" s="141">
        <f>IF(AND(C30&gt;=50.1,G30&lt;0),($A$2)*ABS(G30)/40000,0)</f>
        <v>0</v>
      </c>
      <c r="AA30" s="67">
        <f>R30+Y30+Z30</f>
        <v>0.0013218678</v>
      </c>
      <c r="AB30" s="139">
        <f>IF(AA30&gt;=0,AA30,"")</f>
        <v>0.0013218678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50.02</v>
      </c>
      <c r="D31" s="73">
        <f>ROUND(C31,2)</f>
        <v>50.02</v>
      </c>
      <c r="E31" s="60">
        <v>181.81</v>
      </c>
      <c r="F31" s="61">
        <v>5.170000000000001</v>
      </c>
      <c r="G31" s="74">
        <v>0.43297</v>
      </c>
      <c r="H31" s="63">
        <f>MAX(G31,-0.12*F31)</f>
        <v>0.43297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0.0019679568925</v>
      </c>
      <c r="S31" s="60">
        <f>MIN($S$6/100*F31,150)</f>
        <v>0.6204000000000001</v>
      </c>
      <c r="T31" s="60">
        <f>MIN($T$6/100*F31,200)</f>
        <v>0.7755000000000001</v>
      </c>
      <c r="U31" s="60">
        <f>MIN($U$6/100*F31,250)</f>
        <v>1.034</v>
      </c>
      <c r="V31" s="60">
        <v>0.2</v>
      </c>
      <c r="W31" s="60">
        <v>0.2</v>
      </c>
      <c r="X31" s="60">
        <v>0.6</v>
      </c>
      <c r="Y31" s="142">
        <f>IF(AND(D31&lt;49.85,G31&gt;0),$C$2*ABS(G31)/40000,(SUMPRODUCT(--(G31&gt;$S31:$U31),(G31-$S31:$U31),($V31:$X31)))*E31/40000)</f>
        <v>0</v>
      </c>
      <c r="Z31" s="141">
        <f>IF(AND(C31&gt;=50.1,G31&lt;0),($A$2)*ABS(G31)/40000,0)</f>
        <v>0</v>
      </c>
      <c r="AA31" s="67">
        <f>R31+Y31+Z31</f>
        <v>0.0019679568925</v>
      </c>
      <c r="AB31" s="139">
        <f>IF(AA31&gt;=0,AA31,"")</f>
        <v>0.0019679568925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50</v>
      </c>
      <c r="D32" s="73">
        <f>ROUND(C32,2)</f>
        <v>50</v>
      </c>
      <c r="E32" s="60">
        <v>303.01</v>
      </c>
      <c r="F32" s="61">
        <v>5.010000000000001</v>
      </c>
      <c r="G32" s="74">
        <v>0.26013</v>
      </c>
      <c r="H32" s="63">
        <f>MAX(G32,-0.12*F32)</f>
        <v>0.26013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0.0019705497825</v>
      </c>
      <c r="S32" s="60">
        <f>MIN($S$6/100*F32,150)</f>
        <v>0.6012000000000001</v>
      </c>
      <c r="T32" s="60">
        <f>MIN($T$6/100*F32,200)</f>
        <v>0.7515000000000001</v>
      </c>
      <c r="U32" s="60">
        <f>MIN($U$6/100*F32,250)</f>
        <v>1.002</v>
      </c>
      <c r="V32" s="60">
        <v>0.2</v>
      </c>
      <c r="W32" s="60">
        <v>0.2</v>
      </c>
      <c r="X32" s="60">
        <v>0.6</v>
      </c>
      <c r="Y32" s="142">
        <f>IF(AND(D32&lt;49.85,G32&gt;0),$C$2*ABS(G32)/40000,(SUMPRODUCT(--(G32&gt;$S32:$U32),(G32-$S32:$U32),($V32:$X32)))*E32/40000)</f>
        <v>0</v>
      </c>
      <c r="Z32" s="141">
        <f>IF(AND(C32&gt;=50.1,G32&lt;0),($A$2)*ABS(G32)/40000,0)</f>
        <v>0</v>
      </c>
      <c r="AA32" s="67">
        <f>R32+Y32+Z32</f>
        <v>0.0019705497825</v>
      </c>
      <c r="AB32" s="139">
        <f>IF(AA32&gt;=0,AA32,"")</f>
        <v>0.0019705497825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49.94</v>
      </c>
      <c r="D33" s="73">
        <f>ROUND(C33,2)</f>
        <v>49.94</v>
      </c>
      <c r="E33" s="60">
        <v>489.38</v>
      </c>
      <c r="F33" s="61">
        <v>5.010000000000001</v>
      </c>
      <c r="G33" s="74">
        <v>0.2693</v>
      </c>
      <c r="H33" s="63">
        <f>MAX(G33,-0.12*F33)</f>
        <v>0.2693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0.00329475085</v>
      </c>
      <c r="S33" s="60">
        <f>MIN($S$6/100*F33,150)</f>
        <v>0.6012000000000001</v>
      </c>
      <c r="T33" s="60">
        <f>MIN($T$6/100*F33,200)</f>
        <v>0.7515000000000001</v>
      </c>
      <c r="U33" s="60">
        <f>MIN($U$6/100*F33,250)</f>
        <v>1.002</v>
      </c>
      <c r="V33" s="60">
        <v>0.2</v>
      </c>
      <c r="W33" s="60">
        <v>0.2</v>
      </c>
      <c r="X33" s="60">
        <v>0.6</v>
      </c>
      <c r="Y33" s="142">
        <f>IF(AND(D33&lt;49.85,G33&gt;0),$C$2*ABS(G33)/40000,(SUMPRODUCT(--(G33&gt;$S33:$U33),(G33-$S33:$U33),($V33:$X33)))*E33/40000)</f>
        <v>0</v>
      </c>
      <c r="Z33" s="141">
        <f>IF(AND(C33&gt;=50.1,G33&lt;0),($A$2)*ABS(G33)/40000,0)</f>
        <v>0</v>
      </c>
      <c r="AA33" s="67">
        <f>R33+Y33+Z33</f>
        <v>0.00329475085</v>
      </c>
      <c r="AB33" s="139">
        <f>IF(AA33&gt;=0,AA33,"")</f>
        <v>0.00329475085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49.94</v>
      </c>
      <c r="D34" s="73">
        <f>ROUND(C34,2)</f>
        <v>49.94</v>
      </c>
      <c r="E34" s="60">
        <v>489.38</v>
      </c>
      <c r="F34" s="61">
        <v>5.010000000000001</v>
      </c>
      <c r="G34" s="74">
        <v>0.25793</v>
      </c>
      <c r="H34" s="63">
        <f>MAX(G34,-0.12*F34)</f>
        <v>0.25793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0.003155644585</v>
      </c>
      <c r="S34" s="60">
        <f>MIN($S$6/100*F34,150)</f>
        <v>0.6012000000000001</v>
      </c>
      <c r="T34" s="60">
        <f>MIN($T$6/100*F34,200)</f>
        <v>0.7515000000000001</v>
      </c>
      <c r="U34" s="60">
        <f>MIN($U$6/100*F34,250)</f>
        <v>1.002</v>
      </c>
      <c r="V34" s="60">
        <v>0.2</v>
      </c>
      <c r="W34" s="60">
        <v>0.2</v>
      </c>
      <c r="X34" s="60">
        <v>0.6</v>
      </c>
      <c r="Y34" s="142">
        <f>IF(AND(D34&lt;49.85,G34&gt;0),$C$2*ABS(G34)/40000,(SUMPRODUCT(--(G34&gt;$S34:$U34),(G34-$S34:$U34),($V34:$X34)))*E34/40000)</f>
        <v>0</v>
      </c>
      <c r="Z34" s="141">
        <f>IF(AND(C34&gt;=50.1,G34&lt;0),($A$2)*ABS(G34)/40000,0)</f>
        <v>0</v>
      </c>
      <c r="AA34" s="67">
        <f>R34+Y34+Z34</f>
        <v>0.003155644585</v>
      </c>
      <c r="AB34" s="139">
        <f>IF(AA34&gt;=0,AA34,"")</f>
        <v>0.003155644585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49.91</v>
      </c>
      <c r="D35" s="73">
        <f>ROUND(C35,2)</f>
        <v>49.91</v>
      </c>
      <c r="E35" s="60">
        <v>582.5700000000001</v>
      </c>
      <c r="F35" s="61">
        <v>5.010000000000001</v>
      </c>
      <c r="G35" s="74">
        <v>0.23849</v>
      </c>
      <c r="H35" s="63">
        <f>MAX(G35,-0.12*F35)</f>
        <v>0.23849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0.0034734279825</v>
      </c>
      <c r="S35" s="60">
        <f>MIN($S$6/100*F35,150)</f>
        <v>0.6012000000000001</v>
      </c>
      <c r="T35" s="60">
        <f>MIN($T$6/100*F35,200)</f>
        <v>0.7515000000000001</v>
      </c>
      <c r="U35" s="60">
        <f>MIN($U$6/100*F35,250)</f>
        <v>1.002</v>
      </c>
      <c r="V35" s="60">
        <v>0.2</v>
      </c>
      <c r="W35" s="60">
        <v>0.2</v>
      </c>
      <c r="X35" s="60">
        <v>0.6</v>
      </c>
      <c r="Y35" s="142">
        <f>IF(AND(D35&lt;49.85,G35&gt;0),$C$2*ABS(G35)/40000,(SUMPRODUCT(--(G35&gt;$S35:$U35),(G35-$S35:$U35),($V35:$X35)))*E35/40000)</f>
        <v>0</v>
      </c>
      <c r="Z35" s="141">
        <f>IF(AND(C35&gt;=50.1,G35&lt;0),($A$2)*ABS(G35)/40000,0)</f>
        <v>0</v>
      </c>
      <c r="AA35" s="67">
        <f>R35+Y35+Z35</f>
        <v>0.0034734279825</v>
      </c>
      <c r="AB35" s="139">
        <f>IF(AA35&gt;=0,AA35,"")</f>
        <v>0.0034734279825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50</v>
      </c>
      <c r="D36" s="73">
        <f>ROUND(C36,2)</f>
        <v>50</v>
      </c>
      <c r="E36" s="60">
        <v>303.01</v>
      </c>
      <c r="F36" s="61">
        <v>5.010000000000001</v>
      </c>
      <c r="G36" s="74">
        <v>0.23043</v>
      </c>
      <c r="H36" s="63">
        <f>MAX(G36,-0.12*F36)</f>
        <v>0.23043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0.0017455648575</v>
      </c>
      <c r="S36" s="60">
        <f>MIN($S$6/100*F36,150)</f>
        <v>0.6012000000000001</v>
      </c>
      <c r="T36" s="60">
        <f>MIN($T$6/100*F36,200)</f>
        <v>0.7515000000000001</v>
      </c>
      <c r="U36" s="60">
        <f>MIN($U$6/100*F36,250)</f>
        <v>1.002</v>
      </c>
      <c r="V36" s="60">
        <v>0.2</v>
      </c>
      <c r="W36" s="60">
        <v>0.2</v>
      </c>
      <c r="X36" s="60">
        <v>0.6</v>
      </c>
      <c r="Y36" s="142">
        <f>IF(AND(D36&lt;49.85,G36&gt;0),$C$2*ABS(G36)/40000,(SUMPRODUCT(--(G36&gt;$S36:$U36),(G36-$S36:$U36),($V36:$X36)))*E36/40000)</f>
        <v>0</v>
      </c>
      <c r="Z36" s="141">
        <f>IF(AND(C36&gt;=50.1,G36&lt;0),($A$2)*ABS(G36)/40000,0)</f>
        <v>0</v>
      </c>
      <c r="AA36" s="67">
        <f>R36+Y36+Z36</f>
        <v>0.0017455648575</v>
      </c>
      <c r="AB36" s="139">
        <f>IF(AA36&gt;=0,AA36,"")</f>
        <v>0.0017455648575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49.95</v>
      </c>
      <c r="D37" s="73">
        <f>ROUND(C37,2)</f>
        <v>49.95</v>
      </c>
      <c r="E37" s="60">
        <v>458.32</v>
      </c>
      <c r="F37" s="61">
        <v>5.010000000000001</v>
      </c>
      <c r="G37" s="74">
        <v>0.24877</v>
      </c>
      <c r="H37" s="63">
        <f>MAX(G37,-0.12*F37)</f>
        <v>0.24877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0.00285040666</v>
      </c>
      <c r="S37" s="60">
        <f>MIN($S$6/100*F37,150)</f>
        <v>0.6012000000000001</v>
      </c>
      <c r="T37" s="60">
        <f>MIN($T$6/100*F37,200)</f>
        <v>0.7515000000000001</v>
      </c>
      <c r="U37" s="60">
        <f>MIN($U$6/100*F37,250)</f>
        <v>1.002</v>
      </c>
      <c r="V37" s="60">
        <v>0.2</v>
      </c>
      <c r="W37" s="60">
        <v>0.2</v>
      </c>
      <c r="X37" s="60">
        <v>0.6</v>
      </c>
      <c r="Y37" s="142">
        <f>IF(AND(D37&lt;49.85,G37&gt;0),$C$2*ABS(G37)/40000,(SUMPRODUCT(--(G37&gt;$S37:$U37),(G37-$S37:$U37),($V37:$X37)))*E37/40000)</f>
        <v>0</v>
      </c>
      <c r="Z37" s="141">
        <f>IF(AND(C37&gt;=50.1,G37&lt;0),($A$2)*ABS(G37)/40000,0)</f>
        <v>0</v>
      </c>
      <c r="AA37" s="67">
        <f>R37+Y37+Z37</f>
        <v>0.00285040666</v>
      </c>
      <c r="AB37" s="139">
        <f>IF(AA37&gt;=0,AA37,"")</f>
        <v>0.00285040666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50.03</v>
      </c>
      <c r="D38" s="73">
        <f>ROUND(C38,2)</f>
        <v>50.03</v>
      </c>
      <c r="E38" s="60">
        <v>121.2</v>
      </c>
      <c r="F38" s="61">
        <v>5.010000000000001</v>
      </c>
      <c r="G38" s="74">
        <v>0.27737</v>
      </c>
      <c r="H38" s="63">
        <f>MAX(G38,-0.12*F38)</f>
        <v>0.27737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0.0008404311</v>
      </c>
      <c r="S38" s="60">
        <f>MIN($S$6/100*F38,150)</f>
        <v>0.6012000000000001</v>
      </c>
      <c r="T38" s="60">
        <f>MIN($T$6/100*F38,200)</f>
        <v>0.7515000000000001</v>
      </c>
      <c r="U38" s="60">
        <f>MIN($U$6/100*F38,250)</f>
        <v>1.002</v>
      </c>
      <c r="V38" s="60">
        <v>0.2</v>
      </c>
      <c r="W38" s="60">
        <v>0.2</v>
      </c>
      <c r="X38" s="60">
        <v>0.6</v>
      </c>
      <c r="Y38" s="142">
        <f>IF(AND(D38&lt;49.85,G38&gt;0),$C$2*ABS(G38)/40000,(SUMPRODUCT(--(G38&gt;$S38:$U38),(G38-$S38:$U38),($V38:$X38)))*E38/40000)</f>
        <v>0</v>
      </c>
      <c r="Z38" s="141">
        <f>IF(AND(C38&gt;=50.1,G38&lt;0),($A$2)*ABS(G38)/40000,0)</f>
        <v>0</v>
      </c>
      <c r="AA38" s="67">
        <f>R38+Y38+Z38</f>
        <v>0.0008404311</v>
      </c>
      <c r="AB38" s="139">
        <f>IF(AA38&gt;=0,AA38,"")</f>
        <v>0.0008404311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50.03</v>
      </c>
      <c r="D39" s="73">
        <f>ROUND(C39,2)</f>
        <v>50.03</v>
      </c>
      <c r="E39" s="60">
        <v>121.2</v>
      </c>
      <c r="F39" s="61">
        <v>5.010000000000001</v>
      </c>
      <c r="G39" s="74">
        <v>0.31662</v>
      </c>
      <c r="H39" s="63">
        <f>MAX(G39,-0.12*F39)</f>
        <v>0.31662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0.0009593586</v>
      </c>
      <c r="S39" s="60">
        <f>MIN($S$6/100*F39,150)</f>
        <v>0.6012000000000001</v>
      </c>
      <c r="T39" s="60">
        <f>MIN($T$6/100*F39,200)</f>
        <v>0.7515000000000001</v>
      </c>
      <c r="U39" s="60">
        <f>MIN($U$6/100*F39,250)</f>
        <v>1.002</v>
      </c>
      <c r="V39" s="60">
        <v>0.2</v>
      </c>
      <c r="W39" s="60">
        <v>0.2</v>
      </c>
      <c r="X39" s="60">
        <v>0.6</v>
      </c>
      <c r="Y39" s="142">
        <f>IF(AND(D39&lt;49.85,G39&gt;0),$C$2*ABS(G39)/40000,(SUMPRODUCT(--(G39&gt;$S39:$U39),(G39-$S39:$U39),($V39:$X39)))*E39/40000)</f>
        <v>0</v>
      </c>
      <c r="Z39" s="141">
        <f>IF(AND(C39&gt;=50.1,G39&lt;0),($A$2)*ABS(G39)/40000,0)</f>
        <v>0</v>
      </c>
      <c r="AA39" s="67">
        <f>R39+Y39+Z39</f>
        <v>0.0009593586</v>
      </c>
      <c r="AB39" s="139">
        <f>IF(AA39&gt;=0,AA39,"")</f>
        <v>0.0009593586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50.01</v>
      </c>
      <c r="D40" s="73">
        <f>ROUND(C40,2)</f>
        <v>50.01</v>
      </c>
      <c r="E40" s="60">
        <v>242.41</v>
      </c>
      <c r="F40" s="61">
        <v>5.010000000000001</v>
      </c>
      <c r="G40" s="74">
        <v>0.33532</v>
      </c>
      <c r="H40" s="63">
        <f>MAX(G40,-0.12*F40)</f>
        <v>0.33532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0.00203212303</v>
      </c>
      <c r="S40" s="60">
        <f>MIN($S$6/100*F40,150)</f>
        <v>0.6012000000000001</v>
      </c>
      <c r="T40" s="60">
        <f>MIN($T$6/100*F40,200)</f>
        <v>0.7515000000000001</v>
      </c>
      <c r="U40" s="60">
        <f>MIN($U$6/100*F40,250)</f>
        <v>1.002</v>
      </c>
      <c r="V40" s="60">
        <v>0.2</v>
      </c>
      <c r="W40" s="60">
        <v>0.2</v>
      </c>
      <c r="X40" s="60">
        <v>0.6</v>
      </c>
      <c r="Y40" s="142">
        <f>IF(AND(D40&lt;49.85,G40&gt;0),$C$2*ABS(G40)/40000,(SUMPRODUCT(--(G40&gt;$S40:$U40),(G40-$S40:$U40),($V40:$X40)))*E40/40000)</f>
        <v>0</v>
      </c>
      <c r="Z40" s="141">
        <f>IF(AND(C40&gt;=50.1,G40&lt;0),($A$2)*ABS(G40)/40000,0)</f>
        <v>0</v>
      </c>
      <c r="AA40" s="67">
        <f>R40+Y40+Z40</f>
        <v>0.00203212303</v>
      </c>
      <c r="AB40" s="139">
        <f>IF(AA40&gt;=0,AA40,"")</f>
        <v>0.00203212303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50.01</v>
      </c>
      <c r="D41" s="73">
        <f>ROUND(C41,2)</f>
        <v>50.01</v>
      </c>
      <c r="E41" s="60">
        <v>242.41</v>
      </c>
      <c r="F41" s="61">
        <v>5.010000000000001</v>
      </c>
      <c r="G41" s="74">
        <v>0.33459</v>
      </c>
      <c r="H41" s="63">
        <f>MAX(G41,-0.12*F41)</f>
        <v>0.33459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0.0020276990475</v>
      </c>
      <c r="S41" s="60">
        <f>MIN($S$6/100*F41,150)</f>
        <v>0.6012000000000001</v>
      </c>
      <c r="T41" s="60">
        <f>MIN($T$6/100*F41,200)</f>
        <v>0.7515000000000001</v>
      </c>
      <c r="U41" s="60">
        <f>MIN($U$6/100*F41,250)</f>
        <v>1.002</v>
      </c>
      <c r="V41" s="60">
        <v>0.2</v>
      </c>
      <c r="W41" s="60">
        <v>0.2</v>
      </c>
      <c r="X41" s="60">
        <v>0.6</v>
      </c>
      <c r="Y41" s="142">
        <f>IF(AND(D41&lt;49.85,G41&gt;0),$C$2*ABS(G41)/40000,(SUMPRODUCT(--(G41&gt;$S41:$U41),(G41-$S41:$U41),($V41:$X41)))*E41/40000)</f>
        <v>0</v>
      </c>
      <c r="Z41" s="141">
        <f>IF(AND(C41&gt;=50.1,G41&lt;0),($A$2)*ABS(G41)/40000,0)</f>
        <v>0</v>
      </c>
      <c r="AA41" s="67">
        <f>R41+Y41+Z41</f>
        <v>0.0020276990475</v>
      </c>
      <c r="AB41" s="139">
        <f>IF(AA41&gt;=0,AA41,"")</f>
        <v>0.0020276990475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50.01</v>
      </c>
      <c r="D42" s="73">
        <f>ROUND(C42,2)</f>
        <v>50.01</v>
      </c>
      <c r="E42" s="60">
        <v>242.41</v>
      </c>
      <c r="F42" s="61">
        <v>5.010000000000001</v>
      </c>
      <c r="G42" s="74">
        <v>0.39879</v>
      </c>
      <c r="H42" s="63">
        <f>MAX(G42,-0.12*F42)</f>
        <v>0.39879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0.0024167670975</v>
      </c>
      <c r="S42" s="60">
        <f>MIN($S$6/100*F42,150)</f>
        <v>0.6012000000000001</v>
      </c>
      <c r="T42" s="60">
        <f>MIN($T$6/100*F42,200)</f>
        <v>0.7515000000000001</v>
      </c>
      <c r="U42" s="60">
        <f>MIN($U$6/100*F42,250)</f>
        <v>1.002</v>
      </c>
      <c r="V42" s="60">
        <v>0.2</v>
      </c>
      <c r="W42" s="60">
        <v>0.2</v>
      </c>
      <c r="X42" s="60">
        <v>0.6</v>
      </c>
      <c r="Y42" s="142">
        <f>IF(AND(D42&lt;49.85,G42&gt;0),$C$2*ABS(G42)/40000,(SUMPRODUCT(--(G42&gt;$S42:$U42),(G42-$S42:$U42),($V42:$X42)))*E42/40000)</f>
        <v>0</v>
      </c>
      <c r="Z42" s="141">
        <f>IF(AND(C42&gt;=50.1,G42&lt;0),($A$2)*ABS(G42)/40000,0)</f>
        <v>0</v>
      </c>
      <c r="AA42" s="67">
        <f>R42+Y42+Z42</f>
        <v>0.0024167670975</v>
      </c>
      <c r="AB42" s="139">
        <f>IF(AA42&gt;=0,AA42,"")</f>
        <v>0.0024167670975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50.05</v>
      </c>
      <c r="D43" s="73">
        <f>ROUND(C43,2)</f>
        <v>50.05</v>
      </c>
      <c r="E43" s="60">
        <v>0</v>
      </c>
      <c r="F43" s="61">
        <v>5.010000000000001</v>
      </c>
      <c r="G43" s="74">
        <v>0.48827</v>
      </c>
      <c r="H43" s="63">
        <f>MAX(G43,-0.12*F43)</f>
        <v>0.48827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</v>
      </c>
      <c r="S43" s="60">
        <f>MIN($S$6/100*F43,150)</f>
        <v>0.6012000000000001</v>
      </c>
      <c r="T43" s="60">
        <f>MIN($T$6/100*F43,200)</f>
        <v>0.7515000000000001</v>
      </c>
      <c r="U43" s="60">
        <f>MIN($U$6/100*F43,250)</f>
        <v>1.002</v>
      </c>
      <c r="V43" s="60">
        <v>0.2</v>
      </c>
      <c r="W43" s="60">
        <v>0.2</v>
      </c>
      <c r="X43" s="60">
        <v>0.6</v>
      </c>
      <c r="Y43" s="142">
        <f>IF(AND(D43&lt;49.85,G43&gt;0),$C$2*ABS(G43)/40000,(SUMPRODUCT(--(G43&gt;$S43:$U43),(G43-$S43:$U43),($V43:$X43)))*E43/40000)</f>
        <v>0</v>
      </c>
      <c r="Z43" s="141">
        <f>IF(AND(C43&gt;=50.1,G43&lt;0),($A$2)*ABS(G43)/40000,0)</f>
        <v>0</v>
      </c>
      <c r="AA43" s="67">
        <f>R43+Y43+Z43</f>
        <v>0</v>
      </c>
      <c r="AB43" s="139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50.01</v>
      </c>
      <c r="D44" s="73">
        <f>ROUND(C44,2)</f>
        <v>50.01</v>
      </c>
      <c r="E44" s="60">
        <v>242.41</v>
      </c>
      <c r="F44" s="61">
        <v>5.010000000000001</v>
      </c>
      <c r="G44" s="74">
        <v>0.46736</v>
      </c>
      <c r="H44" s="63">
        <f>MAX(G44,-0.12*F44)</f>
        <v>0.46736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0.00283231844</v>
      </c>
      <c r="S44" s="60">
        <f>MIN($S$6/100*F44,150)</f>
        <v>0.6012000000000001</v>
      </c>
      <c r="T44" s="60">
        <f>MIN($T$6/100*F44,200)</f>
        <v>0.7515000000000001</v>
      </c>
      <c r="U44" s="60">
        <f>MIN($U$6/100*F44,250)</f>
        <v>1.002</v>
      </c>
      <c r="V44" s="60">
        <v>0.2</v>
      </c>
      <c r="W44" s="60">
        <v>0.2</v>
      </c>
      <c r="X44" s="60">
        <v>0.6</v>
      </c>
      <c r="Y44" s="142">
        <f>IF(AND(D44&lt;49.85,G44&gt;0),$C$2*ABS(G44)/40000,(SUMPRODUCT(--(G44&gt;$S44:$U44),(G44-$S44:$U44),($V44:$X44)))*E44/40000)</f>
        <v>0</v>
      </c>
      <c r="Z44" s="141">
        <f>IF(AND(C44&gt;=50.1,G44&lt;0),($A$2)*ABS(G44)/40000,0)</f>
        <v>0</v>
      </c>
      <c r="AA44" s="67">
        <f>R44+Y44+Z44</f>
        <v>0.00283231844</v>
      </c>
      <c r="AB44" s="139">
        <f>IF(AA44&gt;=0,AA44,"")</f>
        <v>0.00283231844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49.98</v>
      </c>
      <c r="D45" s="73">
        <f>ROUND(C45,2)</f>
        <v>49.98</v>
      </c>
      <c r="E45" s="60">
        <v>365.14</v>
      </c>
      <c r="F45" s="61">
        <v>5.010000000000001</v>
      </c>
      <c r="G45" s="74">
        <v>0.47726</v>
      </c>
      <c r="H45" s="63">
        <f>MAX(G45,-0.12*F45)</f>
        <v>0.47726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0.004356667910000001</v>
      </c>
      <c r="S45" s="60">
        <f>MIN($S$6/100*F45,150)</f>
        <v>0.6012000000000001</v>
      </c>
      <c r="T45" s="60">
        <f>MIN($T$6/100*F45,200)</f>
        <v>0.7515000000000001</v>
      </c>
      <c r="U45" s="60">
        <f>MIN($U$6/100*F45,250)</f>
        <v>1.002</v>
      </c>
      <c r="V45" s="60">
        <v>0.2</v>
      </c>
      <c r="W45" s="60">
        <v>0.2</v>
      </c>
      <c r="X45" s="60">
        <v>0.6</v>
      </c>
      <c r="Y45" s="142">
        <f>IF(AND(D45&lt;49.85,G45&gt;0),$C$2*ABS(G45)/40000,(SUMPRODUCT(--(G45&gt;$S45:$U45),(G45-$S45:$U45),($V45:$X45)))*E45/40000)</f>
        <v>0</v>
      </c>
      <c r="Z45" s="141">
        <f>IF(AND(C45&gt;=50.1,G45&lt;0),($A$2)*ABS(G45)/40000,0)</f>
        <v>0</v>
      </c>
      <c r="AA45" s="67">
        <f>R45+Y45+Z45</f>
        <v>0.004356667910000001</v>
      </c>
      <c r="AB45" s="139">
        <f>IF(AA45&gt;=0,AA45,"")</f>
        <v>0.004356667910000001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49.98</v>
      </c>
      <c r="D46" s="73">
        <f>ROUND(C46,2)</f>
        <v>49.98</v>
      </c>
      <c r="E46" s="60">
        <v>365.14</v>
      </c>
      <c r="F46" s="61">
        <v>5.010000000000001</v>
      </c>
      <c r="G46" s="74">
        <v>0.46883</v>
      </c>
      <c r="H46" s="63">
        <f>MAX(G46,-0.12*F46)</f>
        <v>0.46883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0.004279714655</v>
      </c>
      <c r="S46" s="60">
        <f>MIN($S$6/100*F46,150)</f>
        <v>0.6012000000000001</v>
      </c>
      <c r="T46" s="60">
        <f>MIN($T$6/100*F46,200)</f>
        <v>0.7515000000000001</v>
      </c>
      <c r="U46" s="60">
        <f>MIN($U$6/100*F46,250)</f>
        <v>1.002</v>
      </c>
      <c r="V46" s="60">
        <v>0.2</v>
      </c>
      <c r="W46" s="60">
        <v>0.2</v>
      </c>
      <c r="X46" s="60">
        <v>0.6</v>
      </c>
      <c r="Y46" s="142">
        <f>IF(AND(D46&lt;49.85,G46&gt;0),$C$2*ABS(G46)/40000,(SUMPRODUCT(--(G46&gt;$S46:$U46),(G46-$S46:$U46),($V46:$X46)))*E46/40000)</f>
        <v>0</v>
      </c>
      <c r="Z46" s="141">
        <f>IF(AND(C46&gt;=50.1,G46&lt;0),($A$2)*ABS(G46)/40000,0)</f>
        <v>0</v>
      </c>
      <c r="AA46" s="67">
        <f>R46+Y46+Z46</f>
        <v>0.004279714655</v>
      </c>
      <c r="AB46" s="139">
        <f>IF(AA46&gt;=0,AA46,"")</f>
        <v>0.004279714655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50.01</v>
      </c>
      <c r="D47" s="73">
        <f>ROUND(C47,2)</f>
        <v>50.01</v>
      </c>
      <c r="E47" s="60">
        <v>242.41</v>
      </c>
      <c r="F47" s="61">
        <v>5.010000000000001</v>
      </c>
      <c r="G47" s="74">
        <v>0.4868</v>
      </c>
      <c r="H47" s="63">
        <f>MAX(G47,-0.12*F47)</f>
        <v>0.4868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0.0029501297</v>
      </c>
      <c r="S47" s="60">
        <f>MIN($S$6/100*F47,150)</f>
        <v>0.6012000000000001</v>
      </c>
      <c r="T47" s="60">
        <f>MIN($T$6/100*F47,200)</f>
        <v>0.7515000000000001</v>
      </c>
      <c r="U47" s="60">
        <f>MIN($U$6/100*F47,250)</f>
        <v>1.002</v>
      </c>
      <c r="V47" s="60">
        <v>0.2</v>
      </c>
      <c r="W47" s="60">
        <v>0.2</v>
      </c>
      <c r="X47" s="60">
        <v>0.6</v>
      </c>
      <c r="Y47" s="142">
        <f>IF(AND(D47&lt;49.85,G47&gt;0),$C$2*ABS(G47)/40000,(SUMPRODUCT(--(G47&gt;$S47:$U47),(G47-$S47:$U47),($V47:$X47)))*E47/40000)</f>
        <v>0</v>
      </c>
      <c r="Z47" s="141">
        <f>IF(AND(C47&gt;=50.1,G47&lt;0),($A$2)*ABS(G47)/40000,0)</f>
        <v>0</v>
      </c>
      <c r="AA47" s="67">
        <f>R47+Y47+Z47</f>
        <v>0.0029501297</v>
      </c>
      <c r="AB47" s="139">
        <f>IF(AA47&gt;=0,AA47,"")</f>
        <v>0.0029501297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50.02</v>
      </c>
      <c r="D48" s="73">
        <f>ROUND(C48,2)</f>
        <v>50.02</v>
      </c>
      <c r="E48" s="60">
        <v>181.81</v>
      </c>
      <c r="F48" s="61">
        <v>5.010000000000001</v>
      </c>
      <c r="G48" s="74">
        <v>0.49194</v>
      </c>
      <c r="H48" s="63">
        <f>MAX(G48,-0.12*F48)</f>
        <v>0.49194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0.002235990285</v>
      </c>
      <c r="S48" s="60">
        <f>MIN($S$6/100*F48,150)</f>
        <v>0.6012000000000001</v>
      </c>
      <c r="T48" s="60">
        <f>MIN($T$6/100*F48,200)</f>
        <v>0.7515000000000001</v>
      </c>
      <c r="U48" s="60">
        <f>MIN($U$6/100*F48,250)</f>
        <v>1.002</v>
      </c>
      <c r="V48" s="60">
        <v>0.2</v>
      </c>
      <c r="W48" s="60">
        <v>0.2</v>
      </c>
      <c r="X48" s="60">
        <v>0.6</v>
      </c>
      <c r="Y48" s="142">
        <f>IF(AND(D48&lt;49.85,G48&gt;0),$C$2*ABS(G48)/40000,(SUMPRODUCT(--(G48&gt;$S48:$U48),(G48-$S48:$U48),($V48:$X48)))*E48/40000)</f>
        <v>0</v>
      </c>
      <c r="Z48" s="141">
        <f>IF(AND(C48&gt;=50.1,G48&lt;0),($A$2)*ABS(G48)/40000,0)</f>
        <v>0</v>
      </c>
      <c r="AA48" s="67">
        <f>R48+Y48+Z48</f>
        <v>0.002235990285</v>
      </c>
      <c r="AB48" s="139">
        <f>IF(AA48&gt;=0,AA48,"")</f>
        <v>0.002235990285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50.02</v>
      </c>
      <c r="D49" s="73">
        <f>ROUND(C49,2)</f>
        <v>50.02</v>
      </c>
      <c r="E49" s="60">
        <v>181.81</v>
      </c>
      <c r="F49" s="61">
        <v>5.010000000000001</v>
      </c>
      <c r="G49" s="74">
        <v>0.50331</v>
      </c>
      <c r="H49" s="63">
        <f>MAX(G49,-0.12*F49)</f>
        <v>0.50331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1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0.0022876697775</v>
      </c>
      <c r="S49" s="60">
        <f>MIN($S$6/100*F49,150)</f>
        <v>0.6012000000000001</v>
      </c>
      <c r="T49" s="60">
        <f>MIN($T$6/100*F49,200)</f>
        <v>0.7515000000000001</v>
      </c>
      <c r="U49" s="60">
        <f>MIN($U$6/100*F49,250)</f>
        <v>1.002</v>
      </c>
      <c r="V49" s="60">
        <v>0.2</v>
      </c>
      <c r="W49" s="60">
        <v>0.2</v>
      </c>
      <c r="X49" s="60">
        <v>0.6</v>
      </c>
      <c r="Y49" s="142">
        <f>IF(AND(D49&lt;49.85,G49&gt;0),$C$2*ABS(G49)/40000,(SUMPRODUCT(--(G49&gt;$S49:$U49),(G49-$S49:$U49),($V49:$X49)))*E49/40000)</f>
        <v>0</v>
      </c>
      <c r="Z49" s="141">
        <f>IF(AND(C49&gt;=50.1,G49&lt;0),($A$2)*ABS(G49)/40000,0)</f>
        <v>0</v>
      </c>
      <c r="AA49" s="67">
        <f>R49+Y49+Z49</f>
        <v>0.0022876697775</v>
      </c>
      <c r="AB49" s="139">
        <f>IF(AA49&gt;=0,AA49,"")</f>
        <v>0.0022876697775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49.98</v>
      </c>
      <c r="D50" s="73">
        <f>ROUND(C50,2)</f>
        <v>49.98</v>
      </c>
      <c r="E50" s="60">
        <v>365.14</v>
      </c>
      <c r="F50" s="61">
        <v>5.010000000000001</v>
      </c>
      <c r="G50" s="74">
        <v>0.50185</v>
      </c>
      <c r="H50" s="63">
        <f>MAX(G50,-0.12*F50)</f>
        <v>0.50185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1</v>
      </c>
      <c r="N50" s="65">
        <f>IF(M50=M49,N49+M50,0)</f>
        <v>1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0.004581137725</v>
      </c>
      <c r="S50" s="60">
        <f>MIN($S$6/100*F50,150)</f>
        <v>0.6012000000000001</v>
      </c>
      <c r="T50" s="60">
        <f>MIN($T$6/100*F50,200)</f>
        <v>0.7515000000000001</v>
      </c>
      <c r="U50" s="60">
        <f>MIN($U$6/100*F50,250)</f>
        <v>1.002</v>
      </c>
      <c r="V50" s="60">
        <v>0.2</v>
      </c>
      <c r="W50" s="60">
        <v>0.2</v>
      </c>
      <c r="X50" s="60">
        <v>0.6</v>
      </c>
      <c r="Y50" s="142">
        <f>IF(AND(D50&lt;49.85,G50&gt;0),$C$2*ABS(G50)/40000,(SUMPRODUCT(--(G50&gt;$S50:$U50),(G50-$S50:$U50),($V50:$X50)))*E50/40000)</f>
        <v>0</v>
      </c>
      <c r="Z50" s="141">
        <f>IF(AND(C50&gt;=50.1,G50&lt;0),($A$2)*ABS(G50)/40000,0)</f>
        <v>0</v>
      </c>
      <c r="AA50" s="67">
        <f>R50+Y50+Z50</f>
        <v>0.004581137725</v>
      </c>
      <c r="AB50" s="139">
        <f>IF(AA50&gt;=0,AA50,"")</f>
        <v>0.004581137725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49.98</v>
      </c>
      <c r="D51" s="73">
        <f>ROUND(C51,2)</f>
        <v>49.98</v>
      </c>
      <c r="E51" s="60">
        <v>365.14</v>
      </c>
      <c r="F51" s="61">
        <v>5.010000000000001</v>
      </c>
      <c r="G51" s="74">
        <v>0.62986</v>
      </c>
      <c r="H51" s="63">
        <f>MAX(G51,-0.12*F51)</f>
        <v>0.62986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1</v>
      </c>
      <c r="N51" s="65">
        <f>IF(M51=M50,N50+M51,0)</f>
        <v>2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0.00574967701</v>
      </c>
      <c r="S51" s="60">
        <f>MIN($S$6/100*F51,150)</f>
        <v>0.6012000000000001</v>
      </c>
      <c r="T51" s="60">
        <f>MIN($T$6/100*F51,200)</f>
        <v>0.7515000000000001</v>
      </c>
      <c r="U51" s="60">
        <f>MIN($U$6/100*F51,250)</f>
        <v>1.002</v>
      </c>
      <c r="V51" s="60">
        <v>0.2</v>
      </c>
      <c r="W51" s="60">
        <v>0.2</v>
      </c>
      <c r="X51" s="60">
        <v>0.6</v>
      </c>
      <c r="Y51" s="142">
        <f>IF(AND(D51&lt;49.85,G51&gt;0),$C$2*ABS(G51)/40000,(SUMPRODUCT(--(G51&gt;$S51:$U51),(G51-$S51:$U51),($V51:$X51)))*E51/40000)</f>
        <v>5.232456199999983E-5</v>
      </c>
      <c r="Z51" s="141">
        <f>IF(AND(C51&gt;=50.1,G51&lt;0),($A$2)*ABS(G51)/40000,0)</f>
        <v>0</v>
      </c>
      <c r="AA51" s="67">
        <f>R51+Y51+Z51</f>
        <v>0.005802001572</v>
      </c>
      <c r="AB51" s="139">
        <f>IF(AA51&gt;=0,AA51,"")</f>
        <v>0.005802001572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49.99</v>
      </c>
      <c r="D52" s="73">
        <f>ROUND(C52,2)</f>
        <v>49.99</v>
      </c>
      <c r="E52" s="60">
        <v>334.07</v>
      </c>
      <c r="F52" s="61">
        <v>5.010000000000001</v>
      </c>
      <c r="G52" s="74">
        <v>0.65149</v>
      </c>
      <c r="H52" s="63">
        <f>MAX(G52,-0.12*F52)</f>
        <v>0.65149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1</v>
      </c>
      <c r="N52" s="65">
        <f>IF(M52=M51,N51+M52,0)</f>
        <v>3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0.0054410816075</v>
      </c>
      <c r="S52" s="60">
        <f>MIN($S$6/100*F52,150)</f>
        <v>0.6012000000000001</v>
      </c>
      <c r="T52" s="60">
        <f>MIN($T$6/100*F52,200)</f>
        <v>0.7515000000000001</v>
      </c>
      <c r="U52" s="60">
        <f>MIN($U$6/100*F52,250)</f>
        <v>1.002</v>
      </c>
      <c r="V52" s="60">
        <v>0.2</v>
      </c>
      <c r="W52" s="60">
        <v>0.2</v>
      </c>
      <c r="X52" s="60">
        <v>0.6</v>
      </c>
      <c r="Y52" s="142">
        <f>IF(AND(D52&lt;49.85,G52&gt;0),$C$2*ABS(G52)/40000,(SUMPRODUCT(--(G52&gt;$S52:$U52),(G52-$S52:$U52),($V52:$X52)))*E52/40000)</f>
        <v>8.400190149999992E-5</v>
      </c>
      <c r="Z52" s="141">
        <f>IF(AND(C52&gt;=50.1,G52&lt;0),($A$2)*ABS(G52)/40000,0)</f>
        <v>0</v>
      </c>
      <c r="AA52" s="67">
        <f>R52+Y52+Z52</f>
        <v>0.005525083509</v>
      </c>
      <c r="AB52" s="139">
        <f>IF(AA52&gt;=0,AA52,"")</f>
        <v>0.005525083509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50.01</v>
      </c>
      <c r="D53" s="73">
        <f>ROUND(C53,2)</f>
        <v>50.01</v>
      </c>
      <c r="E53" s="60">
        <v>242.41</v>
      </c>
      <c r="F53" s="61">
        <v>5.010000000000001</v>
      </c>
      <c r="G53" s="74">
        <v>0.83855</v>
      </c>
      <c r="H53" s="63">
        <f>MAX(G53,-0.12*F53)</f>
        <v>0.83855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1</v>
      </c>
      <c r="N53" s="65">
        <f>IF(M53=M52,N52+M53,0)</f>
        <v>4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0.0050818226375</v>
      </c>
      <c r="S53" s="60">
        <f>MIN($S$6/100*F53,150)</f>
        <v>0.6012000000000001</v>
      </c>
      <c r="T53" s="60">
        <f>MIN($T$6/100*F53,200)</f>
        <v>0.7515000000000001</v>
      </c>
      <c r="U53" s="60">
        <f>MIN($U$6/100*F53,250)</f>
        <v>1.002</v>
      </c>
      <c r="V53" s="60">
        <v>0.2</v>
      </c>
      <c r="W53" s="60">
        <v>0.2</v>
      </c>
      <c r="X53" s="60">
        <v>0.6</v>
      </c>
      <c r="Y53" s="142">
        <f>IF(AND(D53&lt;49.85,G53&gt;0),$C$2*ABS(G53)/40000,(SUMPRODUCT(--(G53&gt;$S53:$U53),(G53-$S53:$U53),($V53:$X53)))*E53/40000)</f>
        <v>0.0003931890199999999</v>
      </c>
      <c r="Z53" s="141">
        <f>IF(AND(C53&gt;=50.1,G53&lt;0),($A$2)*ABS(G53)/40000,0)</f>
        <v>0</v>
      </c>
      <c r="AA53" s="67">
        <f>R53+Y53+Z53</f>
        <v>0.005475011657500001</v>
      </c>
      <c r="AB53" s="139">
        <f>IF(AA53&gt;=0,AA53,"")</f>
        <v>0.005475011657500001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50.03</v>
      </c>
      <c r="D54" s="73">
        <f>ROUND(C54,2)</f>
        <v>50.03</v>
      </c>
      <c r="E54" s="60">
        <v>121.2</v>
      </c>
      <c r="F54" s="61">
        <v>5.010000000000001</v>
      </c>
      <c r="G54" s="74">
        <v>0.74026</v>
      </c>
      <c r="H54" s="63">
        <f>MAX(G54,-0.12*F54)</f>
        <v>0.74026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1</v>
      </c>
      <c r="N54" s="65">
        <f>IF(M54=M53,N53+M54,0)</f>
        <v>5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0.0022429878</v>
      </c>
      <c r="S54" s="60">
        <f>MIN($S$6/100*F54,150)</f>
        <v>0.6012000000000001</v>
      </c>
      <c r="T54" s="60">
        <f>MIN($T$6/100*F54,200)</f>
        <v>0.7515000000000001</v>
      </c>
      <c r="U54" s="60">
        <f>MIN($U$6/100*F54,250)</f>
        <v>1.002</v>
      </c>
      <c r="V54" s="60">
        <v>0.2</v>
      </c>
      <c r="W54" s="60">
        <v>0.2</v>
      </c>
      <c r="X54" s="60">
        <v>0.6</v>
      </c>
      <c r="Y54" s="142">
        <f>IF(AND(D54&lt;49.85,G54&gt;0),$C$2*ABS(G54)/40000,(SUMPRODUCT(--(G54&gt;$S54:$U54),(G54-$S54:$U54),($V54:$X54)))*E54/40000)</f>
        <v>8.427035999999998E-5</v>
      </c>
      <c r="Z54" s="141">
        <f>IF(AND(C54&gt;=50.1,G54&lt;0),($A$2)*ABS(G54)/40000,0)</f>
        <v>0</v>
      </c>
      <c r="AA54" s="67">
        <f>R54+Y54+Z54</f>
        <v>0.00232725816</v>
      </c>
      <c r="AB54" s="139">
        <f>IF(AA54&gt;=0,AA54,"")</f>
        <v>0.00232725816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50.05</v>
      </c>
      <c r="D55" s="73">
        <f>ROUND(C55,2)</f>
        <v>50.05</v>
      </c>
      <c r="E55" s="60">
        <v>0</v>
      </c>
      <c r="F55" s="61">
        <v>5.010000000000001</v>
      </c>
      <c r="G55" s="74">
        <v>0.6823</v>
      </c>
      <c r="H55" s="63">
        <f>MAX(G55,-0.12*F55)</f>
        <v>0.6823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1</v>
      </c>
      <c r="N55" s="65">
        <f>IF(M55=M54,N54+M55,0)</f>
        <v>6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0.6012000000000001</v>
      </c>
      <c r="T55" s="60">
        <f>MIN($T$6/100*F55,200)</f>
        <v>0.7515000000000001</v>
      </c>
      <c r="U55" s="60">
        <f>MIN($U$6/100*F55,250)</f>
        <v>1.002</v>
      </c>
      <c r="V55" s="60">
        <v>0.2</v>
      </c>
      <c r="W55" s="60">
        <v>0.2</v>
      </c>
      <c r="X55" s="60">
        <v>0.6</v>
      </c>
      <c r="Y55" s="142">
        <f>IF(AND(D55&lt;49.85,G55&gt;0),$C$2*ABS(G55)/40000,(SUMPRODUCT(--(G55&gt;$S55:$U55),(G55-$S55:$U55),($V55:$X55)))*E55/40000)</f>
        <v>0</v>
      </c>
      <c r="Z55" s="141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49.98</v>
      </c>
      <c r="D56" s="73">
        <f>ROUND(C56,2)</f>
        <v>49.98</v>
      </c>
      <c r="E56" s="60">
        <v>365.14</v>
      </c>
      <c r="F56" s="61">
        <v>5.010000000000001</v>
      </c>
      <c r="G56" s="74">
        <v>0.66249</v>
      </c>
      <c r="H56" s="63">
        <f>MAX(G56,-0.12*F56)</f>
        <v>0.66249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1</v>
      </c>
      <c r="N56" s="65">
        <f>IF(M56=M55,N55+M56,0)</f>
        <v>7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0.006047539965</v>
      </c>
      <c r="S56" s="60">
        <f>MIN($S$6/100*F56,150)</f>
        <v>0.6012000000000001</v>
      </c>
      <c r="T56" s="60">
        <f>MIN($T$6/100*F56,200)</f>
        <v>0.7515000000000001</v>
      </c>
      <c r="U56" s="60">
        <f>MIN($U$6/100*F56,250)</f>
        <v>1.002</v>
      </c>
      <c r="V56" s="60">
        <v>0.2</v>
      </c>
      <c r="W56" s="60">
        <v>0.2</v>
      </c>
      <c r="X56" s="60">
        <v>0.6</v>
      </c>
      <c r="Y56" s="142">
        <f>IF(AND(D56&lt;49.85,G56&gt;0),$C$2*ABS(G56)/40000,(SUMPRODUCT(--(G56&gt;$S56:$U56),(G56-$S56:$U56),($V56:$X56)))*E56/40000)</f>
        <v>0.0001118971529999999</v>
      </c>
      <c r="Z56" s="141">
        <f>IF(AND(C56&gt;=50.1,G56&lt;0),($A$2)*ABS(G56)/40000,0)</f>
        <v>0</v>
      </c>
      <c r="AA56" s="67">
        <f>R56+Y56+Z56</f>
        <v>0.006159437118</v>
      </c>
      <c r="AB56" s="139">
        <f>IF(AA56&gt;=0,AA56,"")</f>
        <v>0.006159437118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49.87</v>
      </c>
      <c r="D57" s="73">
        <f>ROUND(C57,2)</f>
        <v>49.87</v>
      </c>
      <c r="E57" s="60">
        <v>706.8099999999999</v>
      </c>
      <c r="F57" s="61">
        <v>5.010000000000001</v>
      </c>
      <c r="G57" s="74">
        <v>0.65516</v>
      </c>
      <c r="H57" s="63">
        <f>MAX(G57,-0.12*F57)</f>
        <v>0.65516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1</v>
      </c>
      <c r="N57" s="65">
        <f>IF(M57=M56,N56+M57,0)</f>
        <v>8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0.01157684099</v>
      </c>
      <c r="S57" s="60">
        <f>MIN($S$6/100*F57,150)</f>
        <v>0.6012000000000001</v>
      </c>
      <c r="T57" s="60">
        <f>MIN($T$6/100*F57,200)</f>
        <v>0.7515000000000001</v>
      </c>
      <c r="U57" s="60">
        <f>MIN($U$6/100*F57,250)</f>
        <v>1.002</v>
      </c>
      <c r="V57" s="60">
        <v>0.2</v>
      </c>
      <c r="W57" s="60">
        <v>0.2</v>
      </c>
      <c r="X57" s="60">
        <v>0.6</v>
      </c>
      <c r="Y57" s="142">
        <f>IF(AND(D57&lt;49.85,G57&gt;0),$C$2*ABS(G57)/40000,(SUMPRODUCT(--(G57&gt;$S57:$U57),(G57-$S57:$U57),($V57:$X57)))*E57/40000)</f>
        <v>0.0001906973379999996</v>
      </c>
      <c r="Z57" s="141">
        <f>IF(AND(C57&gt;=50.1,G57&lt;0),($A$2)*ABS(G57)/40000,0)</f>
        <v>0</v>
      </c>
      <c r="AA57" s="67">
        <f>R57+Y57+Z57</f>
        <v>0.011767538328</v>
      </c>
      <c r="AB57" s="139">
        <f>IF(AA57&gt;=0,AA57,"")</f>
        <v>0.011767538328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49.91</v>
      </c>
      <c r="D58" s="73">
        <f>ROUND(C58,2)</f>
        <v>49.91</v>
      </c>
      <c r="E58" s="60">
        <v>582.5700000000001</v>
      </c>
      <c r="F58" s="61">
        <v>5.010000000000001</v>
      </c>
      <c r="G58" s="74">
        <v>0.65516</v>
      </c>
      <c r="H58" s="63">
        <f>MAX(G58,-0.12*F58)</f>
        <v>0.65516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1</v>
      </c>
      <c r="N58" s="65">
        <f>IF(M58=M57,N57+M58,0)</f>
        <v>9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0.009541914030000001</v>
      </c>
      <c r="S58" s="60">
        <f>MIN($S$6/100*F58,150)</f>
        <v>0.6012000000000001</v>
      </c>
      <c r="T58" s="60">
        <f>MIN($T$6/100*F58,200)</f>
        <v>0.7515000000000001</v>
      </c>
      <c r="U58" s="60">
        <f>MIN($U$6/100*F58,250)</f>
        <v>1.002</v>
      </c>
      <c r="V58" s="60">
        <v>0.2</v>
      </c>
      <c r="W58" s="60">
        <v>0.2</v>
      </c>
      <c r="X58" s="60">
        <v>0.6</v>
      </c>
      <c r="Y58" s="142">
        <f>IF(AND(D58&lt;49.85,G58&gt;0),$C$2*ABS(G58)/40000,(SUMPRODUCT(--(G58&gt;$S58:$U58),(G58-$S58:$U58),($V58:$X58)))*E58/40000)</f>
        <v>0.0001571773859999997</v>
      </c>
      <c r="Z58" s="141">
        <f>IF(AND(C58&gt;=50.1,G58&lt;0),($A$2)*ABS(G58)/40000,0)</f>
        <v>0</v>
      </c>
      <c r="AA58" s="67">
        <f>R58+Y58+Z58</f>
        <v>0.009699091416</v>
      </c>
      <c r="AB58" s="139">
        <f>IF(AA58&gt;=0,AA58,"")</f>
        <v>0.009699091416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49.96</v>
      </c>
      <c r="D59" s="73">
        <f>ROUND(C59,2)</f>
        <v>49.96</v>
      </c>
      <c r="E59" s="60">
        <v>427.26</v>
      </c>
      <c r="F59" s="61">
        <v>5.010000000000001</v>
      </c>
      <c r="G59" s="74">
        <v>0.65663</v>
      </c>
      <c r="H59" s="63">
        <f>MAX(G59,-0.12*F59)</f>
        <v>0.65663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1</v>
      </c>
      <c r="N59" s="65">
        <f>IF(M59=M58,N58+M59,0)</f>
        <v>10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0.007013793345000001</v>
      </c>
      <c r="S59" s="60">
        <f>MIN($S$6/100*F59,150)</f>
        <v>0.6012000000000001</v>
      </c>
      <c r="T59" s="60">
        <f>MIN($T$6/100*F59,200)</f>
        <v>0.7515000000000001</v>
      </c>
      <c r="U59" s="60">
        <f>MIN($U$6/100*F59,250)</f>
        <v>1.002</v>
      </c>
      <c r="V59" s="60">
        <v>0.2</v>
      </c>
      <c r="W59" s="60">
        <v>0.2</v>
      </c>
      <c r="X59" s="60">
        <v>0.6</v>
      </c>
      <c r="Y59" s="142">
        <f>IF(AND(D59&lt;49.85,G59&gt;0),$C$2*ABS(G59)/40000,(SUMPRODUCT(--(G59&gt;$S59:$U59),(G59-$S59:$U59),($V59:$X59)))*E59/40000)</f>
        <v>0.000118415109</v>
      </c>
      <c r="Z59" s="141">
        <f>IF(AND(C59&gt;=50.1,G59&lt;0),($A$2)*ABS(G59)/40000,0)</f>
        <v>0</v>
      </c>
      <c r="AA59" s="67">
        <f>R59+Y59+Z59</f>
        <v>0.007132208454000001</v>
      </c>
      <c r="AB59" s="139">
        <f>IF(AA59&gt;=0,AA59,"")</f>
        <v>0.007132208454000001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49.93</v>
      </c>
      <c r="D60" s="73">
        <f>ROUND(C60,2)</f>
        <v>49.93</v>
      </c>
      <c r="E60" s="60">
        <v>520.4400000000001</v>
      </c>
      <c r="F60" s="61">
        <v>5.010000000000001</v>
      </c>
      <c r="G60" s="74">
        <v>0.54035</v>
      </c>
      <c r="H60" s="63">
        <f>MAX(G60,-0.12*F60)</f>
        <v>0.54035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1</v>
      </c>
      <c r="N60" s="65">
        <f>IF(M60=M59,N59+M60,0)</f>
        <v>11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0.007030493850000001</v>
      </c>
      <c r="S60" s="60">
        <f>MIN($S$6/100*F60,150)</f>
        <v>0.6012000000000001</v>
      </c>
      <c r="T60" s="60">
        <f>MIN($T$6/100*F60,200)</f>
        <v>0.7515000000000001</v>
      </c>
      <c r="U60" s="60">
        <f>MIN($U$6/100*F60,250)</f>
        <v>1.002</v>
      </c>
      <c r="V60" s="60">
        <v>0.2</v>
      </c>
      <c r="W60" s="60">
        <v>0.2</v>
      </c>
      <c r="X60" s="60">
        <v>0.6</v>
      </c>
      <c r="Y60" s="142">
        <f>IF(AND(D60&lt;49.85,G60&gt;0),$C$2*ABS(G60)/40000,(SUMPRODUCT(--(G60&gt;$S60:$U60),(G60-$S60:$U60),($V60:$X60)))*E60/40000)</f>
        <v>0</v>
      </c>
      <c r="Z60" s="141">
        <f>IF(AND(C60&gt;=50.1,G60&lt;0),($A$2)*ABS(G60)/40000,0)</f>
        <v>0</v>
      </c>
      <c r="AA60" s="67">
        <f>R60+Y60+Z60</f>
        <v>0.007030493850000001</v>
      </c>
      <c r="AB60" s="139">
        <f>IF(AA60&gt;=0,AA60,"")</f>
        <v>0.007030493850000001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50.03</v>
      </c>
      <c r="D61" s="73">
        <f>ROUND(C61,2)</f>
        <v>50.03</v>
      </c>
      <c r="E61" s="60">
        <v>121.2</v>
      </c>
      <c r="F61" s="61">
        <v>5.010000000000001</v>
      </c>
      <c r="G61" s="74">
        <v>0.54842</v>
      </c>
      <c r="H61" s="63">
        <f>MAX(G61,-0.12*F61)</f>
        <v>0.54842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1</v>
      </c>
      <c r="N61" s="65">
        <f>IF(M61=M60,N60+M61,0)</f>
        <v>12</v>
      </c>
      <c r="O61" s="65">
        <f>IF(OR(N61=12,N61=24,N61=36,N61=48,N61=60,N61=72,N61=84,N61=96),1,0)</f>
        <v>1</v>
      </c>
      <c r="P61" s="66">
        <f>L61+O61</f>
        <v>1</v>
      </c>
      <c r="Q61" s="66">
        <f>P61*ABS(R61)*0.1</f>
        <v>0.0001661712600000001</v>
      </c>
      <c r="R61" s="67">
        <f>H61*E61/40000</f>
        <v>0.0016617126</v>
      </c>
      <c r="S61" s="60">
        <f>MIN($S$6/100*F61,150)</f>
        <v>0.6012000000000001</v>
      </c>
      <c r="T61" s="60">
        <f>MIN($T$6/100*F61,200)</f>
        <v>0.7515000000000001</v>
      </c>
      <c r="U61" s="60">
        <f>MIN($U$6/100*F61,250)</f>
        <v>1.002</v>
      </c>
      <c r="V61" s="60">
        <v>0.2</v>
      </c>
      <c r="W61" s="60">
        <v>0.2</v>
      </c>
      <c r="X61" s="60">
        <v>0.6</v>
      </c>
      <c r="Y61" s="142">
        <f>IF(AND(D61&lt;49.85,G61&gt;0),$C$2*ABS(G61)/40000,(SUMPRODUCT(--(G61&gt;$S61:$U61),(G61-$S61:$U61),($V61:$X61)))*E61/40000)</f>
        <v>0</v>
      </c>
      <c r="Z61" s="141">
        <f>IF(AND(C61&gt;=50.1,G61&lt;0),($A$2)*ABS(G61)/40000,0)</f>
        <v>0</v>
      </c>
      <c r="AA61" s="67">
        <f>R61+Y61+Z61</f>
        <v>0.0016617126</v>
      </c>
      <c r="AB61" s="139">
        <f>IF(AA61&gt;=0,AA61,"")</f>
        <v>0.0016617126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49.97</v>
      </c>
      <c r="D62" s="73">
        <f>ROUND(C62,2)</f>
        <v>49.97</v>
      </c>
      <c r="E62" s="60">
        <v>396.2</v>
      </c>
      <c r="F62" s="61">
        <v>5.010000000000001</v>
      </c>
      <c r="G62" s="74">
        <v>0.56127</v>
      </c>
      <c r="H62" s="63">
        <f>MAX(G62,-0.12*F62)</f>
        <v>0.56127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1</v>
      </c>
      <c r="N62" s="65">
        <f>IF(M62=M61,N61+M62,0)</f>
        <v>13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0.00555937935</v>
      </c>
      <c r="S62" s="60">
        <f>MIN($S$6/100*F62,150)</f>
        <v>0.6012000000000001</v>
      </c>
      <c r="T62" s="60">
        <f>MIN($T$6/100*F62,200)</f>
        <v>0.7515000000000001</v>
      </c>
      <c r="U62" s="60">
        <f>MIN($U$6/100*F62,250)</f>
        <v>1.002</v>
      </c>
      <c r="V62" s="60">
        <v>0.2</v>
      </c>
      <c r="W62" s="60">
        <v>0.2</v>
      </c>
      <c r="X62" s="60">
        <v>0.6</v>
      </c>
      <c r="Y62" s="142">
        <f>IF(AND(D62&lt;49.85,G62&gt;0),$C$2*ABS(G62)/40000,(SUMPRODUCT(--(G62&gt;$S62:$U62),(G62-$S62:$U62),($V62:$X62)))*E62/40000)</f>
        <v>0</v>
      </c>
      <c r="Z62" s="141">
        <f>IF(AND(C62&gt;=50.1,G62&lt;0),($A$2)*ABS(G62)/40000,0)</f>
        <v>0</v>
      </c>
      <c r="AA62" s="67">
        <f>R62+Y62+Z62</f>
        <v>0.00555937935</v>
      </c>
      <c r="AB62" s="139">
        <f>IF(AA62&gt;=0,AA62,"")</f>
        <v>0.00555937935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</v>
      </c>
      <c r="D63" s="73">
        <f>ROUND(C63,2)</f>
        <v>50</v>
      </c>
      <c r="E63" s="60">
        <v>303.01</v>
      </c>
      <c r="F63" s="61">
        <v>5.010000000000001</v>
      </c>
      <c r="G63" s="74">
        <v>0.57373</v>
      </c>
      <c r="H63" s="63">
        <f>MAX(G63,-0.12*F63)</f>
        <v>0.57373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1</v>
      </c>
      <c r="N63" s="65">
        <f>IF(M63=M62,N62+M63,0)</f>
        <v>14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0.0043461481825</v>
      </c>
      <c r="S63" s="60">
        <f>MIN($S$6/100*F63,150)</f>
        <v>0.6012000000000001</v>
      </c>
      <c r="T63" s="60">
        <f>MIN($T$6/100*F63,200)</f>
        <v>0.7515000000000001</v>
      </c>
      <c r="U63" s="60">
        <f>MIN($U$6/100*F63,250)</f>
        <v>1.002</v>
      </c>
      <c r="V63" s="60">
        <v>0.2</v>
      </c>
      <c r="W63" s="60">
        <v>0.2</v>
      </c>
      <c r="X63" s="60">
        <v>0.6</v>
      </c>
      <c r="Y63" s="142">
        <f>IF(AND(D63&lt;49.85,G63&gt;0),$C$2*ABS(G63)/40000,(SUMPRODUCT(--(G63&gt;$S63:$U63),(G63-$S63:$U63),($V63:$X63)))*E63/40000)</f>
        <v>0</v>
      </c>
      <c r="Z63" s="141">
        <f>IF(AND(C63&gt;=50.1,G63&lt;0),($A$2)*ABS(G63)/40000,0)</f>
        <v>0</v>
      </c>
      <c r="AA63" s="67">
        <f>R63+Y63+Z63</f>
        <v>0.0043461481825</v>
      </c>
      <c r="AB63" s="139">
        <f>IF(AA63&gt;=0,AA63,"")</f>
        <v>0.0043461481825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49.95</v>
      </c>
      <c r="D64" s="73">
        <f>ROUND(C64,2)</f>
        <v>49.95</v>
      </c>
      <c r="E64" s="60">
        <v>458.32</v>
      </c>
      <c r="F64" s="61">
        <v>5.010000000000001</v>
      </c>
      <c r="G64" s="74">
        <v>0.56713</v>
      </c>
      <c r="H64" s="63">
        <f>MAX(G64,-0.12*F64)</f>
        <v>0.56713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1</v>
      </c>
      <c r="N64" s="65">
        <f>IF(M64=M63,N63+M64,0)</f>
        <v>15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0.00649817554</v>
      </c>
      <c r="S64" s="60">
        <f>MIN($S$6/100*F64,150)</f>
        <v>0.6012000000000001</v>
      </c>
      <c r="T64" s="60">
        <f>MIN($T$6/100*F64,200)</f>
        <v>0.7515000000000001</v>
      </c>
      <c r="U64" s="60">
        <f>MIN($U$6/100*F64,250)</f>
        <v>1.002</v>
      </c>
      <c r="V64" s="60">
        <v>0.2</v>
      </c>
      <c r="W64" s="60">
        <v>0.2</v>
      </c>
      <c r="X64" s="60">
        <v>0.6</v>
      </c>
      <c r="Y64" s="142">
        <f>IF(AND(D64&lt;49.85,G64&gt;0),$C$2*ABS(G64)/40000,(SUMPRODUCT(--(G64&gt;$S64:$U64),(G64-$S64:$U64),($V64:$X64)))*E64/40000)</f>
        <v>0</v>
      </c>
      <c r="Z64" s="141">
        <f>IF(AND(C64&gt;=50.1,G64&lt;0),($A$2)*ABS(G64)/40000,0)</f>
        <v>0</v>
      </c>
      <c r="AA64" s="67">
        <f>R64+Y64+Z64</f>
        <v>0.00649817554</v>
      </c>
      <c r="AB64" s="139">
        <f>IF(AA64&gt;=0,AA64,"")</f>
        <v>0.00649817554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49.86</v>
      </c>
      <c r="D65" s="73">
        <f>ROUND(C65,2)</f>
        <v>49.86</v>
      </c>
      <c r="E65" s="60">
        <v>737.88</v>
      </c>
      <c r="F65" s="61">
        <v>5.010000000000001</v>
      </c>
      <c r="G65" s="74">
        <v>0.60161</v>
      </c>
      <c r="H65" s="63">
        <f>MAX(G65,-0.12*F65)</f>
        <v>0.60161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1</v>
      </c>
      <c r="N65" s="65">
        <f>IF(M65=M64,N64+M65,0)</f>
        <v>16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0.01109789967</v>
      </c>
      <c r="S65" s="60">
        <f>MIN($S$6/100*F65,150)</f>
        <v>0.6012000000000001</v>
      </c>
      <c r="T65" s="60">
        <f>MIN($T$6/100*F65,200)</f>
        <v>0.7515000000000001</v>
      </c>
      <c r="U65" s="60">
        <f>MIN($U$6/100*F65,250)</f>
        <v>1.002</v>
      </c>
      <c r="V65" s="60">
        <v>0.2</v>
      </c>
      <c r="W65" s="60">
        <v>0.2</v>
      </c>
      <c r="X65" s="60">
        <v>0.6</v>
      </c>
      <c r="Y65" s="142">
        <f>IF(AND(D65&lt;49.85,G65&gt;0),$C$2*ABS(G65)/40000,(SUMPRODUCT(--(G65&gt;$S65:$U65),(G65-$S65:$U65),($V65:$X65)))*E65/40000)</f>
        <v>1.51265399999967E-6</v>
      </c>
      <c r="Z65" s="141">
        <f>IF(AND(C65&gt;=50.1,G65&lt;0),($A$2)*ABS(G65)/40000,0)</f>
        <v>0</v>
      </c>
      <c r="AA65" s="67">
        <f>R65+Y65+Z65</f>
        <v>0.011099412324</v>
      </c>
      <c r="AB65" s="139">
        <f>IF(AA65&gt;=0,AA65,"")</f>
        <v>0.011099412324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50.01</v>
      </c>
      <c r="D66" s="73">
        <f>ROUND(C66,2)</f>
        <v>50.01</v>
      </c>
      <c r="E66" s="60">
        <v>242.41</v>
      </c>
      <c r="F66" s="61">
        <v>5.010000000000001</v>
      </c>
      <c r="G66" s="74">
        <v>0.64378</v>
      </c>
      <c r="H66" s="63">
        <f>MAX(G66,-0.12*F66)</f>
        <v>0.64378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1</v>
      </c>
      <c r="N66" s="65">
        <f>IF(M66=M65,N65+M66,0)</f>
        <v>17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0.003901467745</v>
      </c>
      <c r="S66" s="60">
        <f>MIN($S$6/100*F66,150)</f>
        <v>0.6012000000000001</v>
      </c>
      <c r="T66" s="60">
        <f>MIN($T$6/100*F66,200)</f>
        <v>0.7515000000000001</v>
      </c>
      <c r="U66" s="60">
        <f>MIN($U$6/100*F66,250)</f>
        <v>1.002</v>
      </c>
      <c r="V66" s="60">
        <v>0.2</v>
      </c>
      <c r="W66" s="60">
        <v>0.2</v>
      </c>
      <c r="X66" s="60">
        <v>0.6</v>
      </c>
      <c r="Y66" s="142">
        <f>IF(AND(D66&lt;49.85,G66&gt;0),$C$2*ABS(G66)/40000,(SUMPRODUCT(--(G66&gt;$S66:$U66),(G66-$S66:$U66),($V66:$X66)))*E66/40000)</f>
        <v>5.160908899999994E-5</v>
      </c>
      <c r="Z66" s="141">
        <f>IF(AND(C66&gt;=50.1,G66&lt;0),($A$2)*ABS(G66)/40000,0)</f>
        <v>0</v>
      </c>
      <c r="AA66" s="67">
        <f>R66+Y66+Z66</f>
        <v>0.003953076834</v>
      </c>
      <c r="AB66" s="139">
        <f>IF(AA66&gt;=0,AA66,"")</f>
        <v>0.003953076834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49.99</v>
      </c>
      <c r="D67" s="73">
        <f>ROUND(C67,2)</f>
        <v>49.99</v>
      </c>
      <c r="E67" s="60">
        <v>334.07</v>
      </c>
      <c r="F67" s="61">
        <v>5.010000000000001</v>
      </c>
      <c r="G67" s="74">
        <v>0.63792</v>
      </c>
      <c r="H67" s="63">
        <f>MAX(G67,-0.12*F67)</f>
        <v>0.63792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1</v>
      </c>
      <c r="N67" s="65">
        <f>IF(M67=M66,N66+M67,0)</f>
        <v>18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0.005327748360000001</v>
      </c>
      <c r="S67" s="60">
        <f>MIN($S$6/100*F67,150)</f>
        <v>0.6012000000000001</v>
      </c>
      <c r="T67" s="60">
        <f>MIN($T$6/100*F67,200)</f>
        <v>0.7515000000000001</v>
      </c>
      <c r="U67" s="60">
        <f>MIN($U$6/100*F67,250)</f>
        <v>1.002</v>
      </c>
      <c r="V67" s="60">
        <v>0.2</v>
      </c>
      <c r="W67" s="60">
        <v>0.2</v>
      </c>
      <c r="X67" s="60">
        <v>0.6</v>
      </c>
      <c r="Y67" s="142">
        <f>IF(AND(D67&lt;49.85,G67&gt;0),$C$2*ABS(G67)/40000,(SUMPRODUCT(--(G67&gt;$S67:$U67),(G67-$S67:$U67),($V67:$X67)))*E67/40000)</f>
        <v>6.133525199999996E-5</v>
      </c>
      <c r="Z67" s="141">
        <f>IF(AND(C67&gt;=50.1,G67&lt;0),($A$2)*ABS(G67)/40000,0)</f>
        <v>0</v>
      </c>
      <c r="AA67" s="67">
        <f>R67+Y67+Z67</f>
        <v>0.005389083612</v>
      </c>
      <c r="AB67" s="139">
        <f>IF(AA67&gt;=0,AA67,"")</f>
        <v>0.005389083612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50.04</v>
      </c>
      <c r="D68" s="73">
        <f>ROUND(C68,2)</f>
        <v>50.04</v>
      </c>
      <c r="E68" s="60">
        <v>60.6</v>
      </c>
      <c r="F68" s="61">
        <v>5.17</v>
      </c>
      <c r="G68" s="74">
        <v>0.87274</v>
      </c>
      <c r="H68" s="63">
        <f>MAX(G68,-0.12*F68)</f>
        <v>0.87274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1</v>
      </c>
      <c r="N68" s="65">
        <f>IF(M68=M67,N67+M68,0)</f>
        <v>19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0.0013222011</v>
      </c>
      <c r="S68" s="60">
        <f>MIN($S$6/100*F68,150)</f>
        <v>0.6204</v>
      </c>
      <c r="T68" s="60">
        <f>MIN($T$6/100*F68,200)</f>
        <v>0.7755</v>
      </c>
      <c r="U68" s="60">
        <f>MIN($U$6/100*F68,250)</f>
        <v>1.034</v>
      </c>
      <c r="V68" s="60">
        <v>0.2</v>
      </c>
      <c r="W68" s="60">
        <v>0.2</v>
      </c>
      <c r="X68" s="60">
        <v>0.6</v>
      </c>
      <c r="Y68" s="142">
        <f>IF(AND(D68&lt;49.85,G68&gt;0),$C$2*ABS(G68)/40000,(SUMPRODUCT(--(G68&gt;$S68:$U68),(G68-$S68:$U68),($V68:$X68)))*E68/40000)</f>
        <v>0.00010592274</v>
      </c>
      <c r="Z68" s="141">
        <f>IF(AND(C68&gt;=50.1,G68&lt;0),($A$2)*ABS(G68)/40000,0)</f>
        <v>0</v>
      </c>
      <c r="AA68" s="67">
        <f>R68+Y68+Z68</f>
        <v>0.00142812384</v>
      </c>
      <c r="AB68" s="139">
        <f>IF(AA68&gt;=0,AA68,"")</f>
        <v>0.00142812384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49.99</v>
      </c>
      <c r="D69" s="73">
        <f>ROUND(C69,2)</f>
        <v>49.99</v>
      </c>
      <c r="E69" s="60">
        <v>334.07</v>
      </c>
      <c r="F69" s="61">
        <v>5.17</v>
      </c>
      <c r="G69" s="74">
        <v>0.86358</v>
      </c>
      <c r="H69" s="63">
        <f>MAX(G69,-0.12*F69)</f>
        <v>0.86358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1</v>
      </c>
      <c r="N69" s="65">
        <f>IF(M69=M68,N68+M69,0)</f>
        <v>20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0.007212404264999999</v>
      </c>
      <c r="S69" s="60">
        <f>MIN($S$6/100*F69,150)</f>
        <v>0.6204</v>
      </c>
      <c r="T69" s="60">
        <f>MIN($T$6/100*F69,200)</f>
        <v>0.7755</v>
      </c>
      <c r="U69" s="60">
        <f>MIN($U$6/100*F69,250)</f>
        <v>1.034</v>
      </c>
      <c r="V69" s="60">
        <v>0.2</v>
      </c>
      <c r="W69" s="60">
        <v>0.2</v>
      </c>
      <c r="X69" s="60">
        <v>0.6</v>
      </c>
      <c r="Y69" s="142">
        <f>IF(AND(D69&lt;49.85,G69&gt;0),$C$2*ABS(G69)/40000,(SUMPRODUCT(--(G69&gt;$S69:$U69),(G69-$S69:$U69),($V69:$X69)))*E69/40000)</f>
        <v>0.0005533201410000001</v>
      </c>
      <c r="Z69" s="141">
        <f>IF(AND(C69&gt;=50.1,G69&lt;0),($A$2)*ABS(G69)/40000,0)</f>
        <v>0</v>
      </c>
      <c r="AA69" s="67">
        <f>R69+Y69+Z69</f>
        <v>0.007765724405999999</v>
      </c>
      <c r="AB69" s="139">
        <f>IF(AA69&gt;=0,AA69,"")</f>
        <v>0.007765724405999999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49.99</v>
      </c>
      <c r="D70" s="73">
        <f>ROUND(C70,2)</f>
        <v>49.99</v>
      </c>
      <c r="E70" s="60">
        <v>334.07</v>
      </c>
      <c r="F70" s="61">
        <v>5.17</v>
      </c>
      <c r="G70" s="74">
        <v>0.83131</v>
      </c>
      <c r="H70" s="63">
        <f>MAX(G70,-0.12*F70)</f>
        <v>0.83131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1</v>
      </c>
      <c r="N70" s="65">
        <f>IF(M70=M69,N69+M70,0)</f>
        <v>21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0.006942893292499999</v>
      </c>
      <c r="S70" s="60">
        <f>MIN($S$6/100*F70,150)</f>
        <v>0.6204</v>
      </c>
      <c r="T70" s="60">
        <f>MIN($T$6/100*F70,200)</f>
        <v>0.7755</v>
      </c>
      <c r="U70" s="60">
        <f>MIN($U$6/100*F70,250)</f>
        <v>1.034</v>
      </c>
      <c r="V70" s="60">
        <v>0.2</v>
      </c>
      <c r="W70" s="60">
        <v>0.2</v>
      </c>
      <c r="X70" s="60">
        <v>0.6</v>
      </c>
      <c r="Y70" s="142">
        <f>IF(AND(D70&lt;49.85,G70&gt;0),$C$2*ABS(G70)/40000,(SUMPRODUCT(--(G70&gt;$S70:$U70),(G70-$S70:$U70),($V70:$X70)))*E70/40000)</f>
        <v>0.0004455157520000001</v>
      </c>
      <c r="Z70" s="141">
        <f>IF(AND(C70&gt;=50.1,G70&lt;0),($A$2)*ABS(G70)/40000,0)</f>
        <v>0</v>
      </c>
      <c r="AA70" s="67">
        <f>R70+Y70+Z70</f>
        <v>0.007388409044499999</v>
      </c>
      <c r="AB70" s="139">
        <f>IF(AA70&gt;=0,AA70,"")</f>
        <v>0.007388409044499999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49.96</v>
      </c>
      <c r="D71" s="73">
        <f>ROUND(C71,2)</f>
        <v>49.96</v>
      </c>
      <c r="E71" s="60">
        <v>427.26</v>
      </c>
      <c r="F71" s="61">
        <v>5.17</v>
      </c>
      <c r="G71" s="74">
        <v>0.7627</v>
      </c>
      <c r="H71" s="63">
        <f>MAX(G71,-0.12*F71)</f>
        <v>0.7627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1</v>
      </c>
      <c r="N71" s="65">
        <f>IF(M71=M70,N70+M71,0)</f>
        <v>22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0.008146780050000002</v>
      </c>
      <c r="S71" s="60">
        <f>MIN($S$6/100*F71,150)</f>
        <v>0.6204</v>
      </c>
      <c r="T71" s="60">
        <f>MIN($T$6/100*F71,200)</f>
        <v>0.7755</v>
      </c>
      <c r="U71" s="60">
        <f>MIN($U$6/100*F71,250)</f>
        <v>1.034</v>
      </c>
      <c r="V71" s="60">
        <v>0.2</v>
      </c>
      <c r="W71" s="60">
        <v>0.2</v>
      </c>
      <c r="X71" s="60">
        <v>0.6</v>
      </c>
      <c r="Y71" s="142">
        <f>IF(AND(D71&lt;49.85,G71&gt;0),$C$2*ABS(G71)/40000,(SUMPRODUCT(--(G71&gt;$S71:$U71),(G71-$S71:$U71),($V71:$X71)))*E71/40000)</f>
        <v>0.0003039954900000002</v>
      </c>
      <c r="Z71" s="141">
        <f>IF(AND(C71&gt;=50.1,G71&lt;0),($A$2)*ABS(G71)/40000,0)</f>
        <v>0</v>
      </c>
      <c r="AA71" s="67">
        <f>R71+Y71+Z71</f>
        <v>0.008450775540000002</v>
      </c>
      <c r="AB71" s="139">
        <f>IF(AA71&gt;=0,AA71,"")</f>
        <v>0.008450775540000002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49.99</v>
      </c>
      <c r="D72" s="73">
        <f>ROUND(C72,2)</f>
        <v>49.99</v>
      </c>
      <c r="E72" s="60">
        <v>334.07</v>
      </c>
      <c r="F72" s="61">
        <v>5.17</v>
      </c>
      <c r="G72" s="74">
        <v>0.62443</v>
      </c>
      <c r="H72" s="63">
        <f>MAX(G72,-0.12*F72)</f>
        <v>0.62443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1</v>
      </c>
      <c r="N72" s="65">
        <f>IF(M72=M71,N71+M72,0)</f>
        <v>23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0.005215083252500001</v>
      </c>
      <c r="S72" s="60">
        <f>MIN($S$6/100*F72,150)</f>
        <v>0.6204</v>
      </c>
      <c r="T72" s="60">
        <f>MIN($T$6/100*F72,200)</f>
        <v>0.7755</v>
      </c>
      <c r="U72" s="60">
        <f>MIN($U$6/100*F72,250)</f>
        <v>1.034</v>
      </c>
      <c r="V72" s="60">
        <v>0.2</v>
      </c>
      <c r="W72" s="60">
        <v>0.2</v>
      </c>
      <c r="X72" s="60">
        <v>0.6</v>
      </c>
      <c r="Y72" s="142">
        <f>IF(AND(D72&lt;49.85,G72&gt;0),$C$2*ABS(G72)/40000,(SUMPRODUCT(--(G72&gt;$S72:$U72),(G72-$S72:$U72),($V72:$X72)))*E72/40000)</f>
        <v>6.731510500000148E-6</v>
      </c>
      <c r="Z72" s="141">
        <f>IF(AND(C72&gt;=50.1,G72&lt;0),($A$2)*ABS(G72)/40000,0)</f>
        <v>0</v>
      </c>
      <c r="AA72" s="67">
        <f>R72+Y72+Z72</f>
        <v>0.005221814763000001</v>
      </c>
      <c r="AB72" s="139">
        <f>IF(AA72&gt;=0,AA72,"")</f>
        <v>0.005221814763000001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</v>
      </c>
      <c r="D73" s="73">
        <f>ROUND(C73,2)</f>
        <v>49.9</v>
      </c>
      <c r="E73" s="60">
        <v>613.63</v>
      </c>
      <c r="F73" s="61">
        <v>5.17</v>
      </c>
      <c r="G73" s="74">
        <v>0.52319</v>
      </c>
      <c r="H73" s="63">
        <f>MAX(G73,-0.12*F73)</f>
        <v>0.52319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1</v>
      </c>
      <c r="N73" s="65">
        <f>IF(M73=M72,N72+M73,0)</f>
        <v>24</v>
      </c>
      <c r="O73" s="65">
        <f>IF(OR(N73=12,N73=24,N73=36,N73=48,N73=60,N73=72,N73=84,N73=96),1,0)</f>
        <v>1</v>
      </c>
      <c r="P73" s="66">
        <f>L73+O73</f>
        <v>1</v>
      </c>
      <c r="Q73" s="66">
        <f>P73*ABS(R73)*0.1</f>
        <v>0.0008026126992500001</v>
      </c>
      <c r="R73" s="67">
        <f>H73*E73/40000</f>
        <v>0.0080261269925</v>
      </c>
      <c r="S73" s="60">
        <f>MIN($S$6/100*F73,150)</f>
        <v>0.6204</v>
      </c>
      <c r="T73" s="60">
        <f>MIN($T$6/100*F73,200)</f>
        <v>0.7755</v>
      </c>
      <c r="U73" s="60">
        <f>MIN($U$6/100*F73,250)</f>
        <v>1.034</v>
      </c>
      <c r="V73" s="60">
        <v>0.2</v>
      </c>
      <c r="W73" s="60">
        <v>0.2</v>
      </c>
      <c r="X73" s="60">
        <v>0.6</v>
      </c>
      <c r="Y73" s="142">
        <f>IF(AND(D73&lt;49.85,G73&gt;0),$C$2*ABS(G73)/40000,(SUMPRODUCT(--(G73&gt;$S73:$U73),(G73-$S73:$U73),($V73:$X73)))*E73/40000)</f>
        <v>0</v>
      </c>
      <c r="Z73" s="141">
        <f>IF(AND(C73&gt;=50.1,G73&lt;0),($A$2)*ABS(G73)/40000,0)</f>
        <v>0</v>
      </c>
      <c r="AA73" s="67">
        <f>R73+Y73+Z73</f>
        <v>0.0080261269925</v>
      </c>
      <c r="AB73" s="139">
        <f>IF(AA73&gt;=0,AA73,"")</f>
        <v>0.0080261269925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49.91</v>
      </c>
      <c r="D74" s="73">
        <f>ROUND(C74,2)</f>
        <v>49.91</v>
      </c>
      <c r="E74" s="60">
        <v>582.5700000000001</v>
      </c>
      <c r="F74" s="61">
        <v>5.17</v>
      </c>
      <c r="G74" s="74">
        <v>0.5286999999999999</v>
      </c>
      <c r="H74" s="63">
        <f>MAX(G74,-0.12*F74)</f>
        <v>0.5286999999999999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1</v>
      </c>
      <c r="N74" s="65">
        <f>IF(M74=M73,N73+M74,0)</f>
        <v>25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0.007700118975</v>
      </c>
      <c r="S74" s="60">
        <f>MIN($S$6/100*F74,150)</f>
        <v>0.6204</v>
      </c>
      <c r="T74" s="60">
        <f>MIN($T$6/100*F74,200)</f>
        <v>0.7755</v>
      </c>
      <c r="U74" s="60">
        <f>MIN($U$6/100*F74,250)</f>
        <v>1.034</v>
      </c>
      <c r="V74" s="60">
        <v>0.2</v>
      </c>
      <c r="W74" s="60">
        <v>0.2</v>
      </c>
      <c r="X74" s="60">
        <v>0.6</v>
      </c>
      <c r="Y74" s="142">
        <f>IF(AND(D74&lt;49.85,G74&gt;0),$C$2*ABS(G74)/40000,(SUMPRODUCT(--(G74&gt;$S74:$U74),(G74-$S74:$U74),($V74:$X74)))*E74/40000)</f>
        <v>0</v>
      </c>
      <c r="Z74" s="141">
        <f>IF(AND(C74&gt;=50.1,G74&lt;0),($A$2)*ABS(G74)/40000,0)</f>
        <v>0</v>
      </c>
      <c r="AA74" s="67">
        <f>R74+Y74+Z74</f>
        <v>0.007700118975</v>
      </c>
      <c r="AB74" s="139">
        <f>IF(AA74&gt;=0,AA74,"")</f>
        <v>0.007700118975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49.8</v>
      </c>
      <c r="D75" s="73">
        <f>ROUND(C75,2)</f>
        <v>49.8</v>
      </c>
      <c r="E75" s="60">
        <v>800</v>
      </c>
      <c r="F75" s="61">
        <v>5.17</v>
      </c>
      <c r="G75" s="74">
        <v>0.5220900000000001</v>
      </c>
      <c r="H75" s="63">
        <f>MAX(G75,-0.12*F75)</f>
        <v>0.5220900000000001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1</v>
      </c>
      <c r="N75" s="65">
        <f>IF(M75=M74,N74+M75,0)</f>
        <v>26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0.0104418</v>
      </c>
      <c r="S75" s="60">
        <f>MIN($S$6/100*F75,150)</f>
        <v>0.6204</v>
      </c>
      <c r="T75" s="60">
        <f>MIN($T$6/100*F75,200)</f>
        <v>0.7755</v>
      </c>
      <c r="U75" s="60">
        <f>MIN($U$6/100*F75,250)</f>
        <v>1.034</v>
      </c>
      <c r="V75" s="60">
        <v>0.2</v>
      </c>
      <c r="W75" s="60">
        <v>0.2</v>
      </c>
      <c r="X75" s="60">
        <v>0.6</v>
      </c>
      <c r="Y75" s="142">
        <f>IF(AND(D75&lt;49.85,G75&gt;0),$C$2*ABS(G75)/40000,(SUMPRODUCT(--(G75&gt;$S75:$U75),(G75-$S75:$U75),($V75:$X75)))*E75/40000)</f>
        <v>0.0104418</v>
      </c>
      <c r="Z75" s="141">
        <f>IF(AND(C75&gt;=50.1,G75&lt;0),($A$2)*ABS(G75)/40000,0)</f>
        <v>0</v>
      </c>
      <c r="AA75" s="67">
        <f>R75+Y75+Z75</f>
        <v>0.0208836</v>
      </c>
      <c r="AB75" s="139">
        <f>IF(AA75&gt;=0,AA75,"")</f>
        <v>0.0208836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50.06</v>
      </c>
      <c r="D76" s="73">
        <f>ROUND(C76,2)</f>
        <v>50.06</v>
      </c>
      <c r="E76" s="60">
        <v>0</v>
      </c>
      <c r="F76" s="61">
        <v>5.17</v>
      </c>
      <c r="G76" s="74">
        <v>0.48982</v>
      </c>
      <c r="H76" s="63">
        <f>MAX(G76,-0.12*F76)</f>
        <v>0.48982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0.6204</v>
      </c>
      <c r="T76" s="60">
        <f>MIN($T$6/100*F76,200)</f>
        <v>0.7755</v>
      </c>
      <c r="U76" s="60">
        <f>MIN($U$6/100*F76,250)</f>
        <v>1.034</v>
      </c>
      <c r="V76" s="60">
        <v>0.2</v>
      </c>
      <c r="W76" s="60">
        <v>0.2</v>
      </c>
      <c r="X76" s="60">
        <v>0.6</v>
      </c>
      <c r="Y76" s="142">
        <f>IF(AND(D76&lt;49.85,G76&gt;0),$C$2*ABS(G76)/40000,(SUMPRODUCT(--(G76&gt;$S76:$U76),(G76-$S76:$U76),($V76:$X76)))*E76/40000)</f>
        <v>0</v>
      </c>
      <c r="Z76" s="141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50</v>
      </c>
      <c r="D77" s="73">
        <f>ROUND(C77,2)</f>
        <v>50</v>
      </c>
      <c r="E77" s="60">
        <v>303.01</v>
      </c>
      <c r="F77" s="61">
        <v>5.17</v>
      </c>
      <c r="G77" s="74">
        <v>0.45278</v>
      </c>
      <c r="H77" s="63">
        <f>MAX(G77,-0.12*F77)</f>
        <v>0.45278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0.003429921695</v>
      </c>
      <c r="S77" s="60">
        <f>MIN($S$6/100*F77,150)</f>
        <v>0.6204</v>
      </c>
      <c r="T77" s="60">
        <f>MIN($T$6/100*F77,200)</f>
        <v>0.7755</v>
      </c>
      <c r="U77" s="60">
        <f>MIN($U$6/100*F77,250)</f>
        <v>1.034</v>
      </c>
      <c r="V77" s="60">
        <v>0.2</v>
      </c>
      <c r="W77" s="60">
        <v>0.2</v>
      </c>
      <c r="X77" s="60">
        <v>0.6</v>
      </c>
      <c r="Y77" s="142">
        <f>IF(AND(D77&lt;49.85,G77&gt;0),$C$2*ABS(G77)/40000,(SUMPRODUCT(--(G77&gt;$S77:$U77),(G77-$S77:$U77),($V77:$X77)))*E77/40000)</f>
        <v>0</v>
      </c>
      <c r="Z77" s="141">
        <f>IF(AND(C77&gt;=50.1,G77&lt;0),($A$2)*ABS(G77)/40000,0)</f>
        <v>0</v>
      </c>
      <c r="AA77" s="67">
        <f>R77+Y77+Z77</f>
        <v>0.003429921695</v>
      </c>
      <c r="AB77" s="139">
        <f>IF(AA77&gt;=0,AA77,"")</f>
        <v>0.003429921695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49.97</v>
      </c>
      <c r="D78" s="73">
        <f>ROUND(C78,2)</f>
        <v>49.97</v>
      </c>
      <c r="E78" s="60">
        <v>396.2</v>
      </c>
      <c r="F78" s="61">
        <v>5.17</v>
      </c>
      <c r="G78" s="74">
        <v>0.43297</v>
      </c>
      <c r="H78" s="63">
        <f>MAX(G78,-0.12*F78)</f>
        <v>0.43297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0.00428856785</v>
      </c>
      <c r="S78" s="60">
        <f>MIN($S$6/100*F78,150)</f>
        <v>0.6204</v>
      </c>
      <c r="T78" s="60">
        <f>MIN($T$6/100*F78,200)</f>
        <v>0.7755</v>
      </c>
      <c r="U78" s="60">
        <f>MIN($U$6/100*F78,250)</f>
        <v>1.034</v>
      </c>
      <c r="V78" s="60">
        <v>0.2</v>
      </c>
      <c r="W78" s="60">
        <v>0.2</v>
      </c>
      <c r="X78" s="60">
        <v>0.6</v>
      </c>
      <c r="Y78" s="142">
        <f>IF(AND(D78&lt;49.85,G78&gt;0),$C$2*ABS(G78)/40000,(SUMPRODUCT(--(G78&gt;$S78:$U78),(G78-$S78:$U78),($V78:$X78)))*E78/40000)</f>
        <v>0</v>
      </c>
      <c r="Z78" s="141">
        <f>IF(AND(C78&gt;=50.1,G78&lt;0),($A$2)*ABS(G78)/40000,0)</f>
        <v>0</v>
      </c>
      <c r="AA78" s="67">
        <f>R78+Y78+Z78</f>
        <v>0.00428856785</v>
      </c>
      <c r="AB78" s="139">
        <f>IF(AA78&gt;=0,AA78,"")</f>
        <v>0.00428856785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49.97</v>
      </c>
      <c r="D79" s="73">
        <f>ROUND(C79,2)</f>
        <v>49.97</v>
      </c>
      <c r="E79" s="60">
        <v>396.2</v>
      </c>
      <c r="F79" s="61">
        <v>5.17</v>
      </c>
      <c r="G79" s="74">
        <v>0.41243</v>
      </c>
      <c r="H79" s="63">
        <f>MAX(G79,-0.12*F79)</f>
        <v>0.41243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0.00408511915</v>
      </c>
      <c r="S79" s="60">
        <f>MIN($S$6/100*F79,150)</f>
        <v>0.6204</v>
      </c>
      <c r="T79" s="60">
        <f>MIN($T$6/100*F79,200)</f>
        <v>0.7755</v>
      </c>
      <c r="U79" s="60">
        <f>MIN($U$6/100*F79,250)</f>
        <v>1.034</v>
      </c>
      <c r="V79" s="60">
        <v>0.2</v>
      </c>
      <c r="W79" s="60">
        <v>0.2</v>
      </c>
      <c r="X79" s="60">
        <v>0.6</v>
      </c>
      <c r="Y79" s="142">
        <f>IF(AND(D79&lt;49.85,G79&gt;0),$C$2*ABS(G79)/40000,(SUMPRODUCT(--(G79&gt;$S79:$U79),(G79-$S79:$U79),($V79:$X79)))*E79/40000)</f>
        <v>0</v>
      </c>
      <c r="Z79" s="141">
        <f>IF(AND(C79&gt;=50.1,G79&lt;0),($A$2)*ABS(G79)/40000,0)</f>
        <v>0</v>
      </c>
      <c r="AA79" s="67">
        <f>R79+Y79+Z79</f>
        <v>0.00408511915</v>
      </c>
      <c r="AB79" s="139">
        <f>IF(AA79&gt;=0,AA79,"")</f>
        <v>0.00408511915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50.05</v>
      </c>
      <c r="D80" s="73">
        <f>ROUND(C80,2)</f>
        <v>50.05</v>
      </c>
      <c r="E80" s="60">
        <v>0</v>
      </c>
      <c r="F80" s="61">
        <v>5.17</v>
      </c>
      <c r="G80" s="74">
        <v>0.43406</v>
      </c>
      <c r="H80" s="63">
        <f>MAX(G80,-0.12*F80)</f>
        <v>0.43406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0.6204</v>
      </c>
      <c r="T80" s="60">
        <f>MIN($T$6/100*F80,200)</f>
        <v>0.7755</v>
      </c>
      <c r="U80" s="60">
        <f>MIN($U$6/100*F80,250)</f>
        <v>1.034</v>
      </c>
      <c r="V80" s="60">
        <v>0.2</v>
      </c>
      <c r="W80" s="60">
        <v>0.2</v>
      </c>
      <c r="X80" s="60">
        <v>0.6</v>
      </c>
      <c r="Y80" s="142">
        <f>IF(AND(D80&lt;49.85,G80&gt;0),$C$2*ABS(G80)/40000,(SUMPRODUCT(--(G80&gt;$S80:$U80),(G80-$S80:$U80),($V80:$X80)))*E80/40000)</f>
        <v>0</v>
      </c>
      <c r="Z80" s="141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49.99</v>
      </c>
      <c r="D81" s="73">
        <f>ROUND(C81,2)</f>
        <v>49.99</v>
      </c>
      <c r="E81" s="60">
        <v>334.07</v>
      </c>
      <c r="F81" s="61">
        <v>5.17</v>
      </c>
      <c r="G81" s="74">
        <v>0.5001</v>
      </c>
      <c r="H81" s="63">
        <f>MAX(G81,-0.12*F81)</f>
        <v>0.5001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1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0.004176710175</v>
      </c>
      <c r="S81" s="60">
        <f>MIN($S$6/100*F81,150)</f>
        <v>0.6204</v>
      </c>
      <c r="T81" s="60">
        <f>MIN($T$6/100*F81,200)</f>
        <v>0.7755</v>
      </c>
      <c r="U81" s="60">
        <f>MIN($U$6/100*F81,250)</f>
        <v>1.034</v>
      </c>
      <c r="V81" s="60">
        <v>0.2</v>
      </c>
      <c r="W81" s="60">
        <v>0.2</v>
      </c>
      <c r="X81" s="60">
        <v>0.6</v>
      </c>
      <c r="Y81" s="142">
        <f>IF(AND(D81&lt;49.85,G81&gt;0),$C$2*ABS(G81)/40000,(SUMPRODUCT(--(G81&gt;$S81:$U81),(G81-$S81:$U81),($V81:$X81)))*E81/40000)</f>
        <v>0</v>
      </c>
      <c r="Z81" s="141">
        <f>IF(AND(C81&gt;=50.1,G81&lt;0),($A$2)*ABS(G81)/40000,0)</f>
        <v>0</v>
      </c>
      <c r="AA81" s="67">
        <f>R81+Y81+Z81</f>
        <v>0.004176710175</v>
      </c>
      <c r="AB81" s="139">
        <f>IF(AA81&gt;=0,AA81,"")</f>
        <v>0.004176710175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49.95</v>
      </c>
      <c r="D82" s="73">
        <f>ROUND(C82,2)</f>
        <v>49.95</v>
      </c>
      <c r="E82" s="60">
        <v>458.32</v>
      </c>
      <c r="F82" s="61">
        <v>5.17</v>
      </c>
      <c r="G82" s="74">
        <v>0.55988</v>
      </c>
      <c r="H82" s="63">
        <f>MAX(G82,-0.12*F82)</f>
        <v>0.55988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1</v>
      </c>
      <c r="N82" s="65">
        <f>IF(M82=M81,N81+M82,0)</f>
        <v>1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0.006415105040000001</v>
      </c>
      <c r="S82" s="60">
        <f>MIN($S$6/100*F82,150)</f>
        <v>0.6204</v>
      </c>
      <c r="T82" s="60">
        <f>MIN($T$6/100*F82,200)</f>
        <v>0.7755</v>
      </c>
      <c r="U82" s="60">
        <f>MIN($U$6/100*F82,250)</f>
        <v>1.034</v>
      </c>
      <c r="V82" s="60">
        <v>0.2</v>
      </c>
      <c r="W82" s="60">
        <v>0.2</v>
      </c>
      <c r="X82" s="60">
        <v>0.6</v>
      </c>
      <c r="Y82" s="142">
        <f>IF(AND(D82&lt;49.85,G82&gt;0),$C$2*ABS(G82)/40000,(SUMPRODUCT(--(G82&gt;$S82:$U82),(G82-$S82:$U82),($V82:$X82)))*E82/40000)</f>
        <v>0</v>
      </c>
      <c r="Z82" s="141">
        <f>IF(AND(C82&gt;=50.1,G82&lt;0),($A$2)*ABS(G82)/40000,0)</f>
        <v>0</v>
      </c>
      <c r="AA82" s="67">
        <f>R82+Y82+Z82</f>
        <v>0.006415105040000001</v>
      </c>
      <c r="AB82" s="139">
        <f>IF(AA82&gt;=0,AA82,"")</f>
        <v>0.006415105040000001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49.91</v>
      </c>
      <c r="D83" s="73">
        <f>ROUND(C83,2)</f>
        <v>49.91</v>
      </c>
      <c r="E83" s="60">
        <v>582.5700000000001</v>
      </c>
      <c r="F83" s="61">
        <v>5.17</v>
      </c>
      <c r="G83" s="74">
        <v>0.57381</v>
      </c>
      <c r="H83" s="63">
        <f>MAX(G83,-0.12*F83)</f>
        <v>0.57381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1</v>
      </c>
      <c r="N83" s="65">
        <f>IF(M83=M82,N82+M83,0)</f>
        <v>2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0.008357112292500002</v>
      </c>
      <c r="S83" s="60">
        <f>MIN($S$6/100*F83,150)</f>
        <v>0.6204</v>
      </c>
      <c r="T83" s="60">
        <f>MIN($T$6/100*F83,200)</f>
        <v>0.7755</v>
      </c>
      <c r="U83" s="60">
        <f>MIN($U$6/100*F83,250)</f>
        <v>1.034</v>
      </c>
      <c r="V83" s="60">
        <v>0.2</v>
      </c>
      <c r="W83" s="60">
        <v>0.2</v>
      </c>
      <c r="X83" s="60">
        <v>0.6</v>
      </c>
      <c r="Y83" s="142">
        <f>IF(AND(D83&lt;49.85,G83&gt;0),$C$2*ABS(G83)/40000,(SUMPRODUCT(--(G83&gt;$S83:$U83),(G83-$S83:$U83),($V83:$X83)))*E83/40000)</f>
        <v>0</v>
      </c>
      <c r="Z83" s="141">
        <f>IF(AND(C83&gt;=50.1,G83&lt;0),($A$2)*ABS(G83)/40000,0)</f>
        <v>0</v>
      </c>
      <c r="AA83" s="67">
        <f>R83+Y83+Z83</f>
        <v>0.008357112292500002</v>
      </c>
      <c r="AB83" s="139">
        <f>IF(AA83&gt;=0,AA83,"")</f>
        <v>0.008357112292500002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49.97</v>
      </c>
      <c r="D84" s="73">
        <f>ROUND(C84,2)</f>
        <v>49.97</v>
      </c>
      <c r="E84" s="60">
        <v>396.2</v>
      </c>
      <c r="F84" s="61">
        <v>5.17</v>
      </c>
      <c r="G84" s="74">
        <v>0.57014</v>
      </c>
      <c r="H84" s="63">
        <f>MAX(G84,-0.12*F84)</f>
        <v>0.57014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1</v>
      </c>
      <c r="N84" s="65">
        <f>IF(M84=M83,N83+M84,0)</f>
        <v>3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0.0056472367</v>
      </c>
      <c r="S84" s="60">
        <f>MIN($S$6/100*F84,150)</f>
        <v>0.6204</v>
      </c>
      <c r="T84" s="60">
        <f>MIN($T$6/100*F84,200)</f>
        <v>0.7755</v>
      </c>
      <c r="U84" s="60">
        <f>MIN($U$6/100*F84,250)</f>
        <v>1.034</v>
      </c>
      <c r="V84" s="60">
        <v>0.2</v>
      </c>
      <c r="W84" s="60">
        <v>0.2</v>
      </c>
      <c r="X84" s="60">
        <v>0.6</v>
      </c>
      <c r="Y84" s="142">
        <f>IF(AND(D84&lt;49.85,G84&gt;0),$C$2*ABS(G84)/40000,(SUMPRODUCT(--(G84&gt;$S84:$U84),(G84-$S84:$U84),($V84:$X84)))*E84/40000)</f>
        <v>0</v>
      </c>
      <c r="Z84" s="141">
        <f>IF(AND(C84&gt;=50.1,G84&lt;0),($A$2)*ABS(G84)/40000,0)</f>
        <v>0</v>
      </c>
      <c r="AA84" s="67">
        <f>R84+Y84+Z84</f>
        <v>0.0056472367</v>
      </c>
      <c r="AB84" s="139">
        <f>IF(AA84&gt;=0,AA84,"")</f>
        <v>0.0056472367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49.99</v>
      </c>
      <c r="D85" s="73">
        <f>ROUND(C85,2)</f>
        <v>49.99</v>
      </c>
      <c r="E85" s="60">
        <v>334.07</v>
      </c>
      <c r="F85" s="61">
        <v>5.17</v>
      </c>
      <c r="G85" s="74">
        <v>0.57601</v>
      </c>
      <c r="H85" s="63">
        <f>MAX(G85,-0.12*F85)</f>
        <v>0.57601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1</v>
      </c>
      <c r="N85" s="65">
        <f>IF(M85=M84,N84+M85,0)</f>
        <v>4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0.0048106915175</v>
      </c>
      <c r="S85" s="60">
        <f>MIN($S$6/100*F85,150)</f>
        <v>0.6204</v>
      </c>
      <c r="T85" s="60">
        <f>MIN($T$6/100*F85,200)</f>
        <v>0.7755</v>
      </c>
      <c r="U85" s="60">
        <f>MIN($U$6/100*F85,250)</f>
        <v>1.034</v>
      </c>
      <c r="V85" s="60">
        <v>0.2</v>
      </c>
      <c r="W85" s="60">
        <v>0.2</v>
      </c>
      <c r="X85" s="60">
        <v>0.6</v>
      </c>
      <c r="Y85" s="142">
        <f>IF(AND(D85&lt;49.85,G85&gt;0),$C$2*ABS(G85)/40000,(SUMPRODUCT(--(G85&gt;$S85:$U85),(G85-$S85:$U85),($V85:$X85)))*E85/40000)</f>
        <v>0</v>
      </c>
      <c r="Z85" s="141">
        <f>IF(AND(C85&gt;=50.1,G85&lt;0),($A$2)*ABS(G85)/40000,0)</f>
        <v>0</v>
      </c>
      <c r="AA85" s="67">
        <f>R85+Y85+Z85</f>
        <v>0.0048106915175</v>
      </c>
      <c r="AB85" s="139">
        <f>IF(AA85&gt;=0,AA85,"")</f>
        <v>0.0048106915175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49.98</v>
      </c>
      <c r="D86" s="73">
        <f>ROUND(C86,2)</f>
        <v>49.98</v>
      </c>
      <c r="E86" s="60">
        <v>365.14</v>
      </c>
      <c r="F86" s="61">
        <v>5.17</v>
      </c>
      <c r="G86" s="74">
        <v>0.47441</v>
      </c>
      <c r="H86" s="63">
        <f>MAX(G86,-0.12*F86)</f>
        <v>0.47441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0.004330651685</v>
      </c>
      <c r="S86" s="60">
        <f>MIN($S$6/100*F86,150)</f>
        <v>0.6204</v>
      </c>
      <c r="T86" s="60">
        <f>MIN($T$6/100*F86,200)</f>
        <v>0.7755</v>
      </c>
      <c r="U86" s="60">
        <f>MIN($U$6/100*F86,250)</f>
        <v>1.034</v>
      </c>
      <c r="V86" s="60">
        <v>0.2</v>
      </c>
      <c r="W86" s="60">
        <v>0.2</v>
      </c>
      <c r="X86" s="60">
        <v>0.6</v>
      </c>
      <c r="Y86" s="142">
        <f>IF(AND(D86&lt;49.85,G86&gt;0),$C$2*ABS(G86)/40000,(SUMPRODUCT(--(G86&gt;$S86:$U86),(G86-$S86:$U86),($V86:$X86)))*E86/40000)</f>
        <v>0</v>
      </c>
      <c r="Z86" s="141">
        <f>IF(AND(C86&gt;=50.1,G86&lt;0),($A$2)*ABS(G86)/40000,0)</f>
        <v>0</v>
      </c>
      <c r="AA86" s="67">
        <f>R86+Y86+Z86</f>
        <v>0.004330651685</v>
      </c>
      <c r="AB86" s="139">
        <f>IF(AA86&gt;=0,AA86,"")</f>
        <v>0.004330651685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</v>
      </c>
      <c r="D87" s="73">
        <f>ROUND(C87,2)</f>
        <v>50</v>
      </c>
      <c r="E87" s="60">
        <v>303.01</v>
      </c>
      <c r="F87" s="61">
        <v>5.17</v>
      </c>
      <c r="G87" s="74">
        <v>0.42233</v>
      </c>
      <c r="H87" s="63">
        <f>MAX(G87,-0.12*F87)</f>
        <v>0.42233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0.0031992553325</v>
      </c>
      <c r="S87" s="60">
        <f>MIN($S$6/100*F87,150)</f>
        <v>0.6204</v>
      </c>
      <c r="T87" s="60">
        <f>MIN($T$6/100*F87,200)</f>
        <v>0.7755</v>
      </c>
      <c r="U87" s="60">
        <f>MIN($U$6/100*F87,250)</f>
        <v>1.034</v>
      </c>
      <c r="V87" s="60">
        <v>0.2</v>
      </c>
      <c r="W87" s="60">
        <v>0.2</v>
      </c>
      <c r="X87" s="60">
        <v>0.6</v>
      </c>
      <c r="Y87" s="142">
        <f>IF(AND(D87&lt;49.85,G87&gt;0),$C$2*ABS(G87)/40000,(SUMPRODUCT(--(G87&gt;$S87:$U87),(G87-$S87:$U87),($V87:$X87)))*E87/40000)</f>
        <v>0</v>
      </c>
      <c r="Z87" s="141">
        <f>IF(AND(C87&gt;=50.1,G87&lt;0),($A$2)*ABS(G87)/40000,0)</f>
        <v>0</v>
      </c>
      <c r="AA87" s="67">
        <f>R87+Y87+Z87</f>
        <v>0.0031992553325</v>
      </c>
      <c r="AB87" s="139">
        <f>IF(AA87&gt;=0,AA87,"")</f>
        <v>0.0031992553325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50.04</v>
      </c>
      <c r="D88" s="73">
        <f>ROUND(C88,2)</f>
        <v>50.04</v>
      </c>
      <c r="E88" s="60">
        <v>60.6</v>
      </c>
      <c r="F88" s="61">
        <v>5.17</v>
      </c>
      <c r="G88" s="74">
        <v>0.42783</v>
      </c>
      <c r="H88" s="63">
        <f>MAX(G88,-0.12*F88)</f>
        <v>0.42783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0.0006481624499999999</v>
      </c>
      <c r="S88" s="60">
        <f>MIN($S$6/100*F88,150)</f>
        <v>0.6204</v>
      </c>
      <c r="T88" s="60">
        <f>MIN($T$6/100*F88,200)</f>
        <v>0.7755</v>
      </c>
      <c r="U88" s="60">
        <f>MIN($U$6/100*F88,250)</f>
        <v>1.034</v>
      </c>
      <c r="V88" s="60">
        <v>0.2</v>
      </c>
      <c r="W88" s="60">
        <v>0.2</v>
      </c>
      <c r="X88" s="60">
        <v>0.6</v>
      </c>
      <c r="Y88" s="142">
        <f>IF(AND(D88&lt;49.85,G88&gt;0),$C$2*ABS(G88)/40000,(SUMPRODUCT(--(G88&gt;$S88:$U88),(G88-$S88:$U88),($V88:$X88)))*E88/40000)</f>
        <v>0</v>
      </c>
      <c r="Z88" s="141">
        <f>IF(AND(C88&gt;=50.1,G88&lt;0),($A$2)*ABS(G88)/40000,0)</f>
        <v>0</v>
      </c>
      <c r="AA88" s="67">
        <f>R88+Y88+Z88</f>
        <v>0.0006481624499999999</v>
      </c>
      <c r="AB88" s="139">
        <f>IF(AA88&gt;=0,AA88,"")</f>
        <v>0.0006481624499999999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50.03</v>
      </c>
      <c r="D89" s="73">
        <f>ROUND(C89,2)</f>
        <v>50.03</v>
      </c>
      <c r="E89" s="60">
        <v>121.2</v>
      </c>
      <c r="F89" s="61">
        <v>5.17</v>
      </c>
      <c r="G89" s="74">
        <v>0.36181</v>
      </c>
      <c r="H89" s="63">
        <f>MAX(G89,-0.12*F89)</f>
        <v>0.36181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0.0010962843</v>
      </c>
      <c r="S89" s="60">
        <f>MIN($S$6/100*F89,150)</f>
        <v>0.6204</v>
      </c>
      <c r="T89" s="60">
        <f>MIN($T$6/100*F89,200)</f>
        <v>0.7755</v>
      </c>
      <c r="U89" s="60">
        <f>MIN($U$6/100*F89,250)</f>
        <v>1.034</v>
      </c>
      <c r="V89" s="60">
        <v>0.2</v>
      </c>
      <c r="W89" s="60">
        <v>0.2</v>
      </c>
      <c r="X89" s="60">
        <v>0.6</v>
      </c>
      <c r="Y89" s="142">
        <f>IF(AND(D89&lt;49.85,G89&gt;0),$C$2*ABS(G89)/40000,(SUMPRODUCT(--(G89&gt;$S89:$U89),(G89-$S89:$U89),($V89:$X89)))*E89/40000)</f>
        <v>0</v>
      </c>
      <c r="Z89" s="141">
        <f>IF(AND(C89&gt;=50.1,G89&lt;0),($A$2)*ABS(G89)/40000,0)</f>
        <v>0</v>
      </c>
      <c r="AA89" s="67">
        <f>R89+Y89+Z89</f>
        <v>0.0010962843</v>
      </c>
      <c r="AB89" s="139">
        <f>IF(AA89&gt;=0,AA89,"")</f>
        <v>0.0010962843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50.01</v>
      </c>
      <c r="D90" s="73">
        <f>ROUND(C90,2)</f>
        <v>50.01</v>
      </c>
      <c r="E90" s="60">
        <v>242.41</v>
      </c>
      <c r="F90" s="61">
        <v>5.17</v>
      </c>
      <c r="G90" s="74">
        <v>0.27158</v>
      </c>
      <c r="H90" s="63">
        <f>MAX(G90,-0.12*F90)</f>
        <v>0.27158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0.001645842695</v>
      </c>
      <c r="S90" s="60">
        <f>MIN($S$6/100*F90,150)</f>
        <v>0.6204</v>
      </c>
      <c r="T90" s="60">
        <f>MIN($T$6/100*F90,200)</f>
        <v>0.7755</v>
      </c>
      <c r="U90" s="60">
        <f>MIN($U$6/100*F90,250)</f>
        <v>1.034</v>
      </c>
      <c r="V90" s="60">
        <v>0.2</v>
      </c>
      <c r="W90" s="60">
        <v>0.2</v>
      </c>
      <c r="X90" s="60">
        <v>0.6</v>
      </c>
      <c r="Y90" s="142">
        <f>IF(AND(D90&lt;49.85,G90&gt;0),$C$2*ABS(G90)/40000,(SUMPRODUCT(--(G90&gt;$S90:$U90),(G90-$S90:$U90),($V90:$X90)))*E90/40000)</f>
        <v>0</v>
      </c>
      <c r="Z90" s="141">
        <f>IF(AND(C90&gt;=50.1,G90&lt;0),($A$2)*ABS(G90)/40000,0)</f>
        <v>0</v>
      </c>
      <c r="AA90" s="67">
        <f>R90+Y90+Z90</f>
        <v>0.001645842695</v>
      </c>
      <c r="AB90" s="139">
        <f>IF(AA90&gt;=0,AA90,"")</f>
        <v>0.001645842695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50.05</v>
      </c>
      <c r="D91" s="73">
        <f>ROUND(C91,2)</f>
        <v>50.05</v>
      </c>
      <c r="E91" s="60">
        <v>0</v>
      </c>
      <c r="F91" s="61">
        <v>5.17</v>
      </c>
      <c r="G91" s="74">
        <v>0.2173</v>
      </c>
      <c r="H91" s="63">
        <f>MAX(G91,-0.12*F91)</f>
        <v>0.2173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</v>
      </c>
      <c r="S91" s="60">
        <f>MIN($S$6/100*F91,150)</f>
        <v>0.6204</v>
      </c>
      <c r="T91" s="60">
        <f>MIN($T$6/100*F91,200)</f>
        <v>0.7755</v>
      </c>
      <c r="U91" s="60">
        <f>MIN($U$6/100*F91,250)</f>
        <v>1.034</v>
      </c>
      <c r="V91" s="60">
        <v>0.2</v>
      </c>
      <c r="W91" s="60">
        <v>0.2</v>
      </c>
      <c r="X91" s="60">
        <v>0.6</v>
      </c>
      <c r="Y91" s="142">
        <f>IF(AND(D91&lt;49.85,G91&gt;0),$C$2*ABS(G91)/40000,(SUMPRODUCT(--(G91&gt;$S91:$U91),(G91-$S91:$U91),($V91:$X91)))*E91/40000)</f>
        <v>0</v>
      </c>
      <c r="Z91" s="141">
        <f>IF(AND(C91&gt;=50.1,G91&lt;0),($A$2)*ABS(G91)/40000,0)</f>
        <v>0</v>
      </c>
      <c r="AA91" s="67">
        <f>R91+Y91+Z91</f>
        <v>0</v>
      </c>
      <c r="AB91" s="139">
        <f>IF(AA91&gt;=0,AA91,"")</f>
        <v>0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50.02</v>
      </c>
      <c r="D92" s="73">
        <f>ROUND(C92,2)</f>
        <v>50.02</v>
      </c>
      <c r="E92" s="60">
        <v>181.81</v>
      </c>
      <c r="F92" s="61">
        <v>5.14</v>
      </c>
      <c r="G92" s="74">
        <v>0.17373</v>
      </c>
      <c r="H92" s="63">
        <f>MAX(G92,-0.12*F92)</f>
        <v>0.17373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0.0007896462824999999</v>
      </c>
      <c r="S92" s="60">
        <f>MIN($S$6/100*F92,150)</f>
        <v>0.6167999999999999</v>
      </c>
      <c r="T92" s="60">
        <f>MIN($T$6/100*F92,200)</f>
        <v>0.7709999999999999</v>
      </c>
      <c r="U92" s="60">
        <f>MIN($U$6/100*F92,250)</f>
        <v>1.028</v>
      </c>
      <c r="V92" s="60">
        <v>0.2</v>
      </c>
      <c r="W92" s="60">
        <v>0.2</v>
      </c>
      <c r="X92" s="60">
        <v>0.6</v>
      </c>
      <c r="Y92" s="142">
        <f>IF(AND(D92&lt;49.85,G92&gt;0),$C$2*ABS(G92)/40000,(SUMPRODUCT(--(G92&gt;$S92:$U92),(G92-$S92:$U92),($V92:$X92)))*E92/40000)</f>
        <v>0</v>
      </c>
      <c r="Z92" s="141">
        <f>IF(AND(C92&gt;=50.1,G92&lt;0),($A$2)*ABS(G92)/40000,0)</f>
        <v>0</v>
      </c>
      <c r="AA92" s="67">
        <f>R92+Y92+Z92</f>
        <v>0.0007896462824999999</v>
      </c>
      <c r="AB92" s="139">
        <f>IF(AA92&gt;=0,AA92,"")</f>
        <v>0.0007896462824999999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50.02</v>
      </c>
      <c r="D93" s="73">
        <f>ROUND(C93,2)</f>
        <v>50.02</v>
      </c>
      <c r="E93" s="60">
        <v>181.81</v>
      </c>
      <c r="F93" s="61">
        <v>5.14</v>
      </c>
      <c r="G93" s="74">
        <v>0.1708</v>
      </c>
      <c r="H93" s="63">
        <f>MAX(G93,-0.12*F93)</f>
        <v>0.1708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0.0007763287</v>
      </c>
      <c r="S93" s="60">
        <f>MIN($S$6/100*F93,150)</f>
        <v>0.6167999999999999</v>
      </c>
      <c r="T93" s="60">
        <f>MIN($T$6/100*F93,200)</f>
        <v>0.7709999999999999</v>
      </c>
      <c r="U93" s="60">
        <f>MIN($U$6/100*F93,250)</f>
        <v>1.028</v>
      </c>
      <c r="V93" s="60">
        <v>0.2</v>
      </c>
      <c r="W93" s="60">
        <v>0.2</v>
      </c>
      <c r="X93" s="60">
        <v>0.6</v>
      </c>
      <c r="Y93" s="142">
        <f>IF(AND(D93&lt;49.85,G93&gt;0),$C$2*ABS(G93)/40000,(SUMPRODUCT(--(G93&gt;$S93:$U93),(G93-$S93:$U93),($V93:$X93)))*E93/40000)</f>
        <v>0</v>
      </c>
      <c r="Z93" s="141">
        <f>IF(AND(C93&gt;=50.1,G93&lt;0),($A$2)*ABS(G93)/40000,0)</f>
        <v>0</v>
      </c>
      <c r="AA93" s="67">
        <f>R93+Y93+Z93</f>
        <v>0.0007763287</v>
      </c>
      <c r="AB93" s="139">
        <f>IF(AA93&gt;=0,AA93,"")</f>
        <v>0.0007763287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50.02</v>
      </c>
      <c r="D94" s="73">
        <f>ROUND(C94,2)</f>
        <v>50.02</v>
      </c>
      <c r="E94" s="60">
        <v>181.81</v>
      </c>
      <c r="F94" s="61">
        <v>5.14</v>
      </c>
      <c r="G94" s="74">
        <v>0.13119</v>
      </c>
      <c r="H94" s="63">
        <f>MAX(G94,-0.12*F94)</f>
        <v>0.13119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0.0005962913475</v>
      </c>
      <c r="S94" s="60">
        <f>MIN($S$6/100*F94,150)</f>
        <v>0.6167999999999999</v>
      </c>
      <c r="T94" s="60">
        <f>MIN($T$6/100*F94,200)</f>
        <v>0.7709999999999999</v>
      </c>
      <c r="U94" s="60">
        <f>MIN($U$6/100*F94,250)</f>
        <v>1.028</v>
      </c>
      <c r="V94" s="60">
        <v>0.2</v>
      </c>
      <c r="W94" s="60">
        <v>0.2</v>
      </c>
      <c r="X94" s="60">
        <v>0.6</v>
      </c>
      <c r="Y94" s="142">
        <f>IF(AND(D94&lt;49.85,G94&gt;0),$C$2*ABS(G94)/40000,(SUMPRODUCT(--(G94&gt;$S94:$U94),(G94-$S94:$U94),($V94:$X94)))*E94/40000)</f>
        <v>0</v>
      </c>
      <c r="Z94" s="141">
        <f>IF(AND(C94&gt;=50.1,G94&lt;0),($A$2)*ABS(G94)/40000,0)</f>
        <v>0</v>
      </c>
      <c r="AA94" s="67">
        <f>R94+Y94+Z94</f>
        <v>0.0005962913475</v>
      </c>
      <c r="AB94" s="139">
        <f>IF(AA94&gt;=0,AA94,"")</f>
        <v>0.0005962913475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50.03</v>
      </c>
      <c r="D95" s="73">
        <f>ROUND(C95,2)</f>
        <v>50.03</v>
      </c>
      <c r="E95" s="60">
        <v>121.2</v>
      </c>
      <c r="F95" s="61">
        <v>5.14</v>
      </c>
      <c r="G95" s="74">
        <v>0.11725</v>
      </c>
      <c r="H95" s="63">
        <f>MAX(G95,-0.12*F95)</f>
        <v>0.11725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0.0003552675</v>
      </c>
      <c r="S95" s="60">
        <f>MIN($S$6/100*F95,150)</f>
        <v>0.6167999999999999</v>
      </c>
      <c r="T95" s="60">
        <f>MIN($T$6/100*F95,200)</f>
        <v>0.7709999999999999</v>
      </c>
      <c r="U95" s="60">
        <f>MIN($U$6/100*F95,250)</f>
        <v>1.028</v>
      </c>
      <c r="V95" s="60">
        <v>0.2</v>
      </c>
      <c r="W95" s="60">
        <v>0.2</v>
      </c>
      <c r="X95" s="60">
        <v>0.6</v>
      </c>
      <c r="Y95" s="142">
        <f>IF(AND(D95&lt;49.85,G95&gt;0),$C$2*ABS(G95)/40000,(SUMPRODUCT(--(G95&gt;$S95:$U95),(G95-$S95:$U95),($V95:$X95)))*E95/40000)</f>
        <v>0</v>
      </c>
      <c r="Z95" s="141">
        <f>IF(AND(C95&gt;=50.1,G95&lt;0),($A$2)*ABS(G95)/40000,0)</f>
        <v>0</v>
      </c>
      <c r="AA95" s="67">
        <f>R95+Y95+Z95</f>
        <v>0.0003552675</v>
      </c>
      <c r="AB95" s="139">
        <f>IF(AA95&gt;=0,AA95,"")</f>
        <v>0.0003552675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49.91</v>
      </c>
      <c r="D96" s="73">
        <f>ROUND(C96,2)</f>
        <v>49.91</v>
      </c>
      <c r="E96" s="60">
        <v>582.5700000000001</v>
      </c>
      <c r="F96" s="61">
        <v>5.14</v>
      </c>
      <c r="G96" s="74">
        <v>0.10147</v>
      </c>
      <c r="H96" s="63">
        <f>MAX(G96,-0.12*F96)</f>
        <v>0.10147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0.0014778344475</v>
      </c>
      <c r="S96" s="60">
        <f>MIN($S$6/100*F96,150)</f>
        <v>0.6167999999999999</v>
      </c>
      <c r="T96" s="60">
        <f>MIN($T$6/100*F96,200)</f>
        <v>0.7709999999999999</v>
      </c>
      <c r="U96" s="60">
        <f>MIN($U$6/100*F96,250)</f>
        <v>1.028</v>
      </c>
      <c r="V96" s="60">
        <v>0.2</v>
      </c>
      <c r="W96" s="60">
        <v>0.2</v>
      </c>
      <c r="X96" s="60">
        <v>0.6</v>
      </c>
      <c r="Y96" s="142">
        <f>IF(AND(D96&lt;49.85,G96&gt;0),$C$2*ABS(G96)/40000,(SUMPRODUCT(--(G96&gt;$S96:$U96),(G96-$S96:$U96),($V96:$X96)))*E96/40000)</f>
        <v>0</v>
      </c>
      <c r="Z96" s="141">
        <f>IF(AND(C96&gt;=50.1,G96&lt;0),($A$2)*ABS(G96)/40000,0)</f>
        <v>0</v>
      </c>
      <c r="AA96" s="67">
        <f>R96+Y96+Z96</f>
        <v>0.0014778344475</v>
      </c>
      <c r="AB96" s="139">
        <f>IF(AA96&gt;=0,AA96,"")</f>
        <v>0.0014778344475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49.89</v>
      </c>
      <c r="D97" s="73">
        <f>ROUND(C97,2)</f>
        <v>49.89</v>
      </c>
      <c r="E97" s="60">
        <v>644.6900000000001</v>
      </c>
      <c r="F97" s="61">
        <v>5.14</v>
      </c>
      <c r="G97" s="74">
        <v>0.12714</v>
      </c>
      <c r="H97" s="63">
        <f>MAX(G97,-0.12*F97)</f>
        <v>0.12714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0.002049147165</v>
      </c>
      <c r="S97" s="60">
        <f>MIN($S$6/100*F97,150)</f>
        <v>0.6167999999999999</v>
      </c>
      <c r="T97" s="60">
        <f>MIN($T$6/100*F97,200)</f>
        <v>0.7709999999999999</v>
      </c>
      <c r="U97" s="60">
        <f>MIN($U$6/100*F97,250)</f>
        <v>1.028</v>
      </c>
      <c r="V97" s="60">
        <v>0.2</v>
      </c>
      <c r="W97" s="60">
        <v>0.2</v>
      </c>
      <c r="X97" s="60">
        <v>0.6</v>
      </c>
      <c r="Y97" s="142">
        <f>IF(AND(D97&lt;49.85,G97&gt;0),$C$2*ABS(G97)/40000,(SUMPRODUCT(--(G97&gt;$S97:$U97),(G97-$S97:$U97),($V97:$X97)))*E97/40000)</f>
        <v>0</v>
      </c>
      <c r="Z97" s="141">
        <f>IF(AND(C97&gt;=50.1,G97&lt;0),($A$2)*ABS(G97)/40000,0)</f>
        <v>0</v>
      </c>
      <c r="AA97" s="67">
        <f>R97+Y97+Z97</f>
        <v>0.002049147165</v>
      </c>
      <c r="AB97" s="139">
        <f>IF(AA97&gt;=0,AA97,"")</f>
        <v>0.002049147165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49.98</v>
      </c>
      <c r="D98" s="73">
        <f>ROUND(C98,2)</f>
        <v>49.98</v>
      </c>
      <c r="E98" s="60">
        <v>365.14</v>
      </c>
      <c r="F98" s="61">
        <v>5.14</v>
      </c>
      <c r="G98" s="74">
        <v>0.11835</v>
      </c>
      <c r="H98" s="63">
        <f>MAX(G98,-0.12*F98)</f>
        <v>0.11835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0.001080357975</v>
      </c>
      <c r="S98" s="60">
        <f>MIN($S$6/100*F98,150)</f>
        <v>0.6167999999999999</v>
      </c>
      <c r="T98" s="60">
        <f>MIN($T$6/100*F98,200)</f>
        <v>0.7709999999999999</v>
      </c>
      <c r="U98" s="60">
        <f>MIN($U$6/100*F98,250)</f>
        <v>1.028</v>
      </c>
      <c r="V98" s="60">
        <v>0.2</v>
      </c>
      <c r="W98" s="60">
        <v>0.2</v>
      </c>
      <c r="X98" s="60">
        <v>0.6</v>
      </c>
      <c r="Y98" s="142">
        <f>IF(AND(D98&lt;49.85,G98&gt;0),$C$2*ABS(G98)/40000,(SUMPRODUCT(--(G98&gt;$S98:$U98),(G98-$S98:$U98),($V98:$X98)))*E98/40000)</f>
        <v>0</v>
      </c>
      <c r="Z98" s="141">
        <f>IF(AND(C98&gt;=50.1,G98&lt;0),($A$2)*ABS(G98)/40000,0)</f>
        <v>0</v>
      </c>
      <c r="AA98" s="67">
        <f>R98+Y98+Z98</f>
        <v>0.001080357975</v>
      </c>
      <c r="AB98" s="139">
        <f>IF(AA98&gt;=0,AA98,"")</f>
        <v>0.001080357975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50.03</v>
      </c>
      <c r="D99" s="73">
        <f>ROUND(C99,2)</f>
        <v>50.03</v>
      </c>
      <c r="E99" s="60">
        <v>121.2</v>
      </c>
      <c r="F99" s="61">
        <v>5.14</v>
      </c>
      <c r="G99" s="74">
        <v>0.11394</v>
      </c>
      <c r="H99" s="63">
        <f>MAX(G99,-0.12*F99)</f>
        <v>0.11394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0.0003452382</v>
      </c>
      <c r="S99" s="60">
        <f>MIN($S$6/100*F99,150)</f>
        <v>0.6167999999999999</v>
      </c>
      <c r="T99" s="60">
        <f>MIN($T$6/100*F99,200)</f>
        <v>0.7709999999999999</v>
      </c>
      <c r="U99" s="60">
        <f>MIN($U$6/100*F99,250)</f>
        <v>1.028</v>
      </c>
      <c r="V99" s="60">
        <v>0.2</v>
      </c>
      <c r="W99" s="60">
        <v>0.2</v>
      </c>
      <c r="X99" s="60">
        <v>0.6</v>
      </c>
      <c r="Y99" s="142">
        <f>IF(AND(D99&lt;49.85,G99&gt;0),$C$2*ABS(G99)/40000,(SUMPRODUCT(--(G99&gt;$S99:$U99),(G99-$S99:$U99),($V99:$X99)))*E99/40000)</f>
        <v>0</v>
      </c>
      <c r="Z99" s="141">
        <f>IF(AND(C99&gt;=50.1,G99&lt;0),($A$2)*ABS(G99)/40000,0)</f>
        <v>0</v>
      </c>
      <c r="AA99" s="67">
        <f>R99+Y99+Z99</f>
        <v>0.0003452382</v>
      </c>
      <c r="AB99" s="139">
        <f>IF(AA99&gt;=0,AA99,"")</f>
        <v>0.0003452382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50.05</v>
      </c>
      <c r="D100" s="73">
        <f>ROUND(C100,2)</f>
        <v>50.05</v>
      </c>
      <c r="E100" s="60">
        <v>0</v>
      </c>
      <c r="F100" s="61">
        <v>5.14</v>
      </c>
      <c r="G100" s="74">
        <v>0.12604</v>
      </c>
      <c r="H100" s="63">
        <f>MAX(G100,-0.12*F100)</f>
        <v>0.12604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0.6167999999999999</v>
      </c>
      <c r="T100" s="60">
        <f>MIN($T$6/100*F100,200)</f>
        <v>0.7709999999999999</v>
      </c>
      <c r="U100" s="60">
        <f>MIN($U$6/100*F100,250)</f>
        <v>1.028</v>
      </c>
      <c r="V100" s="60">
        <v>0.2</v>
      </c>
      <c r="W100" s="60">
        <v>0.2</v>
      </c>
      <c r="X100" s="60">
        <v>0.6</v>
      </c>
      <c r="Y100" s="142">
        <f>IF(AND(D100&lt;49.85,G100&gt;0),$C$2*ABS(G100)/40000,(SUMPRODUCT(--(G100&gt;$S100:$U100),(G100-$S100:$U100),($V100:$X100)))*E100/40000)</f>
        <v>0</v>
      </c>
      <c r="Z100" s="141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50.04</v>
      </c>
      <c r="D101" s="73">
        <f>ROUND(C101,2)</f>
        <v>50.04</v>
      </c>
      <c r="E101" s="60">
        <v>60.6</v>
      </c>
      <c r="F101" s="61">
        <v>5.14</v>
      </c>
      <c r="G101" s="74">
        <v>0.12531</v>
      </c>
      <c r="H101" s="63">
        <f>MAX(G101,-0.12*F101)</f>
        <v>0.12531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0.00018984465</v>
      </c>
      <c r="S101" s="60">
        <f>MIN($S$6/100*F101,150)</f>
        <v>0.6167999999999999</v>
      </c>
      <c r="T101" s="60">
        <f>MIN($T$6/100*F101,200)</f>
        <v>0.7709999999999999</v>
      </c>
      <c r="U101" s="60">
        <f>MIN($U$6/100*F101,250)</f>
        <v>1.028</v>
      </c>
      <c r="V101" s="60">
        <v>0.2</v>
      </c>
      <c r="W101" s="60">
        <v>0.2</v>
      </c>
      <c r="X101" s="60">
        <v>0.6</v>
      </c>
      <c r="Y101" s="142">
        <f>IF(AND(D101&lt;49.85,G101&gt;0),$C$2*ABS(G101)/40000,(SUMPRODUCT(--(G101&gt;$S101:$U101),(G101-$S101:$U101),($V101:$X101)))*E101/40000)</f>
        <v>0</v>
      </c>
      <c r="Z101" s="141">
        <f>IF(AND(C101&gt;=50.1,G101&lt;0),($A$2)*ABS(G101)/40000,0)</f>
        <v>0</v>
      </c>
      <c r="AA101" s="67">
        <f>R101+Y101+Z101</f>
        <v>0.00018984465</v>
      </c>
      <c r="AB101" s="139">
        <f>IF(AA101&gt;=0,AA101,"")</f>
        <v>0.00018984465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50.05</v>
      </c>
      <c r="D102" s="73">
        <f>ROUND(C102,2)</f>
        <v>50.05</v>
      </c>
      <c r="E102" s="60">
        <v>0</v>
      </c>
      <c r="F102" s="61">
        <v>5.14</v>
      </c>
      <c r="G102" s="74">
        <v>0.10844</v>
      </c>
      <c r="H102" s="63">
        <f>MAX(G102,-0.12*F102)</f>
        <v>0.10844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0.6167999999999999</v>
      </c>
      <c r="T102" s="60">
        <f>MIN($T$6/100*F102,200)</f>
        <v>0.7709999999999999</v>
      </c>
      <c r="U102" s="60">
        <f>MIN($U$6/100*F102,250)</f>
        <v>1.028</v>
      </c>
      <c r="V102" s="60">
        <v>0.2</v>
      </c>
      <c r="W102" s="60">
        <v>0.2</v>
      </c>
      <c r="X102" s="60">
        <v>0.6</v>
      </c>
      <c r="Y102" s="142">
        <f>IF(AND(D102&lt;49.85,G102&gt;0),$C$2*ABS(G102)/40000,(SUMPRODUCT(--(G102&gt;$S102:$U102),(G102-$S102:$U102),($V102:$X102)))*E102/40000)</f>
        <v>0</v>
      </c>
      <c r="Z102" s="141">
        <f>IF(AND(C102&gt;=50.1,G102&lt;0),($A$2)*ABS(G102)/40000,0)</f>
        <v>0</v>
      </c>
      <c r="AA102" s="67">
        <f>R102+Y102+Z102</f>
        <v>0</v>
      </c>
      <c r="AB102" s="139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50.05</v>
      </c>
      <c r="D103" s="98">
        <f>ROUND(C103,2)</f>
        <v>50.05</v>
      </c>
      <c r="E103" s="99">
        <v>0</v>
      </c>
      <c r="F103" s="61">
        <v>5.14</v>
      </c>
      <c r="G103" s="100">
        <v>0.11285</v>
      </c>
      <c r="H103" s="101">
        <f>MAX(G103,-0.12*F103)</f>
        <v>0.11285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</v>
      </c>
      <c r="S103" s="105">
        <f>MIN($S$6/100*F103,150)</f>
        <v>0.6167999999999999</v>
      </c>
      <c r="T103" s="105">
        <f>MIN($T$6/100*F103,200)</f>
        <v>0.7709999999999999</v>
      </c>
      <c r="U103" s="105">
        <f>MIN($U$6/100*F103,250)</f>
        <v>1.028</v>
      </c>
      <c r="V103" s="105">
        <v>0.2</v>
      </c>
      <c r="W103" s="105">
        <v>0.2</v>
      </c>
      <c r="X103" s="105">
        <v>0.6</v>
      </c>
      <c r="Y103" s="143">
        <f>IF(AND(D103&lt;49.85,G103&gt;0),$C$2*ABS(G103)/40000,(SUMPRODUCT(--(G103&gt;$S103:$U103),(G103-$S103:$U103),($V103:$X103)))*E103/40000)</f>
        <v>0</v>
      </c>
      <c r="Z103" s="141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49.98875</v>
      </c>
      <c r="D104" s="110">
        <f>ROUND(C104,2)</f>
        <v>49.99</v>
      </c>
      <c r="E104" s="111">
        <f>AVERAGE(E6:E103)</f>
        <v>300.6749999999999</v>
      </c>
      <c r="F104" s="111">
        <f>AVERAGE(F6:F103)</f>
        <v>5.089583333333333</v>
      </c>
      <c r="G104" s="112">
        <f>SUM(G8:G103)/4</f>
        <v>9.633217500000001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2</v>
      </c>
      <c r="Q104" s="112">
        <f>SUM($Q$8:$Q$103)</f>
        <v>0.0009687839592500001</v>
      </c>
      <c r="R104" s="111">
        <f>SUM(R8:R103)</f>
        <v>0.3060391893524999</v>
      </c>
      <c r="S104" s="113"/>
      <c r="T104" s="113"/>
      <c r="U104" s="113"/>
      <c r="V104" s="113"/>
      <c r="W104" s="113"/>
      <c r="X104" s="113"/>
      <c r="Y104" s="114">
        <f>SUM(Y8:Y103)</f>
        <v>0.013163715458</v>
      </c>
      <c r="Z104" s="114">
        <f>SUM(Z8:Z103)</f>
        <v>0</v>
      </c>
      <c r="AA104" s="115">
        <f>SUM(AA8:AA103)</f>
        <v>0.3192029048105</v>
      </c>
      <c r="AB104" s="116">
        <f>SUM(AB8:AB103)</f>
        <v>0.3192029048105</v>
      </c>
      <c r="AC104" s="117">
        <f>SUM(AC8:AC103)</f>
        <v>0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0.0009687839592500001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0.06120783787049999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0.3201716887697499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60.6024</v>
      </c>
      <c r="AH152" s="86">
        <f>MIN(AG152,$C$2)</f>
        <v>60.6024</v>
      </c>
    </row>
    <row r="153" spans="1:37" customHeight="1" ht="16">
      <c r="AE153" s="16"/>
      <c r="AF153" s="133">
        <f>ROUND((AF152-0.01),2)</f>
        <v>50.03</v>
      </c>
      <c r="AG153" s="134">
        <f>2*$A$2/5</f>
        <v>121.2048</v>
      </c>
      <c r="AH153" s="86">
        <f>MIN(AG153,$C$2)</f>
        <v>121.2048</v>
      </c>
    </row>
    <row r="154" spans="1:37" customHeight="1" ht="16">
      <c r="AE154" s="16"/>
      <c r="AF154" s="133">
        <f>ROUND((AF153-0.01),2)</f>
        <v>50.02</v>
      </c>
      <c r="AG154" s="134">
        <f>3*$A$2/5</f>
        <v>181.8072</v>
      </c>
      <c r="AH154" s="86">
        <f>MIN(AG154,$C$2)</f>
        <v>181.8072</v>
      </c>
    </row>
    <row r="155" spans="1:37" customHeight="1" ht="16">
      <c r="AE155" s="16"/>
      <c r="AF155" s="133">
        <f>ROUND((AF154-0.01),2)</f>
        <v>50.01</v>
      </c>
      <c r="AG155" s="134">
        <f>4*$A$2/5</f>
        <v>242.4096</v>
      </c>
      <c r="AH155" s="86">
        <f>MIN(AG155,$C$2)</f>
        <v>242.4096</v>
      </c>
    </row>
    <row r="156" spans="1:37" customHeight="1" ht="16">
      <c r="AE156" s="16"/>
      <c r="AF156" s="133">
        <f>ROUND((AF155-0.01),2)</f>
        <v>50</v>
      </c>
      <c r="AG156" s="134">
        <f>5*$A$2/5</f>
        <v>303.012</v>
      </c>
      <c r="AH156" s="86">
        <f>MIN(AG156,$C$2)</f>
        <v>303.012</v>
      </c>
    </row>
    <row r="157" spans="1:37" customHeight="1" ht="16">
      <c r="AE157" s="16"/>
      <c r="AF157" s="133">
        <f>ROUND((AF156-0.01),2)</f>
        <v>49.99</v>
      </c>
      <c r="AG157" s="134">
        <f>50+15*$A$2/16</f>
        <v>334.07375</v>
      </c>
      <c r="AH157" s="86">
        <f>MIN(AG157,$C$2)</f>
        <v>334.07375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365.1355</v>
      </c>
      <c r="AH158" s="86">
        <f>MIN(AG158,$C$2)</f>
        <v>365.1355</v>
      </c>
    </row>
    <row r="159" spans="1:37" customHeight="1" ht="16">
      <c r="AE159" s="16"/>
      <c r="AF159" s="133">
        <f>ROUND((AF158-0.01),2)</f>
        <v>49.97</v>
      </c>
      <c r="AG159" s="134">
        <f>150+13*$A$2/16</f>
        <v>396.19725</v>
      </c>
      <c r="AH159" s="86">
        <f>MIN(AG159,$C$2)</f>
        <v>396.19725</v>
      </c>
    </row>
    <row r="160" spans="1:37" customHeight="1" ht="16">
      <c r="AE160" s="16"/>
      <c r="AF160" s="133">
        <f>ROUND((AF159-0.01),2)</f>
        <v>49.96</v>
      </c>
      <c r="AG160" s="134">
        <f>200+12*$A$2/16</f>
        <v>427.259</v>
      </c>
      <c r="AH160" s="86">
        <f>MIN(AG160,$C$2)</f>
        <v>427.259</v>
      </c>
    </row>
    <row r="161" spans="1:37" customHeight="1" ht="16">
      <c r="AE161" s="16"/>
      <c r="AF161" s="133">
        <f>ROUND((AF160-0.01),2)</f>
        <v>49.95</v>
      </c>
      <c r="AG161" s="134">
        <f>250+11*$A$2/16</f>
        <v>458.32075</v>
      </c>
      <c r="AH161" s="86">
        <f>MIN(AG161,$C$2)</f>
        <v>458.32075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489.3825</v>
      </c>
      <c r="AH162" s="86">
        <f>MIN(AG162,$C$2)</f>
        <v>489.3825</v>
      </c>
    </row>
    <row r="163" spans="1:37" customHeight="1" ht="16">
      <c r="AE163" s="16"/>
      <c r="AF163" s="133">
        <f>ROUND((AF162-0.01),2)</f>
        <v>49.93</v>
      </c>
      <c r="AG163" s="134">
        <f>350+9*$A$2/16</f>
        <v>520.44425</v>
      </c>
      <c r="AH163" s="86">
        <f>MIN(AG163,$C$2)</f>
        <v>520.44425</v>
      </c>
    </row>
    <row r="164" spans="1:37" customHeight="1" ht="15">
      <c r="AE164" s="16"/>
      <c r="AF164" s="133">
        <f>ROUND((AF163-0.01),2)</f>
        <v>49.92</v>
      </c>
      <c r="AG164" s="134">
        <f>400+8*$A$2/16</f>
        <v>551.506</v>
      </c>
      <c r="AH164" s="135">
        <f>MIN(AG164,$C$2)</f>
        <v>551.506</v>
      </c>
    </row>
    <row r="165" spans="1:37" customHeight="1" ht="15">
      <c r="AE165" s="16"/>
      <c r="AF165" s="133">
        <f>ROUND((AF164-0.01),2)</f>
        <v>49.91</v>
      </c>
      <c r="AG165" s="134">
        <f>450+7*$A$2/16</f>
        <v>582.5677499999999</v>
      </c>
      <c r="AH165" s="135">
        <f>MIN(AG165,$C$2)</f>
        <v>582.5677499999999</v>
      </c>
    </row>
    <row r="166" spans="1:37" customHeight="1" ht="15">
      <c r="AE166" s="16"/>
      <c r="AF166" s="133">
        <f>ROUND((AF165-0.01),2)</f>
        <v>49.9</v>
      </c>
      <c r="AG166" s="134">
        <f>500+6*$A$2/16</f>
        <v>613.6295</v>
      </c>
      <c r="AH166" s="135">
        <f>MIN(AG166,$C$2)</f>
        <v>613.6295</v>
      </c>
    </row>
    <row r="167" spans="1:37" customHeight="1" ht="15">
      <c r="AE167" s="16"/>
      <c r="AF167" s="133">
        <f>ROUND((AF166-0.01),2)</f>
        <v>49.89</v>
      </c>
      <c r="AG167" s="134">
        <f>550+5*$A$2/16</f>
        <v>644.69125</v>
      </c>
      <c r="AH167" s="135">
        <f>MIN(AG167,$C$2)</f>
        <v>644.69125</v>
      </c>
    </row>
    <row r="168" spans="1:37" customHeight="1" ht="15">
      <c r="AE168" s="16"/>
      <c r="AF168" s="133">
        <f>ROUND((AF167-0.01),2)</f>
        <v>49.88</v>
      </c>
      <c r="AG168" s="134">
        <f>600+4*$A$2/16</f>
        <v>675.753</v>
      </c>
      <c r="AH168" s="135">
        <f>MIN(AG168,$C$2)</f>
        <v>675.753</v>
      </c>
    </row>
    <row r="169" spans="1:37" customHeight="1" ht="15">
      <c r="AE169" s="16"/>
      <c r="AF169" s="133">
        <f>ROUND((AF168-0.01),2)</f>
        <v>49.87</v>
      </c>
      <c r="AG169" s="134">
        <f>650+3*$A$2/16</f>
        <v>706.81475</v>
      </c>
      <c r="AH169" s="135">
        <f>MIN(AG169,$C$2)</f>
        <v>706.81475</v>
      </c>
    </row>
    <row r="170" spans="1:37" customHeight="1" ht="15">
      <c r="AE170" s="16"/>
      <c r="AF170" s="133">
        <f>ROUND((AF169-0.01),2)</f>
        <v>49.86</v>
      </c>
      <c r="AG170" s="134">
        <f>700+2*$A$2/16</f>
        <v>737.8765</v>
      </c>
      <c r="AH170" s="135">
        <f>MIN(AG170,$C$2)</f>
        <v>737.8765</v>
      </c>
    </row>
    <row r="171" spans="1:37" customHeight="1" ht="15">
      <c r="AE171" s="16"/>
      <c r="AF171" s="133">
        <f>ROUND((AF170-0.01),2)</f>
        <v>49.85</v>
      </c>
      <c r="AG171" s="134">
        <f>750+1*$A$2/16</f>
        <v>768.93825</v>
      </c>
      <c r="AH171" s="135">
        <f>MIN(AG171,$C$2)</f>
        <v>768.93825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0.49337984236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279.351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15.41</v>
      </c>
      <c r="K2" s="21"/>
      <c r="L2" s="21">
        <v>6</v>
      </c>
      <c r="M2" s="21"/>
      <c r="N2" s="21">
        <v>0.6909999999999999</v>
      </c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2.5</v>
      </c>
      <c r="M3" s="27"/>
      <c r="N3" s="27">
        <v>1.28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59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49.99</v>
      </c>
      <c r="D8" s="59">
        <f>ROUND(C8,2)</f>
        <v>49.99</v>
      </c>
      <c r="E8" s="60">
        <v>311.89</v>
      </c>
      <c r="F8" s="61">
        <v>5.09</v>
      </c>
      <c r="G8" s="62">
        <v>0.06614</v>
      </c>
      <c r="H8" s="63">
        <f>MAX(G8,-0.12*F8)</f>
        <v>0.06614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0.000515710115</v>
      </c>
      <c r="S8" s="60">
        <f>MIN($S$6/100*F8,150)</f>
        <v>0.6108</v>
      </c>
      <c r="T8" s="60">
        <f>MIN($T$6/100*F8,200)</f>
        <v>0.7635</v>
      </c>
      <c r="U8" s="60">
        <f>MIN($U$6/100*F8,250)</f>
        <v>1.018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0.000515710115</v>
      </c>
      <c r="AB8" s="64">
        <f>IF(AA8&gt;=0,AA8,"")</f>
        <v>0.000515710115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49.95</v>
      </c>
      <c r="D9" s="73">
        <f>ROUND(C9,2)</f>
        <v>49.95</v>
      </c>
      <c r="E9" s="60">
        <v>442.05</v>
      </c>
      <c r="F9" s="61">
        <v>5.09</v>
      </c>
      <c r="G9" s="74">
        <v>-0.09415</v>
      </c>
      <c r="H9" s="63">
        <f>MAX(G9,-0.12*F9)</f>
        <v>-0.09415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-0.0010404751875</v>
      </c>
      <c r="S9" s="60">
        <f>MIN($S$6/100*F9,150)</f>
        <v>0.6108</v>
      </c>
      <c r="T9" s="60">
        <f>MIN($T$6/100*F9,200)</f>
        <v>0.7635</v>
      </c>
      <c r="U9" s="60">
        <f>MIN($U$6/100*F9,250)</f>
        <v>1.018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-0.0010404751875</v>
      </c>
      <c r="AB9" s="139" t="str">
        <f>IF(AA9&gt;=0,AA9,"")</f>
        <v/>
      </c>
      <c r="AC9" s="76">
        <f>IF(AA9&lt;0,AA9,"")</f>
        <v>-0.0010404751875</v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49.96</v>
      </c>
      <c r="D10" s="73">
        <f>ROUND(C10,2)</f>
        <v>49.96</v>
      </c>
      <c r="E10" s="60">
        <v>409.51</v>
      </c>
      <c r="F10" s="61">
        <v>5.09</v>
      </c>
      <c r="G10" s="74">
        <v>0.06358</v>
      </c>
      <c r="H10" s="63">
        <f>MAX(G10,-0.12*F10)</f>
        <v>0.06358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0.0006509161449999999</v>
      </c>
      <c r="S10" s="60">
        <f>MIN($S$6/100*F10,150)</f>
        <v>0.6108</v>
      </c>
      <c r="T10" s="60">
        <f>MIN($T$6/100*F10,200)</f>
        <v>0.7635</v>
      </c>
      <c r="U10" s="60">
        <f>MIN($U$6/100*F10,250)</f>
        <v>1.018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0.0006509161449999999</v>
      </c>
      <c r="AB10" s="139">
        <f>IF(AA10&gt;=0,AA10,"")</f>
        <v>0.0006509161449999999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</v>
      </c>
      <c r="D11" s="73">
        <f>ROUND(C11,2)</f>
        <v>50</v>
      </c>
      <c r="E11" s="60">
        <v>279.35</v>
      </c>
      <c r="F11" s="61">
        <v>5.09</v>
      </c>
      <c r="G11" s="74">
        <v>0.21066</v>
      </c>
      <c r="H11" s="63">
        <f>MAX(G11,-0.12*F11)</f>
        <v>0.21066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0.001471196775</v>
      </c>
      <c r="S11" s="60">
        <f>MIN($S$6/100*F11,150)</f>
        <v>0.6108</v>
      </c>
      <c r="T11" s="60">
        <f>MIN($T$6/100*F11,200)</f>
        <v>0.7635</v>
      </c>
      <c r="U11" s="60">
        <f>MIN($U$6/100*F11,250)</f>
        <v>1.018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0.001471196775</v>
      </c>
      <c r="AB11" s="139">
        <f>IF(AA11&gt;=0,AA11,"")</f>
        <v>0.001471196775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49.97</v>
      </c>
      <c r="D12" s="73">
        <f>ROUND(C12,2)</f>
        <v>49.97</v>
      </c>
      <c r="E12" s="60">
        <v>376.97</v>
      </c>
      <c r="F12" s="61">
        <v>5.09</v>
      </c>
      <c r="G12" s="74">
        <v>0.10026</v>
      </c>
      <c r="H12" s="63">
        <f>MAX(G12,-0.12*F12)</f>
        <v>0.10026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0.0009448753050000001</v>
      </c>
      <c r="S12" s="60">
        <f>MIN($S$6/100*F12,150)</f>
        <v>0.6108</v>
      </c>
      <c r="T12" s="60">
        <f>MIN($T$6/100*F12,200)</f>
        <v>0.7635</v>
      </c>
      <c r="U12" s="60">
        <f>MIN($U$6/100*F12,250)</f>
        <v>1.018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0.0009448753050000001</v>
      </c>
      <c r="AB12" s="139">
        <f>IF(AA12&gt;=0,AA12,"")</f>
        <v>0.0009448753050000001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49.95</v>
      </c>
      <c r="D13" s="73">
        <f>ROUND(C13,2)</f>
        <v>49.95</v>
      </c>
      <c r="E13" s="60">
        <v>442.05</v>
      </c>
      <c r="F13" s="61">
        <v>5.09</v>
      </c>
      <c r="G13" s="74">
        <v>0.08484999999999999</v>
      </c>
      <c r="H13" s="63">
        <f>MAX(G13,-0.12*F13)</f>
        <v>0.08484999999999999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0.0009376985625</v>
      </c>
      <c r="S13" s="60">
        <f>MIN($S$6/100*F13,150)</f>
        <v>0.6108</v>
      </c>
      <c r="T13" s="60">
        <f>MIN($T$6/100*F13,200)</f>
        <v>0.7635</v>
      </c>
      <c r="U13" s="60">
        <f>MIN($U$6/100*F13,250)</f>
        <v>1.018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0.0009376985625</v>
      </c>
      <c r="AB13" s="139">
        <f>IF(AA13&gt;=0,AA13,"")</f>
        <v>0.0009376985625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49.97</v>
      </c>
      <c r="D14" s="73">
        <f>ROUND(C14,2)</f>
        <v>49.97</v>
      </c>
      <c r="E14" s="60">
        <v>376.97</v>
      </c>
      <c r="F14" s="61">
        <v>5.09</v>
      </c>
      <c r="G14" s="74">
        <v>0.07752000000000001</v>
      </c>
      <c r="H14" s="63">
        <f>MAX(G14,-0.12*F14)</f>
        <v>0.07752000000000001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0.0007305678600000001</v>
      </c>
      <c r="S14" s="60">
        <f>MIN($S$6/100*F14,150)</f>
        <v>0.6108</v>
      </c>
      <c r="T14" s="60">
        <f>MIN($T$6/100*F14,200)</f>
        <v>0.7635</v>
      </c>
      <c r="U14" s="60">
        <f>MIN($U$6/100*F14,250)</f>
        <v>1.018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0.0007305678600000001</v>
      </c>
      <c r="AB14" s="139">
        <f>IF(AA14&gt;=0,AA14,"")</f>
        <v>0.0007305678600000001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50.01</v>
      </c>
      <c r="D15" s="73">
        <f>ROUND(C15,2)</f>
        <v>50.01</v>
      </c>
      <c r="E15" s="60">
        <v>223.48</v>
      </c>
      <c r="F15" s="61">
        <v>5.09</v>
      </c>
      <c r="G15" s="74">
        <v>0.05697</v>
      </c>
      <c r="H15" s="63">
        <f>MAX(G15,-0.12*F15)</f>
        <v>0.05697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0.00031829139</v>
      </c>
      <c r="S15" s="60">
        <f>MIN($S$6/100*F15,150)</f>
        <v>0.6108</v>
      </c>
      <c r="T15" s="60">
        <f>MIN($T$6/100*F15,200)</f>
        <v>0.7635</v>
      </c>
      <c r="U15" s="60">
        <f>MIN($U$6/100*F15,250)</f>
        <v>1.018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0.00031829139</v>
      </c>
      <c r="AB15" s="139">
        <f>IF(AA15&gt;=0,AA15,"")</f>
        <v>0.00031829139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49.99</v>
      </c>
      <c r="D16" s="73">
        <f>ROUND(C16,2)</f>
        <v>49.99</v>
      </c>
      <c r="E16" s="60">
        <v>311.89</v>
      </c>
      <c r="F16" s="61">
        <v>5.09</v>
      </c>
      <c r="G16" s="74">
        <v>0.06725</v>
      </c>
      <c r="H16" s="63">
        <f>MAX(G16,-0.12*F16)</f>
        <v>0.06725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0.0005243650625</v>
      </c>
      <c r="S16" s="60">
        <f>MIN($S$6/100*F16,150)</f>
        <v>0.6108</v>
      </c>
      <c r="T16" s="60">
        <f>MIN($T$6/100*F16,200)</f>
        <v>0.7635</v>
      </c>
      <c r="U16" s="60">
        <f>MIN($U$6/100*F16,250)</f>
        <v>1.018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0.0005243650625</v>
      </c>
      <c r="AB16" s="139">
        <f>IF(AA16&gt;=0,AA16,"")</f>
        <v>0.0005243650625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50.01</v>
      </c>
      <c r="D17" s="73">
        <f>ROUND(C17,2)</f>
        <v>50.01</v>
      </c>
      <c r="E17" s="60">
        <v>223.48</v>
      </c>
      <c r="F17" s="61">
        <v>5.09</v>
      </c>
      <c r="G17" s="74">
        <v>0.08595</v>
      </c>
      <c r="H17" s="63">
        <f>MAX(G17,-0.12*F17)</f>
        <v>0.08595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0.0004802026499999999</v>
      </c>
      <c r="S17" s="60">
        <f>MIN($S$6/100*F17,150)</f>
        <v>0.6108</v>
      </c>
      <c r="T17" s="60">
        <f>MIN($T$6/100*F17,200)</f>
        <v>0.7635</v>
      </c>
      <c r="U17" s="60">
        <f>MIN($U$6/100*F17,250)</f>
        <v>1.018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0.0004802026499999999</v>
      </c>
      <c r="AB17" s="139">
        <f>IF(AA17&gt;=0,AA17,"")</f>
        <v>0.0004802026499999999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50.01</v>
      </c>
      <c r="D18" s="73">
        <f>ROUND(C18,2)</f>
        <v>50.01</v>
      </c>
      <c r="E18" s="60">
        <v>223.48</v>
      </c>
      <c r="F18" s="61">
        <v>5.09</v>
      </c>
      <c r="G18" s="74">
        <v>0.12263</v>
      </c>
      <c r="H18" s="63">
        <f>MAX(G18,-0.12*F18)</f>
        <v>0.12263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0.00068513381</v>
      </c>
      <c r="S18" s="60">
        <f>MIN($S$6/100*F18,150)</f>
        <v>0.6108</v>
      </c>
      <c r="T18" s="60">
        <f>MIN($T$6/100*F18,200)</f>
        <v>0.7635</v>
      </c>
      <c r="U18" s="60">
        <f>MIN($U$6/100*F18,250)</f>
        <v>1.018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0.00068513381</v>
      </c>
      <c r="AB18" s="139">
        <f>IF(AA18&gt;=0,AA18,"")</f>
        <v>0.00068513381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50.02</v>
      </c>
      <c r="D19" s="73">
        <f>ROUND(C19,2)</f>
        <v>50.02</v>
      </c>
      <c r="E19" s="60">
        <v>167.61</v>
      </c>
      <c r="F19" s="61">
        <v>5.09</v>
      </c>
      <c r="G19" s="74">
        <v>0.1208</v>
      </c>
      <c r="H19" s="63">
        <f>MAX(G19,-0.12*F19)</f>
        <v>0.1208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0.0005061822000000001</v>
      </c>
      <c r="S19" s="60">
        <f>MIN($S$6/100*F19,150)</f>
        <v>0.6108</v>
      </c>
      <c r="T19" s="60">
        <f>MIN($T$6/100*F19,200)</f>
        <v>0.7635</v>
      </c>
      <c r="U19" s="60">
        <f>MIN($U$6/100*F19,250)</f>
        <v>1.018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0.0005061822000000001</v>
      </c>
      <c r="AB19" s="139">
        <f>IF(AA19&gt;=0,AA19,"")</f>
        <v>0.0005061822000000001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49.98</v>
      </c>
      <c r="D20" s="73">
        <f>ROUND(C20,2)</f>
        <v>49.98</v>
      </c>
      <c r="E20" s="60">
        <v>344.43</v>
      </c>
      <c r="F20" s="61">
        <v>5.09</v>
      </c>
      <c r="G20" s="74">
        <v>0.13436</v>
      </c>
      <c r="H20" s="63">
        <f>MAX(G20,-0.12*F20)</f>
        <v>0.13436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0.00115694037</v>
      </c>
      <c r="S20" s="60">
        <f>MIN($S$6/100*F20,150)</f>
        <v>0.6108</v>
      </c>
      <c r="T20" s="60">
        <f>MIN($T$6/100*F20,200)</f>
        <v>0.7635</v>
      </c>
      <c r="U20" s="60">
        <f>MIN($U$6/100*F20,250)</f>
        <v>1.018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0.00115694037</v>
      </c>
      <c r="AB20" s="139">
        <f>IF(AA20&gt;=0,AA20,"")</f>
        <v>0.00115694037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50</v>
      </c>
      <c r="D21" s="73">
        <f>ROUND(C21,2)</f>
        <v>50</v>
      </c>
      <c r="E21" s="60">
        <v>279.35</v>
      </c>
      <c r="F21" s="61">
        <v>5.09</v>
      </c>
      <c r="G21" s="74">
        <v>0.15674</v>
      </c>
      <c r="H21" s="63">
        <f>MAX(G21,-0.12*F21)</f>
        <v>0.15674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0.001094632975</v>
      </c>
      <c r="S21" s="60">
        <f>MIN($S$6/100*F21,150)</f>
        <v>0.6108</v>
      </c>
      <c r="T21" s="60">
        <f>MIN($T$6/100*F21,200)</f>
        <v>0.7635</v>
      </c>
      <c r="U21" s="60">
        <f>MIN($U$6/100*F21,250)</f>
        <v>1.018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0.001094632975</v>
      </c>
      <c r="AB21" s="139">
        <f>IF(AA21&gt;=0,AA21,"")</f>
        <v>0.001094632975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50.01</v>
      </c>
      <c r="D22" s="73">
        <f>ROUND(C22,2)</f>
        <v>50.01</v>
      </c>
      <c r="E22" s="60">
        <v>223.48</v>
      </c>
      <c r="F22" s="61">
        <v>5.09</v>
      </c>
      <c r="G22" s="74">
        <v>0.17508</v>
      </c>
      <c r="H22" s="63">
        <f>MAX(G22,-0.12*F22)</f>
        <v>0.17508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0.00097817196</v>
      </c>
      <c r="S22" s="60">
        <f>MIN($S$6/100*F22,150)</f>
        <v>0.6108</v>
      </c>
      <c r="T22" s="60">
        <f>MIN($T$6/100*F22,200)</f>
        <v>0.7635</v>
      </c>
      <c r="U22" s="60">
        <f>MIN($U$6/100*F22,250)</f>
        <v>1.018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0.00097817196</v>
      </c>
      <c r="AB22" s="139">
        <f>IF(AA22&gt;=0,AA22,"")</f>
        <v>0.00097817196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50.03</v>
      </c>
      <c r="D23" s="73">
        <f>ROUND(C23,2)</f>
        <v>50.03</v>
      </c>
      <c r="E23" s="60">
        <v>111.74</v>
      </c>
      <c r="F23" s="61">
        <v>5.09</v>
      </c>
      <c r="G23" s="74">
        <v>0.19048</v>
      </c>
      <c r="H23" s="63">
        <f>MAX(G23,-0.12*F23)</f>
        <v>0.19048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0.00053210588</v>
      </c>
      <c r="S23" s="60">
        <f>MIN($S$6/100*F23,150)</f>
        <v>0.6108</v>
      </c>
      <c r="T23" s="60">
        <f>MIN($T$6/100*F23,200)</f>
        <v>0.7635</v>
      </c>
      <c r="U23" s="60">
        <f>MIN($U$6/100*F23,250)</f>
        <v>1.018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0.00053210588</v>
      </c>
      <c r="AB23" s="139">
        <f>IF(AA23&gt;=0,AA23,"")</f>
        <v>0.00053210588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49.95</v>
      </c>
      <c r="D24" s="73">
        <f>ROUND(C24,2)</f>
        <v>49.95</v>
      </c>
      <c r="E24" s="60">
        <v>442.05</v>
      </c>
      <c r="F24" s="61">
        <v>5.09</v>
      </c>
      <c r="G24" s="74">
        <v>0.20185</v>
      </c>
      <c r="H24" s="63">
        <f>MAX(G24,-0.12*F24)</f>
        <v>0.20185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0.0022306948125</v>
      </c>
      <c r="S24" s="60">
        <f>MIN($S$6/100*F24,150)</f>
        <v>0.6108</v>
      </c>
      <c r="T24" s="60">
        <f>MIN($T$6/100*F24,200)</f>
        <v>0.7635</v>
      </c>
      <c r="U24" s="60">
        <f>MIN($U$6/100*F24,250)</f>
        <v>1.018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0.0022306948125</v>
      </c>
      <c r="AB24" s="139">
        <f>IF(AA24&gt;=0,AA24,"")</f>
        <v>0.0022306948125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50.04</v>
      </c>
      <c r="D25" s="73">
        <f>ROUND(C25,2)</f>
        <v>50.04</v>
      </c>
      <c r="E25" s="60">
        <v>55.87</v>
      </c>
      <c r="F25" s="61">
        <v>5.09</v>
      </c>
      <c r="G25" s="74">
        <v>0.20442</v>
      </c>
      <c r="H25" s="63">
        <f>MAX(G25,-0.12*F25)</f>
        <v>0.20442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0.000285523635</v>
      </c>
      <c r="S25" s="60">
        <f>MIN($S$6/100*F25,150)</f>
        <v>0.6108</v>
      </c>
      <c r="T25" s="60">
        <f>MIN($T$6/100*F25,200)</f>
        <v>0.7635</v>
      </c>
      <c r="U25" s="60">
        <f>MIN($U$6/100*F25,250)</f>
        <v>1.018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0.000285523635</v>
      </c>
      <c r="AB25" s="139">
        <f>IF(AA25&gt;=0,AA25,"")</f>
        <v>0.000285523635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50.04</v>
      </c>
      <c r="D26" s="73">
        <f>ROUND(C26,2)</f>
        <v>50.04</v>
      </c>
      <c r="E26" s="60">
        <v>55.87</v>
      </c>
      <c r="F26" s="61">
        <v>5.09</v>
      </c>
      <c r="G26" s="74">
        <v>0.26531</v>
      </c>
      <c r="H26" s="63">
        <f>MAX(G26,-0.12*F26)</f>
        <v>0.26531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0.0003705717424999999</v>
      </c>
      <c r="S26" s="60">
        <f>MIN($S$6/100*F26,150)</f>
        <v>0.6108</v>
      </c>
      <c r="T26" s="60">
        <f>MIN($T$6/100*F26,200)</f>
        <v>0.7635</v>
      </c>
      <c r="U26" s="60">
        <f>MIN($U$6/100*F26,250)</f>
        <v>1.018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0.0003705717424999999</v>
      </c>
      <c r="AB26" s="139">
        <f>IF(AA26&gt;=0,AA26,"")</f>
        <v>0.0003705717424999999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50.05</v>
      </c>
      <c r="D27" s="73">
        <f>ROUND(C27,2)</f>
        <v>50.05</v>
      </c>
      <c r="E27" s="60">
        <v>0</v>
      </c>
      <c r="F27" s="61">
        <v>5.09</v>
      </c>
      <c r="G27" s="74">
        <v>0.24807</v>
      </c>
      <c r="H27" s="63">
        <f>MAX(G27,-0.12*F27)</f>
        <v>0.24807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0.6108</v>
      </c>
      <c r="T27" s="60">
        <f>MIN($T$6/100*F27,200)</f>
        <v>0.7635</v>
      </c>
      <c r="U27" s="60">
        <f>MIN($U$6/100*F27,250)</f>
        <v>1.018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49.95</v>
      </c>
      <c r="D28" s="73">
        <f>ROUND(C28,2)</f>
        <v>49.95</v>
      </c>
      <c r="E28" s="60">
        <v>442.05</v>
      </c>
      <c r="F28" s="61">
        <v>5.02</v>
      </c>
      <c r="G28" s="74">
        <v>0.1678</v>
      </c>
      <c r="H28" s="63">
        <f>MAX(G28,-0.12*F28)</f>
        <v>0.1678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0.00185439975</v>
      </c>
      <c r="S28" s="60">
        <f>MIN($S$6/100*F28,150)</f>
        <v>0.6024</v>
      </c>
      <c r="T28" s="60">
        <f>MIN($T$6/100*F28,200)</f>
        <v>0.753</v>
      </c>
      <c r="U28" s="60">
        <f>MIN($U$6/100*F28,250)</f>
        <v>1.004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0.00185439975</v>
      </c>
      <c r="AB28" s="139">
        <f>IF(AA28&gt;=0,AA28,"")</f>
        <v>0.00185439975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49.95</v>
      </c>
      <c r="D29" s="73">
        <f>ROUND(C29,2)</f>
        <v>49.95</v>
      </c>
      <c r="E29" s="60">
        <v>442.05</v>
      </c>
      <c r="F29" s="61">
        <v>5.02</v>
      </c>
      <c r="G29" s="74">
        <v>0.16193</v>
      </c>
      <c r="H29" s="63">
        <f>MAX(G29,-0.12*F29)</f>
        <v>0.16193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0.0017895289125</v>
      </c>
      <c r="S29" s="60">
        <f>MIN($S$6/100*F29,150)</f>
        <v>0.6024</v>
      </c>
      <c r="T29" s="60">
        <f>MIN($T$6/100*F29,200)</f>
        <v>0.753</v>
      </c>
      <c r="U29" s="60">
        <f>MIN($U$6/100*F29,250)</f>
        <v>1.004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0.0017895289125</v>
      </c>
      <c r="AB29" s="139">
        <f>IF(AA29&gt;=0,AA29,"")</f>
        <v>0.0017895289125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49.97</v>
      </c>
      <c r="D30" s="73">
        <f>ROUND(C30,2)</f>
        <v>49.97</v>
      </c>
      <c r="E30" s="60">
        <v>376.97</v>
      </c>
      <c r="F30" s="61">
        <v>5.02</v>
      </c>
      <c r="G30" s="74">
        <v>0.15496</v>
      </c>
      <c r="H30" s="63">
        <f>MAX(G30,-0.12*F30)</f>
        <v>0.15496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0.00146038178</v>
      </c>
      <c r="S30" s="60">
        <f>MIN($S$6/100*F30,150)</f>
        <v>0.6024</v>
      </c>
      <c r="T30" s="60">
        <f>MIN($T$6/100*F30,200)</f>
        <v>0.753</v>
      </c>
      <c r="U30" s="60">
        <f>MIN($U$6/100*F30,250)</f>
        <v>1.004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0.00146038178</v>
      </c>
      <c r="AB30" s="139">
        <f>IF(AA30&gt;=0,AA30,"")</f>
        <v>0.00146038178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</v>
      </c>
      <c r="D31" s="73">
        <f>ROUND(C31,2)</f>
        <v>50</v>
      </c>
      <c r="E31" s="60">
        <v>279.35</v>
      </c>
      <c r="F31" s="61">
        <v>5.02</v>
      </c>
      <c r="G31" s="74">
        <v>0.16156</v>
      </c>
      <c r="H31" s="63">
        <f>MAX(G31,-0.12*F31)</f>
        <v>0.16156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0.00112829465</v>
      </c>
      <c r="S31" s="60">
        <f>MIN($S$6/100*F31,150)</f>
        <v>0.6024</v>
      </c>
      <c r="T31" s="60">
        <f>MIN($T$6/100*F31,200)</f>
        <v>0.753</v>
      </c>
      <c r="U31" s="60">
        <f>MIN($U$6/100*F31,250)</f>
        <v>1.004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0.00112829465</v>
      </c>
      <c r="AB31" s="139">
        <f>IF(AA31&gt;=0,AA31,"")</f>
        <v>0.00112829465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49.95</v>
      </c>
      <c r="D32" s="73">
        <f>ROUND(C32,2)</f>
        <v>49.95</v>
      </c>
      <c r="E32" s="60">
        <v>442.05</v>
      </c>
      <c r="F32" s="61">
        <v>5.010000000000001</v>
      </c>
      <c r="G32" s="74">
        <v>0.14606</v>
      </c>
      <c r="H32" s="63">
        <f>MAX(G32,-0.12*F32)</f>
        <v>0.14606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0.001614145575</v>
      </c>
      <c r="S32" s="60">
        <f>MIN($S$6/100*F32,150)</f>
        <v>0.6012000000000001</v>
      </c>
      <c r="T32" s="60">
        <f>MIN($T$6/100*F32,200)</f>
        <v>0.7515000000000001</v>
      </c>
      <c r="U32" s="60">
        <f>MIN($U$6/100*F32,250)</f>
        <v>1.002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0.001614145575</v>
      </c>
      <c r="AB32" s="139">
        <f>IF(AA32&gt;=0,AA32,"")</f>
        <v>0.001614145575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49.94</v>
      </c>
      <c r="D33" s="73">
        <f>ROUND(C33,2)</f>
        <v>49.94</v>
      </c>
      <c r="E33" s="60">
        <v>474.59</v>
      </c>
      <c r="F33" s="61">
        <v>5.010000000000001</v>
      </c>
      <c r="G33" s="74">
        <v>0.18788</v>
      </c>
      <c r="H33" s="63">
        <f>MAX(G33,-0.12*F33)</f>
        <v>0.18788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0.00222914923</v>
      </c>
      <c r="S33" s="60">
        <f>MIN($S$6/100*F33,150)</f>
        <v>0.6012000000000001</v>
      </c>
      <c r="T33" s="60">
        <f>MIN($T$6/100*F33,200)</f>
        <v>0.7515000000000001</v>
      </c>
      <c r="U33" s="60">
        <f>MIN($U$6/100*F33,250)</f>
        <v>1.002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0.00222914923</v>
      </c>
      <c r="AB33" s="139">
        <f>IF(AA33&gt;=0,AA33,"")</f>
        <v>0.00222914923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50</v>
      </c>
      <c r="D34" s="73">
        <f>ROUND(C34,2)</f>
        <v>50</v>
      </c>
      <c r="E34" s="60">
        <v>279.35</v>
      </c>
      <c r="F34" s="61">
        <v>5.010000000000001</v>
      </c>
      <c r="G34" s="74">
        <v>0.18457</v>
      </c>
      <c r="H34" s="63">
        <f>MAX(G34,-0.12*F34)</f>
        <v>0.18457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0.0012889907375</v>
      </c>
      <c r="S34" s="60">
        <f>MIN($S$6/100*F34,150)</f>
        <v>0.6012000000000001</v>
      </c>
      <c r="T34" s="60">
        <f>MIN($T$6/100*F34,200)</f>
        <v>0.7515000000000001</v>
      </c>
      <c r="U34" s="60">
        <f>MIN($U$6/100*F34,250)</f>
        <v>1.002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0.0012889907375</v>
      </c>
      <c r="AB34" s="139">
        <f>IF(AA34&gt;=0,AA34,"")</f>
        <v>0.0012889907375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49.98</v>
      </c>
      <c r="D35" s="73">
        <f>ROUND(C35,2)</f>
        <v>49.98</v>
      </c>
      <c r="E35" s="60">
        <v>344.43</v>
      </c>
      <c r="F35" s="61">
        <v>5.010000000000001</v>
      </c>
      <c r="G35" s="74">
        <v>0.19557</v>
      </c>
      <c r="H35" s="63">
        <f>MAX(G35,-0.12*F35)</f>
        <v>0.19557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0.0016840043775</v>
      </c>
      <c r="S35" s="60">
        <f>MIN($S$6/100*F35,150)</f>
        <v>0.6012000000000001</v>
      </c>
      <c r="T35" s="60">
        <f>MIN($T$6/100*F35,200)</f>
        <v>0.7515000000000001</v>
      </c>
      <c r="U35" s="60">
        <f>MIN($U$6/100*F35,250)</f>
        <v>1.002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0.0016840043775</v>
      </c>
      <c r="AB35" s="139">
        <f>IF(AA35&gt;=0,AA35,"")</f>
        <v>0.0016840043775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49.98</v>
      </c>
      <c r="D36" s="73">
        <f>ROUND(C36,2)</f>
        <v>49.98</v>
      </c>
      <c r="E36" s="60">
        <v>344.43</v>
      </c>
      <c r="F36" s="61">
        <v>5.010000000000001</v>
      </c>
      <c r="G36" s="74">
        <v>0.19484</v>
      </c>
      <c r="H36" s="63">
        <f>MAX(G36,-0.12*F36)</f>
        <v>0.19484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0.00167771853</v>
      </c>
      <c r="S36" s="60">
        <f>MIN($S$6/100*F36,150)</f>
        <v>0.6012000000000001</v>
      </c>
      <c r="T36" s="60">
        <f>MIN($T$6/100*F36,200)</f>
        <v>0.7515000000000001</v>
      </c>
      <c r="U36" s="60">
        <f>MIN($U$6/100*F36,250)</f>
        <v>1.002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0.00167771853</v>
      </c>
      <c r="AB36" s="139">
        <f>IF(AA36&gt;=0,AA36,"")</f>
        <v>0.00167771853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49.99</v>
      </c>
      <c r="D37" s="73">
        <f>ROUND(C37,2)</f>
        <v>49.99</v>
      </c>
      <c r="E37" s="60">
        <v>311.89</v>
      </c>
      <c r="F37" s="61">
        <v>5.010000000000001</v>
      </c>
      <c r="G37" s="74">
        <v>0.20291</v>
      </c>
      <c r="H37" s="63">
        <f>MAX(G37,-0.12*F37)</f>
        <v>0.20291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0.0015821399975</v>
      </c>
      <c r="S37" s="60">
        <f>MIN($S$6/100*F37,150)</f>
        <v>0.6012000000000001</v>
      </c>
      <c r="T37" s="60">
        <f>MIN($T$6/100*F37,200)</f>
        <v>0.7515000000000001</v>
      </c>
      <c r="U37" s="60">
        <f>MIN($U$6/100*F37,250)</f>
        <v>1.002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0.0015821399975</v>
      </c>
      <c r="AB37" s="139">
        <f>IF(AA37&gt;=0,AA37,"")</f>
        <v>0.0015821399975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50.02</v>
      </c>
      <c r="D38" s="73">
        <f>ROUND(C38,2)</f>
        <v>50.02</v>
      </c>
      <c r="E38" s="60">
        <v>167.61</v>
      </c>
      <c r="F38" s="61">
        <v>5.010000000000001</v>
      </c>
      <c r="G38" s="74">
        <v>0.18457</v>
      </c>
      <c r="H38" s="63">
        <f>MAX(G38,-0.12*F38)</f>
        <v>0.18457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0.0007733944425000001</v>
      </c>
      <c r="S38" s="60">
        <f>MIN($S$6/100*F38,150)</f>
        <v>0.6012000000000001</v>
      </c>
      <c r="T38" s="60">
        <f>MIN($T$6/100*F38,200)</f>
        <v>0.7515000000000001</v>
      </c>
      <c r="U38" s="60">
        <f>MIN($U$6/100*F38,250)</f>
        <v>1.002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0.0007733944425000001</v>
      </c>
      <c r="AB38" s="139">
        <f>IF(AA38&gt;=0,AA38,"")</f>
        <v>0.0007733944425000001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50.04</v>
      </c>
      <c r="D39" s="73">
        <f>ROUND(C39,2)</f>
        <v>50.04</v>
      </c>
      <c r="E39" s="60">
        <v>55.87</v>
      </c>
      <c r="F39" s="61">
        <v>5.010000000000001</v>
      </c>
      <c r="G39" s="74">
        <v>0.20549</v>
      </c>
      <c r="H39" s="63">
        <f>MAX(G39,-0.12*F39)</f>
        <v>0.20549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0.0002870181575</v>
      </c>
      <c r="S39" s="60">
        <f>MIN($S$6/100*F39,150)</f>
        <v>0.6012000000000001</v>
      </c>
      <c r="T39" s="60">
        <f>MIN($T$6/100*F39,200)</f>
        <v>0.7515000000000001</v>
      </c>
      <c r="U39" s="60">
        <f>MIN($U$6/100*F39,250)</f>
        <v>1.002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0.0002870181575</v>
      </c>
      <c r="AB39" s="139">
        <f>IF(AA39&gt;=0,AA39,"")</f>
        <v>0.0002870181575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50</v>
      </c>
      <c r="D40" s="73">
        <f>ROUND(C40,2)</f>
        <v>50</v>
      </c>
      <c r="E40" s="60">
        <v>279.35</v>
      </c>
      <c r="F40" s="61">
        <v>5.010000000000001</v>
      </c>
      <c r="G40" s="74">
        <v>0.19411</v>
      </c>
      <c r="H40" s="63">
        <f>MAX(G40,-0.12*F40)</f>
        <v>0.19411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0.0013556157125</v>
      </c>
      <c r="S40" s="60">
        <f>MIN($S$6/100*F40,150)</f>
        <v>0.6012000000000001</v>
      </c>
      <c r="T40" s="60">
        <f>MIN($T$6/100*F40,200)</f>
        <v>0.7515000000000001</v>
      </c>
      <c r="U40" s="60">
        <f>MIN($U$6/100*F40,250)</f>
        <v>1.002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0.0013556157125</v>
      </c>
      <c r="AB40" s="139">
        <f>IF(AA40&gt;=0,AA40,"")</f>
        <v>0.0013556157125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49.96</v>
      </c>
      <c r="D41" s="73">
        <f>ROUND(C41,2)</f>
        <v>49.96</v>
      </c>
      <c r="E41" s="60">
        <v>409.51</v>
      </c>
      <c r="F41" s="61">
        <v>5.010000000000001</v>
      </c>
      <c r="G41" s="74">
        <v>0.21722</v>
      </c>
      <c r="H41" s="63">
        <f>MAX(G41,-0.12*F41)</f>
        <v>0.21722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0.002223844055</v>
      </c>
      <c r="S41" s="60">
        <f>MIN($S$6/100*F41,150)</f>
        <v>0.6012000000000001</v>
      </c>
      <c r="T41" s="60">
        <f>MIN($T$6/100*F41,200)</f>
        <v>0.7515000000000001</v>
      </c>
      <c r="U41" s="60">
        <f>MIN($U$6/100*F41,250)</f>
        <v>1.002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0.002223844055</v>
      </c>
      <c r="AB41" s="139">
        <f>IF(AA41&gt;=0,AA41,"")</f>
        <v>0.002223844055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50.02</v>
      </c>
      <c r="D42" s="73">
        <f>ROUND(C42,2)</f>
        <v>50.02</v>
      </c>
      <c r="E42" s="60">
        <v>167.61</v>
      </c>
      <c r="F42" s="61">
        <v>5.010000000000001</v>
      </c>
      <c r="G42" s="74">
        <v>0.20915</v>
      </c>
      <c r="H42" s="63">
        <f>MAX(G42,-0.12*F42)</f>
        <v>0.20915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0.0008763907875000001</v>
      </c>
      <c r="S42" s="60">
        <f>MIN($S$6/100*F42,150)</f>
        <v>0.6012000000000001</v>
      </c>
      <c r="T42" s="60">
        <f>MIN($T$6/100*F42,200)</f>
        <v>0.7515000000000001</v>
      </c>
      <c r="U42" s="60">
        <f>MIN($U$6/100*F42,250)</f>
        <v>1.002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0.0008763907875000001</v>
      </c>
      <c r="AB42" s="139">
        <f>IF(AA42&gt;=0,AA42,"")</f>
        <v>0.0008763907875000001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49.99</v>
      </c>
      <c r="D43" s="73">
        <f>ROUND(C43,2)</f>
        <v>49.99</v>
      </c>
      <c r="E43" s="60">
        <v>311.89</v>
      </c>
      <c r="F43" s="61">
        <v>5.010000000000001</v>
      </c>
      <c r="G43" s="74">
        <v>0.20218</v>
      </c>
      <c r="H43" s="63">
        <f>MAX(G43,-0.12*F43)</f>
        <v>0.20218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0.001576448005</v>
      </c>
      <c r="S43" s="60">
        <f>MIN($S$6/100*F43,150)</f>
        <v>0.6012000000000001</v>
      </c>
      <c r="T43" s="60">
        <f>MIN($T$6/100*F43,200)</f>
        <v>0.7515000000000001</v>
      </c>
      <c r="U43" s="60">
        <f>MIN($U$6/100*F43,250)</f>
        <v>1.002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0.001576448005</v>
      </c>
      <c r="AB43" s="139">
        <f>IF(AA43&gt;=0,AA43,"")</f>
        <v>0.001576448005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49.93</v>
      </c>
      <c r="D44" s="73">
        <f>ROUND(C44,2)</f>
        <v>49.93</v>
      </c>
      <c r="E44" s="60">
        <v>507.13</v>
      </c>
      <c r="F44" s="61">
        <v>5.010000000000001</v>
      </c>
      <c r="G44" s="74">
        <v>0.20768</v>
      </c>
      <c r="H44" s="63">
        <f>MAX(G44,-0.12*F44)</f>
        <v>0.20768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0.00263301896</v>
      </c>
      <c r="S44" s="60">
        <f>MIN($S$6/100*F44,150)</f>
        <v>0.6012000000000001</v>
      </c>
      <c r="T44" s="60">
        <f>MIN($T$6/100*F44,200)</f>
        <v>0.7515000000000001</v>
      </c>
      <c r="U44" s="60">
        <f>MIN($U$6/100*F44,250)</f>
        <v>1.002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0.00263301896</v>
      </c>
      <c r="AB44" s="139">
        <f>IF(AA44&gt;=0,AA44,"")</f>
        <v>0.00263301896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49.98</v>
      </c>
      <c r="D45" s="73">
        <f>ROUND(C45,2)</f>
        <v>49.98</v>
      </c>
      <c r="E45" s="60">
        <v>344.43</v>
      </c>
      <c r="F45" s="61">
        <v>5.010000000000001</v>
      </c>
      <c r="G45" s="74">
        <v>0.22015</v>
      </c>
      <c r="H45" s="63">
        <f>MAX(G45,-0.12*F45)</f>
        <v>0.22015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0.0018956566125</v>
      </c>
      <c r="S45" s="60">
        <f>MIN($S$6/100*F45,150)</f>
        <v>0.6012000000000001</v>
      </c>
      <c r="T45" s="60">
        <f>MIN($T$6/100*F45,200)</f>
        <v>0.7515000000000001</v>
      </c>
      <c r="U45" s="60">
        <f>MIN($U$6/100*F45,250)</f>
        <v>1.002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0.0018956566125</v>
      </c>
      <c r="AB45" s="139">
        <f>IF(AA45&gt;=0,AA45,"")</f>
        <v>0.0018956566125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49.89</v>
      </c>
      <c r="D46" s="73">
        <f>ROUND(C46,2)</f>
        <v>49.89</v>
      </c>
      <c r="E46" s="60">
        <v>637.3</v>
      </c>
      <c r="F46" s="61">
        <v>0</v>
      </c>
      <c r="G46" s="74">
        <v>-1.23459</v>
      </c>
      <c r="H46" s="63">
        <f>MAX(G46,-0.12*F46)</f>
        <v>-0</v>
      </c>
      <c r="I46" s="63">
        <f>IF(ABS(F46)&lt;=10,0.5,IF(ABS(F46)&lt;=25,1,IF(ABS(F46)&lt;=100,2,10)))</f>
        <v>0.5</v>
      </c>
      <c r="J46" s="64">
        <f>IF(G46&lt;-I46,1,0)</f>
        <v>1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-0</v>
      </c>
      <c r="S46" s="60">
        <f>MIN($S$6/100*F46,150)</f>
        <v>0</v>
      </c>
      <c r="T46" s="60">
        <f>MIN($T$6/100*F46,200)</f>
        <v>0</v>
      </c>
      <c r="U46" s="60">
        <f>MIN($U$6/100*F46,250)</f>
        <v>0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0</v>
      </c>
      <c r="AB46" s="139">
        <f>IF(AA46&gt;=0,AA46,"")</f>
        <v>0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50.02</v>
      </c>
      <c r="D47" s="73">
        <f>ROUND(C47,2)</f>
        <v>50.02</v>
      </c>
      <c r="E47" s="60">
        <v>167.61</v>
      </c>
      <c r="F47" s="61">
        <v>0</v>
      </c>
      <c r="G47" s="74">
        <v>0</v>
      </c>
      <c r="H47" s="63">
        <f>MAX(G47,-0.12*F47)</f>
        <v>0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</v>
      </c>
      <c r="T47" s="60">
        <f>MIN($T$6/100*F47,200)</f>
        <v>0</v>
      </c>
      <c r="U47" s="60">
        <f>MIN($U$6/100*F47,250)</f>
        <v>0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0</v>
      </c>
      <c r="AB47" s="139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49.99</v>
      </c>
      <c r="D48" s="73">
        <f>ROUND(C48,2)</f>
        <v>49.99</v>
      </c>
      <c r="E48" s="60">
        <v>311.89</v>
      </c>
      <c r="F48" s="61">
        <v>0</v>
      </c>
      <c r="G48" s="74">
        <v>0</v>
      </c>
      <c r="H48" s="63">
        <f>MAX(G48,-0.12*F48)</f>
        <v>0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</v>
      </c>
      <c r="T48" s="60">
        <f>MIN($T$6/100*F48,200)</f>
        <v>0</v>
      </c>
      <c r="U48" s="60">
        <f>MIN($U$6/100*F48,250)</f>
        <v>0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0</v>
      </c>
      <c r="AB48" s="139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49.99</v>
      </c>
      <c r="D49" s="73">
        <f>ROUND(C49,2)</f>
        <v>49.99</v>
      </c>
      <c r="E49" s="60">
        <v>311.89</v>
      </c>
      <c r="F49" s="61">
        <v>0</v>
      </c>
      <c r="G49" s="74">
        <v>0</v>
      </c>
      <c r="H49" s="63">
        <f>MAX(G49,-0.12*F49)</f>
        <v>0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</v>
      </c>
      <c r="S49" s="60">
        <f>MIN($S$6/100*F49,150)</f>
        <v>0</v>
      </c>
      <c r="T49" s="60">
        <f>MIN($T$6/100*F49,200)</f>
        <v>0</v>
      </c>
      <c r="U49" s="60">
        <f>MIN($U$6/100*F49,250)</f>
        <v>0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0</v>
      </c>
      <c r="AB49" s="139">
        <f>IF(AA49&gt;=0,AA49,"")</f>
        <v>0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</v>
      </c>
      <c r="D50" s="73">
        <f>ROUND(C50,2)</f>
        <v>50</v>
      </c>
      <c r="E50" s="60">
        <v>279.35</v>
      </c>
      <c r="F50" s="61">
        <v>0</v>
      </c>
      <c r="G50" s="74">
        <v>0</v>
      </c>
      <c r="H50" s="63">
        <f>MAX(G50,-0.12*F50)</f>
        <v>0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0</v>
      </c>
      <c r="T50" s="60">
        <f>MIN($T$6/100*F50,200)</f>
        <v>0</v>
      </c>
      <c r="U50" s="60">
        <f>MIN($U$6/100*F50,250)</f>
        <v>0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0</v>
      </c>
      <c r="AB50" s="139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50.01</v>
      </c>
      <c r="D51" s="73">
        <f>ROUND(C51,2)</f>
        <v>50.01</v>
      </c>
      <c r="E51" s="60">
        <v>223.48</v>
      </c>
      <c r="F51" s="61">
        <v>0</v>
      </c>
      <c r="G51" s="74">
        <v>0</v>
      </c>
      <c r="H51" s="63">
        <f>MAX(G51,-0.12*F51)</f>
        <v>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0</v>
      </c>
      <c r="AB51" s="139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49.98</v>
      </c>
      <c r="D52" s="73">
        <f>ROUND(C52,2)</f>
        <v>49.98</v>
      </c>
      <c r="E52" s="60">
        <v>344.43</v>
      </c>
      <c r="F52" s="61">
        <v>0</v>
      </c>
      <c r="G52" s="74">
        <v>0</v>
      </c>
      <c r="H52" s="63">
        <f>MAX(G52,-0.12*F52)</f>
        <v>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0</v>
      </c>
      <c r="AB52" s="139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50.05</v>
      </c>
      <c r="D53" s="73">
        <f>ROUND(C53,2)</f>
        <v>50.05</v>
      </c>
      <c r="E53" s="60">
        <v>0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50.05</v>
      </c>
      <c r="D54" s="73">
        <f>ROUND(C54,2)</f>
        <v>50.05</v>
      </c>
      <c r="E54" s="60">
        <v>0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0</v>
      </c>
      <c r="AB54" s="139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50.06</v>
      </c>
      <c r="D55" s="73">
        <f>ROUND(C55,2)</f>
        <v>50.06</v>
      </c>
      <c r="E55" s="60">
        <v>0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50</v>
      </c>
      <c r="D56" s="73">
        <f>ROUND(C56,2)</f>
        <v>50</v>
      </c>
      <c r="E56" s="60">
        <v>279.35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0</v>
      </c>
      <c r="AB56" s="139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49.99</v>
      </c>
      <c r="D57" s="73">
        <f>ROUND(C57,2)</f>
        <v>49.99</v>
      </c>
      <c r="E57" s="60">
        <v>311.89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0</v>
      </c>
      <c r="AB57" s="139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49.99</v>
      </c>
      <c r="D58" s="73">
        <f>ROUND(C58,2)</f>
        <v>49.99</v>
      </c>
      <c r="E58" s="60">
        <v>311.89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0</v>
      </c>
      <c r="AB58" s="139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50.01</v>
      </c>
      <c r="D59" s="73">
        <f>ROUND(C59,2)</f>
        <v>50.01</v>
      </c>
      <c r="E59" s="60">
        <v>223.48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0</v>
      </c>
      <c r="AB59" s="139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50.03</v>
      </c>
      <c r="D60" s="73">
        <f>ROUND(C60,2)</f>
        <v>50.03</v>
      </c>
      <c r="E60" s="60">
        <v>111.74</v>
      </c>
      <c r="F60" s="61">
        <v>0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</v>
      </c>
      <c r="T60" s="60">
        <f>MIN($T$6/100*F60,200)</f>
        <v>0</v>
      </c>
      <c r="U60" s="60">
        <f>MIN($U$6/100*F60,250)</f>
        <v>0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50.03</v>
      </c>
      <c r="D61" s="73">
        <f>ROUND(C61,2)</f>
        <v>50.03</v>
      </c>
      <c r="E61" s="60">
        <v>111.74</v>
      </c>
      <c r="F61" s="61">
        <v>0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0</v>
      </c>
      <c r="T61" s="60">
        <f>MIN($T$6/100*F61,200)</f>
        <v>0</v>
      </c>
      <c r="U61" s="60">
        <f>MIN($U$6/100*F61,250)</f>
        <v>0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0</v>
      </c>
      <c r="AB61" s="139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50.05</v>
      </c>
      <c r="D62" s="73">
        <f>ROUND(C62,2)</f>
        <v>50.05</v>
      </c>
      <c r="E62" s="60">
        <v>0</v>
      </c>
      <c r="F62" s="61">
        <v>0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</v>
      </c>
      <c r="T62" s="60">
        <f>MIN($T$6/100*F62,200)</f>
        <v>0</v>
      </c>
      <c r="U62" s="60">
        <f>MIN($U$6/100*F62,250)</f>
        <v>0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</v>
      </c>
      <c r="AB62" s="139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50.01</v>
      </c>
      <c r="D63" s="73">
        <f>ROUND(C63,2)</f>
        <v>50.01</v>
      </c>
      <c r="E63" s="60">
        <v>223.48</v>
      </c>
      <c r="F63" s="61">
        <v>0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</v>
      </c>
      <c r="T63" s="60">
        <f>MIN($T$6/100*F63,200)</f>
        <v>0</v>
      </c>
      <c r="U63" s="60">
        <f>MIN($U$6/100*F63,250)</f>
        <v>0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0</v>
      </c>
      <c r="AB63" s="139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49.94</v>
      </c>
      <c r="D64" s="73">
        <f>ROUND(C64,2)</f>
        <v>49.94</v>
      </c>
      <c r="E64" s="60">
        <v>474.59</v>
      </c>
      <c r="F64" s="61">
        <v>0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</v>
      </c>
      <c r="T64" s="60">
        <f>MIN($T$6/100*F64,200)</f>
        <v>0</v>
      </c>
      <c r="U64" s="60">
        <f>MIN($U$6/100*F64,250)</f>
        <v>0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0</v>
      </c>
      <c r="AB64" s="139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49.9</v>
      </c>
      <c r="D65" s="73">
        <f>ROUND(C65,2)</f>
        <v>49.9</v>
      </c>
      <c r="E65" s="60">
        <v>604.76</v>
      </c>
      <c r="F65" s="61">
        <v>0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</v>
      </c>
      <c r="T65" s="60">
        <f>MIN($T$6/100*F65,200)</f>
        <v>0</v>
      </c>
      <c r="U65" s="60">
        <f>MIN($U$6/100*F65,250)</f>
        <v>0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0</v>
      </c>
      <c r="AB65" s="139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50.01</v>
      </c>
      <c r="D66" s="73">
        <f>ROUND(C66,2)</f>
        <v>50.01</v>
      </c>
      <c r="E66" s="60">
        <v>223.48</v>
      </c>
      <c r="F66" s="61">
        <v>5.010000000000001</v>
      </c>
      <c r="G66" s="74">
        <v>5.01</v>
      </c>
      <c r="H66" s="63">
        <f>MAX(G66,-0.12*F66)</f>
        <v>5.01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1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0.02799086999999999</v>
      </c>
      <c r="S66" s="60">
        <f>MIN($S$6/100*F66,150)</f>
        <v>0.6012000000000001</v>
      </c>
      <c r="T66" s="60">
        <f>MIN($T$6/100*F66,200)</f>
        <v>0.7515000000000001</v>
      </c>
      <c r="U66" s="60">
        <f>MIN($U$6/100*F66,250)</f>
        <v>1.002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0.02312045861999999</v>
      </c>
      <c r="Z66" s="67">
        <f>IF(AND(C66&gt;=50.1,G66&lt;0),($A$2)*ABS(G66)/40000,0)</f>
        <v>0</v>
      </c>
      <c r="AA66" s="67">
        <f>R66+Y66+Z66</f>
        <v>0.05111132861999999</v>
      </c>
      <c r="AB66" s="139">
        <f>IF(AA66&gt;=0,AA66,"")</f>
        <v>0.05111132861999999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49.99</v>
      </c>
      <c r="D67" s="73">
        <f>ROUND(C67,2)</f>
        <v>49.99</v>
      </c>
      <c r="E67" s="60">
        <v>311.89</v>
      </c>
      <c r="F67" s="61">
        <v>5.010000000000001</v>
      </c>
      <c r="G67" s="74">
        <v>5.01</v>
      </c>
      <c r="H67" s="63">
        <f>MAX(G67,-0.12*F67)</f>
        <v>5.01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1</v>
      </c>
      <c r="N67" s="65">
        <f>IF(M67=M66,N66+M67,0)</f>
        <v>1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0.0390642225</v>
      </c>
      <c r="S67" s="60">
        <f>MIN($S$6/100*F67,150)</f>
        <v>0.6012000000000001</v>
      </c>
      <c r="T67" s="60">
        <f>MIN($T$6/100*F67,200)</f>
        <v>0.7515000000000001</v>
      </c>
      <c r="U67" s="60">
        <f>MIN($U$6/100*F67,250)</f>
        <v>1.002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0.03226704778499999</v>
      </c>
      <c r="Z67" s="67">
        <f>IF(AND(C67&gt;=50.1,G67&lt;0),($A$2)*ABS(G67)/40000,0)</f>
        <v>0</v>
      </c>
      <c r="AA67" s="67">
        <f>R67+Y67+Z67</f>
        <v>0.07133127028499998</v>
      </c>
      <c r="AB67" s="139">
        <f>IF(AA67&gt;=0,AA67,"")</f>
        <v>0.07133127028499998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50.01</v>
      </c>
      <c r="D68" s="73">
        <f>ROUND(C68,2)</f>
        <v>50.01</v>
      </c>
      <c r="E68" s="60">
        <v>223.48</v>
      </c>
      <c r="F68" s="61">
        <v>5.080000000000001</v>
      </c>
      <c r="G68" s="74">
        <v>5.08</v>
      </c>
      <c r="H68" s="63">
        <f>MAX(G68,-0.12*F68)</f>
        <v>5.08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1</v>
      </c>
      <c r="N68" s="65">
        <f>IF(M68=M67,N67+M68,0)</f>
        <v>2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0.02838196</v>
      </c>
      <c r="S68" s="60">
        <f>MIN($S$6/100*F68,150)</f>
        <v>0.6096000000000001</v>
      </c>
      <c r="T68" s="60">
        <f>MIN($T$6/100*F68,200)</f>
        <v>0.7620000000000001</v>
      </c>
      <c r="U68" s="60">
        <f>MIN($U$6/100*F68,250)</f>
        <v>1.016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0.02344349896</v>
      </c>
      <c r="Z68" s="67">
        <f>IF(AND(C68&gt;=50.1,G68&lt;0),($A$2)*ABS(G68)/40000,0)</f>
        <v>0</v>
      </c>
      <c r="AA68" s="67">
        <f>R68+Y68+Z68</f>
        <v>0.05182545896</v>
      </c>
      <c r="AB68" s="139">
        <f>IF(AA68&gt;=0,AA68,"")</f>
        <v>0.05182545896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49.89</v>
      </c>
      <c r="D69" s="73">
        <f>ROUND(C69,2)</f>
        <v>49.89</v>
      </c>
      <c r="E69" s="60">
        <v>637.3</v>
      </c>
      <c r="F69" s="61">
        <v>5.080000000000001</v>
      </c>
      <c r="G69" s="74">
        <v>5.08</v>
      </c>
      <c r="H69" s="63">
        <f>MAX(G69,-0.12*F69)</f>
        <v>5.08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1</v>
      </c>
      <c r="N69" s="65">
        <f>IF(M69=M68,N68+M69,0)</f>
        <v>3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0.0809371</v>
      </c>
      <c r="S69" s="60">
        <f>MIN($S$6/100*F69,150)</f>
        <v>0.6096000000000001</v>
      </c>
      <c r="T69" s="60">
        <f>MIN($T$6/100*F69,200)</f>
        <v>0.7620000000000001</v>
      </c>
      <c r="U69" s="60">
        <f>MIN($U$6/100*F69,250)</f>
        <v>1.016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0.0668540446</v>
      </c>
      <c r="Z69" s="67">
        <f>IF(AND(C69&gt;=50.1,G69&lt;0),($A$2)*ABS(G69)/40000,0)</f>
        <v>0</v>
      </c>
      <c r="AA69" s="67">
        <f>R69+Y69+Z69</f>
        <v>0.1477911446</v>
      </c>
      <c r="AB69" s="139">
        <f>IF(AA69&gt;=0,AA69,"")</f>
        <v>0.1477911446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49.96</v>
      </c>
      <c r="D70" s="73">
        <f>ROUND(C70,2)</f>
        <v>49.96</v>
      </c>
      <c r="E70" s="60">
        <v>409.51</v>
      </c>
      <c r="F70" s="61">
        <v>5.080000000000001</v>
      </c>
      <c r="G70" s="74">
        <v>4.31673</v>
      </c>
      <c r="H70" s="63">
        <f>MAX(G70,-0.12*F70)</f>
        <v>4.31673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1</v>
      </c>
      <c r="N70" s="65">
        <f>IF(M70=M69,N69+M70,0)</f>
        <v>4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0.0441936025575</v>
      </c>
      <c r="S70" s="60">
        <f>MIN($S$6/100*F70,150)</f>
        <v>0.6096000000000001</v>
      </c>
      <c r="T70" s="60">
        <f>MIN($T$6/100*F70,200)</f>
        <v>0.7620000000000001</v>
      </c>
      <c r="U70" s="60">
        <f>MIN($U$6/100*F70,250)</f>
        <v>1.016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0.03514425057749999</v>
      </c>
      <c r="Z70" s="67">
        <f>IF(AND(C70&gt;=50.1,G70&lt;0),($A$2)*ABS(G70)/40000,0)</f>
        <v>0</v>
      </c>
      <c r="AA70" s="67">
        <f>R70+Y70+Z70</f>
        <v>0.079337853135</v>
      </c>
      <c r="AB70" s="139">
        <f>IF(AA70&gt;=0,AA70,"")</f>
        <v>0.079337853135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50.01</v>
      </c>
      <c r="D71" s="73">
        <f>ROUND(C71,2)</f>
        <v>50.01</v>
      </c>
      <c r="E71" s="60">
        <v>223.48</v>
      </c>
      <c r="F71" s="61">
        <v>5.080000000000001</v>
      </c>
      <c r="G71" s="74">
        <v>0.58101</v>
      </c>
      <c r="H71" s="63">
        <f>MAX(G71,-0.12*F71)</f>
        <v>0.58101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1</v>
      </c>
      <c r="N71" s="65">
        <f>IF(M71=M70,N70+M71,0)</f>
        <v>5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0.00324610287</v>
      </c>
      <c r="S71" s="60">
        <f>MIN($S$6/100*F71,150)</f>
        <v>0.6096000000000001</v>
      </c>
      <c r="T71" s="60">
        <f>MIN($T$6/100*F71,200)</f>
        <v>0.7620000000000001</v>
      </c>
      <c r="U71" s="60">
        <f>MIN($U$6/100*F71,250)</f>
        <v>1.016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0.00324610287</v>
      </c>
      <c r="AB71" s="139">
        <f>IF(AA71&gt;=0,AA71,"")</f>
        <v>0.00324610287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</v>
      </c>
      <c r="D72" s="73">
        <f>ROUND(C72,2)</f>
        <v>50</v>
      </c>
      <c r="E72" s="60">
        <v>279.35</v>
      </c>
      <c r="F72" s="61">
        <v>5.080000000000001</v>
      </c>
      <c r="G72" s="74">
        <v>0.3404</v>
      </c>
      <c r="H72" s="63">
        <f>MAX(G72,-0.12*F72)</f>
        <v>0.3404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0.0023772685</v>
      </c>
      <c r="S72" s="60">
        <f>MIN($S$6/100*F72,150)</f>
        <v>0.6096000000000001</v>
      </c>
      <c r="T72" s="60">
        <f>MIN($T$6/100*F72,200)</f>
        <v>0.7620000000000001</v>
      </c>
      <c r="U72" s="60">
        <f>MIN($U$6/100*F72,250)</f>
        <v>1.016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0.0023772685</v>
      </c>
      <c r="AB72" s="139">
        <f>IF(AA72&gt;=0,AA72,"")</f>
        <v>0.0023772685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50</v>
      </c>
      <c r="D73" s="73">
        <f>ROUND(C73,2)</f>
        <v>50</v>
      </c>
      <c r="E73" s="60">
        <v>279.35</v>
      </c>
      <c r="F73" s="61">
        <v>5.080000000000001</v>
      </c>
      <c r="G73" s="74">
        <v>0.07008</v>
      </c>
      <c r="H73" s="63">
        <f>MAX(G73,-0.12*F73)</f>
        <v>0.07008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0.0004894212</v>
      </c>
      <c r="S73" s="60">
        <f>MIN($S$6/100*F73,150)</f>
        <v>0.6096000000000001</v>
      </c>
      <c r="T73" s="60">
        <f>MIN($T$6/100*F73,200)</f>
        <v>0.7620000000000001</v>
      </c>
      <c r="U73" s="60">
        <f>MIN($U$6/100*F73,250)</f>
        <v>1.016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0.0004894212</v>
      </c>
      <c r="AB73" s="139">
        <f>IF(AA73&gt;=0,AA73,"")</f>
        <v>0.0004894212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50.01</v>
      </c>
      <c r="D74" s="73">
        <f>ROUND(C74,2)</f>
        <v>50.01</v>
      </c>
      <c r="E74" s="60">
        <v>223.48</v>
      </c>
      <c r="F74" s="61">
        <v>5.080000000000001</v>
      </c>
      <c r="G74" s="74">
        <v>0.08182</v>
      </c>
      <c r="H74" s="63">
        <f>MAX(G74,-0.12*F74)</f>
        <v>0.08182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0.0004571283400000001</v>
      </c>
      <c r="S74" s="60">
        <f>MIN($S$6/100*F74,150)</f>
        <v>0.6096000000000001</v>
      </c>
      <c r="T74" s="60">
        <f>MIN($T$6/100*F74,200)</f>
        <v>0.7620000000000001</v>
      </c>
      <c r="U74" s="60">
        <f>MIN($U$6/100*F74,250)</f>
        <v>1.016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0.0004571283400000001</v>
      </c>
      <c r="AB74" s="139">
        <f>IF(AA74&gt;=0,AA74,"")</f>
        <v>0.0004571283400000001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49.95</v>
      </c>
      <c r="D75" s="73">
        <f>ROUND(C75,2)</f>
        <v>49.95</v>
      </c>
      <c r="E75" s="60">
        <v>442.05</v>
      </c>
      <c r="F75" s="61">
        <v>5.080000000000001</v>
      </c>
      <c r="G75" s="74">
        <v>0.22705</v>
      </c>
      <c r="H75" s="63">
        <f>MAX(G75,-0.12*F75)</f>
        <v>0.22705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0.0025091863125</v>
      </c>
      <c r="S75" s="60">
        <f>MIN($S$6/100*F75,150)</f>
        <v>0.6096000000000001</v>
      </c>
      <c r="T75" s="60">
        <f>MIN($T$6/100*F75,200)</f>
        <v>0.7620000000000001</v>
      </c>
      <c r="U75" s="60">
        <f>MIN($U$6/100*F75,250)</f>
        <v>1.016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0.0025091863125</v>
      </c>
      <c r="AB75" s="139">
        <f>IF(AA75&gt;=0,AA75,"")</f>
        <v>0.0025091863125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50.01</v>
      </c>
      <c r="D76" s="73">
        <f>ROUND(C76,2)</f>
        <v>50.01</v>
      </c>
      <c r="E76" s="60">
        <v>223.48</v>
      </c>
      <c r="F76" s="61">
        <v>5.080000000000001</v>
      </c>
      <c r="G76" s="74">
        <v>0.19185</v>
      </c>
      <c r="H76" s="63">
        <f>MAX(G76,-0.12*F76)</f>
        <v>0.19185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0.00107186595</v>
      </c>
      <c r="S76" s="60">
        <f>MIN($S$6/100*F76,150)</f>
        <v>0.6096000000000001</v>
      </c>
      <c r="T76" s="60">
        <f>MIN($T$6/100*F76,200)</f>
        <v>0.7620000000000001</v>
      </c>
      <c r="U76" s="60">
        <f>MIN($U$6/100*F76,250)</f>
        <v>1.016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0.00107186595</v>
      </c>
      <c r="AB76" s="139">
        <f>IF(AA76&gt;=0,AA76,"")</f>
        <v>0.00107186595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50.03</v>
      </c>
      <c r="D77" s="73">
        <f>ROUND(C77,2)</f>
        <v>50.03</v>
      </c>
      <c r="E77" s="60">
        <v>111.74</v>
      </c>
      <c r="F77" s="61">
        <v>5.080000000000001</v>
      </c>
      <c r="G77" s="74">
        <v>0.05247</v>
      </c>
      <c r="H77" s="63">
        <f>MAX(G77,-0.12*F77)</f>
        <v>0.05247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0.000146574945</v>
      </c>
      <c r="S77" s="60">
        <f>MIN($S$6/100*F77,150)</f>
        <v>0.6096000000000001</v>
      </c>
      <c r="T77" s="60">
        <f>MIN($T$6/100*F77,200)</f>
        <v>0.7620000000000001</v>
      </c>
      <c r="U77" s="60">
        <f>MIN($U$6/100*F77,250)</f>
        <v>1.016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0.000146574945</v>
      </c>
      <c r="AB77" s="139">
        <f>IF(AA77&gt;=0,AA77,"")</f>
        <v>0.000146574945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50.04</v>
      </c>
      <c r="D78" s="73">
        <f>ROUND(C78,2)</f>
        <v>50.04</v>
      </c>
      <c r="E78" s="60">
        <v>55.87</v>
      </c>
      <c r="F78" s="61">
        <v>5.080000000000001</v>
      </c>
      <c r="G78" s="74">
        <v>0.02498</v>
      </c>
      <c r="H78" s="63">
        <f>MAX(G78,-0.12*F78)</f>
        <v>0.02498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3.4890815E-5</v>
      </c>
      <c r="S78" s="60">
        <f>MIN($S$6/100*F78,150)</f>
        <v>0.6096000000000001</v>
      </c>
      <c r="T78" s="60">
        <f>MIN($T$6/100*F78,200)</f>
        <v>0.7620000000000001</v>
      </c>
      <c r="U78" s="60">
        <f>MIN($U$6/100*F78,250)</f>
        <v>1.016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3.4890815E-5</v>
      </c>
      <c r="AB78" s="139">
        <f>IF(AA78&gt;=0,AA78,"")</f>
        <v>3.4890815E-5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50.01</v>
      </c>
      <c r="D79" s="73">
        <f>ROUND(C79,2)</f>
        <v>50.01</v>
      </c>
      <c r="E79" s="60">
        <v>223.48</v>
      </c>
      <c r="F79" s="61">
        <v>5.080000000000001</v>
      </c>
      <c r="G79" s="74">
        <v>0.06421</v>
      </c>
      <c r="H79" s="63">
        <f>MAX(G79,-0.12*F79)</f>
        <v>0.06421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0.00035874127</v>
      </c>
      <c r="S79" s="60">
        <f>MIN($S$6/100*F79,150)</f>
        <v>0.6096000000000001</v>
      </c>
      <c r="T79" s="60">
        <f>MIN($T$6/100*F79,200)</f>
        <v>0.7620000000000001</v>
      </c>
      <c r="U79" s="60">
        <f>MIN($U$6/100*F79,250)</f>
        <v>1.016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0.00035874127</v>
      </c>
      <c r="AB79" s="139">
        <f>IF(AA79&gt;=0,AA79,"")</f>
        <v>0.00035874127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50.05</v>
      </c>
      <c r="D80" s="73">
        <f>ROUND(C80,2)</f>
        <v>50.05</v>
      </c>
      <c r="E80" s="60">
        <v>0</v>
      </c>
      <c r="F80" s="61">
        <v>5.080000000000001</v>
      </c>
      <c r="G80" s="74">
        <v>0.04147</v>
      </c>
      <c r="H80" s="63">
        <f>MAX(G80,-0.12*F80)</f>
        <v>0.04147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0.6096000000000001</v>
      </c>
      <c r="T80" s="60">
        <f>MIN($T$6/100*F80,200)</f>
        <v>0.7620000000000001</v>
      </c>
      <c r="U80" s="60">
        <f>MIN($U$6/100*F80,250)</f>
        <v>1.016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49.95</v>
      </c>
      <c r="D81" s="73">
        <f>ROUND(C81,2)</f>
        <v>49.95</v>
      </c>
      <c r="E81" s="60">
        <v>442.05</v>
      </c>
      <c r="F81" s="61">
        <v>5.080000000000001</v>
      </c>
      <c r="G81" s="74">
        <v>-0.27214</v>
      </c>
      <c r="H81" s="63">
        <f>MAX(G81,-0.12*F81)</f>
        <v>-0.27214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-0.003007487175</v>
      </c>
      <c r="S81" s="60">
        <f>MIN($S$6/100*F81,150)</f>
        <v>0.6096000000000001</v>
      </c>
      <c r="T81" s="60">
        <f>MIN($T$6/100*F81,200)</f>
        <v>0.7620000000000001</v>
      </c>
      <c r="U81" s="60">
        <f>MIN($U$6/100*F81,250)</f>
        <v>1.016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-0.003007487175</v>
      </c>
      <c r="AB81" s="139" t="str">
        <f>IF(AA81&gt;=0,AA81,"")</f>
        <v/>
      </c>
      <c r="AC81" s="76">
        <f>IF(AA81&lt;0,AA81,"")</f>
        <v>-0.003007487175</v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49.99</v>
      </c>
      <c r="D82" s="73">
        <f>ROUND(C82,2)</f>
        <v>49.99</v>
      </c>
      <c r="E82" s="60">
        <v>311.89</v>
      </c>
      <c r="F82" s="61">
        <v>5.080000000000001</v>
      </c>
      <c r="G82" s="74">
        <v>0.43393</v>
      </c>
      <c r="H82" s="63">
        <f>MAX(G82,-0.12*F82)</f>
        <v>0.43393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0.0033834606925</v>
      </c>
      <c r="S82" s="60">
        <f>MIN($S$6/100*F82,150)</f>
        <v>0.6096000000000001</v>
      </c>
      <c r="T82" s="60">
        <f>MIN($T$6/100*F82,200)</f>
        <v>0.7620000000000001</v>
      </c>
      <c r="U82" s="60">
        <f>MIN($U$6/100*F82,250)</f>
        <v>1.016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0.0033834606925</v>
      </c>
      <c r="AB82" s="139">
        <f>IF(AA82&gt;=0,AA82,"")</f>
        <v>0.0033834606925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49.94</v>
      </c>
      <c r="D83" s="73">
        <f>ROUND(C83,2)</f>
        <v>49.94</v>
      </c>
      <c r="E83" s="60">
        <v>474.59</v>
      </c>
      <c r="F83" s="61">
        <v>5.080000000000001</v>
      </c>
      <c r="G83" s="74">
        <v>0.16323</v>
      </c>
      <c r="H83" s="63">
        <f>MAX(G83,-0.12*F83)</f>
        <v>0.16323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0.0019366831425</v>
      </c>
      <c r="S83" s="60">
        <f>MIN($S$6/100*F83,150)</f>
        <v>0.6096000000000001</v>
      </c>
      <c r="T83" s="60">
        <f>MIN($T$6/100*F83,200)</f>
        <v>0.7620000000000001</v>
      </c>
      <c r="U83" s="60">
        <f>MIN($U$6/100*F83,250)</f>
        <v>1.016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0.0019366831425</v>
      </c>
      <c r="AB83" s="139">
        <f>IF(AA83&gt;=0,AA83,"")</f>
        <v>0.0019366831425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49.97</v>
      </c>
      <c r="D84" s="73">
        <f>ROUND(C84,2)</f>
        <v>49.97</v>
      </c>
      <c r="E84" s="60">
        <v>376.97</v>
      </c>
      <c r="F84" s="61">
        <v>5.080000000000001</v>
      </c>
      <c r="G84" s="74">
        <v>0.22596</v>
      </c>
      <c r="H84" s="63">
        <f>MAX(G84,-0.12*F84)</f>
        <v>0.22596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0.00212950353</v>
      </c>
      <c r="S84" s="60">
        <f>MIN($S$6/100*F84,150)</f>
        <v>0.6096000000000001</v>
      </c>
      <c r="T84" s="60">
        <f>MIN($T$6/100*F84,200)</f>
        <v>0.7620000000000001</v>
      </c>
      <c r="U84" s="60">
        <f>MIN($U$6/100*F84,250)</f>
        <v>1.016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0.00212950353</v>
      </c>
      <c r="AB84" s="139">
        <f>IF(AA84&gt;=0,AA84,"")</f>
        <v>0.00212950353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</v>
      </c>
      <c r="D85" s="73">
        <f>ROUND(C85,2)</f>
        <v>50</v>
      </c>
      <c r="E85" s="60">
        <v>279.35</v>
      </c>
      <c r="F85" s="61">
        <v>5.080000000000001</v>
      </c>
      <c r="G85" s="74">
        <v>0.42806</v>
      </c>
      <c r="H85" s="63">
        <f>MAX(G85,-0.12*F85)</f>
        <v>0.42806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0.002989464025</v>
      </c>
      <c r="S85" s="60">
        <f>MIN($S$6/100*F85,150)</f>
        <v>0.6096000000000001</v>
      </c>
      <c r="T85" s="60">
        <f>MIN($T$6/100*F85,200)</f>
        <v>0.7620000000000001</v>
      </c>
      <c r="U85" s="60">
        <f>MIN($U$6/100*F85,250)</f>
        <v>1.016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0.002989464025</v>
      </c>
      <c r="AB85" s="139">
        <f>IF(AA85&gt;=0,AA85,"")</f>
        <v>0.002989464025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50</v>
      </c>
      <c r="D86" s="73">
        <f>ROUND(C86,2)</f>
        <v>50</v>
      </c>
      <c r="E86" s="60">
        <v>279.35</v>
      </c>
      <c r="F86" s="61">
        <v>5.080000000000001</v>
      </c>
      <c r="G86" s="74">
        <v>0.23733</v>
      </c>
      <c r="H86" s="63">
        <f>MAX(G86,-0.12*F86)</f>
        <v>0.23733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0.0016574533875</v>
      </c>
      <c r="S86" s="60">
        <f>MIN($S$6/100*F86,150)</f>
        <v>0.6096000000000001</v>
      </c>
      <c r="T86" s="60">
        <f>MIN($T$6/100*F86,200)</f>
        <v>0.7620000000000001</v>
      </c>
      <c r="U86" s="60">
        <f>MIN($U$6/100*F86,250)</f>
        <v>1.016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0.0016574533875</v>
      </c>
      <c r="AB86" s="139">
        <f>IF(AA86&gt;=0,AA86,"")</f>
        <v>0.0016574533875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50.01</v>
      </c>
      <c r="D87" s="73">
        <f>ROUND(C87,2)</f>
        <v>50.01</v>
      </c>
      <c r="E87" s="60">
        <v>223.48</v>
      </c>
      <c r="F87" s="61">
        <v>5.080000000000001</v>
      </c>
      <c r="G87" s="74">
        <v>0.31583</v>
      </c>
      <c r="H87" s="63">
        <f>MAX(G87,-0.12*F87)</f>
        <v>0.31583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0.00176454221</v>
      </c>
      <c r="S87" s="60">
        <f>MIN($S$6/100*F87,150)</f>
        <v>0.6096000000000001</v>
      </c>
      <c r="T87" s="60">
        <f>MIN($T$6/100*F87,200)</f>
        <v>0.7620000000000001</v>
      </c>
      <c r="U87" s="60">
        <f>MIN($U$6/100*F87,250)</f>
        <v>1.016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0.00176454221</v>
      </c>
      <c r="AB87" s="139">
        <f>IF(AA87&gt;=0,AA87,"")</f>
        <v>0.00176454221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50.04</v>
      </c>
      <c r="D88" s="73">
        <f>ROUND(C88,2)</f>
        <v>50.04</v>
      </c>
      <c r="E88" s="60">
        <v>55.87</v>
      </c>
      <c r="F88" s="61">
        <v>5.080000000000001</v>
      </c>
      <c r="G88" s="74">
        <v>0.30593</v>
      </c>
      <c r="H88" s="63">
        <f>MAX(G88,-0.12*F88)</f>
        <v>0.30593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0.0004273077274999999</v>
      </c>
      <c r="S88" s="60">
        <f>MIN($S$6/100*F88,150)</f>
        <v>0.6096000000000001</v>
      </c>
      <c r="T88" s="60">
        <f>MIN($T$6/100*F88,200)</f>
        <v>0.7620000000000001</v>
      </c>
      <c r="U88" s="60">
        <f>MIN($U$6/100*F88,250)</f>
        <v>1.016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0.0004273077274999999</v>
      </c>
      <c r="AB88" s="139">
        <f>IF(AA88&gt;=0,AA88,"")</f>
        <v>0.0004273077274999999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50</v>
      </c>
      <c r="D89" s="73">
        <f>ROUND(C89,2)</f>
        <v>50</v>
      </c>
      <c r="E89" s="60">
        <v>279.35</v>
      </c>
      <c r="F89" s="61">
        <v>5.080000000000001</v>
      </c>
      <c r="G89" s="74">
        <v>0.30812</v>
      </c>
      <c r="H89" s="63">
        <f>MAX(G89,-0.12*F89)</f>
        <v>0.30812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0.00215183305</v>
      </c>
      <c r="S89" s="60">
        <f>MIN($S$6/100*F89,150)</f>
        <v>0.6096000000000001</v>
      </c>
      <c r="T89" s="60">
        <f>MIN($T$6/100*F89,200)</f>
        <v>0.7620000000000001</v>
      </c>
      <c r="U89" s="60">
        <f>MIN($U$6/100*F89,250)</f>
        <v>1.016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0.00215183305</v>
      </c>
      <c r="AB89" s="139">
        <f>IF(AA89&gt;=0,AA89,"")</f>
        <v>0.00215183305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49.99</v>
      </c>
      <c r="D90" s="73">
        <f>ROUND(C90,2)</f>
        <v>49.99</v>
      </c>
      <c r="E90" s="60">
        <v>311.89</v>
      </c>
      <c r="F90" s="61">
        <v>5.080000000000001</v>
      </c>
      <c r="G90" s="74">
        <v>0.30519</v>
      </c>
      <c r="H90" s="63">
        <f>MAX(G90,-0.12*F90)</f>
        <v>0.30519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0.0023796427275</v>
      </c>
      <c r="S90" s="60">
        <f>MIN($S$6/100*F90,150)</f>
        <v>0.6096000000000001</v>
      </c>
      <c r="T90" s="60">
        <f>MIN($T$6/100*F90,200)</f>
        <v>0.7620000000000001</v>
      </c>
      <c r="U90" s="60">
        <f>MIN($U$6/100*F90,250)</f>
        <v>1.016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0.0023796427275</v>
      </c>
      <c r="AB90" s="139">
        <f>IF(AA90&gt;=0,AA90,"")</f>
        <v>0.0023796427275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50.01</v>
      </c>
      <c r="D91" s="73">
        <f>ROUND(C91,2)</f>
        <v>50.01</v>
      </c>
      <c r="E91" s="60">
        <v>223.48</v>
      </c>
      <c r="F91" s="61">
        <v>5.080000000000001</v>
      </c>
      <c r="G91" s="74">
        <v>0.21789</v>
      </c>
      <c r="H91" s="63">
        <f>MAX(G91,-0.12*F91)</f>
        <v>0.21789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0.00121735143</v>
      </c>
      <c r="S91" s="60">
        <f>MIN($S$6/100*F91,150)</f>
        <v>0.6096000000000001</v>
      </c>
      <c r="T91" s="60">
        <f>MIN($T$6/100*F91,200)</f>
        <v>0.7620000000000001</v>
      </c>
      <c r="U91" s="60">
        <f>MIN($U$6/100*F91,250)</f>
        <v>1.016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0.00121735143</v>
      </c>
      <c r="AB91" s="139">
        <f>IF(AA91&gt;=0,AA91,"")</f>
        <v>0.00121735143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49.98</v>
      </c>
      <c r="D92" s="73">
        <f>ROUND(C92,2)</f>
        <v>49.98</v>
      </c>
      <c r="E92" s="60">
        <v>344.43</v>
      </c>
      <c r="F92" s="61">
        <v>5.07</v>
      </c>
      <c r="G92" s="74">
        <v>0.20424</v>
      </c>
      <c r="H92" s="63">
        <f>MAX(G92,-0.12*F92)</f>
        <v>0.20424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0.00175865958</v>
      </c>
      <c r="S92" s="60">
        <f>MIN($S$6/100*F92,150)</f>
        <v>0.6084000000000001</v>
      </c>
      <c r="T92" s="60">
        <f>MIN($T$6/100*F92,200)</f>
        <v>0.7605000000000001</v>
      </c>
      <c r="U92" s="60">
        <f>MIN($U$6/100*F92,250)</f>
        <v>1.014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0.00175865958</v>
      </c>
      <c r="AB92" s="139">
        <f>IF(AA92&gt;=0,AA92,"")</f>
        <v>0.00175865958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</v>
      </c>
      <c r="D93" s="73">
        <f>ROUND(C93,2)</f>
        <v>50</v>
      </c>
      <c r="E93" s="60">
        <v>279.35</v>
      </c>
      <c r="F93" s="61">
        <v>5.07</v>
      </c>
      <c r="G93" s="74">
        <v>0.19946</v>
      </c>
      <c r="H93" s="63">
        <f>MAX(G93,-0.12*F93)</f>
        <v>0.19946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0.001392978775</v>
      </c>
      <c r="S93" s="60">
        <f>MIN($S$6/100*F93,150)</f>
        <v>0.6084000000000001</v>
      </c>
      <c r="T93" s="60">
        <f>MIN($T$6/100*F93,200)</f>
        <v>0.7605000000000001</v>
      </c>
      <c r="U93" s="60">
        <f>MIN($U$6/100*F93,250)</f>
        <v>1.014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0.001392978775</v>
      </c>
      <c r="AB93" s="139">
        <f>IF(AA93&gt;=0,AA93,"")</f>
        <v>0.001392978775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</v>
      </c>
      <c r="D94" s="73">
        <f>ROUND(C94,2)</f>
        <v>50</v>
      </c>
      <c r="E94" s="60">
        <v>279.35</v>
      </c>
      <c r="F94" s="61">
        <v>5.07</v>
      </c>
      <c r="G94" s="74">
        <v>0.21743</v>
      </c>
      <c r="H94" s="63">
        <f>MAX(G94,-0.12*F94)</f>
        <v>0.21743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0.0015184767625</v>
      </c>
      <c r="S94" s="60">
        <f>MIN($S$6/100*F94,150)</f>
        <v>0.6084000000000001</v>
      </c>
      <c r="T94" s="60">
        <f>MIN($T$6/100*F94,200)</f>
        <v>0.7605000000000001</v>
      </c>
      <c r="U94" s="60">
        <f>MIN($U$6/100*F94,250)</f>
        <v>1.014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0.0015184767625</v>
      </c>
      <c r="AB94" s="139">
        <f>IF(AA94&gt;=0,AA94,"")</f>
        <v>0.0015184767625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50.03</v>
      </c>
      <c r="D95" s="73">
        <f>ROUND(C95,2)</f>
        <v>50.03</v>
      </c>
      <c r="E95" s="60">
        <v>111.74</v>
      </c>
      <c r="F95" s="61">
        <v>5.07</v>
      </c>
      <c r="G95" s="74">
        <v>0.24568</v>
      </c>
      <c r="H95" s="63">
        <f>MAX(G95,-0.12*F95)</f>
        <v>0.24568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0.00068630708</v>
      </c>
      <c r="S95" s="60">
        <f>MIN($S$6/100*F95,150)</f>
        <v>0.6084000000000001</v>
      </c>
      <c r="T95" s="60">
        <f>MIN($T$6/100*F95,200)</f>
        <v>0.7605000000000001</v>
      </c>
      <c r="U95" s="60">
        <f>MIN($U$6/100*F95,250)</f>
        <v>1.014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0.00068630708</v>
      </c>
      <c r="AB95" s="139">
        <f>IF(AA95&gt;=0,AA95,"")</f>
        <v>0.00068630708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49.98</v>
      </c>
      <c r="D96" s="73">
        <f>ROUND(C96,2)</f>
        <v>49.98</v>
      </c>
      <c r="E96" s="60">
        <v>344.43</v>
      </c>
      <c r="F96" s="61">
        <v>5.07</v>
      </c>
      <c r="G96" s="74">
        <v>0.25227</v>
      </c>
      <c r="H96" s="63">
        <f>MAX(G96,-0.12*F96)</f>
        <v>0.25227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0.0021722339025</v>
      </c>
      <c r="S96" s="60">
        <f>MIN($S$6/100*F96,150)</f>
        <v>0.6084000000000001</v>
      </c>
      <c r="T96" s="60">
        <f>MIN($T$6/100*F96,200)</f>
        <v>0.7605000000000001</v>
      </c>
      <c r="U96" s="60">
        <f>MIN($U$6/100*F96,250)</f>
        <v>1.014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0.0021722339025</v>
      </c>
      <c r="AB96" s="139">
        <f>IF(AA96&gt;=0,AA96,"")</f>
        <v>0.0021722339025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50.01</v>
      </c>
      <c r="D97" s="73">
        <f>ROUND(C97,2)</f>
        <v>50.01</v>
      </c>
      <c r="E97" s="60">
        <v>223.48</v>
      </c>
      <c r="F97" s="61">
        <v>5.07</v>
      </c>
      <c r="G97" s="74">
        <v>0.36194</v>
      </c>
      <c r="H97" s="63">
        <f>MAX(G97,-0.12*F97)</f>
        <v>0.36194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0.00202215878</v>
      </c>
      <c r="S97" s="60">
        <f>MIN($S$6/100*F97,150)</f>
        <v>0.6084000000000001</v>
      </c>
      <c r="T97" s="60">
        <f>MIN($T$6/100*F97,200)</f>
        <v>0.7605000000000001</v>
      </c>
      <c r="U97" s="60">
        <f>MIN($U$6/100*F97,250)</f>
        <v>1.014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0.00202215878</v>
      </c>
      <c r="AB97" s="139">
        <f>IF(AA97&gt;=0,AA97,"")</f>
        <v>0.00202215878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50.03</v>
      </c>
      <c r="D98" s="73">
        <f>ROUND(C98,2)</f>
        <v>50.03</v>
      </c>
      <c r="E98" s="60">
        <v>111.74</v>
      </c>
      <c r="F98" s="61">
        <v>5.07</v>
      </c>
      <c r="G98" s="74">
        <v>0.36635</v>
      </c>
      <c r="H98" s="63">
        <f>MAX(G98,-0.12*F98)</f>
        <v>0.36635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0.001023398725</v>
      </c>
      <c r="S98" s="60">
        <f>MIN($S$6/100*F98,150)</f>
        <v>0.6084000000000001</v>
      </c>
      <c r="T98" s="60">
        <f>MIN($T$6/100*F98,200)</f>
        <v>0.7605000000000001</v>
      </c>
      <c r="U98" s="60">
        <f>MIN($U$6/100*F98,250)</f>
        <v>1.014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0.001023398725</v>
      </c>
      <c r="AB98" s="139">
        <f>IF(AA98&gt;=0,AA98,"")</f>
        <v>0.001023398725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50.02</v>
      </c>
      <c r="D99" s="73">
        <f>ROUND(C99,2)</f>
        <v>50.02</v>
      </c>
      <c r="E99" s="60">
        <v>167.61</v>
      </c>
      <c r="F99" s="61">
        <v>5.07</v>
      </c>
      <c r="G99" s="74">
        <v>0.36452</v>
      </c>
      <c r="H99" s="63">
        <f>MAX(G99,-0.12*F99)</f>
        <v>0.36452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0.00152742993</v>
      </c>
      <c r="S99" s="60">
        <f>MIN($S$6/100*F99,150)</f>
        <v>0.6084000000000001</v>
      </c>
      <c r="T99" s="60">
        <f>MIN($T$6/100*F99,200)</f>
        <v>0.7605000000000001</v>
      </c>
      <c r="U99" s="60">
        <f>MIN($U$6/100*F99,250)</f>
        <v>1.014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0.00152742993</v>
      </c>
      <c r="AB99" s="139">
        <f>IF(AA99&gt;=0,AA99,"")</f>
        <v>0.00152742993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49.97</v>
      </c>
      <c r="D100" s="73">
        <f>ROUND(C100,2)</f>
        <v>49.97</v>
      </c>
      <c r="E100" s="60">
        <v>376.97</v>
      </c>
      <c r="F100" s="61">
        <v>5.07</v>
      </c>
      <c r="G100" s="74">
        <v>0.35241</v>
      </c>
      <c r="H100" s="63">
        <f>MAX(G100,-0.12*F100)</f>
        <v>0.35241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0.0033211999425</v>
      </c>
      <c r="S100" s="60">
        <f>MIN($S$6/100*F100,150)</f>
        <v>0.6084000000000001</v>
      </c>
      <c r="T100" s="60">
        <f>MIN($T$6/100*F100,200)</f>
        <v>0.7605000000000001</v>
      </c>
      <c r="U100" s="60">
        <f>MIN($U$6/100*F100,250)</f>
        <v>1.014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0.0033211999425</v>
      </c>
      <c r="AB100" s="139">
        <f>IF(AA100&gt;=0,AA100,"")</f>
        <v>0.0033211999425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49.98</v>
      </c>
      <c r="D101" s="73">
        <f>ROUND(C101,2)</f>
        <v>49.98</v>
      </c>
      <c r="E101" s="60">
        <v>344.43</v>
      </c>
      <c r="F101" s="61">
        <v>5.07</v>
      </c>
      <c r="G101" s="74">
        <v>0.33077</v>
      </c>
      <c r="H101" s="63">
        <f>MAX(G101,-0.12*F101)</f>
        <v>0.33077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0.0028481777775</v>
      </c>
      <c r="S101" s="60">
        <f>MIN($S$6/100*F101,150)</f>
        <v>0.6084000000000001</v>
      </c>
      <c r="T101" s="60">
        <f>MIN($T$6/100*F101,200)</f>
        <v>0.7605000000000001</v>
      </c>
      <c r="U101" s="60">
        <f>MIN($U$6/100*F101,250)</f>
        <v>1.014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0.0028481777775</v>
      </c>
      <c r="AB101" s="139">
        <f>IF(AA101&gt;=0,AA101,"")</f>
        <v>0.0028481777775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49.98</v>
      </c>
      <c r="D102" s="73">
        <f>ROUND(C102,2)</f>
        <v>49.98</v>
      </c>
      <c r="E102" s="60">
        <v>344.43</v>
      </c>
      <c r="F102" s="61">
        <v>5.07</v>
      </c>
      <c r="G102" s="74">
        <v>0.32856</v>
      </c>
      <c r="H102" s="63">
        <f>MAX(G102,-0.12*F102)</f>
        <v>0.32856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0.00282914802</v>
      </c>
      <c r="S102" s="60">
        <f>MIN($S$6/100*F102,150)</f>
        <v>0.6084000000000001</v>
      </c>
      <c r="T102" s="60">
        <f>MIN($T$6/100*F102,200)</f>
        <v>0.7605000000000001</v>
      </c>
      <c r="U102" s="60">
        <f>MIN($U$6/100*F102,250)</f>
        <v>1.014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0.00282914802</v>
      </c>
      <c r="AB102" s="139">
        <f>IF(AA102&gt;=0,AA102,"")</f>
        <v>0.00282914802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50.01</v>
      </c>
      <c r="D103" s="98">
        <f>ROUND(C103,2)</f>
        <v>50.01</v>
      </c>
      <c r="E103" s="99">
        <v>223.48</v>
      </c>
      <c r="F103" s="61">
        <v>5.07</v>
      </c>
      <c r="G103" s="100">
        <v>0.3326</v>
      </c>
      <c r="H103" s="101">
        <f>MAX(G103,-0.12*F103)</f>
        <v>0.3326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0.0018582362</v>
      </c>
      <c r="S103" s="105">
        <f>MIN($S$6/100*F103,150)</f>
        <v>0.6084000000000001</v>
      </c>
      <c r="T103" s="105">
        <f>MIN($T$6/100*F103,200)</f>
        <v>0.7605000000000001</v>
      </c>
      <c r="U103" s="105">
        <f>MIN($U$6/100*F103,250)</f>
        <v>1.014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0.0018582362</v>
      </c>
      <c r="AB103" s="140">
        <f>IF(AA103&gt;=0,AA103,"")</f>
        <v>0.0018582362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49.99406250000001</v>
      </c>
      <c r="D104" s="110">
        <f>ROUND(C104,2)</f>
        <v>49.99</v>
      </c>
      <c r="E104" s="111">
        <f>AVERAGE(E6:E103)</f>
        <v>275.9229166666665</v>
      </c>
      <c r="F104" s="111">
        <f>AVERAGE(F6:F103)</f>
        <v>4.00833333333333</v>
      </c>
      <c r="G104" s="112">
        <f>SUM(G8:G103)/4</f>
        <v>9.275109999999996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0.3125505418175</v>
      </c>
      <c r="S104" s="113"/>
      <c r="T104" s="113"/>
      <c r="U104" s="113"/>
      <c r="V104" s="113"/>
      <c r="W104" s="113"/>
      <c r="X104" s="113"/>
      <c r="Y104" s="114">
        <f>SUM(Y8:Y103)</f>
        <v>0.1808293005425</v>
      </c>
      <c r="Z104" s="114">
        <f>SUM(Z8:Z103)</f>
        <v>0</v>
      </c>
      <c r="AA104" s="115">
        <f>SUM(AA8:AA103)</f>
        <v>0.49337984236</v>
      </c>
      <c r="AB104" s="116">
        <f>SUM(AB8:AB103)</f>
        <v>0.4974278047225</v>
      </c>
      <c r="AC104" s="117">
        <f>SUM(AC8:AC103)</f>
        <v>-0.0040479623625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0.0625101083635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0.49337984236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55.8702</v>
      </c>
      <c r="AH152" s="86">
        <f>MIN(AG152,$C$2)</f>
        <v>55.8702</v>
      </c>
    </row>
    <row r="153" spans="1:37" customHeight="1" ht="16">
      <c r="AE153" s="16"/>
      <c r="AF153" s="133">
        <f>ROUND((AF152-0.01),2)</f>
        <v>50.03</v>
      </c>
      <c r="AG153" s="134">
        <f>2*$A$2/5</f>
        <v>111.7404</v>
      </c>
      <c r="AH153" s="86">
        <f>MIN(AG153,$C$2)</f>
        <v>111.7404</v>
      </c>
    </row>
    <row r="154" spans="1:37" customHeight="1" ht="16">
      <c r="AE154" s="16"/>
      <c r="AF154" s="133">
        <f>ROUND((AF153-0.01),2)</f>
        <v>50.02</v>
      </c>
      <c r="AG154" s="134">
        <f>3*$A$2/5</f>
        <v>167.6106</v>
      </c>
      <c r="AH154" s="86">
        <f>MIN(AG154,$C$2)</f>
        <v>167.6106</v>
      </c>
    </row>
    <row r="155" spans="1:37" customHeight="1" ht="16">
      <c r="AE155" s="16"/>
      <c r="AF155" s="133">
        <f>ROUND((AF154-0.01),2)</f>
        <v>50.01</v>
      </c>
      <c r="AG155" s="134">
        <f>4*$A$2/5</f>
        <v>223.4808</v>
      </c>
      <c r="AH155" s="86">
        <f>MIN(AG155,$C$2)</f>
        <v>223.4808</v>
      </c>
    </row>
    <row r="156" spans="1:37" customHeight="1" ht="16">
      <c r="AE156" s="16"/>
      <c r="AF156" s="133">
        <f>ROUND((AF155-0.01),2)</f>
        <v>50</v>
      </c>
      <c r="AG156" s="134">
        <f>5*$A$2/5</f>
        <v>279.351</v>
      </c>
      <c r="AH156" s="86">
        <f>MIN(AG156,$C$2)</f>
        <v>279.351</v>
      </c>
    </row>
    <row r="157" spans="1:37" customHeight="1" ht="16">
      <c r="AE157" s="16"/>
      <c r="AF157" s="133">
        <f>ROUND((AF156-0.01),2)</f>
        <v>49.99</v>
      </c>
      <c r="AG157" s="134">
        <f>50+15*$A$2/16</f>
        <v>311.8915625</v>
      </c>
      <c r="AH157" s="86">
        <f>MIN(AG157,$C$2)</f>
        <v>311.8915625</v>
      </c>
    </row>
    <row r="158" spans="1:37" customHeight="1" ht="16">
      <c r="AE158" s="16"/>
      <c r="AF158" s="133">
        <f>ROUND((AF157-0.01),2)</f>
        <v>49.98</v>
      </c>
      <c r="AG158" s="134">
        <f>100+14*$A$2/16</f>
        <v>344.432125</v>
      </c>
      <c r="AH158" s="86">
        <f>MIN(AG158,$C$2)</f>
        <v>344.432125</v>
      </c>
    </row>
    <row r="159" spans="1:37" customHeight="1" ht="16">
      <c r="AE159" s="16"/>
      <c r="AF159" s="133">
        <f>ROUND((AF158-0.01),2)</f>
        <v>49.97</v>
      </c>
      <c r="AG159" s="134">
        <f>150+13*$A$2/16</f>
        <v>376.9726875</v>
      </c>
      <c r="AH159" s="86">
        <f>MIN(AG159,$C$2)</f>
        <v>376.9726875</v>
      </c>
    </row>
    <row r="160" spans="1:37" customHeight="1" ht="16">
      <c r="AE160" s="16"/>
      <c r="AF160" s="133">
        <f>ROUND((AF159-0.01),2)</f>
        <v>49.96</v>
      </c>
      <c r="AG160" s="134">
        <f>200+12*$A$2/16</f>
        <v>409.51325</v>
      </c>
      <c r="AH160" s="86">
        <f>MIN(AG160,$C$2)</f>
        <v>409.51325</v>
      </c>
    </row>
    <row r="161" spans="1:37" customHeight="1" ht="16">
      <c r="AE161" s="16"/>
      <c r="AF161" s="133">
        <f>ROUND((AF160-0.01),2)</f>
        <v>49.95</v>
      </c>
      <c r="AG161" s="134">
        <f>250+11*$A$2/16</f>
        <v>442.0538125</v>
      </c>
      <c r="AH161" s="86">
        <f>MIN(AG161,$C$2)</f>
        <v>442.0538125</v>
      </c>
    </row>
    <row r="162" spans="1:37" customHeight="1" ht="16">
      <c r="AE162" s="16"/>
      <c r="AF162" s="133">
        <f>ROUND((AF161-0.01),2)</f>
        <v>49.94</v>
      </c>
      <c r="AG162" s="134">
        <f>300+10*$A$2/16</f>
        <v>474.594375</v>
      </c>
      <c r="AH162" s="86">
        <f>MIN(AG162,$C$2)</f>
        <v>474.594375</v>
      </c>
    </row>
    <row r="163" spans="1:37" customHeight="1" ht="16">
      <c r="AE163" s="16"/>
      <c r="AF163" s="133">
        <f>ROUND((AF162-0.01),2)</f>
        <v>49.93</v>
      </c>
      <c r="AG163" s="134">
        <f>350+9*$A$2/16</f>
        <v>507.1349375</v>
      </c>
      <c r="AH163" s="86">
        <f>MIN(AG163,$C$2)</f>
        <v>507.1349375</v>
      </c>
    </row>
    <row r="164" spans="1:37" customHeight="1" ht="15">
      <c r="AE164" s="16"/>
      <c r="AF164" s="133">
        <f>ROUND((AF163-0.01),2)</f>
        <v>49.92</v>
      </c>
      <c r="AG164" s="134">
        <f>400+8*$A$2/16</f>
        <v>539.6755000000001</v>
      </c>
      <c r="AH164" s="135">
        <f>MIN(AG164,$C$2)</f>
        <v>539.6755000000001</v>
      </c>
    </row>
    <row r="165" spans="1:37" customHeight="1" ht="15">
      <c r="AE165" s="16"/>
      <c r="AF165" s="133">
        <f>ROUND((AF164-0.01),2)</f>
        <v>49.91</v>
      </c>
      <c r="AG165" s="134">
        <f>450+7*$A$2/16</f>
        <v>572.2160625</v>
      </c>
      <c r="AH165" s="135">
        <f>MIN(AG165,$C$2)</f>
        <v>572.2160625</v>
      </c>
    </row>
    <row r="166" spans="1:37" customHeight="1" ht="15">
      <c r="AE166" s="16"/>
      <c r="AF166" s="133">
        <f>ROUND((AF165-0.01),2)</f>
        <v>49.9</v>
      </c>
      <c r="AG166" s="134">
        <f>500+6*$A$2/16</f>
        <v>604.756625</v>
      </c>
      <c r="AH166" s="135">
        <f>MIN(AG166,$C$2)</f>
        <v>604.756625</v>
      </c>
    </row>
    <row r="167" spans="1:37" customHeight="1" ht="15">
      <c r="AE167" s="16"/>
      <c r="AF167" s="133">
        <f>ROUND((AF166-0.01),2)</f>
        <v>49.89</v>
      </c>
      <c r="AG167" s="134">
        <f>550+5*$A$2/16</f>
        <v>637.2971875000001</v>
      </c>
      <c r="AH167" s="135">
        <f>MIN(AG167,$C$2)</f>
        <v>637.2971875000001</v>
      </c>
    </row>
    <row r="168" spans="1:37" customHeight="1" ht="15">
      <c r="AE168" s="16"/>
      <c r="AF168" s="133">
        <f>ROUND((AF167-0.01),2)</f>
        <v>49.88</v>
      </c>
      <c r="AG168" s="134">
        <f>600+4*$A$2/16</f>
        <v>669.83775</v>
      </c>
      <c r="AH168" s="135">
        <f>MIN(AG168,$C$2)</f>
        <v>669.83775</v>
      </c>
    </row>
    <row r="169" spans="1:37" customHeight="1" ht="15">
      <c r="AE169" s="16"/>
      <c r="AF169" s="133">
        <f>ROUND((AF168-0.01),2)</f>
        <v>49.87</v>
      </c>
      <c r="AG169" s="134">
        <f>650+3*$A$2/16</f>
        <v>702.3783125</v>
      </c>
      <c r="AH169" s="135">
        <f>MIN(AG169,$C$2)</f>
        <v>702.3783125</v>
      </c>
    </row>
    <row r="170" spans="1:37" customHeight="1" ht="15">
      <c r="AE170" s="16"/>
      <c r="AF170" s="133">
        <f>ROUND((AF169-0.01),2)</f>
        <v>49.86</v>
      </c>
      <c r="AG170" s="134">
        <f>700+2*$A$2/16</f>
        <v>734.918875</v>
      </c>
      <c r="AH170" s="135">
        <f>MIN(AG170,$C$2)</f>
        <v>734.918875</v>
      </c>
    </row>
    <row r="171" spans="1:37" customHeight="1" ht="15">
      <c r="AE171" s="16"/>
      <c r="AF171" s="133">
        <f>ROUND((AF170-0.01),2)</f>
        <v>49.85</v>
      </c>
      <c r="AG171" s="134">
        <f>750+1*$A$2/16</f>
        <v>767.4594375</v>
      </c>
      <c r="AH171" s="135">
        <f>MIN(AG171,$C$2)</f>
        <v>767.4594375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0.2565669361505001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276.261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15.41</v>
      </c>
      <c r="K2" s="21"/>
      <c r="L2" s="21">
        <v>6</v>
      </c>
      <c r="M2" s="21"/>
      <c r="N2" s="21">
        <v>0.6909999999999999</v>
      </c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2.5</v>
      </c>
      <c r="M3" s="27"/>
      <c r="N3" s="27">
        <v>1.28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60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49.96</v>
      </c>
      <c r="D8" s="59">
        <f>ROUND(C8,2)</f>
        <v>49.96</v>
      </c>
      <c r="E8" s="60">
        <v>407.2</v>
      </c>
      <c r="F8" s="61">
        <v>5.09</v>
      </c>
      <c r="G8" s="62">
        <v>0.33427</v>
      </c>
      <c r="H8" s="63">
        <f>MAX(G8,-0.12*F8)</f>
        <v>0.33427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0.0034028686</v>
      </c>
      <c r="S8" s="60">
        <f>MIN($S$6/100*F8,150)</f>
        <v>0.6108</v>
      </c>
      <c r="T8" s="60">
        <f>MIN($T$6/100*F8,200)</f>
        <v>0.7635</v>
      </c>
      <c r="U8" s="60">
        <f>MIN($U$6/100*F8,250)</f>
        <v>1.018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0.0034028686</v>
      </c>
      <c r="AB8" s="64">
        <f>IF(AA8&gt;=0,AA8,"")</f>
        <v>0.0034028686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50</v>
      </c>
      <c r="D9" s="73">
        <f>ROUND(C9,2)</f>
        <v>50</v>
      </c>
      <c r="E9" s="60">
        <v>276.26</v>
      </c>
      <c r="F9" s="61">
        <v>5.09</v>
      </c>
      <c r="G9" s="74">
        <v>0.34381</v>
      </c>
      <c r="H9" s="63">
        <f>MAX(G9,-0.12*F9)</f>
        <v>0.34381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0.002374523765</v>
      </c>
      <c r="S9" s="60">
        <f>MIN($S$6/100*F9,150)</f>
        <v>0.6108</v>
      </c>
      <c r="T9" s="60">
        <f>MIN($T$6/100*F9,200)</f>
        <v>0.7635</v>
      </c>
      <c r="U9" s="60">
        <f>MIN($U$6/100*F9,250)</f>
        <v>1.018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0.002374523765</v>
      </c>
      <c r="AB9" s="139">
        <f>IF(AA9&gt;=0,AA9,"")</f>
        <v>0.002374523765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</v>
      </c>
      <c r="D10" s="73">
        <f>ROUND(C10,2)</f>
        <v>50</v>
      </c>
      <c r="E10" s="60">
        <v>276.26</v>
      </c>
      <c r="F10" s="61">
        <v>5.09</v>
      </c>
      <c r="G10" s="74">
        <v>0.37792</v>
      </c>
      <c r="H10" s="63">
        <f>MAX(G10,-0.12*F10)</f>
        <v>0.37792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0.00261010448</v>
      </c>
      <c r="S10" s="60">
        <f>MIN($S$6/100*F10,150)</f>
        <v>0.6108</v>
      </c>
      <c r="T10" s="60">
        <f>MIN($T$6/100*F10,200)</f>
        <v>0.7635</v>
      </c>
      <c r="U10" s="60">
        <f>MIN($U$6/100*F10,250)</f>
        <v>1.018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0.00261010448</v>
      </c>
      <c r="AB10" s="139">
        <f>IF(AA10&gt;=0,AA10,"")</f>
        <v>0.00261010448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</v>
      </c>
      <c r="D11" s="73">
        <f>ROUND(C11,2)</f>
        <v>50</v>
      </c>
      <c r="E11" s="60">
        <v>276.26</v>
      </c>
      <c r="F11" s="61">
        <v>5.09</v>
      </c>
      <c r="G11" s="74">
        <v>0.41055</v>
      </c>
      <c r="H11" s="63">
        <f>MAX(G11,-0.12*F11)</f>
        <v>0.41055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0.002835463575</v>
      </c>
      <c r="S11" s="60">
        <f>MIN($S$6/100*F11,150)</f>
        <v>0.6108</v>
      </c>
      <c r="T11" s="60">
        <f>MIN($T$6/100*F11,200)</f>
        <v>0.7635</v>
      </c>
      <c r="U11" s="60">
        <f>MIN($U$6/100*F11,250)</f>
        <v>1.018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0.002835463575</v>
      </c>
      <c r="AB11" s="139">
        <f>IF(AA11&gt;=0,AA11,"")</f>
        <v>0.002835463575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50.01</v>
      </c>
      <c r="D12" s="73">
        <f>ROUND(C12,2)</f>
        <v>50.01</v>
      </c>
      <c r="E12" s="60">
        <v>221.01</v>
      </c>
      <c r="F12" s="61">
        <v>5.09</v>
      </c>
      <c r="G12" s="74">
        <v>0.41386</v>
      </c>
      <c r="H12" s="63">
        <f>MAX(G12,-0.12*F12)</f>
        <v>0.41386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0.002286679965</v>
      </c>
      <c r="S12" s="60">
        <f>MIN($S$6/100*F12,150)</f>
        <v>0.6108</v>
      </c>
      <c r="T12" s="60">
        <f>MIN($T$6/100*F12,200)</f>
        <v>0.7635</v>
      </c>
      <c r="U12" s="60">
        <f>MIN($U$6/100*F12,250)</f>
        <v>1.018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0.002286679965</v>
      </c>
      <c r="AB12" s="139">
        <f>IF(AA12&gt;=0,AA12,"")</f>
        <v>0.002286679965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50.02</v>
      </c>
      <c r="D13" s="73">
        <f>ROUND(C13,2)</f>
        <v>50.02</v>
      </c>
      <c r="E13" s="60">
        <v>165.76</v>
      </c>
      <c r="F13" s="61">
        <v>5.09</v>
      </c>
      <c r="G13" s="74">
        <v>0.62182</v>
      </c>
      <c r="H13" s="63">
        <f>MAX(G13,-0.12*F13)</f>
        <v>0.62182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1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0.00257682208</v>
      </c>
      <c r="S13" s="60">
        <f>MIN($S$6/100*F13,150)</f>
        <v>0.6108</v>
      </c>
      <c r="T13" s="60">
        <f>MIN($T$6/100*F13,200)</f>
        <v>0.7635</v>
      </c>
      <c r="U13" s="60">
        <f>MIN($U$6/100*F13,250)</f>
        <v>1.018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9.133376000000024E-6</v>
      </c>
      <c r="Z13" s="67">
        <f>IF(AND(C13&gt;=50.1,G13&lt;0),($A$2)*ABS(G13)/40000,0)</f>
        <v>0</v>
      </c>
      <c r="AA13" s="67">
        <f>R13+Y13+Z13</f>
        <v>0.002585955456</v>
      </c>
      <c r="AB13" s="139">
        <f>IF(AA13&gt;=0,AA13,"")</f>
        <v>0.002585955456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50</v>
      </c>
      <c r="D14" s="73">
        <f>ROUND(C14,2)</f>
        <v>50</v>
      </c>
      <c r="E14" s="60">
        <v>276.26</v>
      </c>
      <c r="F14" s="61">
        <v>5.09</v>
      </c>
      <c r="G14" s="74">
        <v>0.68711</v>
      </c>
      <c r="H14" s="63">
        <f>MAX(G14,-0.12*F14)</f>
        <v>0.68711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1</v>
      </c>
      <c r="N14" s="65">
        <f>IF(M14=M13,N13+M14,0)</f>
        <v>1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0.004745525215</v>
      </c>
      <c r="S14" s="60">
        <f>MIN($S$6/100*F14,150)</f>
        <v>0.6108</v>
      </c>
      <c r="T14" s="60">
        <f>MIN($T$6/100*F14,200)</f>
        <v>0.7635</v>
      </c>
      <c r="U14" s="60">
        <f>MIN($U$6/100*F14,250)</f>
        <v>1.018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0.000105407003</v>
      </c>
      <c r="Z14" s="67">
        <f>IF(AND(C14&gt;=50.1,G14&lt;0),($A$2)*ABS(G14)/40000,0)</f>
        <v>0</v>
      </c>
      <c r="AA14" s="67">
        <f>R14+Y14+Z14</f>
        <v>0.004850932218</v>
      </c>
      <c r="AB14" s="139">
        <f>IF(AA14&gt;=0,AA14,"")</f>
        <v>0.004850932218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50.01</v>
      </c>
      <c r="D15" s="73">
        <f>ROUND(C15,2)</f>
        <v>50.01</v>
      </c>
      <c r="E15" s="60">
        <v>221.01</v>
      </c>
      <c r="F15" s="61">
        <v>5.09</v>
      </c>
      <c r="G15" s="74">
        <v>0.61669</v>
      </c>
      <c r="H15" s="63">
        <f>MAX(G15,-0.12*F15)</f>
        <v>0.61669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1</v>
      </c>
      <c r="N15" s="65">
        <f>IF(M15=M14,N14+M15,0)</f>
        <v>2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0.0034073664225</v>
      </c>
      <c r="S15" s="60">
        <f>MIN($S$6/100*F15,150)</f>
        <v>0.6108</v>
      </c>
      <c r="T15" s="60">
        <f>MIN($T$6/100*F15,200)</f>
        <v>0.7635</v>
      </c>
      <c r="U15" s="60">
        <f>MIN($U$6/100*F15,250)</f>
        <v>1.018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6.508744499999945E-6</v>
      </c>
      <c r="Z15" s="67">
        <f>IF(AND(C15&gt;=50.1,G15&lt;0),($A$2)*ABS(G15)/40000,0)</f>
        <v>0</v>
      </c>
      <c r="AA15" s="67">
        <f>R15+Y15+Z15</f>
        <v>0.003413875167</v>
      </c>
      <c r="AB15" s="139">
        <f>IF(AA15&gt;=0,AA15,"")</f>
        <v>0.003413875167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49.99</v>
      </c>
      <c r="D16" s="73">
        <f>ROUND(C16,2)</f>
        <v>49.99</v>
      </c>
      <c r="E16" s="60">
        <v>308.99</v>
      </c>
      <c r="F16" s="61">
        <v>5.09</v>
      </c>
      <c r="G16" s="74">
        <v>0.39037</v>
      </c>
      <c r="H16" s="63">
        <f>MAX(G16,-0.12*F16)</f>
        <v>0.39037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0.0030155106575</v>
      </c>
      <c r="S16" s="60">
        <f>MIN($S$6/100*F16,150)</f>
        <v>0.6108</v>
      </c>
      <c r="T16" s="60">
        <f>MIN($T$6/100*F16,200)</f>
        <v>0.7635</v>
      </c>
      <c r="U16" s="60">
        <f>MIN($U$6/100*F16,250)</f>
        <v>1.018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0.0030155106575</v>
      </c>
      <c r="AB16" s="139">
        <f>IF(AA16&gt;=0,AA16,"")</f>
        <v>0.0030155106575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50.03</v>
      </c>
      <c r="D17" s="73">
        <f>ROUND(C17,2)</f>
        <v>50.03</v>
      </c>
      <c r="E17" s="60">
        <v>110.5</v>
      </c>
      <c r="F17" s="61">
        <v>5.09</v>
      </c>
      <c r="G17" s="74">
        <v>0.39037</v>
      </c>
      <c r="H17" s="63">
        <f>MAX(G17,-0.12*F17)</f>
        <v>0.39037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0.001078397125</v>
      </c>
      <c r="S17" s="60">
        <f>MIN($S$6/100*F17,150)</f>
        <v>0.6108</v>
      </c>
      <c r="T17" s="60">
        <f>MIN($T$6/100*F17,200)</f>
        <v>0.7635</v>
      </c>
      <c r="U17" s="60">
        <f>MIN($U$6/100*F17,250)</f>
        <v>1.018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0.001078397125</v>
      </c>
      <c r="AB17" s="139">
        <f>IF(AA17&gt;=0,AA17,"")</f>
        <v>0.001078397125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50.01</v>
      </c>
      <c r="D18" s="73">
        <f>ROUND(C18,2)</f>
        <v>50.01</v>
      </c>
      <c r="E18" s="60">
        <v>221.01</v>
      </c>
      <c r="F18" s="61">
        <v>5.09</v>
      </c>
      <c r="G18" s="74">
        <v>0.38855</v>
      </c>
      <c r="H18" s="63">
        <f>MAX(G18,-0.12*F18)</f>
        <v>0.38855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0.0021468358875</v>
      </c>
      <c r="S18" s="60">
        <f>MIN($S$6/100*F18,150)</f>
        <v>0.6108</v>
      </c>
      <c r="T18" s="60">
        <f>MIN($T$6/100*F18,200)</f>
        <v>0.7635</v>
      </c>
      <c r="U18" s="60">
        <f>MIN($U$6/100*F18,250)</f>
        <v>1.018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0.0021468358875</v>
      </c>
      <c r="AB18" s="139">
        <f>IF(AA18&gt;=0,AA18,"")</f>
        <v>0.0021468358875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50.03</v>
      </c>
      <c r="D19" s="73">
        <f>ROUND(C19,2)</f>
        <v>50.03</v>
      </c>
      <c r="E19" s="60">
        <v>110.5</v>
      </c>
      <c r="F19" s="61">
        <v>5.09</v>
      </c>
      <c r="G19" s="74">
        <v>0.40762</v>
      </c>
      <c r="H19" s="63">
        <f>MAX(G19,-0.12*F19)</f>
        <v>0.40762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0.00112605025</v>
      </c>
      <c r="S19" s="60">
        <f>MIN($S$6/100*F19,150)</f>
        <v>0.6108</v>
      </c>
      <c r="T19" s="60">
        <f>MIN($T$6/100*F19,200)</f>
        <v>0.7635</v>
      </c>
      <c r="U19" s="60">
        <f>MIN($U$6/100*F19,250)</f>
        <v>1.018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0.00112605025</v>
      </c>
      <c r="AB19" s="139">
        <f>IF(AA19&gt;=0,AA19,"")</f>
        <v>0.00112605025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50.05</v>
      </c>
      <c r="D20" s="73">
        <f>ROUND(C20,2)</f>
        <v>50.05</v>
      </c>
      <c r="E20" s="60">
        <v>0</v>
      </c>
      <c r="F20" s="61">
        <v>5.09</v>
      </c>
      <c r="G20" s="74">
        <v>0.40946</v>
      </c>
      <c r="H20" s="63">
        <f>MAX(G20,-0.12*F20)</f>
        <v>0.40946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0.6108</v>
      </c>
      <c r="T20" s="60">
        <f>MIN($T$6/100*F20,200)</f>
        <v>0.7635</v>
      </c>
      <c r="U20" s="60">
        <f>MIN($U$6/100*F20,250)</f>
        <v>1.018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0</v>
      </c>
      <c r="AB20" s="139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50.03</v>
      </c>
      <c r="D21" s="73">
        <f>ROUND(C21,2)</f>
        <v>50.03</v>
      </c>
      <c r="E21" s="60">
        <v>110.5</v>
      </c>
      <c r="F21" s="61">
        <v>5.09</v>
      </c>
      <c r="G21" s="74">
        <v>0.39882</v>
      </c>
      <c r="H21" s="63">
        <f>MAX(G21,-0.12*F21)</f>
        <v>0.39882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0.00110174025</v>
      </c>
      <c r="S21" s="60">
        <f>MIN($S$6/100*F21,150)</f>
        <v>0.6108</v>
      </c>
      <c r="T21" s="60">
        <f>MIN($T$6/100*F21,200)</f>
        <v>0.7635</v>
      </c>
      <c r="U21" s="60">
        <f>MIN($U$6/100*F21,250)</f>
        <v>1.018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0.00110174025</v>
      </c>
      <c r="AB21" s="139">
        <f>IF(AA21&gt;=0,AA21,"")</f>
        <v>0.00110174025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50</v>
      </c>
      <c r="D22" s="73">
        <f>ROUND(C22,2)</f>
        <v>50</v>
      </c>
      <c r="E22" s="60">
        <v>276.26</v>
      </c>
      <c r="F22" s="61">
        <v>5.09</v>
      </c>
      <c r="G22" s="74">
        <v>0.40249</v>
      </c>
      <c r="H22" s="63">
        <f>MAX(G22,-0.12*F22)</f>
        <v>0.40249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0.002779797185</v>
      </c>
      <c r="S22" s="60">
        <f>MIN($S$6/100*F22,150)</f>
        <v>0.6108</v>
      </c>
      <c r="T22" s="60">
        <f>MIN($T$6/100*F22,200)</f>
        <v>0.7635</v>
      </c>
      <c r="U22" s="60">
        <f>MIN($U$6/100*F22,250)</f>
        <v>1.018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0.002779797185</v>
      </c>
      <c r="AB22" s="139">
        <f>IF(AA22&gt;=0,AA22,"")</f>
        <v>0.002779797185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50.01</v>
      </c>
      <c r="D23" s="73">
        <f>ROUND(C23,2)</f>
        <v>50.01</v>
      </c>
      <c r="E23" s="60">
        <v>221.01</v>
      </c>
      <c r="F23" s="61">
        <v>5.09</v>
      </c>
      <c r="G23" s="74">
        <v>0.44357</v>
      </c>
      <c r="H23" s="63">
        <f>MAX(G23,-0.12*F23)</f>
        <v>0.44357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0.0024508351425</v>
      </c>
      <c r="S23" s="60">
        <f>MIN($S$6/100*F23,150)</f>
        <v>0.6108</v>
      </c>
      <c r="T23" s="60">
        <f>MIN($T$6/100*F23,200)</f>
        <v>0.7635</v>
      </c>
      <c r="U23" s="60">
        <f>MIN($U$6/100*F23,250)</f>
        <v>1.018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0.0024508351425</v>
      </c>
      <c r="AB23" s="139">
        <f>IF(AA23&gt;=0,AA23,"")</f>
        <v>0.0024508351425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49.94</v>
      </c>
      <c r="D24" s="73">
        <f>ROUND(C24,2)</f>
        <v>49.94</v>
      </c>
      <c r="E24" s="60">
        <v>472.66</v>
      </c>
      <c r="F24" s="61">
        <v>5.09</v>
      </c>
      <c r="G24" s="74">
        <v>0.47804</v>
      </c>
      <c r="H24" s="63">
        <f>MAX(G24,-0.12*F24)</f>
        <v>0.47804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0.005648759660000001</v>
      </c>
      <c r="S24" s="60">
        <f>MIN($S$6/100*F24,150)</f>
        <v>0.6108</v>
      </c>
      <c r="T24" s="60">
        <f>MIN($T$6/100*F24,200)</f>
        <v>0.7635</v>
      </c>
      <c r="U24" s="60">
        <f>MIN($U$6/100*F24,250)</f>
        <v>1.018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0.005648759660000001</v>
      </c>
      <c r="AB24" s="139">
        <f>IF(AA24&gt;=0,AA24,"")</f>
        <v>0.005648759660000001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49.98</v>
      </c>
      <c r="D25" s="73">
        <f>ROUND(C25,2)</f>
        <v>49.98</v>
      </c>
      <c r="E25" s="60">
        <v>341.73</v>
      </c>
      <c r="F25" s="61">
        <v>5.09</v>
      </c>
      <c r="G25" s="74">
        <v>0.4817</v>
      </c>
      <c r="H25" s="63">
        <f>MAX(G25,-0.12*F25)</f>
        <v>0.4817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0.004115283525</v>
      </c>
      <c r="S25" s="60">
        <f>MIN($S$6/100*F25,150)</f>
        <v>0.6108</v>
      </c>
      <c r="T25" s="60">
        <f>MIN($T$6/100*F25,200)</f>
        <v>0.7635</v>
      </c>
      <c r="U25" s="60">
        <f>MIN($U$6/100*F25,250)</f>
        <v>1.018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0.004115283525</v>
      </c>
      <c r="AB25" s="139">
        <f>IF(AA25&gt;=0,AA25,"")</f>
        <v>0.004115283525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49.95</v>
      </c>
      <c r="D26" s="73">
        <f>ROUND(C26,2)</f>
        <v>49.95</v>
      </c>
      <c r="E26" s="60">
        <v>439.93</v>
      </c>
      <c r="F26" s="61">
        <v>5.09</v>
      </c>
      <c r="G26" s="74">
        <v>0.48318</v>
      </c>
      <c r="H26" s="63">
        <f>MAX(G26,-0.12*F26)</f>
        <v>0.48318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0.005314134434999999</v>
      </c>
      <c r="S26" s="60">
        <f>MIN($S$6/100*F26,150)</f>
        <v>0.6108</v>
      </c>
      <c r="T26" s="60">
        <f>MIN($T$6/100*F26,200)</f>
        <v>0.7635</v>
      </c>
      <c r="U26" s="60">
        <f>MIN($U$6/100*F26,250)</f>
        <v>1.018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0.005314134434999999</v>
      </c>
      <c r="AB26" s="139">
        <f>IF(AA26&gt;=0,AA26,"")</f>
        <v>0.005314134434999999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49.99</v>
      </c>
      <c r="D27" s="73">
        <f>ROUND(C27,2)</f>
        <v>49.99</v>
      </c>
      <c r="E27" s="60">
        <v>308.99</v>
      </c>
      <c r="F27" s="61">
        <v>5.09</v>
      </c>
      <c r="G27" s="74">
        <v>0.48061</v>
      </c>
      <c r="H27" s="63">
        <f>MAX(G27,-0.12*F27)</f>
        <v>0.48061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0.0037125920975</v>
      </c>
      <c r="S27" s="60">
        <f>MIN($S$6/100*F27,150)</f>
        <v>0.6108</v>
      </c>
      <c r="T27" s="60">
        <f>MIN($T$6/100*F27,200)</f>
        <v>0.7635</v>
      </c>
      <c r="U27" s="60">
        <f>MIN($U$6/100*F27,250)</f>
        <v>1.018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0.0037125920975</v>
      </c>
      <c r="AB27" s="139">
        <f>IF(AA27&gt;=0,AA27,"")</f>
        <v>0.0037125920975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49.88</v>
      </c>
      <c r="D28" s="73">
        <f>ROUND(C28,2)</f>
        <v>49.88</v>
      </c>
      <c r="E28" s="60">
        <v>669.0700000000001</v>
      </c>
      <c r="F28" s="61">
        <v>5.170000000000001</v>
      </c>
      <c r="G28" s="74">
        <v>0.54557</v>
      </c>
      <c r="H28" s="63">
        <f>MAX(G28,-0.12*F28)</f>
        <v>0.54557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1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0.009125612997500001</v>
      </c>
      <c r="S28" s="60">
        <f>MIN($S$6/100*F28,150)</f>
        <v>0.6204000000000001</v>
      </c>
      <c r="T28" s="60">
        <f>MIN($T$6/100*F28,200)</f>
        <v>0.7755000000000001</v>
      </c>
      <c r="U28" s="60">
        <f>MIN($U$6/100*F28,250)</f>
        <v>1.034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0.009125612997500001</v>
      </c>
      <c r="AB28" s="139">
        <f>IF(AA28&gt;=0,AA28,"")</f>
        <v>0.009125612997500001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49.95</v>
      </c>
      <c r="D29" s="73">
        <f>ROUND(C29,2)</f>
        <v>49.95</v>
      </c>
      <c r="E29" s="60">
        <v>439.93</v>
      </c>
      <c r="F29" s="61">
        <v>5.170000000000001</v>
      </c>
      <c r="G29" s="74">
        <v>0.56904</v>
      </c>
      <c r="H29" s="63">
        <f>MAX(G29,-0.12*F29)</f>
        <v>0.56904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1</v>
      </c>
      <c r="N29" s="65">
        <f>IF(M29=M28,N28+M29,0)</f>
        <v>1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0.00625844418</v>
      </c>
      <c r="S29" s="60">
        <f>MIN($S$6/100*F29,150)</f>
        <v>0.6204000000000001</v>
      </c>
      <c r="T29" s="60">
        <f>MIN($T$6/100*F29,200)</f>
        <v>0.7755000000000001</v>
      </c>
      <c r="U29" s="60">
        <f>MIN($U$6/100*F29,250)</f>
        <v>1.034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0.00625844418</v>
      </c>
      <c r="AB29" s="139">
        <f>IF(AA29&gt;=0,AA29,"")</f>
        <v>0.00625844418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49.98</v>
      </c>
      <c r="D30" s="73">
        <f>ROUND(C30,2)</f>
        <v>49.98</v>
      </c>
      <c r="E30" s="60">
        <v>341.73</v>
      </c>
      <c r="F30" s="61">
        <v>5.170000000000001</v>
      </c>
      <c r="G30" s="74">
        <v>0.54925</v>
      </c>
      <c r="H30" s="63">
        <f>MAX(G30,-0.12*F30)</f>
        <v>0.54925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1</v>
      </c>
      <c r="N30" s="65">
        <f>IF(M30=M29,N29+M30,0)</f>
        <v>2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0.0046923800625</v>
      </c>
      <c r="S30" s="60">
        <f>MIN($S$6/100*F30,150)</f>
        <v>0.6204000000000001</v>
      </c>
      <c r="T30" s="60">
        <f>MIN($T$6/100*F30,200)</f>
        <v>0.7755000000000001</v>
      </c>
      <c r="U30" s="60">
        <f>MIN($U$6/100*F30,250)</f>
        <v>1.034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0.0046923800625</v>
      </c>
      <c r="AB30" s="139">
        <f>IF(AA30&gt;=0,AA30,"")</f>
        <v>0.0046923800625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50.02</v>
      </c>
      <c r="D31" s="73">
        <f>ROUND(C31,2)</f>
        <v>50.02</v>
      </c>
      <c r="E31" s="60">
        <v>165.76</v>
      </c>
      <c r="F31" s="61">
        <v>5.170000000000001</v>
      </c>
      <c r="G31" s="74">
        <v>0.54337</v>
      </c>
      <c r="H31" s="63">
        <f>MAX(G31,-0.12*F31)</f>
        <v>0.54337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1</v>
      </c>
      <c r="N31" s="65">
        <f>IF(M31=M30,N30+M31,0)</f>
        <v>3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0.00225172528</v>
      </c>
      <c r="S31" s="60">
        <f>MIN($S$6/100*F31,150)</f>
        <v>0.6204000000000001</v>
      </c>
      <c r="T31" s="60">
        <f>MIN($T$6/100*F31,200)</f>
        <v>0.7755000000000001</v>
      </c>
      <c r="U31" s="60">
        <f>MIN($U$6/100*F31,250)</f>
        <v>1.034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0.00225172528</v>
      </c>
      <c r="AB31" s="139">
        <f>IF(AA31&gt;=0,AA31,"")</f>
        <v>0.00225172528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49.96</v>
      </c>
      <c r="D32" s="73">
        <f>ROUND(C32,2)</f>
        <v>49.96</v>
      </c>
      <c r="E32" s="60">
        <v>407.2</v>
      </c>
      <c r="F32" s="61">
        <v>5.010000000000001</v>
      </c>
      <c r="G32" s="74">
        <v>0.3786</v>
      </c>
      <c r="H32" s="63">
        <f>MAX(G32,-0.12*F32)</f>
        <v>0.3786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0.003854148</v>
      </c>
      <c r="S32" s="60">
        <f>MIN($S$6/100*F32,150)</f>
        <v>0.6012000000000001</v>
      </c>
      <c r="T32" s="60">
        <f>MIN($T$6/100*F32,200)</f>
        <v>0.7515000000000001</v>
      </c>
      <c r="U32" s="60">
        <f>MIN($U$6/100*F32,250)</f>
        <v>1.002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0.003854148</v>
      </c>
      <c r="AB32" s="139">
        <f>IF(AA32&gt;=0,AA32,"")</f>
        <v>0.003854148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49.98</v>
      </c>
      <c r="D33" s="73">
        <f>ROUND(C33,2)</f>
        <v>49.98</v>
      </c>
      <c r="E33" s="60">
        <v>341.73</v>
      </c>
      <c r="F33" s="61">
        <v>5.010000000000001</v>
      </c>
      <c r="G33" s="74">
        <v>0.37531</v>
      </c>
      <c r="H33" s="63">
        <f>MAX(G33,-0.12*F33)</f>
        <v>0.37531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0.0032063671575</v>
      </c>
      <c r="S33" s="60">
        <f>MIN($S$6/100*F33,150)</f>
        <v>0.6012000000000001</v>
      </c>
      <c r="T33" s="60">
        <f>MIN($T$6/100*F33,200)</f>
        <v>0.7515000000000001</v>
      </c>
      <c r="U33" s="60">
        <f>MIN($U$6/100*F33,250)</f>
        <v>1.002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0.0032063671575</v>
      </c>
      <c r="AB33" s="139">
        <f>IF(AA33&gt;=0,AA33,"")</f>
        <v>0.0032063671575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49.97</v>
      </c>
      <c r="D34" s="73">
        <f>ROUND(C34,2)</f>
        <v>49.97</v>
      </c>
      <c r="E34" s="60">
        <v>374.46</v>
      </c>
      <c r="F34" s="61">
        <v>5.010000000000001</v>
      </c>
      <c r="G34" s="74">
        <v>0.4083</v>
      </c>
      <c r="H34" s="63">
        <f>MAX(G34,-0.12*F34)</f>
        <v>0.4083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0.003822300449999999</v>
      </c>
      <c r="S34" s="60">
        <f>MIN($S$6/100*F34,150)</f>
        <v>0.6012000000000001</v>
      </c>
      <c r="T34" s="60">
        <f>MIN($T$6/100*F34,200)</f>
        <v>0.7515000000000001</v>
      </c>
      <c r="U34" s="60">
        <f>MIN($U$6/100*F34,250)</f>
        <v>1.002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0.003822300449999999</v>
      </c>
      <c r="AB34" s="139">
        <f>IF(AA34&gt;=0,AA34,"")</f>
        <v>0.003822300449999999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49.99</v>
      </c>
      <c r="D35" s="73">
        <f>ROUND(C35,2)</f>
        <v>49.99</v>
      </c>
      <c r="E35" s="60">
        <v>308.99</v>
      </c>
      <c r="F35" s="61">
        <v>5.010000000000001</v>
      </c>
      <c r="G35" s="74">
        <v>0.40318</v>
      </c>
      <c r="H35" s="63">
        <f>MAX(G35,-0.12*F35)</f>
        <v>0.40318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0.003114464705</v>
      </c>
      <c r="S35" s="60">
        <f>MIN($S$6/100*F35,150)</f>
        <v>0.6012000000000001</v>
      </c>
      <c r="T35" s="60">
        <f>MIN($T$6/100*F35,200)</f>
        <v>0.7515000000000001</v>
      </c>
      <c r="U35" s="60">
        <f>MIN($U$6/100*F35,250)</f>
        <v>1.002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0.003114464705</v>
      </c>
      <c r="AB35" s="139">
        <f>IF(AA35&gt;=0,AA35,"")</f>
        <v>0.003114464705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50.03</v>
      </c>
      <c r="D36" s="73">
        <f>ROUND(C36,2)</f>
        <v>50.03</v>
      </c>
      <c r="E36" s="60">
        <v>110.5</v>
      </c>
      <c r="F36" s="61">
        <v>5.010000000000001</v>
      </c>
      <c r="G36" s="74">
        <v>0.4083</v>
      </c>
      <c r="H36" s="63">
        <f>MAX(G36,-0.12*F36)</f>
        <v>0.4083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0.00112792875</v>
      </c>
      <c r="S36" s="60">
        <f>MIN($S$6/100*F36,150)</f>
        <v>0.6012000000000001</v>
      </c>
      <c r="T36" s="60">
        <f>MIN($T$6/100*F36,200)</f>
        <v>0.7515000000000001</v>
      </c>
      <c r="U36" s="60">
        <f>MIN($U$6/100*F36,250)</f>
        <v>1.002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0.00112792875</v>
      </c>
      <c r="AB36" s="139">
        <f>IF(AA36&gt;=0,AA36,"")</f>
        <v>0.00112792875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50.03</v>
      </c>
      <c r="D37" s="73">
        <f>ROUND(C37,2)</f>
        <v>50.03</v>
      </c>
      <c r="E37" s="60">
        <v>110.5</v>
      </c>
      <c r="F37" s="61">
        <v>5.010000000000001</v>
      </c>
      <c r="G37" s="74">
        <v>0.41858</v>
      </c>
      <c r="H37" s="63">
        <f>MAX(G37,-0.12*F37)</f>
        <v>0.41858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0.00115632725</v>
      </c>
      <c r="S37" s="60">
        <f>MIN($S$6/100*F37,150)</f>
        <v>0.6012000000000001</v>
      </c>
      <c r="T37" s="60">
        <f>MIN($T$6/100*F37,200)</f>
        <v>0.7515000000000001</v>
      </c>
      <c r="U37" s="60">
        <f>MIN($U$6/100*F37,250)</f>
        <v>1.002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0.00115632725</v>
      </c>
      <c r="AB37" s="139">
        <f>IF(AA37&gt;=0,AA37,"")</f>
        <v>0.00115632725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50.03</v>
      </c>
      <c r="D38" s="73">
        <f>ROUND(C38,2)</f>
        <v>50.03</v>
      </c>
      <c r="E38" s="60">
        <v>110.5</v>
      </c>
      <c r="F38" s="61">
        <v>5.010000000000001</v>
      </c>
      <c r="G38" s="74">
        <v>0.40392</v>
      </c>
      <c r="H38" s="63">
        <f>MAX(G38,-0.12*F38)</f>
        <v>0.40392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0.001115829</v>
      </c>
      <c r="S38" s="60">
        <f>MIN($S$6/100*F38,150)</f>
        <v>0.6012000000000001</v>
      </c>
      <c r="T38" s="60">
        <f>MIN($T$6/100*F38,200)</f>
        <v>0.7515000000000001</v>
      </c>
      <c r="U38" s="60">
        <f>MIN($U$6/100*F38,250)</f>
        <v>1.002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0.001115829</v>
      </c>
      <c r="AB38" s="139">
        <f>IF(AA38&gt;=0,AA38,"")</f>
        <v>0.001115829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50.02</v>
      </c>
      <c r="D39" s="73">
        <f>ROUND(C39,2)</f>
        <v>50.02</v>
      </c>
      <c r="E39" s="60">
        <v>165.76</v>
      </c>
      <c r="F39" s="61">
        <v>5.010000000000001</v>
      </c>
      <c r="G39" s="74">
        <v>0.41455</v>
      </c>
      <c r="H39" s="63">
        <f>MAX(G39,-0.12*F39)</f>
        <v>0.41455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0.0017178952</v>
      </c>
      <c r="S39" s="60">
        <f>MIN($S$6/100*F39,150)</f>
        <v>0.6012000000000001</v>
      </c>
      <c r="T39" s="60">
        <f>MIN($T$6/100*F39,200)</f>
        <v>0.7515000000000001</v>
      </c>
      <c r="U39" s="60">
        <f>MIN($U$6/100*F39,250)</f>
        <v>1.002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0.0017178952</v>
      </c>
      <c r="AB39" s="139">
        <f>IF(AA39&gt;=0,AA39,"")</f>
        <v>0.0017178952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49.96</v>
      </c>
      <c r="D40" s="73">
        <f>ROUND(C40,2)</f>
        <v>49.96</v>
      </c>
      <c r="E40" s="60">
        <v>407.2</v>
      </c>
      <c r="F40" s="61">
        <v>5.010000000000001</v>
      </c>
      <c r="G40" s="74">
        <v>0.42665</v>
      </c>
      <c r="H40" s="63">
        <f>MAX(G40,-0.12*F40)</f>
        <v>0.42665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0.004343296999999999</v>
      </c>
      <c r="S40" s="60">
        <f>MIN($S$6/100*F40,150)</f>
        <v>0.6012000000000001</v>
      </c>
      <c r="T40" s="60">
        <f>MIN($T$6/100*F40,200)</f>
        <v>0.7515000000000001</v>
      </c>
      <c r="U40" s="60">
        <f>MIN($U$6/100*F40,250)</f>
        <v>1.002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0.004343296999999999</v>
      </c>
      <c r="AB40" s="139">
        <f>IF(AA40&gt;=0,AA40,"")</f>
        <v>0.004343296999999999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49.95</v>
      </c>
      <c r="D41" s="73">
        <f>ROUND(C41,2)</f>
        <v>49.95</v>
      </c>
      <c r="E41" s="60">
        <v>439.93</v>
      </c>
      <c r="F41" s="61">
        <v>5.010000000000001</v>
      </c>
      <c r="G41" s="74">
        <v>0.40097</v>
      </c>
      <c r="H41" s="63">
        <f>MAX(G41,-0.12*F41)</f>
        <v>0.40097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0.0044099683025</v>
      </c>
      <c r="S41" s="60">
        <f>MIN($S$6/100*F41,150)</f>
        <v>0.6012000000000001</v>
      </c>
      <c r="T41" s="60">
        <f>MIN($T$6/100*F41,200)</f>
        <v>0.7515000000000001</v>
      </c>
      <c r="U41" s="60">
        <f>MIN($U$6/100*F41,250)</f>
        <v>1.002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0.0044099683025</v>
      </c>
      <c r="AB41" s="139">
        <f>IF(AA41&gt;=0,AA41,"")</f>
        <v>0.0044099683025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50.02</v>
      </c>
      <c r="D42" s="73">
        <f>ROUND(C42,2)</f>
        <v>50.02</v>
      </c>
      <c r="E42" s="60">
        <v>165.76</v>
      </c>
      <c r="F42" s="61">
        <v>5.010000000000001</v>
      </c>
      <c r="G42" s="74">
        <v>0.42225</v>
      </c>
      <c r="H42" s="63">
        <f>MAX(G42,-0.12*F42)</f>
        <v>0.42225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0.001749804</v>
      </c>
      <c r="S42" s="60">
        <f>MIN($S$6/100*F42,150)</f>
        <v>0.6012000000000001</v>
      </c>
      <c r="T42" s="60">
        <f>MIN($T$6/100*F42,200)</f>
        <v>0.7515000000000001</v>
      </c>
      <c r="U42" s="60">
        <f>MIN($U$6/100*F42,250)</f>
        <v>1.002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0.001749804</v>
      </c>
      <c r="AB42" s="139">
        <f>IF(AA42&gt;=0,AA42,"")</f>
        <v>0.001749804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50.03</v>
      </c>
      <c r="D43" s="73">
        <f>ROUND(C43,2)</f>
        <v>50.03</v>
      </c>
      <c r="E43" s="60">
        <v>110.5</v>
      </c>
      <c r="F43" s="61">
        <v>5.010000000000001</v>
      </c>
      <c r="G43" s="74">
        <v>0.42519</v>
      </c>
      <c r="H43" s="63">
        <f>MAX(G43,-0.12*F43)</f>
        <v>0.42519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0.001174587375</v>
      </c>
      <c r="S43" s="60">
        <f>MIN($S$6/100*F43,150)</f>
        <v>0.6012000000000001</v>
      </c>
      <c r="T43" s="60">
        <f>MIN($T$6/100*F43,200)</f>
        <v>0.7515000000000001</v>
      </c>
      <c r="U43" s="60">
        <f>MIN($U$6/100*F43,250)</f>
        <v>1.002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0.001174587375</v>
      </c>
      <c r="AB43" s="139">
        <f>IF(AA43&gt;=0,AA43,"")</f>
        <v>0.001174587375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50</v>
      </c>
      <c r="D44" s="73">
        <f>ROUND(C44,2)</f>
        <v>50</v>
      </c>
      <c r="E44" s="60">
        <v>276.26</v>
      </c>
      <c r="F44" s="61">
        <v>5.010000000000001</v>
      </c>
      <c r="G44" s="74">
        <v>0.40464</v>
      </c>
      <c r="H44" s="63">
        <f>MAX(G44,-0.12*F44)</f>
        <v>0.40464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0.00279464616</v>
      </c>
      <c r="S44" s="60">
        <f>MIN($S$6/100*F44,150)</f>
        <v>0.6012000000000001</v>
      </c>
      <c r="T44" s="60">
        <f>MIN($T$6/100*F44,200)</f>
        <v>0.7515000000000001</v>
      </c>
      <c r="U44" s="60">
        <f>MIN($U$6/100*F44,250)</f>
        <v>1.002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0.00279464616</v>
      </c>
      <c r="AB44" s="139">
        <f>IF(AA44&gt;=0,AA44,"")</f>
        <v>0.00279464616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50.02</v>
      </c>
      <c r="D45" s="73">
        <f>ROUND(C45,2)</f>
        <v>50.02</v>
      </c>
      <c r="E45" s="60">
        <v>165.76</v>
      </c>
      <c r="F45" s="61">
        <v>5.010000000000001</v>
      </c>
      <c r="G45" s="74">
        <v>0.3643</v>
      </c>
      <c r="H45" s="63">
        <f>MAX(G45,-0.12*F45)</f>
        <v>0.3643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0.0015096592</v>
      </c>
      <c r="S45" s="60">
        <f>MIN($S$6/100*F45,150)</f>
        <v>0.6012000000000001</v>
      </c>
      <c r="T45" s="60">
        <f>MIN($T$6/100*F45,200)</f>
        <v>0.7515000000000001</v>
      </c>
      <c r="U45" s="60">
        <f>MIN($U$6/100*F45,250)</f>
        <v>1.002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0.0015096592</v>
      </c>
      <c r="AB45" s="139">
        <f>IF(AA45&gt;=0,AA45,"")</f>
        <v>0.0015096592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50.01</v>
      </c>
      <c r="D46" s="73">
        <f>ROUND(C46,2)</f>
        <v>50.01</v>
      </c>
      <c r="E46" s="60">
        <v>221.01</v>
      </c>
      <c r="F46" s="61">
        <v>5.010000000000001</v>
      </c>
      <c r="G46" s="74">
        <v>0.38374</v>
      </c>
      <c r="H46" s="63">
        <f>MAX(G46,-0.12*F46)</f>
        <v>0.38374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0.002120259435</v>
      </c>
      <c r="S46" s="60">
        <f>MIN($S$6/100*F46,150)</f>
        <v>0.6012000000000001</v>
      </c>
      <c r="T46" s="60">
        <f>MIN($T$6/100*F46,200)</f>
        <v>0.7515000000000001</v>
      </c>
      <c r="U46" s="60">
        <f>MIN($U$6/100*F46,250)</f>
        <v>1.002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0.002120259435</v>
      </c>
      <c r="AB46" s="139">
        <f>IF(AA46&gt;=0,AA46,"")</f>
        <v>0.002120259435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50.04</v>
      </c>
      <c r="D47" s="73">
        <f>ROUND(C47,2)</f>
        <v>50.04</v>
      </c>
      <c r="E47" s="60">
        <v>55.25</v>
      </c>
      <c r="F47" s="61">
        <v>5.010000000000001</v>
      </c>
      <c r="G47" s="74">
        <v>0.43728</v>
      </c>
      <c r="H47" s="63">
        <f>MAX(G47,-0.12*F47)</f>
        <v>0.43728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0.000603993</v>
      </c>
      <c r="S47" s="60">
        <f>MIN($S$6/100*F47,150)</f>
        <v>0.6012000000000001</v>
      </c>
      <c r="T47" s="60">
        <f>MIN($T$6/100*F47,200)</f>
        <v>0.7515000000000001</v>
      </c>
      <c r="U47" s="60">
        <f>MIN($U$6/100*F47,250)</f>
        <v>1.002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0.000603993</v>
      </c>
      <c r="AB47" s="139">
        <f>IF(AA47&gt;=0,AA47,"")</f>
        <v>0.000603993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50.04</v>
      </c>
      <c r="D48" s="73">
        <f>ROUND(C48,2)</f>
        <v>50.04</v>
      </c>
      <c r="E48" s="60">
        <v>55.25</v>
      </c>
      <c r="F48" s="61">
        <v>5.010000000000001</v>
      </c>
      <c r="G48" s="74">
        <v>0.44757</v>
      </c>
      <c r="H48" s="63">
        <f>MAX(G48,-0.12*F48)</f>
        <v>0.44757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0.0006182060625</v>
      </c>
      <c r="S48" s="60">
        <f>MIN($S$6/100*F48,150)</f>
        <v>0.6012000000000001</v>
      </c>
      <c r="T48" s="60">
        <f>MIN($T$6/100*F48,200)</f>
        <v>0.7515000000000001</v>
      </c>
      <c r="U48" s="60">
        <f>MIN($U$6/100*F48,250)</f>
        <v>1.002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0.0006182060625</v>
      </c>
      <c r="AB48" s="139">
        <f>IF(AA48&gt;=0,AA48,"")</f>
        <v>0.0006182060625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50.02</v>
      </c>
      <c r="D49" s="73">
        <f>ROUND(C49,2)</f>
        <v>50.02</v>
      </c>
      <c r="E49" s="60">
        <v>165.76</v>
      </c>
      <c r="F49" s="61">
        <v>5.010000000000001</v>
      </c>
      <c r="G49" s="74">
        <v>0.44463</v>
      </c>
      <c r="H49" s="63">
        <f>MAX(G49,-0.12*F49)</f>
        <v>0.44463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0.00184254672</v>
      </c>
      <c r="S49" s="60">
        <f>MIN($S$6/100*F49,150)</f>
        <v>0.6012000000000001</v>
      </c>
      <c r="T49" s="60">
        <f>MIN($T$6/100*F49,200)</f>
        <v>0.7515000000000001</v>
      </c>
      <c r="U49" s="60">
        <f>MIN($U$6/100*F49,250)</f>
        <v>1.002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0.00184254672</v>
      </c>
      <c r="AB49" s="139">
        <f>IF(AA49&gt;=0,AA49,"")</f>
        <v>0.00184254672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</v>
      </c>
      <c r="D50" s="73">
        <f>ROUND(C50,2)</f>
        <v>50</v>
      </c>
      <c r="E50" s="60">
        <v>276.26</v>
      </c>
      <c r="F50" s="61">
        <v>5.010000000000001</v>
      </c>
      <c r="G50" s="74">
        <v>0.45635</v>
      </c>
      <c r="H50" s="63">
        <f>MAX(G50,-0.12*F50)</f>
        <v>0.45635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0.003151781275</v>
      </c>
      <c r="S50" s="60">
        <f>MIN($S$6/100*F50,150)</f>
        <v>0.6012000000000001</v>
      </c>
      <c r="T50" s="60">
        <f>MIN($T$6/100*F50,200)</f>
        <v>0.7515000000000001</v>
      </c>
      <c r="U50" s="60">
        <f>MIN($U$6/100*F50,250)</f>
        <v>1.002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0.003151781275</v>
      </c>
      <c r="AB50" s="139">
        <f>IF(AA50&gt;=0,AA50,"")</f>
        <v>0.003151781275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49.97</v>
      </c>
      <c r="D51" s="73">
        <f>ROUND(C51,2)</f>
        <v>49.97</v>
      </c>
      <c r="E51" s="60">
        <v>374.46</v>
      </c>
      <c r="F51" s="61">
        <v>5.010000000000001</v>
      </c>
      <c r="G51" s="74">
        <v>0.4516</v>
      </c>
      <c r="H51" s="63">
        <f>MAX(G51,-0.12*F51)</f>
        <v>0.4516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0.0042276534</v>
      </c>
      <c r="S51" s="60">
        <f>MIN($S$6/100*F51,150)</f>
        <v>0.6012000000000001</v>
      </c>
      <c r="T51" s="60">
        <f>MIN($T$6/100*F51,200)</f>
        <v>0.7515000000000001</v>
      </c>
      <c r="U51" s="60">
        <f>MIN($U$6/100*F51,250)</f>
        <v>1.002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0.0042276534</v>
      </c>
      <c r="AB51" s="139">
        <f>IF(AA51&gt;=0,AA51,"")</f>
        <v>0.0042276534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49.95</v>
      </c>
      <c r="D52" s="73">
        <f>ROUND(C52,2)</f>
        <v>49.95</v>
      </c>
      <c r="E52" s="60">
        <v>439.93</v>
      </c>
      <c r="F52" s="61">
        <v>5.010000000000001</v>
      </c>
      <c r="G52" s="74">
        <v>0.46993</v>
      </c>
      <c r="H52" s="63">
        <f>MAX(G52,-0.12*F52)</f>
        <v>0.46993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0.0051684076225</v>
      </c>
      <c r="S52" s="60">
        <f>MIN($S$6/100*F52,150)</f>
        <v>0.6012000000000001</v>
      </c>
      <c r="T52" s="60">
        <f>MIN($T$6/100*F52,200)</f>
        <v>0.7515000000000001</v>
      </c>
      <c r="U52" s="60">
        <f>MIN($U$6/100*F52,250)</f>
        <v>1.002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0.0051684076225</v>
      </c>
      <c r="AB52" s="139">
        <f>IF(AA52&gt;=0,AA52,"")</f>
        <v>0.0051684076225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50.02</v>
      </c>
      <c r="D53" s="73">
        <f>ROUND(C53,2)</f>
        <v>50.02</v>
      </c>
      <c r="E53" s="60">
        <v>165.76</v>
      </c>
      <c r="F53" s="61">
        <v>5.010000000000001</v>
      </c>
      <c r="G53" s="74">
        <v>0.59793</v>
      </c>
      <c r="H53" s="63">
        <f>MAX(G53,-0.12*F53)</f>
        <v>0.59793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1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0.00247782192</v>
      </c>
      <c r="S53" s="60">
        <f>MIN($S$6/100*F53,150)</f>
        <v>0.6012000000000001</v>
      </c>
      <c r="T53" s="60">
        <f>MIN($T$6/100*F53,200)</f>
        <v>0.7515000000000001</v>
      </c>
      <c r="U53" s="60">
        <f>MIN($U$6/100*F53,250)</f>
        <v>1.002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0.00247782192</v>
      </c>
      <c r="AB53" s="139">
        <f>IF(AA53&gt;=0,AA53,"")</f>
        <v>0.00247782192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50.01</v>
      </c>
      <c r="D54" s="73">
        <f>ROUND(C54,2)</f>
        <v>50.01</v>
      </c>
      <c r="E54" s="60">
        <v>221.01</v>
      </c>
      <c r="F54" s="61">
        <v>5.010000000000001</v>
      </c>
      <c r="G54" s="74">
        <v>0.61883</v>
      </c>
      <c r="H54" s="63">
        <f>MAX(G54,-0.12*F54)</f>
        <v>0.61883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1</v>
      </c>
      <c r="N54" s="65">
        <f>IF(M54=M53,N53+M54,0)</f>
        <v>1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0.0034191904575</v>
      </c>
      <c r="S54" s="60">
        <f>MIN($S$6/100*F54,150)</f>
        <v>0.6012000000000001</v>
      </c>
      <c r="T54" s="60">
        <f>MIN($T$6/100*F54,200)</f>
        <v>0.7515000000000001</v>
      </c>
      <c r="U54" s="60">
        <f>MIN($U$6/100*F54,250)</f>
        <v>1.002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1.948203149999992E-5</v>
      </c>
      <c r="Z54" s="67">
        <f>IF(AND(C54&gt;=50.1,G54&lt;0),($A$2)*ABS(G54)/40000,0)</f>
        <v>0</v>
      </c>
      <c r="AA54" s="67">
        <f>R54+Y54+Z54</f>
        <v>0.003438672489</v>
      </c>
      <c r="AB54" s="139">
        <f>IF(AA54&gt;=0,AA54,"")</f>
        <v>0.003438672489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50.02</v>
      </c>
      <c r="D55" s="73">
        <f>ROUND(C55,2)</f>
        <v>50.02</v>
      </c>
      <c r="E55" s="60">
        <v>165.76</v>
      </c>
      <c r="F55" s="61">
        <v>5.010000000000001</v>
      </c>
      <c r="G55" s="74">
        <v>0.62252</v>
      </c>
      <c r="H55" s="63">
        <f>MAX(G55,-0.12*F55)</f>
        <v>0.62252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1</v>
      </c>
      <c r="N55" s="65">
        <f>IF(M55=M54,N54+M55,0)</f>
        <v>2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0.00257972288</v>
      </c>
      <c r="S55" s="60">
        <f>MIN($S$6/100*F55,150)</f>
        <v>0.6012000000000001</v>
      </c>
      <c r="T55" s="60">
        <f>MIN($T$6/100*F55,200)</f>
        <v>0.7515000000000001</v>
      </c>
      <c r="U55" s="60">
        <f>MIN($U$6/100*F55,250)</f>
        <v>1.002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1.767001599999991E-5</v>
      </c>
      <c r="Z55" s="67">
        <f>IF(AND(C55&gt;=50.1,G55&lt;0),($A$2)*ABS(G55)/40000,0)</f>
        <v>0</v>
      </c>
      <c r="AA55" s="67">
        <f>R55+Y55+Z55</f>
        <v>0.002597392895999999</v>
      </c>
      <c r="AB55" s="139">
        <f>IF(AA55&gt;=0,AA55,"")</f>
        <v>0.002597392895999999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49.97</v>
      </c>
      <c r="D56" s="73">
        <f>ROUND(C56,2)</f>
        <v>49.97</v>
      </c>
      <c r="E56" s="60">
        <v>374.46</v>
      </c>
      <c r="F56" s="61">
        <v>5.010000000000001</v>
      </c>
      <c r="G56" s="74">
        <v>0.61774</v>
      </c>
      <c r="H56" s="63">
        <f>MAX(G56,-0.12*F56)</f>
        <v>0.61774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1</v>
      </c>
      <c r="N56" s="65">
        <f>IF(M56=M55,N55+M56,0)</f>
        <v>3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0.005782973009999999</v>
      </c>
      <c r="S56" s="60">
        <f>MIN($S$6/100*F56,150)</f>
        <v>0.6012000000000001</v>
      </c>
      <c r="T56" s="60">
        <f>MIN($T$6/100*F56,200)</f>
        <v>0.7515000000000001</v>
      </c>
      <c r="U56" s="60">
        <f>MIN($U$6/100*F56,250)</f>
        <v>1.002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3.096784199999979E-5</v>
      </c>
      <c r="Z56" s="67">
        <f>IF(AND(C56&gt;=50.1,G56&lt;0),($A$2)*ABS(G56)/40000,0)</f>
        <v>0</v>
      </c>
      <c r="AA56" s="67">
        <f>R56+Y56+Z56</f>
        <v>0.005813940851999999</v>
      </c>
      <c r="AB56" s="139">
        <f>IF(AA56&gt;=0,AA56,"")</f>
        <v>0.005813940851999999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</v>
      </c>
      <c r="D57" s="73">
        <f>ROUND(C57,2)</f>
        <v>49.9</v>
      </c>
      <c r="E57" s="60">
        <v>603.6</v>
      </c>
      <c r="F57" s="61">
        <v>5.010000000000001</v>
      </c>
      <c r="G57" s="74">
        <v>0.60749</v>
      </c>
      <c r="H57" s="63">
        <f>MAX(G57,-0.12*F57)</f>
        <v>0.60749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1</v>
      </c>
      <c r="N57" s="65">
        <f>IF(M57=M56,N56+M57,0)</f>
        <v>4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0.009167024100000001</v>
      </c>
      <c r="S57" s="60">
        <f>MIN($S$6/100*F57,150)</f>
        <v>0.6012000000000001</v>
      </c>
      <c r="T57" s="60">
        <f>MIN($T$6/100*F57,200)</f>
        <v>0.7515000000000001</v>
      </c>
      <c r="U57" s="60">
        <f>MIN($U$6/100*F57,250)</f>
        <v>1.002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1.898321999999972E-5</v>
      </c>
      <c r="Z57" s="67">
        <f>IF(AND(C57&gt;=50.1,G57&lt;0),($A$2)*ABS(G57)/40000,0)</f>
        <v>0</v>
      </c>
      <c r="AA57" s="67">
        <f>R57+Y57+Z57</f>
        <v>0.00918600732</v>
      </c>
      <c r="AB57" s="139">
        <f>IF(AA57&gt;=0,AA57,"")</f>
        <v>0.00918600732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49.96</v>
      </c>
      <c r="D58" s="73">
        <f>ROUND(C58,2)</f>
        <v>49.96</v>
      </c>
      <c r="E58" s="60">
        <v>407.2</v>
      </c>
      <c r="F58" s="61">
        <v>5.010000000000001</v>
      </c>
      <c r="G58" s="74">
        <v>0.61114</v>
      </c>
      <c r="H58" s="63">
        <f>MAX(G58,-0.12*F58)</f>
        <v>0.61114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1</v>
      </c>
      <c r="N58" s="65">
        <f>IF(M58=M57,N57+M58,0)</f>
        <v>5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0.0062214052</v>
      </c>
      <c r="S58" s="60">
        <f>MIN($S$6/100*F58,150)</f>
        <v>0.6012000000000001</v>
      </c>
      <c r="T58" s="60">
        <f>MIN($T$6/100*F58,200)</f>
        <v>0.7515000000000001</v>
      </c>
      <c r="U58" s="60">
        <f>MIN($U$6/100*F58,250)</f>
        <v>1.002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2.02378399999999E-5</v>
      </c>
      <c r="Z58" s="67">
        <f>IF(AND(C58&gt;=50.1,G58&lt;0),($A$2)*ABS(G58)/40000,0)</f>
        <v>0</v>
      </c>
      <c r="AA58" s="67">
        <f>R58+Y58+Z58</f>
        <v>0.006241643040000001</v>
      </c>
      <c r="AB58" s="139">
        <f>IF(AA58&gt;=0,AA58,"")</f>
        <v>0.006241643040000001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49.96</v>
      </c>
      <c r="D59" s="73">
        <f>ROUND(C59,2)</f>
        <v>49.96</v>
      </c>
      <c r="E59" s="60">
        <v>407.2</v>
      </c>
      <c r="F59" s="61">
        <v>5.010000000000001</v>
      </c>
      <c r="G59" s="74">
        <v>0.63242</v>
      </c>
      <c r="H59" s="63">
        <f>MAX(G59,-0.12*F59)</f>
        <v>0.63242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1</v>
      </c>
      <c r="N59" s="65">
        <f>IF(M59=M58,N58+M59,0)</f>
        <v>6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0.006438035599999999</v>
      </c>
      <c r="S59" s="60">
        <f>MIN($S$6/100*F59,150)</f>
        <v>0.6012000000000001</v>
      </c>
      <c r="T59" s="60">
        <f>MIN($T$6/100*F59,200)</f>
        <v>0.7515000000000001</v>
      </c>
      <c r="U59" s="60">
        <f>MIN($U$6/100*F59,250)</f>
        <v>1.002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6.356391999999984E-5</v>
      </c>
      <c r="Z59" s="67">
        <f>IF(AND(C59&gt;=50.1,G59&lt;0),($A$2)*ABS(G59)/40000,0)</f>
        <v>0</v>
      </c>
      <c r="AA59" s="67">
        <f>R59+Y59+Z59</f>
        <v>0.006501599519999999</v>
      </c>
      <c r="AB59" s="139">
        <f>IF(AA59&gt;=0,AA59,"")</f>
        <v>0.006501599519999999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50.06</v>
      </c>
      <c r="D60" s="73">
        <f>ROUND(C60,2)</f>
        <v>50.06</v>
      </c>
      <c r="E60" s="60">
        <v>0</v>
      </c>
      <c r="F60" s="61">
        <v>5.010000000000001</v>
      </c>
      <c r="G60" s="74">
        <v>0.60711</v>
      </c>
      <c r="H60" s="63">
        <f>MAX(G60,-0.12*F60)</f>
        <v>0.60711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1</v>
      </c>
      <c r="N60" s="65">
        <f>IF(M60=M59,N59+M60,0)</f>
        <v>7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0.6012000000000001</v>
      </c>
      <c r="T60" s="60">
        <f>MIN($T$6/100*F60,200)</f>
        <v>0.7515000000000001</v>
      </c>
      <c r="U60" s="60">
        <f>MIN($U$6/100*F60,250)</f>
        <v>1.002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50.02</v>
      </c>
      <c r="D61" s="73">
        <f>ROUND(C61,2)</f>
        <v>50.02</v>
      </c>
      <c r="E61" s="60">
        <v>165.76</v>
      </c>
      <c r="F61" s="61">
        <v>5.010000000000001</v>
      </c>
      <c r="G61" s="74">
        <v>0.62105</v>
      </c>
      <c r="H61" s="63">
        <f>MAX(G61,-0.12*F61)</f>
        <v>0.62105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1</v>
      </c>
      <c r="N61" s="65">
        <f>IF(M61=M60,N60+M61,0)</f>
        <v>8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0.0025736312</v>
      </c>
      <c r="S61" s="60">
        <f>MIN($S$6/100*F61,150)</f>
        <v>0.6012000000000001</v>
      </c>
      <c r="T61" s="60">
        <f>MIN($T$6/100*F61,200)</f>
        <v>0.7515000000000001</v>
      </c>
      <c r="U61" s="60">
        <f>MIN($U$6/100*F61,250)</f>
        <v>1.002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1.645167999999993E-5</v>
      </c>
      <c r="Z61" s="67">
        <f>IF(AND(C61&gt;=50.1,G61&lt;0),($A$2)*ABS(G61)/40000,0)</f>
        <v>0</v>
      </c>
      <c r="AA61" s="67">
        <f>R61+Y61+Z61</f>
        <v>0.00259008288</v>
      </c>
      <c r="AB61" s="139">
        <f>IF(AA61&gt;=0,AA61,"")</f>
        <v>0.00259008288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50</v>
      </c>
      <c r="D62" s="73">
        <f>ROUND(C62,2)</f>
        <v>50</v>
      </c>
      <c r="E62" s="60">
        <v>276.26</v>
      </c>
      <c r="F62" s="61">
        <v>5.010000000000001</v>
      </c>
      <c r="G62" s="74">
        <v>0.63242</v>
      </c>
      <c r="H62" s="63">
        <f>MAX(G62,-0.12*F62)</f>
        <v>0.63242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1</v>
      </c>
      <c r="N62" s="65">
        <f>IF(M62=M61,N61+M62,0)</f>
        <v>9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0.00436780873</v>
      </c>
      <c r="S62" s="60">
        <f>MIN($S$6/100*F62,150)</f>
        <v>0.6012000000000001</v>
      </c>
      <c r="T62" s="60">
        <f>MIN($T$6/100*F62,200)</f>
        <v>0.7515000000000001</v>
      </c>
      <c r="U62" s="60">
        <f>MIN($U$6/100*F62,250)</f>
        <v>1.002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4.312418599999988E-5</v>
      </c>
      <c r="Z62" s="67">
        <f>IF(AND(C62&gt;=50.1,G62&lt;0),($A$2)*ABS(G62)/40000,0)</f>
        <v>0</v>
      </c>
      <c r="AA62" s="67">
        <f>R62+Y62+Z62</f>
        <v>0.004410932915999999</v>
      </c>
      <c r="AB62" s="139">
        <f>IF(AA62&gt;=0,AA62,"")</f>
        <v>0.004410932915999999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50.04</v>
      </c>
      <c r="D63" s="73">
        <f>ROUND(C63,2)</f>
        <v>50.04</v>
      </c>
      <c r="E63" s="60">
        <v>55.25</v>
      </c>
      <c r="F63" s="61">
        <v>5.010000000000001</v>
      </c>
      <c r="G63" s="74">
        <v>0.81911</v>
      </c>
      <c r="H63" s="63">
        <f>MAX(G63,-0.12*F63)</f>
        <v>0.81911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1</v>
      </c>
      <c r="N63" s="65">
        <f>IF(M63=M62,N62+M63,0)</f>
        <v>10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0.0011313956875</v>
      </c>
      <c r="S63" s="60">
        <f>MIN($S$6/100*F63,150)</f>
        <v>0.6012000000000001</v>
      </c>
      <c r="T63" s="60">
        <f>MIN($T$6/100*F63,200)</f>
        <v>0.7515000000000001</v>
      </c>
      <c r="U63" s="60">
        <f>MIN($U$6/100*F63,250)</f>
        <v>1.002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7.887489999999997E-5</v>
      </c>
      <c r="Z63" s="67">
        <f>IF(AND(C63&gt;=50.1,G63&lt;0),($A$2)*ABS(G63)/40000,0)</f>
        <v>0</v>
      </c>
      <c r="AA63" s="67">
        <f>R63+Y63+Z63</f>
        <v>0.0012102705875</v>
      </c>
      <c r="AB63" s="139">
        <f>IF(AA63&gt;=0,AA63,"")</f>
        <v>0.0012102705875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50.01</v>
      </c>
      <c r="D64" s="73">
        <f>ROUND(C64,2)</f>
        <v>50.01</v>
      </c>
      <c r="E64" s="60">
        <v>221.01</v>
      </c>
      <c r="F64" s="61">
        <v>5.010000000000001</v>
      </c>
      <c r="G64" s="74">
        <v>0.85249</v>
      </c>
      <c r="H64" s="63">
        <f>MAX(G64,-0.12*F64)</f>
        <v>0.85249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1</v>
      </c>
      <c r="N64" s="65">
        <f>IF(M64=M63,N63+M64,0)</f>
        <v>11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0.0047102203725</v>
      </c>
      <c r="S64" s="60">
        <f>MIN($S$6/100*F64,150)</f>
        <v>0.6012000000000001</v>
      </c>
      <c r="T64" s="60">
        <f>MIN($T$6/100*F64,200)</f>
        <v>0.7515000000000001</v>
      </c>
      <c r="U64" s="60">
        <f>MIN($U$6/100*F64,250)</f>
        <v>1.002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0.0003892870139999998</v>
      </c>
      <c r="Z64" s="67">
        <f>IF(AND(C64&gt;=50.1,G64&lt;0),($A$2)*ABS(G64)/40000,0)</f>
        <v>0</v>
      </c>
      <c r="AA64" s="67">
        <f>R64+Y64+Z64</f>
        <v>0.005099507386499999</v>
      </c>
      <c r="AB64" s="139">
        <f>IF(AA64&gt;=0,AA64,"")</f>
        <v>0.005099507386499999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50</v>
      </c>
      <c r="D65" s="73">
        <f>ROUND(C65,2)</f>
        <v>50</v>
      </c>
      <c r="E65" s="60">
        <v>276.26</v>
      </c>
      <c r="F65" s="61">
        <v>5.010000000000001</v>
      </c>
      <c r="G65" s="74">
        <v>0.84148</v>
      </c>
      <c r="H65" s="63">
        <f>MAX(G65,-0.12*F65)</f>
        <v>0.84148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1</v>
      </c>
      <c r="N65" s="65">
        <f>IF(M65=M64,N64+M65,0)</f>
        <v>12</v>
      </c>
      <c r="O65" s="65">
        <f>IF(OR(N65=12,N65=24,N65=36,N65=48,N65=60,N65=72,N65=84,N65=96),1,0)</f>
        <v>1</v>
      </c>
      <c r="P65" s="66">
        <f>L65+O65</f>
        <v>1</v>
      </c>
      <c r="Q65" s="66">
        <f>P65*ABS(R65)*0.1</f>
        <v>0.000581168162</v>
      </c>
      <c r="R65" s="67">
        <f>H65*E65/40000</f>
        <v>0.005811681619999999</v>
      </c>
      <c r="S65" s="60">
        <f>MIN($S$6/100*F65,150)</f>
        <v>0.6012000000000001</v>
      </c>
      <c r="T65" s="60">
        <f>MIN($T$6/100*F65,200)</f>
        <v>0.7515000000000001</v>
      </c>
      <c r="U65" s="60">
        <f>MIN($U$6/100*F65,250)</f>
        <v>1.002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0.0004561881379999998</v>
      </c>
      <c r="Z65" s="67">
        <f>IF(AND(C65&gt;=50.1,G65&lt;0),($A$2)*ABS(G65)/40000,0)</f>
        <v>0</v>
      </c>
      <c r="AA65" s="67">
        <f>R65+Y65+Z65</f>
        <v>0.006267869757999999</v>
      </c>
      <c r="AB65" s="139">
        <f>IF(AA65&gt;=0,AA65,"")</f>
        <v>0.006267869757999999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49.99</v>
      </c>
      <c r="D66" s="73">
        <f>ROUND(C66,2)</f>
        <v>49.99</v>
      </c>
      <c r="E66" s="60">
        <v>308.99</v>
      </c>
      <c r="F66" s="61">
        <v>5.010000000000001</v>
      </c>
      <c r="G66" s="74">
        <v>0.71678</v>
      </c>
      <c r="H66" s="63">
        <f>MAX(G66,-0.12*F66)</f>
        <v>0.71678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1</v>
      </c>
      <c r="N66" s="65">
        <f>IF(M66=M65,N65+M66,0)</f>
        <v>13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0.005536946305</v>
      </c>
      <c r="S66" s="60">
        <f>MIN($S$6/100*F66,150)</f>
        <v>0.6012000000000001</v>
      </c>
      <c r="T66" s="60">
        <f>MIN($T$6/100*F66,200)</f>
        <v>0.7515000000000001</v>
      </c>
      <c r="U66" s="60">
        <f>MIN($U$6/100*F66,250)</f>
        <v>1.002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0.0001785653209999999</v>
      </c>
      <c r="Z66" s="67">
        <f>IF(AND(C66&gt;=50.1,G66&lt;0),($A$2)*ABS(G66)/40000,0)</f>
        <v>0</v>
      </c>
      <c r="AA66" s="67">
        <f>R66+Y66+Z66</f>
        <v>0.005715511626</v>
      </c>
      <c r="AB66" s="139">
        <f>IF(AA66&gt;=0,AA66,"")</f>
        <v>0.005715511626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50.02</v>
      </c>
      <c r="D67" s="73">
        <f>ROUND(C67,2)</f>
        <v>50.02</v>
      </c>
      <c r="E67" s="60">
        <v>165.76</v>
      </c>
      <c r="F67" s="61">
        <v>5.010000000000001</v>
      </c>
      <c r="G67" s="74">
        <v>0.6434299999999999</v>
      </c>
      <c r="H67" s="63">
        <f>MAX(G67,-0.12*F67)</f>
        <v>0.6434299999999999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1</v>
      </c>
      <c r="N67" s="65">
        <f>IF(M67=M66,N66+M67,0)</f>
        <v>14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0.002666373919999999</v>
      </c>
      <c r="S67" s="60">
        <f>MIN($S$6/100*F67,150)</f>
        <v>0.6012000000000001</v>
      </c>
      <c r="T67" s="60">
        <f>MIN($T$6/100*F67,200)</f>
        <v>0.7515000000000001</v>
      </c>
      <c r="U67" s="60">
        <f>MIN($U$6/100*F67,250)</f>
        <v>1.002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3.500022399999989E-5</v>
      </c>
      <c r="Z67" s="67">
        <f>IF(AND(C67&gt;=50.1,G67&lt;0),($A$2)*ABS(G67)/40000,0)</f>
        <v>0</v>
      </c>
      <c r="AA67" s="67">
        <f>R67+Y67+Z67</f>
        <v>0.002701374143999999</v>
      </c>
      <c r="AB67" s="139">
        <f>IF(AA67&gt;=0,AA67,"")</f>
        <v>0.002701374143999999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50.05</v>
      </c>
      <c r="D68" s="73">
        <f>ROUND(C68,2)</f>
        <v>50.05</v>
      </c>
      <c r="E68" s="60">
        <v>0</v>
      </c>
      <c r="F68" s="61">
        <v>5.080000000000001</v>
      </c>
      <c r="G68" s="74">
        <v>0.70461</v>
      </c>
      <c r="H68" s="63">
        <f>MAX(G68,-0.12*F68)</f>
        <v>0.70461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1</v>
      </c>
      <c r="N68" s="65">
        <f>IF(M68=M67,N67+M68,0)</f>
        <v>15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0.6096000000000001</v>
      </c>
      <c r="T68" s="60">
        <f>MIN($T$6/100*F68,200)</f>
        <v>0.7620000000000001</v>
      </c>
      <c r="U68" s="60">
        <f>MIN($U$6/100*F68,250)</f>
        <v>1.016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49.97</v>
      </c>
      <c r="D69" s="73">
        <f>ROUND(C69,2)</f>
        <v>49.97</v>
      </c>
      <c r="E69" s="60">
        <v>374.46</v>
      </c>
      <c r="F69" s="61">
        <v>5.080000000000001</v>
      </c>
      <c r="G69" s="74">
        <v>0.62502</v>
      </c>
      <c r="H69" s="63">
        <f>MAX(G69,-0.12*F69)</f>
        <v>0.62502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1</v>
      </c>
      <c r="N69" s="65">
        <f>IF(M69=M68,N68+M69,0)</f>
        <v>16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0.00585112473</v>
      </c>
      <c r="S69" s="60">
        <f>MIN($S$6/100*F69,150)</f>
        <v>0.6096000000000001</v>
      </c>
      <c r="T69" s="60">
        <f>MIN($T$6/100*F69,200)</f>
        <v>0.7620000000000001</v>
      </c>
      <c r="U69" s="60">
        <f>MIN($U$6/100*F69,250)</f>
        <v>1.016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2.887086599999977E-5</v>
      </c>
      <c r="Z69" s="67">
        <f>IF(AND(C69&gt;=50.1,G69&lt;0),($A$2)*ABS(G69)/40000,0)</f>
        <v>0</v>
      </c>
      <c r="AA69" s="67">
        <f>R69+Y69+Z69</f>
        <v>0.005879995595999999</v>
      </c>
      <c r="AB69" s="139">
        <f>IF(AA69&gt;=0,AA69,"")</f>
        <v>0.005879995595999999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50.01</v>
      </c>
      <c r="D70" s="73">
        <f>ROUND(C70,2)</f>
        <v>50.01</v>
      </c>
      <c r="E70" s="60">
        <v>221.01</v>
      </c>
      <c r="F70" s="61">
        <v>5.080000000000001</v>
      </c>
      <c r="G70" s="74">
        <v>0.6283300000000001</v>
      </c>
      <c r="H70" s="63">
        <f>MAX(G70,-0.12*F70)</f>
        <v>0.6283300000000001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1</v>
      </c>
      <c r="N70" s="65">
        <f>IF(M70=M69,N69+M70,0)</f>
        <v>17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0.0034716803325</v>
      </c>
      <c r="S70" s="60">
        <f>MIN($S$6/100*F70,150)</f>
        <v>0.6096000000000001</v>
      </c>
      <c r="T70" s="60">
        <f>MIN($T$6/100*F70,200)</f>
        <v>0.7620000000000001</v>
      </c>
      <c r="U70" s="60">
        <f>MIN($U$6/100*F70,250)</f>
        <v>1.016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2.06975864999999E-5</v>
      </c>
      <c r="Z70" s="67">
        <f>IF(AND(C70&gt;=50.1,G70&lt;0),($A$2)*ABS(G70)/40000,0)</f>
        <v>0</v>
      </c>
      <c r="AA70" s="67">
        <f>R70+Y70+Z70</f>
        <v>0.003492377919</v>
      </c>
      <c r="AB70" s="139">
        <f>IF(AA70&gt;=0,AA70,"")</f>
        <v>0.003492377919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50.01</v>
      </c>
      <c r="D71" s="73">
        <f>ROUND(C71,2)</f>
        <v>50.01</v>
      </c>
      <c r="E71" s="60">
        <v>221.01</v>
      </c>
      <c r="F71" s="61">
        <v>5.080000000000001</v>
      </c>
      <c r="G71" s="74">
        <v>0.56963</v>
      </c>
      <c r="H71" s="63">
        <f>MAX(G71,-0.12*F71)</f>
        <v>0.56963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1</v>
      </c>
      <c r="N71" s="65">
        <f>IF(M71=M70,N70+M71,0)</f>
        <v>18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0.0031473481575</v>
      </c>
      <c r="S71" s="60">
        <f>MIN($S$6/100*F71,150)</f>
        <v>0.6096000000000001</v>
      </c>
      <c r="T71" s="60">
        <f>MIN($T$6/100*F71,200)</f>
        <v>0.7620000000000001</v>
      </c>
      <c r="U71" s="60">
        <f>MIN($U$6/100*F71,250)</f>
        <v>1.016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0.0031473481575</v>
      </c>
      <c r="AB71" s="139">
        <f>IF(AA71&gt;=0,AA71,"")</f>
        <v>0.0031473481575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50.04</v>
      </c>
      <c r="D72" s="73">
        <f>ROUND(C72,2)</f>
        <v>50.04</v>
      </c>
      <c r="E72" s="60">
        <v>55.25</v>
      </c>
      <c r="F72" s="61">
        <v>5.080000000000001</v>
      </c>
      <c r="G72" s="74">
        <v>0.56047</v>
      </c>
      <c r="H72" s="63">
        <f>MAX(G72,-0.12*F72)</f>
        <v>0.56047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1</v>
      </c>
      <c r="N72" s="65">
        <f>IF(M72=M71,N71+M72,0)</f>
        <v>19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0.0007741491875</v>
      </c>
      <c r="S72" s="60">
        <f>MIN($S$6/100*F72,150)</f>
        <v>0.6096000000000001</v>
      </c>
      <c r="T72" s="60">
        <f>MIN($T$6/100*F72,200)</f>
        <v>0.7620000000000001</v>
      </c>
      <c r="U72" s="60">
        <f>MIN($U$6/100*F72,250)</f>
        <v>1.016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0.0007741491875</v>
      </c>
      <c r="AB72" s="139">
        <f>IF(AA72&gt;=0,AA72,"")</f>
        <v>0.0007741491875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50</v>
      </c>
      <c r="D73" s="73">
        <f>ROUND(C73,2)</f>
        <v>50</v>
      </c>
      <c r="E73" s="60">
        <v>276.26</v>
      </c>
      <c r="F73" s="61">
        <v>5.080000000000001</v>
      </c>
      <c r="G73" s="74">
        <v>0.55496</v>
      </c>
      <c r="H73" s="63">
        <f>MAX(G73,-0.12*F73)</f>
        <v>0.55496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1</v>
      </c>
      <c r="N73" s="65">
        <f>IF(M73=M72,N72+M73,0)</f>
        <v>20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0.00383283124</v>
      </c>
      <c r="S73" s="60">
        <f>MIN($S$6/100*F73,150)</f>
        <v>0.6096000000000001</v>
      </c>
      <c r="T73" s="60">
        <f>MIN($T$6/100*F73,200)</f>
        <v>0.7620000000000001</v>
      </c>
      <c r="U73" s="60">
        <f>MIN($U$6/100*F73,250)</f>
        <v>1.016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0.00383283124</v>
      </c>
      <c r="AB73" s="139">
        <f>IF(AA73&gt;=0,AA73,"")</f>
        <v>0.00383283124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50.01</v>
      </c>
      <c r="D74" s="73">
        <f>ROUND(C74,2)</f>
        <v>50.01</v>
      </c>
      <c r="E74" s="60">
        <v>221.01</v>
      </c>
      <c r="F74" s="61">
        <v>5.080000000000001</v>
      </c>
      <c r="G74" s="74">
        <v>0.56488</v>
      </c>
      <c r="H74" s="63">
        <f>MAX(G74,-0.12*F74)</f>
        <v>0.56488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1</v>
      </c>
      <c r="N74" s="65">
        <f>IF(M74=M73,N73+M74,0)</f>
        <v>21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0.00312110322</v>
      </c>
      <c r="S74" s="60">
        <f>MIN($S$6/100*F74,150)</f>
        <v>0.6096000000000001</v>
      </c>
      <c r="T74" s="60">
        <f>MIN($T$6/100*F74,200)</f>
        <v>0.7620000000000001</v>
      </c>
      <c r="U74" s="60">
        <f>MIN($U$6/100*F74,250)</f>
        <v>1.016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0.00312110322</v>
      </c>
      <c r="AB74" s="139">
        <f>IF(AA74&gt;=0,AA74,"")</f>
        <v>0.00312110322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49.95</v>
      </c>
      <c r="D75" s="73">
        <f>ROUND(C75,2)</f>
        <v>49.95</v>
      </c>
      <c r="E75" s="60">
        <v>439.93</v>
      </c>
      <c r="F75" s="61">
        <v>5.080000000000001</v>
      </c>
      <c r="G75" s="74">
        <v>0.54176</v>
      </c>
      <c r="H75" s="63">
        <f>MAX(G75,-0.12*F75)</f>
        <v>0.54176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1</v>
      </c>
      <c r="N75" s="65">
        <f>IF(M75=M74,N74+M75,0)</f>
        <v>22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0.00595841192</v>
      </c>
      <c r="S75" s="60">
        <f>MIN($S$6/100*F75,150)</f>
        <v>0.6096000000000001</v>
      </c>
      <c r="T75" s="60">
        <f>MIN($T$6/100*F75,200)</f>
        <v>0.7620000000000001</v>
      </c>
      <c r="U75" s="60">
        <f>MIN($U$6/100*F75,250)</f>
        <v>1.016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0.00595841192</v>
      </c>
      <c r="AB75" s="139">
        <f>IF(AA75&gt;=0,AA75,"")</f>
        <v>0.00595841192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50.03</v>
      </c>
      <c r="D76" s="73">
        <f>ROUND(C76,2)</f>
        <v>50.03</v>
      </c>
      <c r="E76" s="60">
        <v>110.5</v>
      </c>
      <c r="F76" s="61">
        <v>5.080000000000001</v>
      </c>
      <c r="G76" s="74">
        <v>0.50986</v>
      </c>
      <c r="H76" s="63">
        <f>MAX(G76,-0.12*F76)</f>
        <v>0.50986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1</v>
      </c>
      <c r="N76" s="65">
        <f>IF(M76=M75,N75+M76,0)</f>
        <v>23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0.00140848825</v>
      </c>
      <c r="S76" s="60">
        <f>MIN($S$6/100*F76,150)</f>
        <v>0.6096000000000001</v>
      </c>
      <c r="T76" s="60">
        <f>MIN($T$6/100*F76,200)</f>
        <v>0.7620000000000001</v>
      </c>
      <c r="U76" s="60">
        <f>MIN($U$6/100*F76,250)</f>
        <v>1.016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0.00140848825</v>
      </c>
      <c r="AB76" s="139">
        <f>IF(AA76&gt;=0,AA76,"")</f>
        <v>0.00140848825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50.03</v>
      </c>
      <c r="D77" s="73">
        <f>ROUND(C77,2)</f>
        <v>50.03</v>
      </c>
      <c r="E77" s="60">
        <v>110.5</v>
      </c>
      <c r="F77" s="61">
        <v>5.080000000000001</v>
      </c>
      <c r="G77" s="74">
        <v>0.45703</v>
      </c>
      <c r="H77" s="63">
        <f>MAX(G77,-0.12*F77)</f>
        <v>0.45703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0.001262545375</v>
      </c>
      <c r="S77" s="60">
        <f>MIN($S$6/100*F77,150)</f>
        <v>0.6096000000000001</v>
      </c>
      <c r="T77" s="60">
        <f>MIN($T$6/100*F77,200)</f>
        <v>0.7620000000000001</v>
      </c>
      <c r="U77" s="60">
        <f>MIN($U$6/100*F77,250)</f>
        <v>1.016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0.001262545375</v>
      </c>
      <c r="AB77" s="139">
        <f>IF(AA77&gt;=0,AA77,"")</f>
        <v>0.001262545375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50.01</v>
      </c>
      <c r="D78" s="73">
        <f>ROUND(C78,2)</f>
        <v>50.01</v>
      </c>
      <c r="E78" s="60">
        <v>221.01</v>
      </c>
      <c r="F78" s="61">
        <v>5.080000000000001</v>
      </c>
      <c r="G78" s="74">
        <v>0.39285</v>
      </c>
      <c r="H78" s="63">
        <f>MAX(G78,-0.12*F78)</f>
        <v>0.39285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0.0021705944625</v>
      </c>
      <c r="S78" s="60">
        <f>MIN($S$6/100*F78,150)</f>
        <v>0.6096000000000001</v>
      </c>
      <c r="T78" s="60">
        <f>MIN($T$6/100*F78,200)</f>
        <v>0.7620000000000001</v>
      </c>
      <c r="U78" s="60">
        <f>MIN($U$6/100*F78,250)</f>
        <v>1.016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0.0021705944625</v>
      </c>
      <c r="AB78" s="139">
        <f>IF(AA78&gt;=0,AA78,"")</f>
        <v>0.0021705944625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49.98</v>
      </c>
      <c r="D79" s="73">
        <f>ROUND(C79,2)</f>
        <v>49.98</v>
      </c>
      <c r="E79" s="60">
        <v>341.73</v>
      </c>
      <c r="F79" s="61">
        <v>5.080000000000001</v>
      </c>
      <c r="G79" s="74">
        <v>0.38625</v>
      </c>
      <c r="H79" s="63">
        <f>MAX(G79,-0.12*F79)</f>
        <v>0.38625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0.0032998303125</v>
      </c>
      <c r="S79" s="60">
        <f>MIN($S$6/100*F79,150)</f>
        <v>0.6096000000000001</v>
      </c>
      <c r="T79" s="60">
        <f>MIN($T$6/100*F79,200)</f>
        <v>0.7620000000000001</v>
      </c>
      <c r="U79" s="60">
        <f>MIN($U$6/100*F79,250)</f>
        <v>1.016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0.0032998303125</v>
      </c>
      <c r="AB79" s="139">
        <f>IF(AA79&gt;=0,AA79,"")</f>
        <v>0.0032998303125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50.05</v>
      </c>
      <c r="D80" s="73">
        <f>ROUND(C80,2)</f>
        <v>50.05</v>
      </c>
      <c r="E80" s="60">
        <v>0</v>
      </c>
      <c r="F80" s="61">
        <v>5.080000000000001</v>
      </c>
      <c r="G80" s="74">
        <v>0.40532</v>
      </c>
      <c r="H80" s="63">
        <f>MAX(G80,-0.12*F80)</f>
        <v>0.40532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0.6096000000000001</v>
      </c>
      <c r="T80" s="60">
        <f>MIN($T$6/100*F80,200)</f>
        <v>0.7620000000000001</v>
      </c>
      <c r="U80" s="60">
        <f>MIN($U$6/100*F80,250)</f>
        <v>1.016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50</v>
      </c>
      <c r="D81" s="73">
        <f>ROUND(C81,2)</f>
        <v>50</v>
      </c>
      <c r="E81" s="60">
        <v>276.26</v>
      </c>
      <c r="F81" s="61">
        <v>5.080000000000001</v>
      </c>
      <c r="G81" s="74">
        <v>0.1383</v>
      </c>
      <c r="H81" s="63">
        <f>MAX(G81,-0.12*F81)</f>
        <v>0.1383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0.0009551689500000001</v>
      </c>
      <c r="S81" s="60">
        <f>MIN($S$6/100*F81,150)</f>
        <v>0.6096000000000001</v>
      </c>
      <c r="T81" s="60">
        <f>MIN($T$6/100*F81,200)</f>
        <v>0.7620000000000001</v>
      </c>
      <c r="U81" s="60">
        <f>MIN($U$6/100*F81,250)</f>
        <v>1.016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0.0009551689500000001</v>
      </c>
      <c r="AB81" s="139">
        <f>IF(AA81&gt;=0,AA81,"")</f>
        <v>0.0009551689500000001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49.91</v>
      </c>
      <c r="D82" s="73">
        <f>ROUND(C82,2)</f>
        <v>49.91</v>
      </c>
      <c r="E82" s="60">
        <v>570.86</v>
      </c>
      <c r="F82" s="61">
        <v>5.080000000000001</v>
      </c>
      <c r="G82" s="74">
        <v>0.12401</v>
      </c>
      <c r="H82" s="63">
        <f>MAX(G82,-0.12*F82)</f>
        <v>0.12401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0.001769808715</v>
      </c>
      <c r="S82" s="60">
        <f>MIN($S$6/100*F82,150)</f>
        <v>0.6096000000000001</v>
      </c>
      <c r="T82" s="60">
        <f>MIN($T$6/100*F82,200)</f>
        <v>0.7620000000000001</v>
      </c>
      <c r="U82" s="60">
        <f>MIN($U$6/100*F82,250)</f>
        <v>1.016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0.001769808715</v>
      </c>
      <c r="AB82" s="139">
        <f>IF(AA82&gt;=0,AA82,"")</f>
        <v>0.001769808715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49.91</v>
      </c>
      <c r="D83" s="73">
        <f>ROUND(C83,2)</f>
        <v>49.91</v>
      </c>
      <c r="E83" s="60">
        <v>570.86</v>
      </c>
      <c r="F83" s="61">
        <v>5.080000000000001</v>
      </c>
      <c r="G83" s="74">
        <v>0.21827</v>
      </c>
      <c r="H83" s="63">
        <f>MAX(G83,-0.12*F83)</f>
        <v>0.21827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0.003115040305</v>
      </c>
      <c r="S83" s="60">
        <f>MIN($S$6/100*F83,150)</f>
        <v>0.6096000000000001</v>
      </c>
      <c r="T83" s="60">
        <f>MIN($T$6/100*F83,200)</f>
        <v>0.7620000000000001</v>
      </c>
      <c r="U83" s="60">
        <f>MIN($U$6/100*F83,250)</f>
        <v>1.016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0.003115040305</v>
      </c>
      <c r="AB83" s="139">
        <f>IF(AA83&gt;=0,AA83,"")</f>
        <v>0.003115040305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50</v>
      </c>
      <c r="D84" s="73">
        <f>ROUND(C84,2)</f>
        <v>50</v>
      </c>
      <c r="E84" s="60">
        <v>276.26</v>
      </c>
      <c r="F84" s="61">
        <v>5.080000000000001</v>
      </c>
      <c r="G84" s="74">
        <v>0.19625</v>
      </c>
      <c r="H84" s="63">
        <f>MAX(G84,-0.12*F84)</f>
        <v>0.19625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0.001355400625</v>
      </c>
      <c r="S84" s="60">
        <f>MIN($S$6/100*F84,150)</f>
        <v>0.6096000000000001</v>
      </c>
      <c r="T84" s="60">
        <f>MIN($T$6/100*F84,200)</f>
        <v>0.7620000000000001</v>
      </c>
      <c r="U84" s="60">
        <f>MIN($U$6/100*F84,250)</f>
        <v>1.016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0.001355400625</v>
      </c>
      <c r="AB84" s="139">
        <f>IF(AA84&gt;=0,AA84,"")</f>
        <v>0.001355400625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50.02</v>
      </c>
      <c r="D85" s="73">
        <f>ROUND(C85,2)</f>
        <v>50.02</v>
      </c>
      <c r="E85" s="60">
        <v>165.76</v>
      </c>
      <c r="F85" s="61">
        <v>5.080000000000001</v>
      </c>
      <c r="G85" s="74">
        <v>0.17424</v>
      </c>
      <c r="H85" s="63">
        <f>MAX(G85,-0.12*F85)</f>
        <v>0.17424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0.0007220505600000001</v>
      </c>
      <c r="S85" s="60">
        <f>MIN($S$6/100*F85,150)</f>
        <v>0.6096000000000001</v>
      </c>
      <c r="T85" s="60">
        <f>MIN($T$6/100*F85,200)</f>
        <v>0.7620000000000001</v>
      </c>
      <c r="U85" s="60">
        <f>MIN($U$6/100*F85,250)</f>
        <v>1.016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0.0007220505600000001</v>
      </c>
      <c r="AB85" s="139">
        <f>IF(AA85&gt;=0,AA85,"")</f>
        <v>0.0007220505600000001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49.96</v>
      </c>
      <c r="D86" s="73">
        <f>ROUND(C86,2)</f>
        <v>49.96</v>
      </c>
      <c r="E86" s="60">
        <v>407.2</v>
      </c>
      <c r="F86" s="61">
        <v>5.080000000000001</v>
      </c>
      <c r="G86" s="74">
        <v>0.17902</v>
      </c>
      <c r="H86" s="63">
        <f>MAX(G86,-0.12*F86)</f>
        <v>0.17902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0.0018224236</v>
      </c>
      <c r="S86" s="60">
        <f>MIN($S$6/100*F86,150)</f>
        <v>0.6096000000000001</v>
      </c>
      <c r="T86" s="60">
        <f>MIN($T$6/100*F86,200)</f>
        <v>0.7620000000000001</v>
      </c>
      <c r="U86" s="60">
        <f>MIN($U$6/100*F86,250)</f>
        <v>1.016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0.0018224236</v>
      </c>
      <c r="AB86" s="139">
        <f>IF(AA86&gt;=0,AA86,"")</f>
        <v>0.0018224236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49.99</v>
      </c>
      <c r="D87" s="73">
        <f>ROUND(C87,2)</f>
        <v>49.99</v>
      </c>
      <c r="E87" s="60">
        <v>308.99</v>
      </c>
      <c r="F87" s="61">
        <v>5.080000000000001</v>
      </c>
      <c r="G87" s="74">
        <v>0.18341</v>
      </c>
      <c r="H87" s="63">
        <f>MAX(G87,-0.12*F87)</f>
        <v>0.18341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0.0014167963975</v>
      </c>
      <c r="S87" s="60">
        <f>MIN($S$6/100*F87,150)</f>
        <v>0.6096000000000001</v>
      </c>
      <c r="T87" s="60">
        <f>MIN($T$6/100*F87,200)</f>
        <v>0.7620000000000001</v>
      </c>
      <c r="U87" s="60">
        <f>MIN($U$6/100*F87,250)</f>
        <v>1.016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0.0014167963975</v>
      </c>
      <c r="AB87" s="139">
        <f>IF(AA87&gt;=0,AA87,"")</f>
        <v>0.0014167963975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50.01</v>
      </c>
      <c r="D88" s="73">
        <f>ROUND(C88,2)</f>
        <v>50.01</v>
      </c>
      <c r="E88" s="60">
        <v>221.01</v>
      </c>
      <c r="F88" s="61">
        <v>5.080000000000001</v>
      </c>
      <c r="G88" s="74">
        <v>0.17939</v>
      </c>
      <c r="H88" s="63">
        <f>MAX(G88,-0.12*F88)</f>
        <v>0.17939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0.0009911745974999998</v>
      </c>
      <c r="S88" s="60">
        <f>MIN($S$6/100*F88,150)</f>
        <v>0.6096000000000001</v>
      </c>
      <c r="T88" s="60">
        <f>MIN($T$6/100*F88,200)</f>
        <v>0.7620000000000001</v>
      </c>
      <c r="U88" s="60">
        <f>MIN($U$6/100*F88,250)</f>
        <v>1.016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0.0009911745974999998</v>
      </c>
      <c r="AB88" s="139">
        <f>IF(AA88&gt;=0,AA88,"")</f>
        <v>0.0009911745974999998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49.99</v>
      </c>
      <c r="D89" s="73">
        <f>ROUND(C89,2)</f>
        <v>49.99</v>
      </c>
      <c r="E89" s="60">
        <v>308.99</v>
      </c>
      <c r="F89" s="61">
        <v>5.080000000000001</v>
      </c>
      <c r="G89" s="74">
        <v>0.22413</v>
      </c>
      <c r="H89" s="63">
        <f>MAX(G89,-0.12*F89)</f>
        <v>0.22413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0.0017313482175</v>
      </c>
      <c r="S89" s="60">
        <f>MIN($S$6/100*F89,150)</f>
        <v>0.6096000000000001</v>
      </c>
      <c r="T89" s="60">
        <f>MIN($T$6/100*F89,200)</f>
        <v>0.7620000000000001</v>
      </c>
      <c r="U89" s="60">
        <f>MIN($U$6/100*F89,250)</f>
        <v>1.016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0.0017313482175</v>
      </c>
      <c r="AB89" s="139">
        <f>IF(AA89&gt;=0,AA89,"")</f>
        <v>0.0017313482175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50.01</v>
      </c>
      <c r="D90" s="73">
        <f>ROUND(C90,2)</f>
        <v>50.01</v>
      </c>
      <c r="E90" s="60">
        <v>221.01</v>
      </c>
      <c r="F90" s="61">
        <v>5.080000000000001</v>
      </c>
      <c r="G90" s="74">
        <v>0.25383</v>
      </c>
      <c r="H90" s="63">
        <f>MAX(G90,-0.12*F90)</f>
        <v>0.25383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0.0014024742075</v>
      </c>
      <c r="S90" s="60">
        <f>MIN($S$6/100*F90,150)</f>
        <v>0.6096000000000001</v>
      </c>
      <c r="T90" s="60">
        <f>MIN($T$6/100*F90,200)</f>
        <v>0.7620000000000001</v>
      </c>
      <c r="U90" s="60">
        <f>MIN($U$6/100*F90,250)</f>
        <v>1.016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0.0014024742075</v>
      </c>
      <c r="AB90" s="139">
        <f>IF(AA90&gt;=0,AA90,"")</f>
        <v>0.0014024742075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49.99</v>
      </c>
      <c r="D91" s="73">
        <f>ROUND(C91,2)</f>
        <v>49.99</v>
      </c>
      <c r="E91" s="60">
        <v>308.99</v>
      </c>
      <c r="F91" s="61">
        <v>5.080000000000001</v>
      </c>
      <c r="G91" s="74">
        <v>0.23807</v>
      </c>
      <c r="H91" s="63">
        <f>MAX(G91,-0.12*F91)</f>
        <v>0.23807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0.0018390312325</v>
      </c>
      <c r="S91" s="60">
        <f>MIN($S$6/100*F91,150)</f>
        <v>0.6096000000000001</v>
      </c>
      <c r="T91" s="60">
        <f>MIN($T$6/100*F91,200)</f>
        <v>0.7620000000000001</v>
      </c>
      <c r="U91" s="60">
        <f>MIN($U$6/100*F91,250)</f>
        <v>1.016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0.0018390312325</v>
      </c>
      <c r="AB91" s="139">
        <f>IF(AA91&gt;=0,AA91,"")</f>
        <v>0.0018390312325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49.96</v>
      </c>
      <c r="D92" s="73">
        <f>ROUND(C92,2)</f>
        <v>49.96</v>
      </c>
      <c r="E92" s="60">
        <v>407.2</v>
      </c>
      <c r="F92" s="61">
        <v>5.07</v>
      </c>
      <c r="G92" s="74">
        <v>0.21669</v>
      </c>
      <c r="H92" s="63">
        <f>MAX(G92,-0.12*F92)</f>
        <v>0.21669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0.0022059042</v>
      </c>
      <c r="S92" s="60">
        <f>MIN($S$6/100*F92,150)</f>
        <v>0.6084000000000001</v>
      </c>
      <c r="T92" s="60">
        <f>MIN($T$6/100*F92,200)</f>
        <v>0.7605000000000001</v>
      </c>
      <c r="U92" s="60">
        <f>MIN($U$6/100*F92,250)</f>
        <v>1.014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0.0022059042</v>
      </c>
      <c r="AB92" s="139">
        <f>IF(AA92&gt;=0,AA92,"")</f>
        <v>0.0022059042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49.97</v>
      </c>
      <c r="D93" s="73">
        <f>ROUND(C93,2)</f>
        <v>49.97</v>
      </c>
      <c r="E93" s="60">
        <v>374.46</v>
      </c>
      <c r="F93" s="61">
        <v>5.07</v>
      </c>
      <c r="G93" s="74">
        <v>0.11803</v>
      </c>
      <c r="H93" s="63">
        <f>MAX(G93,-0.12*F93)</f>
        <v>0.11803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0.001104937845</v>
      </c>
      <c r="S93" s="60">
        <f>MIN($S$6/100*F93,150)</f>
        <v>0.6084000000000001</v>
      </c>
      <c r="T93" s="60">
        <f>MIN($T$6/100*F93,200)</f>
        <v>0.7605000000000001</v>
      </c>
      <c r="U93" s="60">
        <f>MIN($U$6/100*F93,250)</f>
        <v>1.014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0.001104937845</v>
      </c>
      <c r="AB93" s="139">
        <f>IF(AA93&gt;=0,AA93,"")</f>
        <v>0.001104937845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50.02</v>
      </c>
      <c r="D94" s="73">
        <f>ROUND(C94,2)</f>
        <v>50.02</v>
      </c>
      <c r="E94" s="60">
        <v>165.76</v>
      </c>
      <c r="F94" s="61">
        <v>5.07</v>
      </c>
      <c r="G94" s="74">
        <v>0.07695</v>
      </c>
      <c r="H94" s="63">
        <f>MAX(G94,-0.12*F94)</f>
        <v>0.07695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0.0003188808</v>
      </c>
      <c r="S94" s="60">
        <f>MIN($S$6/100*F94,150)</f>
        <v>0.6084000000000001</v>
      </c>
      <c r="T94" s="60">
        <f>MIN($T$6/100*F94,200)</f>
        <v>0.7605000000000001</v>
      </c>
      <c r="U94" s="60">
        <f>MIN($U$6/100*F94,250)</f>
        <v>1.014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0.0003188808</v>
      </c>
      <c r="AB94" s="139">
        <f>IF(AA94&gt;=0,AA94,"")</f>
        <v>0.0003188808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50.02</v>
      </c>
      <c r="D95" s="73">
        <f>ROUND(C95,2)</f>
        <v>50.02</v>
      </c>
      <c r="E95" s="60">
        <v>165.76</v>
      </c>
      <c r="F95" s="61">
        <v>5.07</v>
      </c>
      <c r="G95" s="74">
        <v>0.06228</v>
      </c>
      <c r="H95" s="63">
        <f>MAX(G95,-0.12*F95)</f>
        <v>0.06228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0.00025808832</v>
      </c>
      <c r="S95" s="60">
        <f>MIN($S$6/100*F95,150)</f>
        <v>0.6084000000000001</v>
      </c>
      <c r="T95" s="60">
        <f>MIN($T$6/100*F95,200)</f>
        <v>0.7605000000000001</v>
      </c>
      <c r="U95" s="60">
        <f>MIN($U$6/100*F95,250)</f>
        <v>1.014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0.00025808832</v>
      </c>
      <c r="AB95" s="139">
        <f>IF(AA95&gt;=0,AA95,"")</f>
        <v>0.00025808832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49.94</v>
      </c>
      <c r="D96" s="73">
        <f>ROUND(C96,2)</f>
        <v>49.94</v>
      </c>
      <c r="E96" s="60">
        <v>472.66</v>
      </c>
      <c r="F96" s="61">
        <v>5.07</v>
      </c>
      <c r="G96" s="74">
        <v>0.06045</v>
      </c>
      <c r="H96" s="63">
        <f>MAX(G96,-0.12*F96)</f>
        <v>0.06045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0.000714307425</v>
      </c>
      <c r="S96" s="60">
        <f>MIN($S$6/100*F96,150)</f>
        <v>0.6084000000000001</v>
      </c>
      <c r="T96" s="60">
        <f>MIN($T$6/100*F96,200)</f>
        <v>0.7605000000000001</v>
      </c>
      <c r="U96" s="60">
        <f>MIN($U$6/100*F96,250)</f>
        <v>1.014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0.000714307425</v>
      </c>
      <c r="AB96" s="139">
        <f>IF(AA96&gt;=0,AA96,"")</f>
        <v>0.000714307425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50</v>
      </c>
      <c r="D97" s="73">
        <f>ROUND(C97,2)</f>
        <v>50</v>
      </c>
      <c r="E97" s="60">
        <v>276.26</v>
      </c>
      <c r="F97" s="61">
        <v>5.07</v>
      </c>
      <c r="G97" s="74">
        <v>0.04321</v>
      </c>
      <c r="H97" s="63">
        <f>MAX(G97,-0.12*F97)</f>
        <v>0.04321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0.000298429865</v>
      </c>
      <c r="S97" s="60">
        <f>MIN($S$6/100*F97,150)</f>
        <v>0.6084000000000001</v>
      </c>
      <c r="T97" s="60">
        <f>MIN($T$6/100*F97,200)</f>
        <v>0.7605000000000001</v>
      </c>
      <c r="U97" s="60">
        <f>MIN($U$6/100*F97,250)</f>
        <v>1.014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0.000298429865</v>
      </c>
      <c r="AB97" s="139">
        <f>IF(AA97&gt;=0,AA97,"")</f>
        <v>0.000298429865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50</v>
      </c>
      <c r="D98" s="73">
        <f>ROUND(C98,2)</f>
        <v>50</v>
      </c>
      <c r="E98" s="60">
        <v>276.26</v>
      </c>
      <c r="F98" s="61">
        <v>5.07</v>
      </c>
      <c r="G98" s="74">
        <v>0.0322</v>
      </c>
      <c r="H98" s="63">
        <f>MAX(G98,-0.12*F98)</f>
        <v>0.0322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0.0002223893</v>
      </c>
      <c r="S98" s="60">
        <f>MIN($S$6/100*F98,150)</f>
        <v>0.6084000000000001</v>
      </c>
      <c r="T98" s="60">
        <f>MIN($T$6/100*F98,200)</f>
        <v>0.7605000000000001</v>
      </c>
      <c r="U98" s="60">
        <f>MIN($U$6/100*F98,250)</f>
        <v>1.014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0.0002223893</v>
      </c>
      <c r="AB98" s="139">
        <f>IF(AA98&gt;=0,AA98,"")</f>
        <v>0.0002223893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49.97</v>
      </c>
      <c r="D99" s="73">
        <f>ROUND(C99,2)</f>
        <v>49.97</v>
      </c>
      <c r="E99" s="60">
        <v>374.46</v>
      </c>
      <c r="F99" s="61">
        <v>5.07</v>
      </c>
      <c r="G99" s="74">
        <v>0.02266</v>
      </c>
      <c r="H99" s="63">
        <f>MAX(G99,-0.12*F99)</f>
        <v>0.02266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0.00021213159</v>
      </c>
      <c r="S99" s="60">
        <f>MIN($S$6/100*F99,150)</f>
        <v>0.6084000000000001</v>
      </c>
      <c r="T99" s="60">
        <f>MIN($T$6/100*F99,200)</f>
        <v>0.7605000000000001</v>
      </c>
      <c r="U99" s="60">
        <f>MIN($U$6/100*F99,250)</f>
        <v>1.014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0.00021213159</v>
      </c>
      <c r="AB99" s="139">
        <f>IF(AA99&gt;=0,AA99,"")</f>
        <v>0.00021213159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49.95</v>
      </c>
      <c r="D100" s="73">
        <f>ROUND(C100,2)</f>
        <v>49.95</v>
      </c>
      <c r="E100" s="60">
        <v>439.93</v>
      </c>
      <c r="F100" s="61">
        <v>5.07</v>
      </c>
      <c r="G100" s="74">
        <v>0.06558</v>
      </c>
      <c r="H100" s="63">
        <f>MAX(G100,-0.12*F100)</f>
        <v>0.06558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0.0007212652349999999</v>
      </c>
      <c r="S100" s="60">
        <f>MIN($S$6/100*F100,150)</f>
        <v>0.6084000000000001</v>
      </c>
      <c r="T100" s="60">
        <f>MIN($T$6/100*F100,200)</f>
        <v>0.7605000000000001</v>
      </c>
      <c r="U100" s="60">
        <f>MIN($U$6/100*F100,250)</f>
        <v>1.014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0.0007212652349999999</v>
      </c>
      <c r="AB100" s="139">
        <f>IF(AA100&gt;=0,AA100,"")</f>
        <v>0.0007212652349999999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49.93</v>
      </c>
      <c r="D101" s="73">
        <f>ROUND(C101,2)</f>
        <v>49.93</v>
      </c>
      <c r="E101" s="60">
        <v>505.4</v>
      </c>
      <c r="F101" s="61">
        <v>5.07</v>
      </c>
      <c r="G101" s="74">
        <v>0.08136</v>
      </c>
      <c r="H101" s="63">
        <f>MAX(G101,-0.12*F101)</f>
        <v>0.08136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0.0010279836</v>
      </c>
      <c r="S101" s="60">
        <f>MIN($S$6/100*F101,150)</f>
        <v>0.6084000000000001</v>
      </c>
      <c r="T101" s="60">
        <f>MIN($T$6/100*F101,200)</f>
        <v>0.7605000000000001</v>
      </c>
      <c r="U101" s="60">
        <f>MIN($U$6/100*F101,250)</f>
        <v>1.014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0.0010279836</v>
      </c>
      <c r="AB101" s="139">
        <f>IF(AA101&gt;=0,AA101,"")</f>
        <v>0.0010279836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49.98</v>
      </c>
      <c r="D102" s="73">
        <f>ROUND(C102,2)</f>
        <v>49.98</v>
      </c>
      <c r="E102" s="60">
        <v>341.73</v>
      </c>
      <c r="F102" s="61">
        <v>5.07</v>
      </c>
      <c r="G102" s="74">
        <v>0.0788</v>
      </c>
      <c r="H102" s="63">
        <f>MAX(G102,-0.12*F102)</f>
        <v>0.0788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0.0006732081</v>
      </c>
      <c r="S102" s="60">
        <f>MIN($S$6/100*F102,150)</f>
        <v>0.6084000000000001</v>
      </c>
      <c r="T102" s="60">
        <f>MIN($T$6/100*F102,200)</f>
        <v>0.7605000000000001</v>
      </c>
      <c r="U102" s="60">
        <f>MIN($U$6/100*F102,250)</f>
        <v>1.014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0.0006732081</v>
      </c>
      <c r="AB102" s="139">
        <f>IF(AA102&gt;=0,AA102,"")</f>
        <v>0.0006732081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</v>
      </c>
      <c r="D103" s="98">
        <f>ROUND(C103,2)</f>
        <v>50</v>
      </c>
      <c r="E103" s="99">
        <v>276.26</v>
      </c>
      <c r="F103" s="61">
        <v>5.07</v>
      </c>
      <c r="G103" s="100">
        <v>0.0722</v>
      </c>
      <c r="H103" s="101">
        <f>MAX(G103,-0.12*F103)</f>
        <v>0.0722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0.0004986493</v>
      </c>
      <c r="S103" s="105">
        <f>MIN($S$6/100*F103,150)</f>
        <v>0.6084000000000001</v>
      </c>
      <c r="T103" s="105">
        <f>MIN($T$6/100*F103,200)</f>
        <v>0.7605000000000001</v>
      </c>
      <c r="U103" s="105">
        <f>MIN($U$6/100*F103,250)</f>
        <v>1.014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0.0004986493</v>
      </c>
      <c r="AB103" s="140">
        <f>IF(AA103&gt;=0,AA103,"")</f>
        <v>0.0004986493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49.99489583333335</v>
      </c>
      <c r="D104" s="110">
        <f>ROUND(C104,2)</f>
        <v>49.99</v>
      </c>
      <c r="E104" s="111">
        <f>AVERAGE(E6:E103)</f>
        <v>269.3837499999999</v>
      </c>
      <c r="F104" s="111">
        <f>AVERAGE(F6:F103)</f>
        <v>5.058333333333326</v>
      </c>
      <c r="G104" s="112">
        <f>SUM(G8:G103)/4</f>
        <v>9.974030000000001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1</v>
      </c>
      <c r="Q104" s="112">
        <f>SUM($Q$8:$Q$103)</f>
        <v>0.000581168162</v>
      </c>
      <c r="R104" s="111">
        <f>SUM(R8:R103)</f>
        <v>0.2544467540800001</v>
      </c>
      <c r="S104" s="113"/>
      <c r="T104" s="113"/>
      <c r="U104" s="113"/>
      <c r="V104" s="113"/>
      <c r="W104" s="113"/>
      <c r="X104" s="113"/>
      <c r="Y104" s="114">
        <f>SUM(Y8:Y103)</f>
        <v>0.001539013908499998</v>
      </c>
      <c r="Z104" s="114">
        <f>SUM(Z8:Z103)</f>
        <v>0</v>
      </c>
      <c r="AA104" s="115">
        <f>SUM(AA8:AA103)</f>
        <v>0.2559857679885001</v>
      </c>
      <c r="AB104" s="116">
        <f>SUM(AB8:AB103)</f>
        <v>0.2559857679885001</v>
      </c>
      <c r="AC104" s="117">
        <f>SUM(AC8:AC103)</f>
        <v>0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0.000581168162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0.05088935081600002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0.2565669361505001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55.2522</v>
      </c>
      <c r="AH152" s="86">
        <f>MIN(AG152,$C$2)</f>
        <v>55.2522</v>
      </c>
    </row>
    <row r="153" spans="1:37" customHeight="1" ht="16">
      <c r="AE153" s="16"/>
      <c r="AF153" s="133">
        <f>ROUND((AF152-0.01),2)</f>
        <v>50.03</v>
      </c>
      <c r="AG153" s="134">
        <f>2*$A$2/5</f>
        <v>110.5044</v>
      </c>
      <c r="AH153" s="86">
        <f>MIN(AG153,$C$2)</f>
        <v>110.5044</v>
      </c>
    </row>
    <row r="154" spans="1:37" customHeight="1" ht="16">
      <c r="AE154" s="16"/>
      <c r="AF154" s="133">
        <f>ROUND((AF153-0.01),2)</f>
        <v>50.02</v>
      </c>
      <c r="AG154" s="134">
        <f>3*$A$2/5</f>
        <v>165.7566</v>
      </c>
      <c r="AH154" s="86">
        <f>MIN(AG154,$C$2)</f>
        <v>165.7566</v>
      </c>
    </row>
    <row r="155" spans="1:37" customHeight="1" ht="16">
      <c r="AE155" s="16"/>
      <c r="AF155" s="133">
        <f>ROUND((AF154-0.01),2)</f>
        <v>50.01</v>
      </c>
      <c r="AG155" s="134">
        <f>4*$A$2/5</f>
        <v>221.0088</v>
      </c>
      <c r="AH155" s="86">
        <f>MIN(AG155,$C$2)</f>
        <v>221.0088</v>
      </c>
    </row>
    <row r="156" spans="1:37" customHeight="1" ht="16">
      <c r="AE156" s="16"/>
      <c r="AF156" s="133">
        <f>ROUND((AF155-0.01),2)</f>
        <v>50</v>
      </c>
      <c r="AG156" s="134">
        <f>5*$A$2/5</f>
        <v>276.261</v>
      </c>
      <c r="AH156" s="86">
        <f>MIN(AG156,$C$2)</f>
        <v>276.261</v>
      </c>
    </row>
    <row r="157" spans="1:37" customHeight="1" ht="16">
      <c r="AE157" s="16"/>
      <c r="AF157" s="133">
        <f>ROUND((AF156-0.01),2)</f>
        <v>49.99</v>
      </c>
      <c r="AG157" s="134">
        <f>50+15*$A$2/16</f>
        <v>308.9946875</v>
      </c>
      <c r="AH157" s="86">
        <f>MIN(AG157,$C$2)</f>
        <v>308.9946875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341.728375</v>
      </c>
      <c r="AH158" s="86">
        <f>MIN(AG158,$C$2)</f>
        <v>341.728375</v>
      </c>
    </row>
    <row r="159" spans="1:37" customHeight="1" ht="16">
      <c r="AE159" s="16"/>
      <c r="AF159" s="133">
        <f>ROUND((AF158-0.01),2)</f>
        <v>49.97</v>
      </c>
      <c r="AG159" s="134">
        <f>150+13*$A$2/16</f>
        <v>374.4620625</v>
      </c>
      <c r="AH159" s="86">
        <f>MIN(AG159,$C$2)</f>
        <v>374.4620625</v>
      </c>
    </row>
    <row r="160" spans="1:37" customHeight="1" ht="16">
      <c r="AE160" s="16"/>
      <c r="AF160" s="133">
        <f>ROUND((AF159-0.01),2)</f>
        <v>49.96</v>
      </c>
      <c r="AG160" s="134">
        <f>200+12*$A$2/16</f>
        <v>407.19575</v>
      </c>
      <c r="AH160" s="86">
        <f>MIN(AG160,$C$2)</f>
        <v>407.19575</v>
      </c>
    </row>
    <row r="161" spans="1:37" customHeight="1" ht="16">
      <c r="AE161" s="16"/>
      <c r="AF161" s="133">
        <f>ROUND((AF160-0.01),2)</f>
        <v>49.95</v>
      </c>
      <c r="AG161" s="134">
        <f>250+11*$A$2/16</f>
        <v>439.9294375</v>
      </c>
      <c r="AH161" s="86">
        <f>MIN(AG161,$C$2)</f>
        <v>439.9294375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472.663125</v>
      </c>
      <c r="AH162" s="86">
        <f>MIN(AG162,$C$2)</f>
        <v>472.663125</v>
      </c>
    </row>
    <row r="163" spans="1:37" customHeight="1" ht="16">
      <c r="AE163" s="16"/>
      <c r="AF163" s="133">
        <f>ROUND((AF162-0.01),2)</f>
        <v>49.93</v>
      </c>
      <c r="AG163" s="134">
        <f>350+9*$A$2/16</f>
        <v>505.3968125</v>
      </c>
      <c r="AH163" s="86">
        <f>MIN(AG163,$C$2)</f>
        <v>505.3968125</v>
      </c>
    </row>
    <row r="164" spans="1:37" customHeight="1" ht="15">
      <c r="AE164" s="16"/>
      <c r="AF164" s="133">
        <f>ROUND((AF163-0.01),2)</f>
        <v>49.92</v>
      </c>
      <c r="AG164" s="134">
        <f>400+8*$A$2/16</f>
        <v>538.1305</v>
      </c>
      <c r="AH164" s="135">
        <f>MIN(AG164,$C$2)</f>
        <v>538.1305</v>
      </c>
    </row>
    <row r="165" spans="1:37" customHeight="1" ht="15">
      <c r="AE165" s="16"/>
      <c r="AF165" s="133">
        <f>ROUND((AF164-0.01),2)</f>
        <v>49.91</v>
      </c>
      <c r="AG165" s="134">
        <f>450+7*$A$2/16</f>
        <v>570.8641875000001</v>
      </c>
      <c r="AH165" s="135">
        <f>MIN(AG165,$C$2)</f>
        <v>570.8641875000001</v>
      </c>
    </row>
    <row r="166" spans="1:37" customHeight="1" ht="15">
      <c r="AE166" s="16"/>
      <c r="AF166" s="133">
        <f>ROUND((AF165-0.01),2)</f>
        <v>49.9</v>
      </c>
      <c r="AG166" s="134">
        <f>500+6*$A$2/16</f>
        <v>603.597875</v>
      </c>
      <c r="AH166" s="135">
        <f>MIN(AG166,$C$2)</f>
        <v>603.597875</v>
      </c>
    </row>
    <row r="167" spans="1:37" customHeight="1" ht="15">
      <c r="AE167" s="16"/>
      <c r="AF167" s="133">
        <f>ROUND((AF166-0.01),2)</f>
        <v>49.89</v>
      </c>
      <c r="AG167" s="134">
        <f>550+5*$A$2/16</f>
        <v>636.3315625</v>
      </c>
      <c r="AH167" s="135">
        <f>MIN(AG167,$C$2)</f>
        <v>636.3315625</v>
      </c>
    </row>
    <row r="168" spans="1:37" customHeight="1" ht="15">
      <c r="AE168" s="16"/>
      <c r="AF168" s="133">
        <f>ROUND((AF167-0.01),2)</f>
        <v>49.88</v>
      </c>
      <c r="AG168" s="134">
        <f>600+4*$A$2/16</f>
        <v>669.06525</v>
      </c>
      <c r="AH168" s="135">
        <f>MIN(AG168,$C$2)</f>
        <v>669.06525</v>
      </c>
    </row>
    <row r="169" spans="1:37" customHeight="1" ht="15">
      <c r="AE169" s="16"/>
      <c r="AF169" s="133">
        <f>ROUND((AF168-0.01),2)</f>
        <v>49.87</v>
      </c>
      <c r="AG169" s="134">
        <f>650+3*$A$2/16</f>
        <v>701.7989375</v>
      </c>
      <c r="AH169" s="135">
        <f>MIN(AG169,$C$2)</f>
        <v>701.7989375</v>
      </c>
    </row>
    <row r="170" spans="1:37" customHeight="1" ht="15">
      <c r="AE170" s="16"/>
      <c r="AF170" s="133">
        <f>ROUND((AF169-0.01),2)</f>
        <v>49.86</v>
      </c>
      <c r="AG170" s="134">
        <f>700+2*$A$2/16</f>
        <v>734.5326250000001</v>
      </c>
      <c r="AH170" s="135">
        <f>MIN(AG170,$C$2)</f>
        <v>734.5326250000001</v>
      </c>
    </row>
    <row r="171" spans="1:37" customHeight="1" ht="15">
      <c r="AE171" s="16"/>
      <c r="AF171" s="133">
        <f>ROUND((AF170-0.01),2)</f>
        <v>49.85</v>
      </c>
      <c r="AG171" s="134">
        <f>750+1*$A$2/16</f>
        <v>767.2663125</v>
      </c>
      <c r="AH171" s="135">
        <f>MIN(AG171,$C$2)</f>
        <v>767.2663125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1.48095022151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264.146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15.41</v>
      </c>
      <c r="K2" s="21"/>
      <c r="L2" s="21">
        <v>6</v>
      </c>
      <c r="M2" s="21"/>
      <c r="N2" s="21">
        <v>0.6909999999999999</v>
      </c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2.5</v>
      </c>
      <c r="M3" s="27"/>
      <c r="N3" s="27">
        <v>1.28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61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49.91</v>
      </c>
      <c r="D8" s="59">
        <f>ROUND(C8,2)</f>
        <v>49.91</v>
      </c>
      <c r="E8" s="60">
        <v>565.5599999999999</v>
      </c>
      <c r="F8" s="61">
        <v>5.09</v>
      </c>
      <c r="G8" s="62">
        <v>0.08741</v>
      </c>
      <c r="H8" s="63">
        <f>MAX(G8,-0.12*F8)</f>
        <v>0.08741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0.00123588999</v>
      </c>
      <c r="S8" s="60">
        <f>MIN($S$6/100*F8,150)</f>
        <v>0.6108</v>
      </c>
      <c r="T8" s="60">
        <f>MIN($T$6/100*F8,200)</f>
        <v>0.7635</v>
      </c>
      <c r="U8" s="60">
        <f>MIN($U$6/100*F8,250)</f>
        <v>1.018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0.00123588999</v>
      </c>
      <c r="AB8" s="64">
        <f>IF(AA8&gt;=0,AA8,"")</f>
        <v>0.00123588999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49.99</v>
      </c>
      <c r="D9" s="73">
        <f>ROUND(C9,2)</f>
        <v>49.99</v>
      </c>
      <c r="E9" s="60">
        <v>297.64</v>
      </c>
      <c r="F9" s="61">
        <v>5.09</v>
      </c>
      <c r="G9" s="74">
        <v>0.09254</v>
      </c>
      <c r="H9" s="63">
        <f>MAX(G9,-0.12*F9)</f>
        <v>0.09254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0.00068859014</v>
      </c>
      <c r="S9" s="60">
        <f>MIN($S$6/100*F9,150)</f>
        <v>0.6108</v>
      </c>
      <c r="T9" s="60">
        <f>MIN($T$6/100*F9,200)</f>
        <v>0.7635</v>
      </c>
      <c r="U9" s="60">
        <f>MIN($U$6/100*F9,250)</f>
        <v>1.018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0.00068859014</v>
      </c>
      <c r="AB9" s="139">
        <f>IF(AA9&gt;=0,AA9,"")</f>
        <v>0.00068859014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</v>
      </c>
      <c r="D10" s="73">
        <f>ROUND(C10,2)</f>
        <v>50</v>
      </c>
      <c r="E10" s="60">
        <v>264.15</v>
      </c>
      <c r="F10" s="61">
        <v>5.09</v>
      </c>
      <c r="G10" s="74">
        <v>0.11566</v>
      </c>
      <c r="H10" s="63">
        <f>MAX(G10,-0.12*F10)</f>
        <v>0.11566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0.0007637897249999999</v>
      </c>
      <c r="S10" s="60">
        <f>MIN($S$6/100*F10,150)</f>
        <v>0.6108</v>
      </c>
      <c r="T10" s="60">
        <f>MIN($T$6/100*F10,200)</f>
        <v>0.7635</v>
      </c>
      <c r="U10" s="60">
        <f>MIN($U$6/100*F10,250)</f>
        <v>1.018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0.0007637897249999999</v>
      </c>
      <c r="AB10" s="139">
        <f>IF(AA10&gt;=0,AA10,"")</f>
        <v>0.0007637897249999999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50.03</v>
      </c>
      <c r="D11" s="73">
        <f>ROUND(C11,2)</f>
        <v>50.03</v>
      </c>
      <c r="E11" s="60">
        <v>105.66</v>
      </c>
      <c r="F11" s="61">
        <v>5.09</v>
      </c>
      <c r="G11" s="74">
        <v>0.14536</v>
      </c>
      <c r="H11" s="63">
        <f>MAX(G11,-0.12*F11)</f>
        <v>0.14536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0.00038396844</v>
      </c>
      <c r="S11" s="60">
        <f>MIN($S$6/100*F11,150)</f>
        <v>0.6108</v>
      </c>
      <c r="T11" s="60">
        <f>MIN($T$6/100*F11,200)</f>
        <v>0.7635</v>
      </c>
      <c r="U11" s="60">
        <f>MIN($U$6/100*F11,250)</f>
        <v>1.018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0.00038396844</v>
      </c>
      <c r="AB11" s="139">
        <f>IF(AA11&gt;=0,AA11,"")</f>
        <v>0.00038396844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50.02</v>
      </c>
      <c r="D12" s="73">
        <f>ROUND(C12,2)</f>
        <v>50.02</v>
      </c>
      <c r="E12" s="60">
        <v>158.49</v>
      </c>
      <c r="F12" s="61">
        <v>5.09</v>
      </c>
      <c r="G12" s="74">
        <v>0.19231</v>
      </c>
      <c r="H12" s="63">
        <f>MAX(G12,-0.12*F12)</f>
        <v>0.19231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0.0007619802975000001</v>
      </c>
      <c r="S12" s="60">
        <f>MIN($S$6/100*F12,150)</f>
        <v>0.6108</v>
      </c>
      <c r="T12" s="60">
        <f>MIN($T$6/100*F12,200)</f>
        <v>0.7635</v>
      </c>
      <c r="U12" s="60">
        <f>MIN($U$6/100*F12,250)</f>
        <v>1.018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0.0007619802975000001</v>
      </c>
      <c r="AB12" s="139">
        <f>IF(AA12&gt;=0,AA12,"")</f>
        <v>0.0007619802975000001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50.01</v>
      </c>
      <c r="D13" s="73">
        <f>ROUND(C13,2)</f>
        <v>50.01</v>
      </c>
      <c r="E13" s="60">
        <v>211.32</v>
      </c>
      <c r="F13" s="61">
        <v>5.09</v>
      </c>
      <c r="G13" s="74">
        <v>0.23377</v>
      </c>
      <c r="H13" s="63">
        <f>MAX(G13,-0.12*F13)</f>
        <v>0.23377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0.00123500691</v>
      </c>
      <c r="S13" s="60">
        <f>MIN($S$6/100*F13,150)</f>
        <v>0.6108</v>
      </c>
      <c r="T13" s="60">
        <f>MIN($T$6/100*F13,200)</f>
        <v>0.7635</v>
      </c>
      <c r="U13" s="60">
        <f>MIN($U$6/100*F13,250)</f>
        <v>1.018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0.00123500691</v>
      </c>
      <c r="AB13" s="139">
        <f>IF(AA13&gt;=0,AA13,"")</f>
        <v>0.00123500691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49.94</v>
      </c>
      <c r="D14" s="73">
        <f>ROUND(C14,2)</f>
        <v>49.94</v>
      </c>
      <c r="E14" s="60">
        <v>465.09</v>
      </c>
      <c r="F14" s="61">
        <v>5.09</v>
      </c>
      <c r="G14" s="74">
        <v>0.22167</v>
      </c>
      <c r="H14" s="63">
        <f>MAX(G14,-0.12*F14)</f>
        <v>0.22167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0.0025774125075</v>
      </c>
      <c r="S14" s="60">
        <f>MIN($S$6/100*F14,150)</f>
        <v>0.6108</v>
      </c>
      <c r="T14" s="60">
        <f>MIN($T$6/100*F14,200)</f>
        <v>0.7635</v>
      </c>
      <c r="U14" s="60">
        <f>MIN($U$6/100*F14,250)</f>
        <v>1.018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0.0025774125075</v>
      </c>
      <c r="AB14" s="139">
        <f>IF(AA14&gt;=0,AA14,"")</f>
        <v>0.0025774125075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49.98</v>
      </c>
      <c r="D15" s="73">
        <f>ROUND(C15,2)</f>
        <v>49.98</v>
      </c>
      <c r="E15" s="60">
        <v>331.13</v>
      </c>
      <c r="F15" s="61">
        <v>5.09</v>
      </c>
      <c r="G15" s="74">
        <v>0.2356</v>
      </c>
      <c r="H15" s="63">
        <f>MAX(G15,-0.12*F15)</f>
        <v>0.2356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0.0019503557</v>
      </c>
      <c r="S15" s="60">
        <f>MIN($S$6/100*F15,150)</f>
        <v>0.6108</v>
      </c>
      <c r="T15" s="60">
        <f>MIN($T$6/100*F15,200)</f>
        <v>0.7635</v>
      </c>
      <c r="U15" s="60">
        <f>MIN($U$6/100*F15,250)</f>
        <v>1.018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0.0019503557</v>
      </c>
      <c r="AB15" s="139">
        <f>IF(AA15&gt;=0,AA15,"")</f>
        <v>0.0019503557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49.94</v>
      </c>
      <c r="D16" s="73">
        <f>ROUND(C16,2)</f>
        <v>49.94</v>
      </c>
      <c r="E16" s="60">
        <v>465.09</v>
      </c>
      <c r="F16" s="61">
        <v>5.09</v>
      </c>
      <c r="G16" s="74">
        <v>0.25211</v>
      </c>
      <c r="H16" s="63">
        <f>MAX(G16,-0.12*F16)</f>
        <v>0.25211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0.0029313459975</v>
      </c>
      <c r="S16" s="60">
        <f>MIN($S$6/100*F16,150)</f>
        <v>0.6108</v>
      </c>
      <c r="T16" s="60">
        <f>MIN($T$6/100*F16,200)</f>
        <v>0.7635</v>
      </c>
      <c r="U16" s="60">
        <f>MIN($U$6/100*F16,250)</f>
        <v>1.018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0.0029313459975</v>
      </c>
      <c r="AB16" s="139">
        <f>IF(AA16&gt;=0,AA16,"")</f>
        <v>0.0029313459975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49.96</v>
      </c>
      <c r="D17" s="73">
        <f>ROUND(C17,2)</f>
        <v>49.96</v>
      </c>
      <c r="E17" s="60">
        <v>398.11</v>
      </c>
      <c r="F17" s="61">
        <v>5.09</v>
      </c>
      <c r="G17" s="74">
        <v>0.26934</v>
      </c>
      <c r="H17" s="63">
        <f>MAX(G17,-0.12*F17)</f>
        <v>0.26934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0.002680673685</v>
      </c>
      <c r="S17" s="60">
        <f>MIN($S$6/100*F17,150)</f>
        <v>0.6108</v>
      </c>
      <c r="T17" s="60">
        <f>MIN($T$6/100*F17,200)</f>
        <v>0.7635</v>
      </c>
      <c r="U17" s="60">
        <f>MIN($U$6/100*F17,250)</f>
        <v>1.018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0.002680673685</v>
      </c>
      <c r="AB17" s="139">
        <f>IF(AA17&gt;=0,AA17,"")</f>
        <v>0.002680673685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49.95</v>
      </c>
      <c r="D18" s="73">
        <f>ROUND(C18,2)</f>
        <v>49.95</v>
      </c>
      <c r="E18" s="60">
        <v>431.6</v>
      </c>
      <c r="F18" s="61">
        <v>5.09</v>
      </c>
      <c r="G18" s="74">
        <v>0.30015</v>
      </c>
      <c r="H18" s="63">
        <f>MAX(G18,-0.12*F18)</f>
        <v>0.30015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0.0032386185</v>
      </c>
      <c r="S18" s="60">
        <f>MIN($S$6/100*F18,150)</f>
        <v>0.6108</v>
      </c>
      <c r="T18" s="60">
        <f>MIN($T$6/100*F18,200)</f>
        <v>0.7635</v>
      </c>
      <c r="U18" s="60">
        <f>MIN($U$6/100*F18,250)</f>
        <v>1.018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0.0032386185</v>
      </c>
      <c r="AB18" s="139">
        <f>IF(AA18&gt;=0,AA18,"")</f>
        <v>0.0032386185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49.89</v>
      </c>
      <c r="D19" s="73">
        <f>ROUND(C19,2)</f>
        <v>49.89</v>
      </c>
      <c r="E19" s="60">
        <v>632.55</v>
      </c>
      <c r="F19" s="61">
        <v>5.09</v>
      </c>
      <c r="G19" s="74">
        <v>0.27044</v>
      </c>
      <c r="H19" s="63">
        <f>MAX(G19,-0.12*F19)</f>
        <v>0.27044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0.00427667055</v>
      </c>
      <c r="S19" s="60">
        <f>MIN($S$6/100*F19,150)</f>
        <v>0.6108</v>
      </c>
      <c r="T19" s="60">
        <f>MIN($T$6/100*F19,200)</f>
        <v>0.7635</v>
      </c>
      <c r="U19" s="60">
        <f>MIN($U$6/100*F19,250)</f>
        <v>1.018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0.00427667055</v>
      </c>
      <c r="AB19" s="139">
        <f>IF(AA19&gt;=0,AA19,"")</f>
        <v>0.00427667055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49.95</v>
      </c>
      <c r="D20" s="73">
        <f>ROUND(C20,2)</f>
        <v>49.95</v>
      </c>
      <c r="E20" s="60">
        <v>431.6</v>
      </c>
      <c r="F20" s="61">
        <v>5.09</v>
      </c>
      <c r="G20" s="74">
        <v>0.30272</v>
      </c>
      <c r="H20" s="63">
        <f>MAX(G20,-0.12*F20)</f>
        <v>0.30272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0.0032663488</v>
      </c>
      <c r="S20" s="60">
        <f>MIN($S$6/100*F20,150)</f>
        <v>0.6108</v>
      </c>
      <c r="T20" s="60">
        <f>MIN($T$6/100*F20,200)</f>
        <v>0.7635</v>
      </c>
      <c r="U20" s="60">
        <f>MIN($U$6/100*F20,250)</f>
        <v>1.018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0.0032663488</v>
      </c>
      <c r="AB20" s="139">
        <f>IF(AA20&gt;=0,AA20,"")</f>
        <v>0.0032663488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49.95</v>
      </c>
      <c r="D21" s="73">
        <f>ROUND(C21,2)</f>
        <v>49.95</v>
      </c>
      <c r="E21" s="60">
        <v>431.6</v>
      </c>
      <c r="F21" s="61">
        <v>5.09</v>
      </c>
      <c r="G21" s="74">
        <v>0.28987</v>
      </c>
      <c r="H21" s="63">
        <f>MAX(G21,-0.12*F21)</f>
        <v>0.28987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0.0031276973</v>
      </c>
      <c r="S21" s="60">
        <f>MIN($S$6/100*F21,150)</f>
        <v>0.6108</v>
      </c>
      <c r="T21" s="60">
        <f>MIN($T$6/100*F21,200)</f>
        <v>0.7635</v>
      </c>
      <c r="U21" s="60">
        <f>MIN($U$6/100*F21,250)</f>
        <v>1.018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0.0031276973</v>
      </c>
      <c r="AB21" s="139">
        <f>IF(AA21&gt;=0,AA21,"")</f>
        <v>0.0031276973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49.89</v>
      </c>
      <c r="D22" s="73">
        <f>ROUND(C22,2)</f>
        <v>49.89</v>
      </c>
      <c r="E22" s="60">
        <v>632.55</v>
      </c>
      <c r="F22" s="61">
        <v>5.09</v>
      </c>
      <c r="G22" s="74">
        <v>0.29868</v>
      </c>
      <c r="H22" s="63">
        <f>MAX(G22,-0.12*F22)</f>
        <v>0.29868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0.004723250849999999</v>
      </c>
      <c r="S22" s="60">
        <f>MIN($S$6/100*F22,150)</f>
        <v>0.6108</v>
      </c>
      <c r="T22" s="60">
        <f>MIN($T$6/100*F22,200)</f>
        <v>0.7635</v>
      </c>
      <c r="U22" s="60">
        <f>MIN($U$6/100*F22,250)</f>
        <v>1.018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0.004723250849999999</v>
      </c>
      <c r="AB22" s="139">
        <f>IF(AA22&gt;=0,AA22,"")</f>
        <v>0.004723250849999999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49.93</v>
      </c>
      <c r="D23" s="73">
        <f>ROUND(C23,2)</f>
        <v>49.93</v>
      </c>
      <c r="E23" s="60">
        <v>498.58</v>
      </c>
      <c r="F23" s="61">
        <v>5.09</v>
      </c>
      <c r="G23" s="74">
        <v>0.2774</v>
      </c>
      <c r="H23" s="63">
        <f>MAX(G23,-0.12*F23)</f>
        <v>0.2774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0.0034576523</v>
      </c>
      <c r="S23" s="60">
        <f>MIN($S$6/100*F23,150)</f>
        <v>0.6108</v>
      </c>
      <c r="T23" s="60">
        <f>MIN($T$6/100*F23,200)</f>
        <v>0.7635</v>
      </c>
      <c r="U23" s="60">
        <f>MIN($U$6/100*F23,250)</f>
        <v>1.018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0.0034576523</v>
      </c>
      <c r="AB23" s="139">
        <f>IF(AA23&gt;=0,AA23,"")</f>
        <v>0.0034576523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49.92</v>
      </c>
      <c r="D24" s="73">
        <f>ROUND(C24,2)</f>
        <v>49.92</v>
      </c>
      <c r="E24" s="60">
        <v>532.0700000000001</v>
      </c>
      <c r="F24" s="61">
        <v>5.09</v>
      </c>
      <c r="G24" s="74">
        <v>0.30639</v>
      </c>
      <c r="H24" s="63">
        <f>MAX(G24,-0.12*F24)</f>
        <v>0.30639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0.004075523182500001</v>
      </c>
      <c r="S24" s="60">
        <f>MIN($S$6/100*F24,150)</f>
        <v>0.6108</v>
      </c>
      <c r="T24" s="60">
        <f>MIN($T$6/100*F24,200)</f>
        <v>0.7635</v>
      </c>
      <c r="U24" s="60">
        <f>MIN($U$6/100*F24,250)</f>
        <v>1.018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0.004075523182500001</v>
      </c>
      <c r="AB24" s="139">
        <f>IF(AA24&gt;=0,AA24,"")</f>
        <v>0.004075523182500001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50.02</v>
      </c>
      <c r="D25" s="73">
        <f>ROUND(C25,2)</f>
        <v>50.02</v>
      </c>
      <c r="E25" s="60">
        <v>158.49</v>
      </c>
      <c r="F25" s="61">
        <v>5.09</v>
      </c>
      <c r="G25" s="74">
        <v>0.29281</v>
      </c>
      <c r="H25" s="63">
        <f>MAX(G25,-0.12*F25)</f>
        <v>0.29281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0.0011601864225</v>
      </c>
      <c r="S25" s="60">
        <f>MIN($S$6/100*F25,150)</f>
        <v>0.6108</v>
      </c>
      <c r="T25" s="60">
        <f>MIN($T$6/100*F25,200)</f>
        <v>0.7635</v>
      </c>
      <c r="U25" s="60">
        <f>MIN($U$6/100*F25,250)</f>
        <v>1.018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0.0011601864225</v>
      </c>
      <c r="AB25" s="139">
        <f>IF(AA25&gt;=0,AA25,"")</f>
        <v>0.0011601864225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50.04</v>
      </c>
      <c r="D26" s="73">
        <f>ROUND(C26,2)</f>
        <v>50.04</v>
      </c>
      <c r="E26" s="60">
        <v>52.83</v>
      </c>
      <c r="F26" s="61">
        <v>5.09</v>
      </c>
      <c r="G26" s="74">
        <v>0.29244</v>
      </c>
      <c r="H26" s="63">
        <f>MAX(G26,-0.12*F26)</f>
        <v>0.29244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0.00038624013</v>
      </c>
      <c r="S26" s="60">
        <f>MIN($S$6/100*F26,150)</f>
        <v>0.6108</v>
      </c>
      <c r="T26" s="60">
        <f>MIN($T$6/100*F26,200)</f>
        <v>0.7635</v>
      </c>
      <c r="U26" s="60">
        <f>MIN($U$6/100*F26,250)</f>
        <v>1.018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0.00038624013</v>
      </c>
      <c r="AB26" s="139">
        <f>IF(AA26&gt;=0,AA26,"")</f>
        <v>0.00038624013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50.01</v>
      </c>
      <c r="D27" s="73">
        <f>ROUND(C27,2)</f>
        <v>50.01</v>
      </c>
      <c r="E27" s="60">
        <v>211.32</v>
      </c>
      <c r="F27" s="61">
        <v>5.09</v>
      </c>
      <c r="G27" s="74">
        <v>0.30528</v>
      </c>
      <c r="H27" s="63">
        <f>MAX(G27,-0.12*F27)</f>
        <v>0.30528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0.00161279424</v>
      </c>
      <c r="S27" s="60">
        <f>MIN($S$6/100*F27,150)</f>
        <v>0.6108</v>
      </c>
      <c r="T27" s="60">
        <f>MIN($T$6/100*F27,200)</f>
        <v>0.7635</v>
      </c>
      <c r="U27" s="60">
        <f>MIN($U$6/100*F27,250)</f>
        <v>1.018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0.00161279424</v>
      </c>
      <c r="AB27" s="139">
        <f>IF(AA27&gt;=0,AA27,"")</f>
        <v>0.00161279424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49.99</v>
      </c>
      <c r="D28" s="73">
        <f>ROUND(C28,2)</f>
        <v>49.99</v>
      </c>
      <c r="E28" s="60">
        <v>297.64</v>
      </c>
      <c r="F28" s="61">
        <v>5.170000000000001</v>
      </c>
      <c r="G28" s="74">
        <v>0.37428</v>
      </c>
      <c r="H28" s="63">
        <f>MAX(G28,-0.12*F28)</f>
        <v>0.37428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0.00278501748</v>
      </c>
      <c r="S28" s="60">
        <f>MIN($S$6/100*F28,150)</f>
        <v>0.6204000000000001</v>
      </c>
      <c r="T28" s="60">
        <f>MIN($T$6/100*F28,200)</f>
        <v>0.7755000000000001</v>
      </c>
      <c r="U28" s="60">
        <f>MIN($U$6/100*F28,250)</f>
        <v>1.034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0.00278501748</v>
      </c>
      <c r="AB28" s="139">
        <f>IF(AA28&gt;=0,AA28,"")</f>
        <v>0.00278501748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50.01</v>
      </c>
      <c r="D29" s="73">
        <f>ROUND(C29,2)</f>
        <v>50.01</v>
      </c>
      <c r="E29" s="60">
        <v>211.32</v>
      </c>
      <c r="F29" s="61">
        <v>5.170000000000001</v>
      </c>
      <c r="G29" s="74">
        <v>0.38493</v>
      </c>
      <c r="H29" s="63">
        <f>MAX(G29,-0.12*F29)</f>
        <v>0.38493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0.00203358519</v>
      </c>
      <c r="S29" s="60">
        <f>MIN($S$6/100*F29,150)</f>
        <v>0.6204000000000001</v>
      </c>
      <c r="T29" s="60">
        <f>MIN($T$6/100*F29,200)</f>
        <v>0.7755000000000001</v>
      </c>
      <c r="U29" s="60">
        <f>MIN($U$6/100*F29,250)</f>
        <v>1.034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0.00203358519</v>
      </c>
      <c r="AB29" s="139">
        <f>IF(AA29&gt;=0,AA29,"")</f>
        <v>0.00203358519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50.03</v>
      </c>
      <c r="D30" s="73">
        <f>ROUND(C30,2)</f>
        <v>50.03</v>
      </c>
      <c r="E30" s="60">
        <v>105.66</v>
      </c>
      <c r="F30" s="61">
        <v>5.170000000000001</v>
      </c>
      <c r="G30" s="74">
        <v>0.4194</v>
      </c>
      <c r="H30" s="63">
        <f>MAX(G30,-0.12*F30)</f>
        <v>0.4194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0.0011078451</v>
      </c>
      <c r="S30" s="60">
        <f>MIN($S$6/100*F30,150)</f>
        <v>0.6204000000000001</v>
      </c>
      <c r="T30" s="60">
        <f>MIN($T$6/100*F30,200)</f>
        <v>0.7755000000000001</v>
      </c>
      <c r="U30" s="60">
        <f>MIN($U$6/100*F30,250)</f>
        <v>1.034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0.0011078451</v>
      </c>
      <c r="AB30" s="139">
        <f>IF(AA30&gt;=0,AA30,"")</f>
        <v>0.0011078451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50.02</v>
      </c>
      <c r="D31" s="73">
        <f>ROUND(C31,2)</f>
        <v>50.02</v>
      </c>
      <c r="E31" s="60">
        <v>158.49</v>
      </c>
      <c r="F31" s="61">
        <v>5.170000000000001</v>
      </c>
      <c r="G31" s="74">
        <v>0.42306</v>
      </c>
      <c r="H31" s="63">
        <f>MAX(G31,-0.12*F31)</f>
        <v>0.42306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0.001676269485</v>
      </c>
      <c r="S31" s="60">
        <f>MIN($S$6/100*F31,150)</f>
        <v>0.6204000000000001</v>
      </c>
      <c r="T31" s="60">
        <f>MIN($T$6/100*F31,200)</f>
        <v>0.7755000000000001</v>
      </c>
      <c r="U31" s="60">
        <f>MIN($U$6/100*F31,250)</f>
        <v>1.034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0.001676269485</v>
      </c>
      <c r="AB31" s="139">
        <f>IF(AA31&gt;=0,AA31,"")</f>
        <v>0.001676269485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50.01</v>
      </c>
      <c r="D32" s="73">
        <f>ROUND(C32,2)</f>
        <v>50.01</v>
      </c>
      <c r="E32" s="60">
        <v>211.32</v>
      </c>
      <c r="F32" s="61">
        <v>5.010000000000001</v>
      </c>
      <c r="G32" s="74">
        <v>0.2693</v>
      </c>
      <c r="H32" s="63">
        <f>MAX(G32,-0.12*F32)</f>
        <v>0.2693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0.0014227119</v>
      </c>
      <c r="S32" s="60">
        <f>MIN($S$6/100*F32,150)</f>
        <v>0.6012000000000001</v>
      </c>
      <c r="T32" s="60">
        <f>MIN($T$6/100*F32,200)</f>
        <v>0.7515000000000001</v>
      </c>
      <c r="U32" s="60">
        <f>MIN($U$6/100*F32,250)</f>
        <v>1.002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0.0014227119</v>
      </c>
      <c r="AB32" s="139">
        <f>IF(AA32&gt;=0,AA32,"")</f>
        <v>0.0014227119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50.03</v>
      </c>
      <c r="D33" s="73">
        <f>ROUND(C33,2)</f>
        <v>50.03</v>
      </c>
      <c r="E33" s="60">
        <v>105.66</v>
      </c>
      <c r="F33" s="61">
        <v>5.010000000000001</v>
      </c>
      <c r="G33" s="74">
        <v>0.2594</v>
      </c>
      <c r="H33" s="63">
        <f>MAX(G33,-0.12*F33)</f>
        <v>0.2594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0.0006852051000000001</v>
      </c>
      <c r="S33" s="60">
        <f>MIN($S$6/100*F33,150)</f>
        <v>0.6012000000000001</v>
      </c>
      <c r="T33" s="60">
        <f>MIN($T$6/100*F33,200)</f>
        <v>0.7515000000000001</v>
      </c>
      <c r="U33" s="60">
        <f>MIN($U$6/100*F33,250)</f>
        <v>1.002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0.0006852051000000001</v>
      </c>
      <c r="AB33" s="139">
        <f>IF(AA33&gt;=0,AA33,"")</f>
        <v>0.0006852051000000001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49.95</v>
      </c>
      <c r="D34" s="73">
        <f>ROUND(C34,2)</f>
        <v>49.95</v>
      </c>
      <c r="E34" s="60">
        <v>431.6</v>
      </c>
      <c r="F34" s="61">
        <v>5.010000000000001</v>
      </c>
      <c r="G34" s="74">
        <v>0.2693</v>
      </c>
      <c r="H34" s="63">
        <f>MAX(G34,-0.12*F34)</f>
        <v>0.2693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0.002905747</v>
      </c>
      <c r="S34" s="60">
        <f>MIN($S$6/100*F34,150)</f>
        <v>0.6012000000000001</v>
      </c>
      <c r="T34" s="60">
        <f>MIN($T$6/100*F34,200)</f>
        <v>0.7515000000000001</v>
      </c>
      <c r="U34" s="60">
        <f>MIN($U$6/100*F34,250)</f>
        <v>1.002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0.002905747</v>
      </c>
      <c r="AB34" s="139">
        <f>IF(AA34&gt;=0,AA34,"")</f>
        <v>0.002905747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49.99</v>
      </c>
      <c r="D35" s="73">
        <f>ROUND(C35,2)</f>
        <v>49.99</v>
      </c>
      <c r="E35" s="60">
        <v>297.64</v>
      </c>
      <c r="F35" s="61">
        <v>5.010000000000001</v>
      </c>
      <c r="G35" s="74">
        <v>0.26087</v>
      </c>
      <c r="H35" s="63">
        <f>MAX(G35,-0.12*F35)</f>
        <v>0.26087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0.00194113367</v>
      </c>
      <c r="S35" s="60">
        <f>MIN($S$6/100*F35,150)</f>
        <v>0.6012000000000001</v>
      </c>
      <c r="T35" s="60">
        <f>MIN($T$6/100*F35,200)</f>
        <v>0.7515000000000001</v>
      </c>
      <c r="U35" s="60">
        <f>MIN($U$6/100*F35,250)</f>
        <v>1.002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0.00194113367</v>
      </c>
      <c r="AB35" s="139">
        <f>IF(AA35&gt;=0,AA35,"")</f>
        <v>0.00194113367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50.01</v>
      </c>
      <c r="D36" s="73">
        <f>ROUND(C36,2)</f>
        <v>50.01</v>
      </c>
      <c r="E36" s="60">
        <v>211.32</v>
      </c>
      <c r="F36" s="61">
        <v>5.010000000000001</v>
      </c>
      <c r="G36" s="74">
        <v>0.26013</v>
      </c>
      <c r="H36" s="63">
        <f>MAX(G36,-0.12*F36)</f>
        <v>0.26013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0.00137426679</v>
      </c>
      <c r="S36" s="60">
        <f>MIN($S$6/100*F36,150)</f>
        <v>0.6012000000000001</v>
      </c>
      <c r="T36" s="60">
        <f>MIN($T$6/100*F36,200)</f>
        <v>0.7515000000000001</v>
      </c>
      <c r="U36" s="60">
        <f>MIN($U$6/100*F36,250)</f>
        <v>1.002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0.00137426679</v>
      </c>
      <c r="AB36" s="139">
        <f>IF(AA36&gt;=0,AA36,"")</f>
        <v>0.00137426679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50.02</v>
      </c>
      <c r="D37" s="73">
        <f>ROUND(C37,2)</f>
        <v>50.02</v>
      </c>
      <c r="E37" s="60">
        <v>158.49</v>
      </c>
      <c r="F37" s="61">
        <v>5.010000000000001</v>
      </c>
      <c r="G37" s="74">
        <v>0.32504</v>
      </c>
      <c r="H37" s="63">
        <f>MAX(G37,-0.12*F37)</f>
        <v>0.32504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0.00128788974</v>
      </c>
      <c r="S37" s="60">
        <f>MIN($S$6/100*F37,150)</f>
        <v>0.6012000000000001</v>
      </c>
      <c r="T37" s="60">
        <f>MIN($T$6/100*F37,200)</f>
        <v>0.7515000000000001</v>
      </c>
      <c r="U37" s="60">
        <f>MIN($U$6/100*F37,250)</f>
        <v>1.002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0.00128788974</v>
      </c>
      <c r="AB37" s="139">
        <f>IF(AA37&gt;=0,AA37,"")</f>
        <v>0.00128788974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50.01</v>
      </c>
      <c r="D38" s="73">
        <f>ROUND(C38,2)</f>
        <v>50.01</v>
      </c>
      <c r="E38" s="60">
        <v>211.32</v>
      </c>
      <c r="F38" s="61">
        <v>5.010000000000001</v>
      </c>
      <c r="G38" s="74">
        <v>0.32504</v>
      </c>
      <c r="H38" s="63">
        <f>MAX(G38,-0.12*F38)</f>
        <v>0.32504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0.00171718632</v>
      </c>
      <c r="S38" s="60">
        <f>MIN($S$6/100*F38,150)</f>
        <v>0.6012000000000001</v>
      </c>
      <c r="T38" s="60">
        <f>MIN($T$6/100*F38,200)</f>
        <v>0.7515000000000001</v>
      </c>
      <c r="U38" s="60">
        <f>MIN($U$6/100*F38,250)</f>
        <v>1.002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0.00171718632</v>
      </c>
      <c r="AB38" s="139">
        <f>IF(AA38&gt;=0,AA38,"")</f>
        <v>0.00171718632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50.03</v>
      </c>
      <c r="D39" s="73">
        <f>ROUND(C39,2)</f>
        <v>50.03</v>
      </c>
      <c r="E39" s="60">
        <v>105.66</v>
      </c>
      <c r="F39" s="61">
        <v>5.010000000000001</v>
      </c>
      <c r="G39" s="74">
        <v>0.32653</v>
      </c>
      <c r="H39" s="63">
        <f>MAX(G39,-0.12*F39)</f>
        <v>0.32653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0.0008625289949999999</v>
      </c>
      <c r="S39" s="60">
        <f>MIN($S$6/100*F39,150)</f>
        <v>0.6012000000000001</v>
      </c>
      <c r="T39" s="60">
        <f>MIN($T$6/100*F39,200)</f>
        <v>0.7515000000000001</v>
      </c>
      <c r="U39" s="60">
        <f>MIN($U$6/100*F39,250)</f>
        <v>1.002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0.0008625289949999999</v>
      </c>
      <c r="AB39" s="139">
        <f>IF(AA39&gt;=0,AA39,"")</f>
        <v>0.0008625289949999999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49.93</v>
      </c>
      <c r="D40" s="73">
        <f>ROUND(C40,2)</f>
        <v>49.93</v>
      </c>
      <c r="E40" s="60">
        <v>498.58</v>
      </c>
      <c r="F40" s="61">
        <v>5.010000000000001</v>
      </c>
      <c r="G40" s="74">
        <v>0.31515</v>
      </c>
      <c r="H40" s="63">
        <f>MAX(G40,-0.12*F40)</f>
        <v>0.31515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0.003928187174999999</v>
      </c>
      <c r="S40" s="60">
        <f>MIN($S$6/100*F40,150)</f>
        <v>0.6012000000000001</v>
      </c>
      <c r="T40" s="60">
        <f>MIN($T$6/100*F40,200)</f>
        <v>0.7515000000000001</v>
      </c>
      <c r="U40" s="60">
        <f>MIN($U$6/100*F40,250)</f>
        <v>1.002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0.003928187174999999</v>
      </c>
      <c r="AB40" s="139">
        <f>IF(AA40&gt;=0,AA40,"")</f>
        <v>0.003928187174999999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49.93</v>
      </c>
      <c r="D41" s="73">
        <f>ROUND(C41,2)</f>
        <v>49.93</v>
      </c>
      <c r="E41" s="60">
        <v>498.58</v>
      </c>
      <c r="F41" s="61">
        <v>5.010000000000001</v>
      </c>
      <c r="G41" s="74">
        <v>0.32212</v>
      </c>
      <c r="H41" s="63">
        <f>MAX(G41,-0.12*F41)</f>
        <v>0.32212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0.00401506474</v>
      </c>
      <c r="S41" s="60">
        <f>MIN($S$6/100*F41,150)</f>
        <v>0.6012000000000001</v>
      </c>
      <c r="T41" s="60">
        <f>MIN($T$6/100*F41,200)</f>
        <v>0.7515000000000001</v>
      </c>
      <c r="U41" s="60">
        <f>MIN($U$6/100*F41,250)</f>
        <v>1.002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0.00401506474</v>
      </c>
      <c r="AB41" s="139">
        <f>IF(AA41&gt;=0,AA41,"")</f>
        <v>0.00401506474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49.97</v>
      </c>
      <c r="D42" s="73">
        <f>ROUND(C42,2)</f>
        <v>49.97</v>
      </c>
      <c r="E42" s="60">
        <v>364.62</v>
      </c>
      <c r="F42" s="61">
        <v>5.010000000000001</v>
      </c>
      <c r="G42" s="74">
        <v>0.32102</v>
      </c>
      <c r="H42" s="63">
        <f>MAX(G42,-0.12*F42)</f>
        <v>0.32102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0.00292625781</v>
      </c>
      <c r="S42" s="60">
        <f>MIN($S$6/100*F42,150)</f>
        <v>0.6012000000000001</v>
      </c>
      <c r="T42" s="60">
        <f>MIN($T$6/100*F42,200)</f>
        <v>0.7515000000000001</v>
      </c>
      <c r="U42" s="60">
        <f>MIN($U$6/100*F42,250)</f>
        <v>1.002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0.00292625781</v>
      </c>
      <c r="AB42" s="139">
        <f>IF(AA42&gt;=0,AA42,"")</f>
        <v>0.00292625781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49.99</v>
      </c>
      <c r="D43" s="73">
        <f>ROUND(C43,2)</f>
        <v>49.99</v>
      </c>
      <c r="E43" s="60">
        <v>297.64</v>
      </c>
      <c r="F43" s="61">
        <v>5.010000000000001</v>
      </c>
      <c r="G43" s="74">
        <v>0.32212</v>
      </c>
      <c r="H43" s="63">
        <f>MAX(G43,-0.12*F43)</f>
        <v>0.32212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0.00239689492</v>
      </c>
      <c r="S43" s="60">
        <f>MIN($S$6/100*F43,150)</f>
        <v>0.6012000000000001</v>
      </c>
      <c r="T43" s="60">
        <f>MIN($T$6/100*F43,200)</f>
        <v>0.7515000000000001</v>
      </c>
      <c r="U43" s="60">
        <f>MIN($U$6/100*F43,250)</f>
        <v>1.002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0.00239689492</v>
      </c>
      <c r="AB43" s="139">
        <f>IF(AA43&gt;=0,AA43,"")</f>
        <v>0.00239689492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49.98</v>
      </c>
      <c r="D44" s="73">
        <f>ROUND(C44,2)</f>
        <v>49.98</v>
      </c>
      <c r="E44" s="60">
        <v>331.13</v>
      </c>
      <c r="F44" s="61">
        <v>5.010000000000001</v>
      </c>
      <c r="G44" s="74">
        <v>0.31111</v>
      </c>
      <c r="H44" s="63">
        <f>MAX(G44,-0.12*F44)</f>
        <v>0.31111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0.0025754463575</v>
      </c>
      <c r="S44" s="60">
        <f>MIN($S$6/100*F44,150)</f>
        <v>0.6012000000000001</v>
      </c>
      <c r="T44" s="60">
        <f>MIN($T$6/100*F44,200)</f>
        <v>0.7515000000000001</v>
      </c>
      <c r="U44" s="60">
        <f>MIN($U$6/100*F44,250)</f>
        <v>1.002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0.0025754463575</v>
      </c>
      <c r="AB44" s="139">
        <f>IF(AA44&gt;=0,AA44,"")</f>
        <v>0.0025754463575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49.99</v>
      </c>
      <c r="D45" s="73">
        <f>ROUND(C45,2)</f>
        <v>49.99</v>
      </c>
      <c r="E45" s="60">
        <v>297.64</v>
      </c>
      <c r="F45" s="61">
        <v>5.010000000000001</v>
      </c>
      <c r="G45" s="74">
        <v>0.31844</v>
      </c>
      <c r="H45" s="63">
        <f>MAX(G45,-0.12*F45)</f>
        <v>0.31844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0.00236951204</v>
      </c>
      <c r="S45" s="60">
        <f>MIN($S$6/100*F45,150)</f>
        <v>0.6012000000000001</v>
      </c>
      <c r="T45" s="60">
        <f>MIN($T$6/100*F45,200)</f>
        <v>0.7515000000000001</v>
      </c>
      <c r="U45" s="60">
        <f>MIN($U$6/100*F45,250)</f>
        <v>1.002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0.00236951204</v>
      </c>
      <c r="AB45" s="139">
        <f>IF(AA45&gt;=0,AA45,"")</f>
        <v>0.00236951204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49.99</v>
      </c>
      <c r="D46" s="73">
        <f>ROUND(C46,2)</f>
        <v>49.99</v>
      </c>
      <c r="E46" s="60">
        <v>297.64</v>
      </c>
      <c r="F46" s="61">
        <v>5.010000000000001</v>
      </c>
      <c r="G46" s="74">
        <v>0.32653</v>
      </c>
      <c r="H46" s="63">
        <f>MAX(G46,-0.12*F46)</f>
        <v>0.32653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0.00242970973</v>
      </c>
      <c r="S46" s="60">
        <f>MIN($S$6/100*F46,150)</f>
        <v>0.6012000000000001</v>
      </c>
      <c r="T46" s="60">
        <f>MIN($T$6/100*F46,200)</f>
        <v>0.7515000000000001</v>
      </c>
      <c r="U46" s="60">
        <f>MIN($U$6/100*F46,250)</f>
        <v>1.002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0.00242970973</v>
      </c>
      <c r="AB46" s="139">
        <f>IF(AA46&gt;=0,AA46,"")</f>
        <v>0.00242970973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50.02</v>
      </c>
      <c r="D47" s="73">
        <f>ROUND(C47,2)</f>
        <v>50.02</v>
      </c>
      <c r="E47" s="60">
        <v>158.49</v>
      </c>
      <c r="F47" s="61">
        <v>5.010000000000001</v>
      </c>
      <c r="G47" s="74">
        <v>0.32799</v>
      </c>
      <c r="H47" s="63">
        <f>MAX(G47,-0.12*F47)</f>
        <v>0.32799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0.0012995783775</v>
      </c>
      <c r="S47" s="60">
        <f>MIN($S$6/100*F47,150)</f>
        <v>0.6012000000000001</v>
      </c>
      <c r="T47" s="60">
        <f>MIN($T$6/100*F47,200)</f>
        <v>0.7515000000000001</v>
      </c>
      <c r="U47" s="60">
        <f>MIN($U$6/100*F47,250)</f>
        <v>1.002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0.0012995783775</v>
      </c>
      <c r="AB47" s="139">
        <f>IF(AA47&gt;=0,AA47,"")</f>
        <v>0.0012995783775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50.03</v>
      </c>
      <c r="D48" s="73">
        <f>ROUND(C48,2)</f>
        <v>50.03</v>
      </c>
      <c r="E48" s="60">
        <v>105.66</v>
      </c>
      <c r="F48" s="61">
        <v>5.010000000000001</v>
      </c>
      <c r="G48" s="74">
        <v>0.32653</v>
      </c>
      <c r="H48" s="63">
        <f>MAX(G48,-0.12*F48)</f>
        <v>0.32653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0.0008625289949999999</v>
      </c>
      <c r="S48" s="60">
        <f>MIN($S$6/100*F48,150)</f>
        <v>0.6012000000000001</v>
      </c>
      <c r="T48" s="60">
        <f>MIN($T$6/100*F48,200)</f>
        <v>0.7515000000000001</v>
      </c>
      <c r="U48" s="60">
        <f>MIN($U$6/100*F48,250)</f>
        <v>1.002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0.0008625289949999999</v>
      </c>
      <c r="AB48" s="139">
        <f>IF(AA48&gt;=0,AA48,"")</f>
        <v>0.0008625289949999999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50.01</v>
      </c>
      <c r="D49" s="73">
        <f>ROUND(C49,2)</f>
        <v>50.01</v>
      </c>
      <c r="E49" s="60">
        <v>211.32</v>
      </c>
      <c r="F49" s="61">
        <v>5.010000000000001</v>
      </c>
      <c r="G49" s="74">
        <v>0.35329</v>
      </c>
      <c r="H49" s="63">
        <f>MAX(G49,-0.12*F49)</f>
        <v>0.35329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0.00186643107</v>
      </c>
      <c r="S49" s="60">
        <f>MIN($S$6/100*F49,150)</f>
        <v>0.6012000000000001</v>
      </c>
      <c r="T49" s="60">
        <f>MIN($T$6/100*F49,200)</f>
        <v>0.7515000000000001</v>
      </c>
      <c r="U49" s="60">
        <f>MIN($U$6/100*F49,250)</f>
        <v>1.002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0.00186643107</v>
      </c>
      <c r="AB49" s="139">
        <f>IF(AA49&gt;=0,AA49,"")</f>
        <v>0.00186643107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50.02</v>
      </c>
      <c r="D50" s="73">
        <f>ROUND(C50,2)</f>
        <v>50.02</v>
      </c>
      <c r="E50" s="60">
        <v>158.49</v>
      </c>
      <c r="F50" s="61">
        <v>5.010000000000001</v>
      </c>
      <c r="G50" s="74">
        <v>0.40354</v>
      </c>
      <c r="H50" s="63">
        <f>MAX(G50,-0.12*F50)</f>
        <v>0.40354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0.001598926365</v>
      </c>
      <c r="S50" s="60">
        <f>MIN($S$6/100*F50,150)</f>
        <v>0.6012000000000001</v>
      </c>
      <c r="T50" s="60">
        <f>MIN($T$6/100*F50,200)</f>
        <v>0.7515000000000001</v>
      </c>
      <c r="U50" s="60">
        <f>MIN($U$6/100*F50,250)</f>
        <v>1.002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0.001598926365</v>
      </c>
      <c r="AB50" s="139">
        <f>IF(AA50&gt;=0,AA50,"")</f>
        <v>0.001598926365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49.97</v>
      </c>
      <c r="D51" s="73">
        <f>ROUND(C51,2)</f>
        <v>49.97</v>
      </c>
      <c r="E51" s="60">
        <v>364.62</v>
      </c>
      <c r="F51" s="61">
        <v>5.010000000000001</v>
      </c>
      <c r="G51" s="74">
        <v>0.39144</v>
      </c>
      <c r="H51" s="63">
        <f>MAX(G51,-0.12*F51)</f>
        <v>0.39144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0.003568171320000001</v>
      </c>
      <c r="S51" s="60">
        <f>MIN($S$6/100*F51,150)</f>
        <v>0.6012000000000001</v>
      </c>
      <c r="T51" s="60">
        <f>MIN($T$6/100*F51,200)</f>
        <v>0.7515000000000001</v>
      </c>
      <c r="U51" s="60">
        <f>MIN($U$6/100*F51,250)</f>
        <v>1.002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0.003568171320000001</v>
      </c>
      <c r="AB51" s="139">
        <f>IF(AA51&gt;=0,AA51,"")</f>
        <v>0.003568171320000001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50.01</v>
      </c>
      <c r="D52" s="73">
        <f>ROUND(C52,2)</f>
        <v>50.01</v>
      </c>
      <c r="E52" s="60">
        <v>211.32</v>
      </c>
      <c r="F52" s="61">
        <v>5.010000000000001</v>
      </c>
      <c r="G52" s="74">
        <v>0.41528</v>
      </c>
      <c r="H52" s="63">
        <f>MAX(G52,-0.12*F52)</f>
        <v>0.41528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0.00219392424</v>
      </c>
      <c r="S52" s="60">
        <f>MIN($S$6/100*F52,150)</f>
        <v>0.6012000000000001</v>
      </c>
      <c r="T52" s="60">
        <f>MIN($T$6/100*F52,200)</f>
        <v>0.7515000000000001</v>
      </c>
      <c r="U52" s="60">
        <f>MIN($U$6/100*F52,250)</f>
        <v>1.002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0.00219392424</v>
      </c>
      <c r="AB52" s="139">
        <f>IF(AA52&gt;=0,AA52,"")</f>
        <v>0.00219392424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</v>
      </c>
      <c r="D53" s="73">
        <f>ROUND(C53,2)</f>
        <v>50</v>
      </c>
      <c r="E53" s="60">
        <v>264.15</v>
      </c>
      <c r="F53" s="61">
        <v>5.010000000000001</v>
      </c>
      <c r="G53" s="74">
        <v>0.41087</v>
      </c>
      <c r="H53" s="63">
        <f>MAX(G53,-0.12*F53)</f>
        <v>0.41087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0.0027132827625</v>
      </c>
      <c r="S53" s="60">
        <f>MIN($S$6/100*F53,150)</f>
        <v>0.6012000000000001</v>
      </c>
      <c r="T53" s="60">
        <f>MIN($T$6/100*F53,200)</f>
        <v>0.7515000000000001</v>
      </c>
      <c r="U53" s="60">
        <f>MIN($U$6/100*F53,250)</f>
        <v>1.002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0.0027132827625</v>
      </c>
      <c r="AB53" s="139">
        <f>IF(AA53&gt;=0,AA53,"")</f>
        <v>0.0027132827625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50.03</v>
      </c>
      <c r="D54" s="73">
        <f>ROUND(C54,2)</f>
        <v>50.03</v>
      </c>
      <c r="E54" s="60">
        <v>105.66</v>
      </c>
      <c r="F54" s="61">
        <v>5.010000000000001</v>
      </c>
      <c r="G54" s="74">
        <v>0.41565</v>
      </c>
      <c r="H54" s="63">
        <f>MAX(G54,-0.12*F54)</f>
        <v>0.41565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0.001097939475</v>
      </c>
      <c r="S54" s="60">
        <f>MIN($S$6/100*F54,150)</f>
        <v>0.6012000000000001</v>
      </c>
      <c r="T54" s="60">
        <f>MIN($T$6/100*F54,200)</f>
        <v>0.7515000000000001</v>
      </c>
      <c r="U54" s="60">
        <f>MIN($U$6/100*F54,250)</f>
        <v>1.002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0.001097939475</v>
      </c>
      <c r="AB54" s="139">
        <f>IF(AA54&gt;=0,AA54,"")</f>
        <v>0.001097939475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49.99</v>
      </c>
      <c r="D55" s="73">
        <f>ROUND(C55,2)</f>
        <v>49.99</v>
      </c>
      <c r="E55" s="60">
        <v>297.64</v>
      </c>
      <c r="F55" s="61">
        <v>5.010000000000001</v>
      </c>
      <c r="G55" s="74">
        <v>0.42923</v>
      </c>
      <c r="H55" s="63">
        <f>MAX(G55,-0.12*F55)</f>
        <v>0.42923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0.00319390043</v>
      </c>
      <c r="S55" s="60">
        <f>MIN($S$6/100*F55,150)</f>
        <v>0.6012000000000001</v>
      </c>
      <c r="T55" s="60">
        <f>MIN($T$6/100*F55,200)</f>
        <v>0.7515000000000001</v>
      </c>
      <c r="U55" s="60">
        <f>MIN($U$6/100*F55,250)</f>
        <v>1.002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0.00319390043</v>
      </c>
      <c r="AB55" s="139">
        <f>IF(AA55&gt;=0,AA55,"")</f>
        <v>0.00319390043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50.02</v>
      </c>
      <c r="D56" s="73">
        <f>ROUND(C56,2)</f>
        <v>50.02</v>
      </c>
      <c r="E56" s="60">
        <v>158.49</v>
      </c>
      <c r="F56" s="61">
        <v>5.010000000000001</v>
      </c>
      <c r="G56" s="74">
        <v>0.46479</v>
      </c>
      <c r="H56" s="63">
        <f>MAX(G56,-0.12*F56)</f>
        <v>0.46479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0.0018416141775</v>
      </c>
      <c r="S56" s="60">
        <f>MIN($S$6/100*F56,150)</f>
        <v>0.6012000000000001</v>
      </c>
      <c r="T56" s="60">
        <f>MIN($T$6/100*F56,200)</f>
        <v>0.7515000000000001</v>
      </c>
      <c r="U56" s="60">
        <f>MIN($U$6/100*F56,250)</f>
        <v>1.002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0.0018416141775</v>
      </c>
      <c r="AB56" s="139">
        <f>IF(AA56&gt;=0,AA56,"")</f>
        <v>0.0018416141775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49.95</v>
      </c>
      <c r="D57" s="73">
        <f>ROUND(C57,2)</f>
        <v>49.95</v>
      </c>
      <c r="E57" s="60">
        <v>431.6</v>
      </c>
      <c r="F57" s="61">
        <v>5.010000000000001</v>
      </c>
      <c r="G57" s="74">
        <v>0.47397</v>
      </c>
      <c r="H57" s="63">
        <f>MAX(G57,-0.12*F57)</f>
        <v>0.47397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0.005114136300000001</v>
      </c>
      <c r="S57" s="60">
        <f>MIN($S$6/100*F57,150)</f>
        <v>0.6012000000000001</v>
      </c>
      <c r="T57" s="60">
        <f>MIN($T$6/100*F57,200)</f>
        <v>0.7515000000000001</v>
      </c>
      <c r="U57" s="60">
        <f>MIN($U$6/100*F57,250)</f>
        <v>1.002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0.005114136300000001</v>
      </c>
      <c r="AB57" s="139">
        <f>IF(AA57&gt;=0,AA57,"")</f>
        <v>0.005114136300000001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50.01</v>
      </c>
      <c r="D58" s="73">
        <f>ROUND(C58,2)</f>
        <v>50.01</v>
      </c>
      <c r="E58" s="60">
        <v>211.32</v>
      </c>
      <c r="F58" s="61">
        <v>5.010000000000001</v>
      </c>
      <c r="G58" s="74">
        <v>0.54293</v>
      </c>
      <c r="H58" s="63">
        <f>MAX(G58,-0.12*F58)</f>
        <v>0.54293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1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0.00286829919</v>
      </c>
      <c r="S58" s="60">
        <f>MIN($S$6/100*F58,150)</f>
        <v>0.6012000000000001</v>
      </c>
      <c r="T58" s="60">
        <f>MIN($T$6/100*F58,200)</f>
        <v>0.7515000000000001</v>
      </c>
      <c r="U58" s="60">
        <f>MIN($U$6/100*F58,250)</f>
        <v>1.002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0.00286829919</v>
      </c>
      <c r="AB58" s="139">
        <f>IF(AA58&gt;=0,AA58,"")</f>
        <v>0.00286829919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50.01</v>
      </c>
      <c r="D59" s="73">
        <f>ROUND(C59,2)</f>
        <v>50.01</v>
      </c>
      <c r="E59" s="60">
        <v>211.32</v>
      </c>
      <c r="F59" s="61">
        <v>5.010000000000001</v>
      </c>
      <c r="G59" s="74">
        <v>2.86761</v>
      </c>
      <c r="H59" s="63">
        <f>MAX(G59,-0.12*F59)</f>
        <v>2.86761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1</v>
      </c>
      <c r="N59" s="65">
        <f>IF(M59=M58,N58+M59,0)</f>
        <v>1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0.01514958363</v>
      </c>
      <c r="S59" s="60">
        <f>MIN($S$6/100*F59,150)</f>
        <v>0.6012000000000001</v>
      </c>
      <c r="T59" s="60">
        <f>MIN($T$6/100*F59,200)</f>
        <v>0.7515000000000001</v>
      </c>
      <c r="U59" s="60">
        <f>MIN($U$6/100*F59,250)</f>
        <v>1.002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0.01054418121</v>
      </c>
      <c r="Z59" s="67">
        <f>IF(AND(C59&gt;=50.1,G59&lt;0),($A$2)*ABS(G59)/40000,0)</f>
        <v>0</v>
      </c>
      <c r="AA59" s="67">
        <f>R59+Y59+Z59</f>
        <v>0.02569376484</v>
      </c>
      <c r="AB59" s="139">
        <f>IF(AA59&gt;=0,AA59,"")</f>
        <v>0.02569376484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</v>
      </c>
      <c r="D60" s="73">
        <f>ROUND(C60,2)</f>
        <v>50</v>
      </c>
      <c r="E60" s="60">
        <v>264.15</v>
      </c>
      <c r="F60" s="61">
        <v>5.010000000000001</v>
      </c>
      <c r="G60" s="74">
        <v>2.67908</v>
      </c>
      <c r="H60" s="63">
        <f>MAX(G60,-0.12*F60)</f>
        <v>2.67908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1</v>
      </c>
      <c r="N60" s="65">
        <f>IF(M60=M59,N59+M60,0)</f>
        <v>2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0.01769197455</v>
      </c>
      <c r="S60" s="60">
        <f>MIN($S$6/100*F60,150)</f>
        <v>0.6012000000000001</v>
      </c>
      <c r="T60" s="60">
        <f>MIN($T$6/100*F60,200)</f>
        <v>0.7515000000000001</v>
      </c>
      <c r="U60" s="60">
        <f>MIN($U$6/100*F60,250)</f>
        <v>1.002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0.011935221525</v>
      </c>
      <c r="Z60" s="67">
        <f>IF(AND(C60&gt;=50.1,G60&lt;0),($A$2)*ABS(G60)/40000,0)</f>
        <v>0</v>
      </c>
      <c r="AA60" s="67">
        <f>R60+Y60+Z60</f>
        <v>0.02962719607499999</v>
      </c>
      <c r="AB60" s="139">
        <f>IF(AA60&gt;=0,AA60,"")</f>
        <v>0.02962719607499999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</v>
      </c>
      <c r="D61" s="73">
        <f>ROUND(C61,2)</f>
        <v>50</v>
      </c>
      <c r="E61" s="60">
        <v>264.15</v>
      </c>
      <c r="F61" s="61">
        <v>5.010000000000001</v>
      </c>
      <c r="G61" s="74">
        <v>0.19338</v>
      </c>
      <c r="H61" s="63">
        <f>MAX(G61,-0.12*F61)</f>
        <v>0.19338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0.001277033175</v>
      </c>
      <c r="S61" s="60">
        <f>MIN($S$6/100*F61,150)</f>
        <v>0.6012000000000001</v>
      </c>
      <c r="T61" s="60">
        <f>MIN($T$6/100*F61,200)</f>
        <v>0.7515000000000001</v>
      </c>
      <c r="U61" s="60">
        <f>MIN($U$6/100*F61,250)</f>
        <v>1.002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0.001277033175</v>
      </c>
      <c r="AB61" s="139">
        <f>IF(AA61&gt;=0,AA61,"")</f>
        <v>0.001277033175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49.94</v>
      </c>
      <c r="D62" s="73">
        <f>ROUND(C62,2)</f>
        <v>49.94</v>
      </c>
      <c r="E62" s="60">
        <v>465.09</v>
      </c>
      <c r="F62" s="61">
        <v>5.010000000000001</v>
      </c>
      <c r="G62" s="74">
        <v>3.14452</v>
      </c>
      <c r="H62" s="63">
        <f>MAX(G62,-0.12*F62)</f>
        <v>3.14452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1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0.03656212017</v>
      </c>
      <c r="S62" s="60">
        <f>MIN($S$6/100*F62,150)</f>
        <v>0.6012000000000001</v>
      </c>
      <c r="T62" s="60">
        <f>MIN($T$6/100*F62,200)</f>
        <v>0.7515000000000001</v>
      </c>
      <c r="U62" s="60">
        <f>MIN($U$6/100*F62,250)</f>
        <v>1.002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0.026426181255</v>
      </c>
      <c r="Z62" s="67">
        <f>IF(AND(C62&gt;=50.1,G62&lt;0),($A$2)*ABS(G62)/40000,0)</f>
        <v>0</v>
      </c>
      <c r="AA62" s="67">
        <f>R62+Y62+Z62</f>
        <v>0.062988301425</v>
      </c>
      <c r="AB62" s="139">
        <f>IF(AA62&gt;=0,AA62,"")</f>
        <v>0.062988301425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49.95</v>
      </c>
      <c r="D63" s="73">
        <f>ROUND(C63,2)</f>
        <v>49.95</v>
      </c>
      <c r="E63" s="60">
        <v>431.6</v>
      </c>
      <c r="F63" s="61">
        <v>5.010000000000001</v>
      </c>
      <c r="G63" s="74">
        <v>5.01</v>
      </c>
      <c r="H63" s="63">
        <f>MAX(G63,-0.12*F63)</f>
        <v>5.01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1</v>
      </c>
      <c r="N63" s="65">
        <f>IF(M63=M62,N62+M63,0)</f>
        <v>1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0.05405789999999999</v>
      </c>
      <c r="S63" s="60">
        <f>MIN($S$6/100*F63,150)</f>
        <v>0.6012000000000001</v>
      </c>
      <c r="T63" s="60">
        <f>MIN($T$6/100*F63,200)</f>
        <v>0.7515000000000001</v>
      </c>
      <c r="U63" s="60">
        <f>MIN($U$6/100*F63,250)</f>
        <v>1.002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0.04465182539999999</v>
      </c>
      <c r="Z63" s="67">
        <f>IF(AND(C63&gt;=50.1,G63&lt;0),($A$2)*ABS(G63)/40000,0)</f>
        <v>0</v>
      </c>
      <c r="AA63" s="67">
        <f>R63+Y63+Z63</f>
        <v>0.09870972539999998</v>
      </c>
      <c r="AB63" s="139">
        <f>IF(AA63&gt;=0,AA63,"")</f>
        <v>0.09870972539999998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49.89</v>
      </c>
      <c r="D64" s="73">
        <f>ROUND(C64,2)</f>
        <v>49.89</v>
      </c>
      <c r="E64" s="60">
        <v>632.55</v>
      </c>
      <c r="F64" s="61">
        <v>5.010000000000001</v>
      </c>
      <c r="G64" s="74">
        <v>5.01</v>
      </c>
      <c r="H64" s="63">
        <f>MAX(G64,-0.12*F64)</f>
        <v>5.01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1</v>
      </c>
      <c r="N64" s="65">
        <f>IF(M64=M63,N63+M64,0)</f>
        <v>2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0.07922688749999998</v>
      </c>
      <c r="S64" s="60">
        <f>MIN($S$6/100*F64,150)</f>
        <v>0.6012000000000001</v>
      </c>
      <c r="T64" s="60">
        <f>MIN($T$6/100*F64,200)</f>
        <v>0.7515000000000001</v>
      </c>
      <c r="U64" s="60">
        <f>MIN($U$6/100*F64,250)</f>
        <v>1.002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0.06544140907499998</v>
      </c>
      <c r="Z64" s="67">
        <f>IF(AND(C64&gt;=50.1,G64&lt;0),($A$2)*ABS(G64)/40000,0)</f>
        <v>0</v>
      </c>
      <c r="AA64" s="67">
        <f>R64+Y64+Z64</f>
        <v>0.144668296575</v>
      </c>
      <c r="AB64" s="139">
        <f>IF(AA64&gt;=0,AA64,"")</f>
        <v>0.144668296575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49.85</v>
      </c>
      <c r="D65" s="73">
        <f>ROUND(C65,2)</f>
        <v>49.85</v>
      </c>
      <c r="E65" s="60">
        <v>766.51</v>
      </c>
      <c r="F65" s="61">
        <v>5.010000000000001</v>
      </c>
      <c r="G65" s="74">
        <v>5.01</v>
      </c>
      <c r="H65" s="63">
        <f>MAX(G65,-0.12*F65)</f>
        <v>5.01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1</v>
      </c>
      <c r="N65" s="65">
        <f>IF(M65=M64,N64+M65,0)</f>
        <v>3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0.0960053775</v>
      </c>
      <c r="S65" s="60">
        <f>MIN($S$6/100*F65,150)</f>
        <v>0.6012000000000001</v>
      </c>
      <c r="T65" s="60">
        <f>MIN($T$6/100*F65,200)</f>
        <v>0.7515000000000001</v>
      </c>
      <c r="U65" s="60">
        <f>MIN($U$6/100*F65,250)</f>
        <v>1.002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0.07930044181499997</v>
      </c>
      <c r="Z65" s="67">
        <f>IF(AND(C65&gt;=50.1,G65&lt;0),($A$2)*ABS(G65)/40000,0)</f>
        <v>0</v>
      </c>
      <c r="AA65" s="67">
        <f>R65+Y65+Z65</f>
        <v>0.175305819315</v>
      </c>
      <c r="AB65" s="139">
        <f>IF(AA65&gt;=0,AA65,"")</f>
        <v>0.175305819315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49.94</v>
      </c>
      <c r="D66" s="73">
        <f>ROUND(C66,2)</f>
        <v>49.94</v>
      </c>
      <c r="E66" s="60">
        <v>465.09</v>
      </c>
      <c r="F66" s="61">
        <v>5.010000000000001</v>
      </c>
      <c r="G66" s="74">
        <v>5.01</v>
      </c>
      <c r="H66" s="63">
        <f>MAX(G66,-0.12*F66)</f>
        <v>5.01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1</v>
      </c>
      <c r="N66" s="65">
        <f>IF(M66=M65,N65+M66,0)</f>
        <v>4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0.0582525225</v>
      </c>
      <c r="S66" s="60">
        <f>MIN($S$6/100*F66,150)</f>
        <v>0.6012000000000001</v>
      </c>
      <c r="T66" s="60">
        <f>MIN($T$6/100*F66,200)</f>
        <v>0.7515000000000001</v>
      </c>
      <c r="U66" s="60">
        <f>MIN($U$6/100*F66,250)</f>
        <v>1.002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0.04811658358499998</v>
      </c>
      <c r="Z66" s="67">
        <f>IF(AND(C66&gt;=50.1,G66&lt;0),($A$2)*ABS(G66)/40000,0)</f>
        <v>0</v>
      </c>
      <c r="AA66" s="67">
        <f>R66+Y66+Z66</f>
        <v>0.106369106085</v>
      </c>
      <c r="AB66" s="139">
        <f>IF(AA66&gt;=0,AA66,"")</f>
        <v>0.106369106085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50.01</v>
      </c>
      <c r="D67" s="73">
        <f>ROUND(C67,2)</f>
        <v>50.01</v>
      </c>
      <c r="E67" s="60">
        <v>211.32</v>
      </c>
      <c r="F67" s="61">
        <v>5.010000000000001</v>
      </c>
      <c r="G67" s="74">
        <v>5.01</v>
      </c>
      <c r="H67" s="63">
        <f>MAX(G67,-0.12*F67)</f>
        <v>5.01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1</v>
      </c>
      <c r="N67" s="65">
        <f>IF(M67=M66,N66+M67,0)</f>
        <v>5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0.02646783</v>
      </c>
      <c r="S67" s="60">
        <f>MIN($S$6/100*F67,150)</f>
        <v>0.6012000000000001</v>
      </c>
      <c r="T67" s="60">
        <f>MIN($T$6/100*F67,200)</f>
        <v>0.7515000000000001</v>
      </c>
      <c r="U67" s="60">
        <f>MIN($U$6/100*F67,250)</f>
        <v>1.002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0.02186242757999999</v>
      </c>
      <c r="Z67" s="67">
        <f>IF(AND(C67&gt;=50.1,G67&lt;0),($A$2)*ABS(G67)/40000,0)</f>
        <v>0</v>
      </c>
      <c r="AA67" s="67">
        <f>R67+Y67+Z67</f>
        <v>0.04833025757999999</v>
      </c>
      <c r="AB67" s="139">
        <f>IF(AA67&gt;=0,AA67,"")</f>
        <v>0.04833025757999999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50.03</v>
      </c>
      <c r="D68" s="73">
        <f>ROUND(C68,2)</f>
        <v>50.03</v>
      </c>
      <c r="E68" s="60">
        <v>105.66</v>
      </c>
      <c r="F68" s="61">
        <v>5.080000000000001</v>
      </c>
      <c r="G68" s="74">
        <v>5.08</v>
      </c>
      <c r="H68" s="63">
        <f>MAX(G68,-0.12*F68)</f>
        <v>5.08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1</v>
      </c>
      <c r="N68" s="65">
        <f>IF(M68=M67,N67+M68,0)</f>
        <v>6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0.01341882</v>
      </c>
      <c r="S68" s="60">
        <f>MIN($S$6/100*F68,150)</f>
        <v>0.6096000000000001</v>
      </c>
      <c r="T68" s="60">
        <f>MIN($T$6/100*F68,200)</f>
        <v>0.7620000000000001</v>
      </c>
      <c r="U68" s="60">
        <f>MIN($U$6/100*F68,250)</f>
        <v>1.016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0.01108394532</v>
      </c>
      <c r="Z68" s="67">
        <f>IF(AND(C68&gt;=50.1,G68&lt;0),($A$2)*ABS(G68)/40000,0)</f>
        <v>0</v>
      </c>
      <c r="AA68" s="67">
        <f>R68+Y68+Z68</f>
        <v>0.02450276532</v>
      </c>
      <c r="AB68" s="139">
        <f>IF(AA68&gt;=0,AA68,"")</f>
        <v>0.02450276532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50</v>
      </c>
      <c r="D69" s="73">
        <f>ROUND(C69,2)</f>
        <v>50</v>
      </c>
      <c r="E69" s="60">
        <v>264.15</v>
      </c>
      <c r="F69" s="61">
        <v>5.080000000000001</v>
      </c>
      <c r="G69" s="74">
        <v>5.08</v>
      </c>
      <c r="H69" s="63">
        <f>MAX(G69,-0.12*F69)</f>
        <v>5.08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1</v>
      </c>
      <c r="N69" s="65">
        <f>IF(M69=M68,N68+M69,0)</f>
        <v>7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0.03354704999999999</v>
      </c>
      <c r="S69" s="60">
        <f>MIN($S$6/100*F69,150)</f>
        <v>0.6096000000000001</v>
      </c>
      <c r="T69" s="60">
        <f>MIN($T$6/100*F69,200)</f>
        <v>0.7620000000000001</v>
      </c>
      <c r="U69" s="60">
        <f>MIN($U$6/100*F69,250)</f>
        <v>1.016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0.0277098633</v>
      </c>
      <c r="Z69" s="67">
        <f>IF(AND(C69&gt;=50.1,G69&lt;0),($A$2)*ABS(G69)/40000,0)</f>
        <v>0</v>
      </c>
      <c r="AA69" s="67">
        <f>R69+Y69+Z69</f>
        <v>0.06125691329999999</v>
      </c>
      <c r="AB69" s="139">
        <f>IF(AA69&gt;=0,AA69,"")</f>
        <v>0.06125691329999999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49.96</v>
      </c>
      <c r="D70" s="73">
        <f>ROUND(C70,2)</f>
        <v>49.96</v>
      </c>
      <c r="E70" s="60">
        <v>398.11</v>
      </c>
      <c r="F70" s="61">
        <v>5.080000000000001</v>
      </c>
      <c r="G70" s="74">
        <v>5.08</v>
      </c>
      <c r="H70" s="63">
        <f>MAX(G70,-0.12*F70)</f>
        <v>5.08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1</v>
      </c>
      <c r="N70" s="65">
        <f>IF(M70=M69,N69+M70,0)</f>
        <v>8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0.05055997</v>
      </c>
      <c r="S70" s="60">
        <f>MIN($S$6/100*F70,150)</f>
        <v>0.6096000000000001</v>
      </c>
      <c r="T70" s="60">
        <f>MIN($T$6/100*F70,200)</f>
        <v>0.7620000000000001</v>
      </c>
      <c r="U70" s="60">
        <f>MIN($U$6/100*F70,250)</f>
        <v>1.016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0.04176253522000001</v>
      </c>
      <c r="Z70" s="67">
        <f>IF(AND(C70&gt;=50.1,G70&lt;0),($A$2)*ABS(G70)/40000,0)</f>
        <v>0</v>
      </c>
      <c r="AA70" s="67">
        <f>R70+Y70+Z70</f>
        <v>0.09232250522000002</v>
      </c>
      <c r="AB70" s="139">
        <f>IF(AA70&gt;=0,AA70,"")</f>
        <v>0.09232250522000002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49.9</v>
      </c>
      <c r="D71" s="73">
        <f>ROUND(C71,2)</f>
        <v>49.9</v>
      </c>
      <c r="E71" s="60">
        <v>599.05</v>
      </c>
      <c r="F71" s="61">
        <v>5.080000000000001</v>
      </c>
      <c r="G71" s="74">
        <v>5.08</v>
      </c>
      <c r="H71" s="63">
        <f>MAX(G71,-0.12*F71)</f>
        <v>5.08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1</v>
      </c>
      <c r="N71" s="65">
        <f>IF(M71=M70,N70+M71,0)</f>
        <v>9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0.07607935</v>
      </c>
      <c r="S71" s="60">
        <f>MIN($S$6/100*F71,150)</f>
        <v>0.6096000000000001</v>
      </c>
      <c r="T71" s="60">
        <f>MIN($T$6/100*F71,200)</f>
        <v>0.7620000000000001</v>
      </c>
      <c r="U71" s="60">
        <f>MIN($U$6/100*F71,250)</f>
        <v>1.016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0.06284154310000001</v>
      </c>
      <c r="Z71" s="67">
        <f>IF(AND(C71&gt;=50.1,G71&lt;0),($A$2)*ABS(G71)/40000,0)</f>
        <v>0</v>
      </c>
      <c r="AA71" s="67">
        <f>R71+Y71+Z71</f>
        <v>0.1389208931</v>
      </c>
      <c r="AB71" s="139">
        <f>IF(AA71&gt;=0,AA71,"")</f>
        <v>0.1389208931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49.99</v>
      </c>
      <c r="D72" s="73">
        <f>ROUND(C72,2)</f>
        <v>49.99</v>
      </c>
      <c r="E72" s="60">
        <v>297.64</v>
      </c>
      <c r="F72" s="61">
        <v>5.080000000000001</v>
      </c>
      <c r="G72" s="74">
        <v>5.08</v>
      </c>
      <c r="H72" s="63">
        <f>MAX(G72,-0.12*F72)</f>
        <v>5.08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1</v>
      </c>
      <c r="N72" s="65">
        <f>IF(M72=M71,N71+M72,0)</f>
        <v>10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0.03780028</v>
      </c>
      <c r="S72" s="60">
        <f>MIN($S$6/100*F72,150)</f>
        <v>0.6096000000000001</v>
      </c>
      <c r="T72" s="60">
        <f>MIN($T$6/100*F72,200)</f>
        <v>0.7620000000000001</v>
      </c>
      <c r="U72" s="60">
        <f>MIN($U$6/100*F72,250)</f>
        <v>1.016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0.03122303128</v>
      </c>
      <c r="Z72" s="67">
        <f>IF(AND(C72&gt;=50.1,G72&lt;0),($A$2)*ABS(G72)/40000,0)</f>
        <v>0</v>
      </c>
      <c r="AA72" s="67">
        <f>R72+Y72+Z72</f>
        <v>0.06902331128</v>
      </c>
      <c r="AB72" s="139">
        <f>IF(AA72&gt;=0,AA72,"")</f>
        <v>0.06902331128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49.97</v>
      </c>
      <c r="D73" s="73">
        <f>ROUND(C73,2)</f>
        <v>49.97</v>
      </c>
      <c r="E73" s="60">
        <v>364.62</v>
      </c>
      <c r="F73" s="61">
        <v>5.080000000000001</v>
      </c>
      <c r="G73" s="74">
        <v>5.08</v>
      </c>
      <c r="H73" s="63">
        <f>MAX(G73,-0.12*F73)</f>
        <v>5.08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1</v>
      </c>
      <c r="N73" s="65">
        <f>IF(M73=M72,N72+M73,0)</f>
        <v>11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0.04630674</v>
      </c>
      <c r="S73" s="60">
        <f>MIN($S$6/100*F73,150)</f>
        <v>0.6096000000000001</v>
      </c>
      <c r="T73" s="60">
        <f>MIN($T$6/100*F73,200)</f>
        <v>0.7620000000000001</v>
      </c>
      <c r="U73" s="60">
        <f>MIN($U$6/100*F73,250)</f>
        <v>1.016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0.03824936724000001</v>
      </c>
      <c r="Z73" s="67">
        <f>IF(AND(C73&gt;=50.1,G73&lt;0),($A$2)*ABS(G73)/40000,0)</f>
        <v>0</v>
      </c>
      <c r="AA73" s="67">
        <f>R73+Y73+Z73</f>
        <v>0.08455610724000001</v>
      </c>
      <c r="AB73" s="139">
        <f>IF(AA73&gt;=0,AA73,"")</f>
        <v>0.08455610724000001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49.99</v>
      </c>
      <c r="D74" s="73">
        <f>ROUND(C74,2)</f>
        <v>49.99</v>
      </c>
      <c r="E74" s="60">
        <v>297.64</v>
      </c>
      <c r="F74" s="61">
        <v>5.080000000000001</v>
      </c>
      <c r="G74" s="74">
        <v>5.08</v>
      </c>
      <c r="H74" s="63">
        <f>MAX(G74,-0.12*F74)</f>
        <v>5.08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1</v>
      </c>
      <c r="N74" s="65">
        <f>IF(M74=M73,N73+M74,0)</f>
        <v>12</v>
      </c>
      <c r="O74" s="65">
        <f>IF(OR(N74=12,N74=24,N74=36,N74=48,N74=60,N74=72,N74=84,N74=96),1,0)</f>
        <v>1</v>
      </c>
      <c r="P74" s="66">
        <f>L74+O74</f>
        <v>1</v>
      </c>
      <c r="Q74" s="66">
        <f>P74*ABS(R74)*0.1</f>
        <v>0.003780028</v>
      </c>
      <c r="R74" s="67">
        <f>H74*E74/40000</f>
        <v>0.03780028</v>
      </c>
      <c r="S74" s="60">
        <f>MIN($S$6/100*F74,150)</f>
        <v>0.6096000000000001</v>
      </c>
      <c r="T74" s="60">
        <f>MIN($T$6/100*F74,200)</f>
        <v>0.7620000000000001</v>
      </c>
      <c r="U74" s="60">
        <f>MIN($U$6/100*F74,250)</f>
        <v>1.016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0.03122303128</v>
      </c>
      <c r="Z74" s="67">
        <f>IF(AND(C74&gt;=50.1,G74&lt;0),($A$2)*ABS(G74)/40000,0)</f>
        <v>0</v>
      </c>
      <c r="AA74" s="67">
        <f>R74+Y74+Z74</f>
        <v>0.06902331128</v>
      </c>
      <c r="AB74" s="139">
        <f>IF(AA74&gt;=0,AA74,"")</f>
        <v>0.06902331128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49.91</v>
      </c>
      <c r="D75" s="73">
        <f>ROUND(C75,2)</f>
        <v>49.91</v>
      </c>
      <c r="E75" s="60">
        <v>565.5599999999999</v>
      </c>
      <c r="F75" s="61">
        <v>5.080000000000001</v>
      </c>
      <c r="G75" s="74">
        <v>4.29104</v>
      </c>
      <c r="H75" s="63">
        <f>MAX(G75,-0.12*F75)</f>
        <v>4.29104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1</v>
      </c>
      <c r="N75" s="65">
        <f>IF(M75=M74,N74+M75,0)</f>
        <v>13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0.06067101455999999</v>
      </c>
      <c r="S75" s="60">
        <f>MIN($S$6/100*F75,150)</f>
        <v>0.6096000000000001</v>
      </c>
      <c r="T75" s="60">
        <f>MIN($T$6/100*F75,200)</f>
        <v>0.7620000000000001</v>
      </c>
      <c r="U75" s="60">
        <f>MIN($U$6/100*F75,250)</f>
        <v>1.016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0.04817326967999998</v>
      </c>
      <c r="Z75" s="67">
        <f>IF(AND(C75&gt;=50.1,G75&lt;0),($A$2)*ABS(G75)/40000,0)</f>
        <v>0</v>
      </c>
      <c r="AA75" s="67">
        <f>R75+Y75+Z75</f>
        <v>0.10884428424</v>
      </c>
      <c r="AB75" s="139">
        <f>IF(AA75&gt;=0,AA75,"")</f>
        <v>0.10884428424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50.04</v>
      </c>
      <c r="D76" s="73">
        <f>ROUND(C76,2)</f>
        <v>50.04</v>
      </c>
      <c r="E76" s="60">
        <v>52.83</v>
      </c>
      <c r="F76" s="61">
        <v>5.080000000000001</v>
      </c>
      <c r="G76" s="74">
        <v>0.06457</v>
      </c>
      <c r="H76" s="63">
        <f>MAX(G76,-0.12*F76)</f>
        <v>0.06457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8.52808275E-5</v>
      </c>
      <c r="S76" s="60">
        <f>MIN($S$6/100*F76,150)</f>
        <v>0.6096000000000001</v>
      </c>
      <c r="T76" s="60">
        <f>MIN($T$6/100*F76,200)</f>
        <v>0.7620000000000001</v>
      </c>
      <c r="U76" s="60">
        <f>MIN($U$6/100*F76,250)</f>
        <v>1.016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8.52808275E-5</v>
      </c>
      <c r="AB76" s="139">
        <f>IF(AA76&gt;=0,AA76,"")</f>
        <v>8.52808275E-5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50.02</v>
      </c>
      <c r="D77" s="73">
        <f>ROUND(C77,2)</f>
        <v>50.02</v>
      </c>
      <c r="E77" s="60">
        <v>158.49</v>
      </c>
      <c r="F77" s="61">
        <v>5.080000000000001</v>
      </c>
      <c r="G77" s="74">
        <v>0.03487</v>
      </c>
      <c r="H77" s="63">
        <f>MAX(G77,-0.12*F77)</f>
        <v>0.03487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0.0001381636575</v>
      </c>
      <c r="S77" s="60">
        <f>MIN($S$6/100*F77,150)</f>
        <v>0.6096000000000001</v>
      </c>
      <c r="T77" s="60">
        <f>MIN($T$6/100*F77,200)</f>
        <v>0.7620000000000001</v>
      </c>
      <c r="U77" s="60">
        <f>MIN($U$6/100*F77,250)</f>
        <v>1.016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0.0001381636575</v>
      </c>
      <c r="AB77" s="139">
        <f>IF(AA77&gt;=0,AA77,"")</f>
        <v>0.0001381636575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49.99</v>
      </c>
      <c r="D78" s="73">
        <f>ROUND(C78,2)</f>
        <v>49.99</v>
      </c>
      <c r="E78" s="60">
        <v>297.64</v>
      </c>
      <c r="F78" s="61">
        <v>5.080000000000001</v>
      </c>
      <c r="G78" s="74">
        <v>0.10823</v>
      </c>
      <c r="H78" s="63">
        <f>MAX(G78,-0.12*F78)</f>
        <v>0.10823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0.0008053394300000001</v>
      </c>
      <c r="S78" s="60">
        <f>MIN($S$6/100*F78,150)</f>
        <v>0.6096000000000001</v>
      </c>
      <c r="T78" s="60">
        <f>MIN($T$6/100*F78,200)</f>
        <v>0.7620000000000001</v>
      </c>
      <c r="U78" s="60">
        <f>MIN($U$6/100*F78,250)</f>
        <v>1.016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0.0008053394300000001</v>
      </c>
      <c r="AB78" s="139">
        <f>IF(AA78&gt;=0,AA78,"")</f>
        <v>0.0008053394300000001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50.05</v>
      </c>
      <c r="D79" s="73">
        <f>ROUND(C79,2)</f>
        <v>50.05</v>
      </c>
      <c r="E79" s="60">
        <v>0</v>
      </c>
      <c r="F79" s="61">
        <v>5.080000000000001</v>
      </c>
      <c r="G79" s="74">
        <v>0.11226</v>
      </c>
      <c r="H79" s="63">
        <f>MAX(G79,-0.12*F79)</f>
        <v>0.11226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0.6096000000000001</v>
      </c>
      <c r="T79" s="60">
        <f>MIN($T$6/100*F79,200)</f>
        <v>0.7620000000000001</v>
      </c>
      <c r="U79" s="60">
        <f>MIN($U$6/100*F79,250)</f>
        <v>1.016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0</v>
      </c>
      <c r="AB79" s="139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50.03</v>
      </c>
      <c r="D80" s="73">
        <f>ROUND(C80,2)</f>
        <v>50.03</v>
      </c>
      <c r="E80" s="60">
        <v>105.66</v>
      </c>
      <c r="F80" s="61">
        <v>5.080000000000001</v>
      </c>
      <c r="G80" s="74">
        <v>0.13573</v>
      </c>
      <c r="H80" s="63">
        <f>MAX(G80,-0.12*F80)</f>
        <v>0.13573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0.000358530795</v>
      </c>
      <c r="S80" s="60">
        <f>MIN($S$6/100*F80,150)</f>
        <v>0.6096000000000001</v>
      </c>
      <c r="T80" s="60">
        <f>MIN($T$6/100*F80,200)</f>
        <v>0.7620000000000001</v>
      </c>
      <c r="U80" s="60">
        <f>MIN($U$6/100*F80,250)</f>
        <v>1.016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0.000358530795</v>
      </c>
      <c r="AB80" s="139">
        <f>IF(AA80&gt;=0,AA80,"")</f>
        <v>0.000358530795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50.02</v>
      </c>
      <c r="D81" s="73">
        <f>ROUND(C81,2)</f>
        <v>50.02</v>
      </c>
      <c r="E81" s="60">
        <v>158.49</v>
      </c>
      <c r="F81" s="61">
        <v>5.080000000000001</v>
      </c>
      <c r="G81" s="74">
        <v>0.10713</v>
      </c>
      <c r="H81" s="63">
        <f>MAX(G81,-0.12*F81)</f>
        <v>0.10713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0.0004244758425000001</v>
      </c>
      <c r="S81" s="60">
        <f>MIN($S$6/100*F81,150)</f>
        <v>0.6096000000000001</v>
      </c>
      <c r="T81" s="60">
        <f>MIN($T$6/100*F81,200)</f>
        <v>0.7620000000000001</v>
      </c>
      <c r="U81" s="60">
        <f>MIN($U$6/100*F81,250)</f>
        <v>1.016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0.0004244758425000001</v>
      </c>
      <c r="AB81" s="139">
        <f>IF(AA81&gt;=0,AA81,"")</f>
        <v>0.0004244758425000001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50.01</v>
      </c>
      <c r="D82" s="73">
        <f>ROUND(C82,2)</f>
        <v>50.01</v>
      </c>
      <c r="E82" s="60">
        <v>211.32</v>
      </c>
      <c r="F82" s="61">
        <v>5.080000000000001</v>
      </c>
      <c r="G82" s="74">
        <v>0.0576</v>
      </c>
      <c r="H82" s="63">
        <f>MAX(G82,-0.12*F82)</f>
        <v>0.0576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0.0003043008</v>
      </c>
      <c r="S82" s="60">
        <f>MIN($S$6/100*F82,150)</f>
        <v>0.6096000000000001</v>
      </c>
      <c r="T82" s="60">
        <f>MIN($T$6/100*F82,200)</f>
        <v>0.7620000000000001</v>
      </c>
      <c r="U82" s="60">
        <f>MIN($U$6/100*F82,250)</f>
        <v>1.016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0.0003043008</v>
      </c>
      <c r="AB82" s="139">
        <f>IF(AA82&gt;=0,AA82,"")</f>
        <v>0.0003043008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49.99</v>
      </c>
      <c r="D83" s="73">
        <f>ROUND(C83,2)</f>
        <v>49.99</v>
      </c>
      <c r="E83" s="60">
        <v>297.64</v>
      </c>
      <c r="F83" s="61">
        <v>5.080000000000001</v>
      </c>
      <c r="G83" s="74">
        <v>0.05209</v>
      </c>
      <c r="H83" s="63">
        <f>MAX(G83,-0.12*F83)</f>
        <v>0.05209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0.00038760169</v>
      </c>
      <c r="S83" s="60">
        <f>MIN($S$6/100*F83,150)</f>
        <v>0.6096000000000001</v>
      </c>
      <c r="T83" s="60">
        <f>MIN($T$6/100*F83,200)</f>
        <v>0.7620000000000001</v>
      </c>
      <c r="U83" s="60">
        <f>MIN($U$6/100*F83,250)</f>
        <v>1.016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0.00038760169</v>
      </c>
      <c r="AB83" s="139">
        <f>IF(AA83&gt;=0,AA83,"")</f>
        <v>0.00038760169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50</v>
      </c>
      <c r="D84" s="73">
        <f>ROUND(C84,2)</f>
        <v>50</v>
      </c>
      <c r="E84" s="60">
        <v>264.15</v>
      </c>
      <c r="F84" s="61">
        <v>5.080000000000001</v>
      </c>
      <c r="G84" s="74">
        <v>0.04588</v>
      </c>
      <c r="H84" s="63">
        <f>MAX(G84,-0.12*F84)</f>
        <v>0.04588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0.00030298005</v>
      </c>
      <c r="S84" s="60">
        <f>MIN($S$6/100*F84,150)</f>
        <v>0.6096000000000001</v>
      </c>
      <c r="T84" s="60">
        <f>MIN($T$6/100*F84,200)</f>
        <v>0.7620000000000001</v>
      </c>
      <c r="U84" s="60">
        <f>MIN($U$6/100*F84,250)</f>
        <v>1.016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0.00030298005</v>
      </c>
      <c r="AB84" s="139">
        <f>IF(AA84&gt;=0,AA84,"")</f>
        <v>0.00030298005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50.02</v>
      </c>
      <c r="D85" s="73">
        <f>ROUND(C85,2)</f>
        <v>50.02</v>
      </c>
      <c r="E85" s="60">
        <v>158.49</v>
      </c>
      <c r="F85" s="61">
        <v>5.080000000000001</v>
      </c>
      <c r="G85" s="74">
        <v>0.07154000000000001</v>
      </c>
      <c r="H85" s="63">
        <f>MAX(G85,-0.12*F85)</f>
        <v>0.07154000000000001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0.000283459365</v>
      </c>
      <c r="S85" s="60">
        <f>MIN($S$6/100*F85,150)</f>
        <v>0.6096000000000001</v>
      </c>
      <c r="T85" s="60">
        <f>MIN($T$6/100*F85,200)</f>
        <v>0.7620000000000001</v>
      </c>
      <c r="U85" s="60">
        <f>MIN($U$6/100*F85,250)</f>
        <v>1.016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0.000283459365</v>
      </c>
      <c r="AB85" s="139">
        <f>IF(AA85&gt;=0,AA85,"")</f>
        <v>0.000283459365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50</v>
      </c>
      <c r="D86" s="73">
        <f>ROUND(C86,2)</f>
        <v>50</v>
      </c>
      <c r="E86" s="60">
        <v>264.15</v>
      </c>
      <c r="F86" s="61">
        <v>5.080000000000001</v>
      </c>
      <c r="G86" s="74">
        <v>0.0822</v>
      </c>
      <c r="H86" s="63">
        <f>MAX(G86,-0.12*F86)</f>
        <v>0.0822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0.00054282825</v>
      </c>
      <c r="S86" s="60">
        <f>MIN($S$6/100*F86,150)</f>
        <v>0.6096000000000001</v>
      </c>
      <c r="T86" s="60">
        <f>MIN($T$6/100*F86,200)</f>
        <v>0.7620000000000001</v>
      </c>
      <c r="U86" s="60">
        <f>MIN($U$6/100*F86,250)</f>
        <v>1.016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0.00054282825</v>
      </c>
      <c r="AB86" s="139">
        <f>IF(AA86&gt;=0,AA86,"")</f>
        <v>0.00054282825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50.02</v>
      </c>
      <c r="D87" s="73">
        <f>ROUND(C87,2)</f>
        <v>50.02</v>
      </c>
      <c r="E87" s="60">
        <v>158.49</v>
      </c>
      <c r="F87" s="61">
        <v>5.080000000000001</v>
      </c>
      <c r="G87" s="74">
        <v>0.09869</v>
      </c>
      <c r="H87" s="63">
        <f>MAX(G87,-0.12*F87)</f>
        <v>0.09869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0.0003910344525</v>
      </c>
      <c r="S87" s="60">
        <f>MIN($S$6/100*F87,150)</f>
        <v>0.6096000000000001</v>
      </c>
      <c r="T87" s="60">
        <f>MIN($T$6/100*F87,200)</f>
        <v>0.7620000000000001</v>
      </c>
      <c r="U87" s="60">
        <f>MIN($U$6/100*F87,250)</f>
        <v>1.016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0.0003910344525</v>
      </c>
      <c r="AB87" s="139">
        <f>IF(AA87&gt;=0,AA87,"")</f>
        <v>0.0003910344525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50.04</v>
      </c>
      <c r="D88" s="73">
        <f>ROUND(C88,2)</f>
        <v>50.04</v>
      </c>
      <c r="E88" s="60">
        <v>52.83</v>
      </c>
      <c r="F88" s="61">
        <v>5.080000000000001</v>
      </c>
      <c r="G88" s="74">
        <v>0.17939</v>
      </c>
      <c r="H88" s="63">
        <f>MAX(G88,-0.12*F88)</f>
        <v>0.17939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0.0002369293425</v>
      </c>
      <c r="S88" s="60">
        <f>MIN($S$6/100*F88,150)</f>
        <v>0.6096000000000001</v>
      </c>
      <c r="T88" s="60">
        <f>MIN($T$6/100*F88,200)</f>
        <v>0.7620000000000001</v>
      </c>
      <c r="U88" s="60">
        <f>MIN($U$6/100*F88,250)</f>
        <v>1.016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0.0002369293425</v>
      </c>
      <c r="AB88" s="139">
        <f>IF(AA88&gt;=0,AA88,"")</f>
        <v>0.0002369293425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50.02</v>
      </c>
      <c r="D89" s="73">
        <f>ROUND(C89,2)</f>
        <v>50.02</v>
      </c>
      <c r="E89" s="60">
        <v>158.49</v>
      </c>
      <c r="F89" s="61">
        <v>5.080000000000001</v>
      </c>
      <c r="G89" s="74">
        <v>0.17644</v>
      </c>
      <c r="H89" s="63">
        <f>MAX(G89,-0.12*F89)</f>
        <v>0.17644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0.0006990993900000001</v>
      </c>
      <c r="S89" s="60">
        <f>MIN($S$6/100*F89,150)</f>
        <v>0.6096000000000001</v>
      </c>
      <c r="T89" s="60">
        <f>MIN($T$6/100*F89,200)</f>
        <v>0.7620000000000001</v>
      </c>
      <c r="U89" s="60">
        <f>MIN($U$6/100*F89,250)</f>
        <v>1.016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0.0006990993900000001</v>
      </c>
      <c r="AB89" s="139">
        <f>IF(AA89&gt;=0,AA89,"")</f>
        <v>0.0006990993900000001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50.01</v>
      </c>
      <c r="D90" s="73">
        <f>ROUND(C90,2)</f>
        <v>50.01</v>
      </c>
      <c r="E90" s="60">
        <v>211.32</v>
      </c>
      <c r="F90" s="61">
        <v>5.080000000000001</v>
      </c>
      <c r="G90" s="74">
        <v>0.17902</v>
      </c>
      <c r="H90" s="63">
        <f>MAX(G90,-0.12*F90)</f>
        <v>0.17902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0.0009457626600000001</v>
      </c>
      <c r="S90" s="60">
        <f>MIN($S$6/100*F90,150)</f>
        <v>0.6096000000000001</v>
      </c>
      <c r="T90" s="60">
        <f>MIN($T$6/100*F90,200)</f>
        <v>0.7620000000000001</v>
      </c>
      <c r="U90" s="60">
        <f>MIN($U$6/100*F90,250)</f>
        <v>1.016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0.0009457626600000001</v>
      </c>
      <c r="AB90" s="139">
        <f>IF(AA90&gt;=0,AA90,"")</f>
        <v>0.0009457626600000001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50.02</v>
      </c>
      <c r="D91" s="73">
        <f>ROUND(C91,2)</f>
        <v>50.02</v>
      </c>
      <c r="E91" s="60">
        <v>158.49</v>
      </c>
      <c r="F91" s="61">
        <v>5.080000000000001</v>
      </c>
      <c r="G91" s="74">
        <v>0.18122</v>
      </c>
      <c r="H91" s="63">
        <f>MAX(G91,-0.12*F91)</f>
        <v>0.18122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0.000718038945</v>
      </c>
      <c r="S91" s="60">
        <f>MIN($S$6/100*F91,150)</f>
        <v>0.6096000000000001</v>
      </c>
      <c r="T91" s="60">
        <f>MIN($T$6/100*F91,200)</f>
        <v>0.7620000000000001</v>
      </c>
      <c r="U91" s="60">
        <f>MIN($U$6/100*F91,250)</f>
        <v>1.016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0.000718038945</v>
      </c>
      <c r="AB91" s="139">
        <f>IF(AA91&gt;=0,AA91,"")</f>
        <v>0.000718038945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50</v>
      </c>
      <c r="D92" s="73">
        <f>ROUND(C92,2)</f>
        <v>50</v>
      </c>
      <c r="E92" s="60">
        <v>264.15</v>
      </c>
      <c r="F92" s="61">
        <v>5.07</v>
      </c>
      <c r="G92" s="74">
        <v>0.22807</v>
      </c>
      <c r="H92" s="63">
        <f>MAX(G92,-0.12*F92)</f>
        <v>0.22807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0.0015061172625</v>
      </c>
      <c r="S92" s="60">
        <f>MIN($S$6/100*F92,150)</f>
        <v>0.6084000000000001</v>
      </c>
      <c r="T92" s="60">
        <f>MIN($T$6/100*F92,200)</f>
        <v>0.7605000000000001</v>
      </c>
      <c r="U92" s="60">
        <f>MIN($U$6/100*F92,250)</f>
        <v>1.014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0.0015061172625</v>
      </c>
      <c r="AB92" s="139">
        <f>IF(AA92&gt;=0,AA92,"")</f>
        <v>0.0015061172625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50.08</v>
      </c>
      <c r="D93" s="73">
        <f>ROUND(C93,2)</f>
        <v>50.08</v>
      </c>
      <c r="E93" s="60">
        <v>0</v>
      </c>
      <c r="F93" s="61">
        <v>5.07</v>
      </c>
      <c r="G93" s="74">
        <v>0.22257</v>
      </c>
      <c r="H93" s="63">
        <f>MAX(G93,-0.12*F93)</f>
        <v>0.22257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</v>
      </c>
      <c r="S93" s="60">
        <f>MIN($S$6/100*F93,150)</f>
        <v>0.6084000000000001</v>
      </c>
      <c r="T93" s="60">
        <f>MIN($T$6/100*F93,200)</f>
        <v>0.7605000000000001</v>
      </c>
      <c r="U93" s="60">
        <f>MIN($U$6/100*F93,250)</f>
        <v>1.014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0</v>
      </c>
      <c r="AB93" s="139">
        <f>IF(AA93&gt;=0,AA93,"")</f>
        <v>0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49.98</v>
      </c>
      <c r="D94" s="73">
        <f>ROUND(C94,2)</f>
        <v>49.98</v>
      </c>
      <c r="E94" s="60">
        <v>331.13</v>
      </c>
      <c r="F94" s="61">
        <v>5.07</v>
      </c>
      <c r="G94" s="74">
        <v>0.2123</v>
      </c>
      <c r="H94" s="63">
        <f>MAX(G94,-0.12*F94)</f>
        <v>0.2123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0.001757472475</v>
      </c>
      <c r="S94" s="60">
        <f>MIN($S$6/100*F94,150)</f>
        <v>0.6084000000000001</v>
      </c>
      <c r="T94" s="60">
        <f>MIN($T$6/100*F94,200)</f>
        <v>0.7605000000000001</v>
      </c>
      <c r="U94" s="60">
        <f>MIN($U$6/100*F94,250)</f>
        <v>1.014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0.001757472475</v>
      </c>
      <c r="AB94" s="139">
        <f>IF(AA94&gt;=0,AA94,"")</f>
        <v>0.001757472475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50.04</v>
      </c>
      <c r="D95" s="73">
        <f>ROUND(C95,2)</f>
        <v>50.04</v>
      </c>
      <c r="E95" s="60">
        <v>52.83</v>
      </c>
      <c r="F95" s="61">
        <v>5.07</v>
      </c>
      <c r="G95" s="74">
        <v>0.21046</v>
      </c>
      <c r="H95" s="63">
        <f>MAX(G95,-0.12*F95)</f>
        <v>0.21046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0.000277965045</v>
      </c>
      <c r="S95" s="60">
        <f>MIN($S$6/100*F95,150)</f>
        <v>0.6084000000000001</v>
      </c>
      <c r="T95" s="60">
        <f>MIN($T$6/100*F95,200)</f>
        <v>0.7605000000000001</v>
      </c>
      <c r="U95" s="60">
        <f>MIN($U$6/100*F95,250)</f>
        <v>1.014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0.000277965045</v>
      </c>
      <c r="AB95" s="139">
        <f>IF(AA95&gt;=0,AA95,"")</f>
        <v>0.000277965045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49.93</v>
      </c>
      <c r="D96" s="73">
        <f>ROUND(C96,2)</f>
        <v>49.93</v>
      </c>
      <c r="E96" s="60">
        <v>498.58</v>
      </c>
      <c r="F96" s="61">
        <v>5.07</v>
      </c>
      <c r="G96" s="74">
        <v>0.16057</v>
      </c>
      <c r="H96" s="63">
        <f>MAX(G96,-0.12*F96)</f>
        <v>0.16057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0.002001424765</v>
      </c>
      <c r="S96" s="60">
        <f>MIN($S$6/100*F96,150)</f>
        <v>0.6084000000000001</v>
      </c>
      <c r="T96" s="60">
        <f>MIN($T$6/100*F96,200)</f>
        <v>0.7605000000000001</v>
      </c>
      <c r="U96" s="60">
        <f>MIN($U$6/100*F96,250)</f>
        <v>1.014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0.002001424765</v>
      </c>
      <c r="AB96" s="139">
        <f>IF(AA96&gt;=0,AA96,"")</f>
        <v>0.002001424765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49.94</v>
      </c>
      <c r="D97" s="73">
        <f>ROUND(C97,2)</f>
        <v>49.94</v>
      </c>
      <c r="E97" s="60">
        <v>465.09</v>
      </c>
      <c r="F97" s="61">
        <v>5.07</v>
      </c>
      <c r="G97" s="74">
        <v>0.18185</v>
      </c>
      <c r="H97" s="63">
        <f>MAX(G97,-0.12*F97)</f>
        <v>0.18185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0.0021144154125</v>
      </c>
      <c r="S97" s="60">
        <f>MIN($S$6/100*F97,150)</f>
        <v>0.6084000000000001</v>
      </c>
      <c r="T97" s="60">
        <f>MIN($T$6/100*F97,200)</f>
        <v>0.7605000000000001</v>
      </c>
      <c r="U97" s="60">
        <f>MIN($U$6/100*F97,250)</f>
        <v>1.014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0.0021144154125</v>
      </c>
      <c r="AB97" s="139">
        <f>IF(AA97&gt;=0,AA97,"")</f>
        <v>0.0021144154125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49.97</v>
      </c>
      <c r="D98" s="73">
        <f>ROUND(C98,2)</f>
        <v>49.97</v>
      </c>
      <c r="E98" s="60">
        <v>364.62</v>
      </c>
      <c r="F98" s="61">
        <v>5.07</v>
      </c>
      <c r="G98" s="74">
        <v>0.18552</v>
      </c>
      <c r="H98" s="63">
        <f>MAX(G98,-0.12*F98)</f>
        <v>0.18552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0.00169110756</v>
      </c>
      <c r="S98" s="60">
        <f>MIN($S$6/100*F98,150)</f>
        <v>0.6084000000000001</v>
      </c>
      <c r="T98" s="60">
        <f>MIN($T$6/100*F98,200)</f>
        <v>0.7605000000000001</v>
      </c>
      <c r="U98" s="60">
        <f>MIN($U$6/100*F98,250)</f>
        <v>1.014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0.00169110756</v>
      </c>
      <c r="AB98" s="139">
        <f>IF(AA98&gt;=0,AA98,"")</f>
        <v>0.00169110756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49.99</v>
      </c>
      <c r="D99" s="73">
        <f>ROUND(C99,2)</f>
        <v>49.99</v>
      </c>
      <c r="E99" s="60">
        <v>297.64</v>
      </c>
      <c r="F99" s="61">
        <v>5.07</v>
      </c>
      <c r="G99" s="74">
        <v>0.19212</v>
      </c>
      <c r="H99" s="63">
        <f>MAX(G99,-0.12*F99)</f>
        <v>0.19212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0.00142956492</v>
      </c>
      <c r="S99" s="60">
        <f>MIN($S$6/100*F99,150)</f>
        <v>0.6084000000000001</v>
      </c>
      <c r="T99" s="60">
        <f>MIN($T$6/100*F99,200)</f>
        <v>0.7605000000000001</v>
      </c>
      <c r="U99" s="60">
        <f>MIN($U$6/100*F99,250)</f>
        <v>1.014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0.00142956492</v>
      </c>
      <c r="AB99" s="139">
        <f>IF(AA99&gt;=0,AA99,"")</f>
        <v>0.00142956492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50</v>
      </c>
      <c r="D100" s="73">
        <f>ROUND(C100,2)</f>
        <v>50</v>
      </c>
      <c r="E100" s="60">
        <v>264.15</v>
      </c>
      <c r="F100" s="61">
        <v>5.07</v>
      </c>
      <c r="G100" s="74">
        <v>0.23467</v>
      </c>
      <c r="H100" s="63">
        <f>MAX(G100,-0.12*F100)</f>
        <v>0.23467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0.0015497020125</v>
      </c>
      <c r="S100" s="60">
        <f>MIN($S$6/100*F100,150)</f>
        <v>0.6084000000000001</v>
      </c>
      <c r="T100" s="60">
        <f>MIN($T$6/100*F100,200)</f>
        <v>0.7605000000000001</v>
      </c>
      <c r="U100" s="60">
        <f>MIN($U$6/100*F100,250)</f>
        <v>1.014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0.0015497020125</v>
      </c>
      <c r="AB100" s="139">
        <f>IF(AA100&gt;=0,AA100,"")</f>
        <v>0.0015497020125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50.02</v>
      </c>
      <c r="D101" s="73">
        <f>ROUND(C101,2)</f>
        <v>50.02</v>
      </c>
      <c r="E101" s="60">
        <v>158.49</v>
      </c>
      <c r="F101" s="61">
        <v>5.07</v>
      </c>
      <c r="G101" s="74">
        <v>0.27393</v>
      </c>
      <c r="H101" s="63">
        <f>MAX(G101,-0.12*F101)</f>
        <v>0.27393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0.0010853791425</v>
      </c>
      <c r="S101" s="60">
        <f>MIN($S$6/100*F101,150)</f>
        <v>0.6084000000000001</v>
      </c>
      <c r="T101" s="60">
        <f>MIN($T$6/100*F101,200)</f>
        <v>0.7605000000000001</v>
      </c>
      <c r="U101" s="60">
        <f>MIN($U$6/100*F101,250)</f>
        <v>1.014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0.0010853791425</v>
      </c>
      <c r="AB101" s="139">
        <f>IF(AA101&gt;=0,AA101,"")</f>
        <v>0.0010853791425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50.01</v>
      </c>
      <c r="D102" s="73">
        <f>ROUND(C102,2)</f>
        <v>50.01</v>
      </c>
      <c r="E102" s="60">
        <v>211.32</v>
      </c>
      <c r="F102" s="61">
        <v>5.07</v>
      </c>
      <c r="G102" s="74">
        <v>0.31427</v>
      </c>
      <c r="H102" s="63">
        <f>MAX(G102,-0.12*F102)</f>
        <v>0.31427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0.00166028841</v>
      </c>
      <c r="S102" s="60">
        <f>MIN($S$6/100*F102,150)</f>
        <v>0.6084000000000001</v>
      </c>
      <c r="T102" s="60">
        <f>MIN($T$6/100*F102,200)</f>
        <v>0.7605000000000001</v>
      </c>
      <c r="U102" s="60">
        <f>MIN($U$6/100*F102,250)</f>
        <v>1.014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0.00166028841</v>
      </c>
      <c r="AB102" s="139">
        <f>IF(AA102&gt;=0,AA102,"")</f>
        <v>0.00166028841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50.03</v>
      </c>
      <c r="D103" s="98">
        <f>ROUND(C103,2)</f>
        <v>50.03</v>
      </c>
      <c r="E103" s="99">
        <v>105.66</v>
      </c>
      <c r="F103" s="61">
        <v>5.07</v>
      </c>
      <c r="G103" s="100">
        <v>0.32563</v>
      </c>
      <c r="H103" s="101">
        <f>MAX(G103,-0.12*F103)</f>
        <v>0.32563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0.0008601516449999998</v>
      </c>
      <c r="S103" s="105">
        <f>MIN($S$6/100*F103,150)</f>
        <v>0.6084000000000001</v>
      </c>
      <c r="T103" s="105">
        <f>MIN($T$6/100*F103,200)</f>
        <v>0.7605000000000001</v>
      </c>
      <c r="U103" s="105">
        <f>MIN($U$6/100*F103,250)</f>
        <v>1.014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0.0008601516449999998</v>
      </c>
      <c r="AB103" s="140">
        <f>IF(AA103&gt;=0,AA103,"")</f>
        <v>0.0008601516449999998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49.98833333333334</v>
      </c>
      <c r="D104" s="110">
        <f>ROUND(C104,2)</f>
        <v>49.99</v>
      </c>
      <c r="E104" s="111">
        <f>AVERAGE(E6:E103)</f>
        <v>285.1301041666668</v>
      </c>
      <c r="F104" s="111">
        <f>AVERAGE(F6:F103)</f>
        <v>5.058333333333326</v>
      </c>
      <c r="G104" s="112">
        <f>SUM(G8:G103)/4</f>
        <v>23.52142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1</v>
      </c>
      <c r="Q104" s="112">
        <f>SUM($Q$8:$Q$103)</f>
        <v>0.003780028</v>
      </c>
      <c r="R104" s="111">
        <f>SUM(R8:R103)</f>
        <v>0.8766253356450001</v>
      </c>
      <c r="S104" s="113"/>
      <c r="T104" s="113"/>
      <c r="U104" s="113"/>
      <c r="V104" s="113"/>
      <c r="W104" s="113"/>
      <c r="X104" s="113"/>
      <c r="Y104" s="114">
        <f>SUM(Y8:Y103)</f>
        <v>0.600544857865</v>
      </c>
      <c r="Z104" s="114">
        <f>SUM(Z8:Z103)</f>
        <v>0</v>
      </c>
      <c r="AA104" s="115">
        <f>SUM(AA8:AA103)</f>
        <v>1.47717019351</v>
      </c>
      <c r="AB104" s="116">
        <f>SUM(AB8:AB103)</f>
        <v>1.47717019351</v>
      </c>
      <c r="AC104" s="117">
        <f>SUM(AC8:AC103)</f>
        <v>0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0.003780028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0.175325067129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1.48095022151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52.8292</v>
      </c>
      <c r="AH152" s="86">
        <f>MIN(AG152,$C$2)</f>
        <v>52.8292</v>
      </c>
    </row>
    <row r="153" spans="1:37" customHeight="1" ht="16">
      <c r="AE153" s="16"/>
      <c r="AF153" s="133">
        <f>ROUND((AF152-0.01),2)</f>
        <v>50.03</v>
      </c>
      <c r="AG153" s="134">
        <f>2*$A$2/5</f>
        <v>105.6584</v>
      </c>
      <c r="AH153" s="86">
        <f>MIN(AG153,$C$2)</f>
        <v>105.6584</v>
      </c>
    </row>
    <row r="154" spans="1:37" customHeight="1" ht="16">
      <c r="AE154" s="16"/>
      <c r="AF154" s="133">
        <f>ROUND((AF153-0.01),2)</f>
        <v>50.02</v>
      </c>
      <c r="AG154" s="134">
        <f>3*$A$2/5</f>
        <v>158.4876</v>
      </c>
      <c r="AH154" s="86">
        <f>MIN(AG154,$C$2)</f>
        <v>158.4876</v>
      </c>
    </row>
    <row r="155" spans="1:37" customHeight="1" ht="16">
      <c r="AE155" s="16"/>
      <c r="AF155" s="133">
        <f>ROUND((AF154-0.01),2)</f>
        <v>50.01</v>
      </c>
      <c r="AG155" s="134">
        <f>4*$A$2/5</f>
        <v>211.3168</v>
      </c>
      <c r="AH155" s="86">
        <f>MIN(AG155,$C$2)</f>
        <v>211.3168</v>
      </c>
    </row>
    <row r="156" spans="1:37" customHeight="1" ht="16">
      <c r="AE156" s="16"/>
      <c r="AF156" s="133">
        <f>ROUND((AF155-0.01),2)</f>
        <v>50</v>
      </c>
      <c r="AG156" s="134">
        <f>5*$A$2/5</f>
        <v>264.146</v>
      </c>
      <c r="AH156" s="86">
        <f>MIN(AG156,$C$2)</f>
        <v>264.146</v>
      </c>
    </row>
    <row r="157" spans="1:37" customHeight="1" ht="16">
      <c r="AE157" s="16"/>
      <c r="AF157" s="133">
        <f>ROUND((AF156-0.01),2)</f>
        <v>49.99</v>
      </c>
      <c r="AG157" s="134">
        <f>50+15*$A$2/16</f>
        <v>297.636875</v>
      </c>
      <c r="AH157" s="86">
        <f>MIN(AG157,$C$2)</f>
        <v>297.636875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331.12775</v>
      </c>
      <c r="AH158" s="86">
        <f>MIN(AG158,$C$2)</f>
        <v>331.12775</v>
      </c>
    </row>
    <row r="159" spans="1:37" customHeight="1" ht="16">
      <c r="AE159" s="16"/>
      <c r="AF159" s="133">
        <f>ROUND((AF158-0.01),2)</f>
        <v>49.97</v>
      </c>
      <c r="AG159" s="134">
        <f>150+13*$A$2/16</f>
        <v>364.618625</v>
      </c>
      <c r="AH159" s="86">
        <f>MIN(AG159,$C$2)</f>
        <v>364.618625</v>
      </c>
    </row>
    <row r="160" spans="1:37" customHeight="1" ht="16">
      <c r="AE160" s="16"/>
      <c r="AF160" s="133">
        <f>ROUND((AF159-0.01),2)</f>
        <v>49.96</v>
      </c>
      <c r="AG160" s="134">
        <f>200+12*$A$2/16</f>
        <v>398.1095</v>
      </c>
      <c r="AH160" s="86">
        <f>MIN(AG160,$C$2)</f>
        <v>398.1095</v>
      </c>
    </row>
    <row r="161" spans="1:37" customHeight="1" ht="16">
      <c r="AE161" s="16"/>
      <c r="AF161" s="133">
        <f>ROUND((AF160-0.01),2)</f>
        <v>49.95</v>
      </c>
      <c r="AG161" s="134">
        <f>250+11*$A$2/16</f>
        <v>431.600375</v>
      </c>
      <c r="AH161" s="86">
        <f>MIN(AG161,$C$2)</f>
        <v>431.600375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465.09125</v>
      </c>
      <c r="AH162" s="86">
        <f>MIN(AG162,$C$2)</f>
        <v>465.09125</v>
      </c>
    </row>
    <row r="163" spans="1:37" customHeight="1" ht="16">
      <c r="AE163" s="16"/>
      <c r="AF163" s="133">
        <f>ROUND((AF162-0.01),2)</f>
        <v>49.93</v>
      </c>
      <c r="AG163" s="134">
        <f>350+9*$A$2/16</f>
        <v>498.582125</v>
      </c>
      <c r="AH163" s="86">
        <f>MIN(AG163,$C$2)</f>
        <v>498.582125</v>
      </c>
    </row>
    <row r="164" spans="1:37" customHeight="1" ht="15">
      <c r="AE164" s="16"/>
      <c r="AF164" s="133">
        <f>ROUND((AF163-0.01),2)</f>
        <v>49.92</v>
      </c>
      <c r="AG164" s="134">
        <f>400+8*$A$2/16</f>
        <v>532.073</v>
      </c>
      <c r="AH164" s="135">
        <f>MIN(AG164,$C$2)</f>
        <v>532.073</v>
      </c>
    </row>
    <row r="165" spans="1:37" customHeight="1" ht="15">
      <c r="AE165" s="16"/>
      <c r="AF165" s="133">
        <f>ROUND((AF164-0.01),2)</f>
        <v>49.91</v>
      </c>
      <c r="AG165" s="134">
        <f>450+7*$A$2/16</f>
        <v>565.5638750000001</v>
      </c>
      <c r="AH165" s="135">
        <f>MIN(AG165,$C$2)</f>
        <v>565.5638750000001</v>
      </c>
    </row>
    <row r="166" spans="1:37" customHeight="1" ht="15">
      <c r="AE166" s="16"/>
      <c r="AF166" s="133">
        <f>ROUND((AF165-0.01),2)</f>
        <v>49.9</v>
      </c>
      <c r="AG166" s="134">
        <f>500+6*$A$2/16</f>
        <v>599.05475</v>
      </c>
      <c r="AH166" s="135">
        <f>MIN(AG166,$C$2)</f>
        <v>599.05475</v>
      </c>
    </row>
    <row r="167" spans="1:37" customHeight="1" ht="15">
      <c r="AE167" s="16"/>
      <c r="AF167" s="133">
        <f>ROUND((AF166-0.01),2)</f>
        <v>49.89</v>
      </c>
      <c r="AG167" s="134">
        <f>550+5*$A$2/16</f>
        <v>632.545625</v>
      </c>
      <c r="AH167" s="135">
        <f>MIN(AG167,$C$2)</f>
        <v>632.545625</v>
      </c>
    </row>
    <row r="168" spans="1:37" customHeight="1" ht="15">
      <c r="AE168" s="16"/>
      <c r="AF168" s="133">
        <f>ROUND((AF167-0.01),2)</f>
        <v>49.88</v>
      </c>
      <c r="AG168" s="134">
        <f>600+4*$A$2/16</f>
        <v>666.0365</v>
      </c>
      <c r="AH168" s="135">
        <f>MIN(AG168,$C$2)</f>
        <v>666.0365</v>
      </c>
    </row>
    <row r="169" spans="1:37" customHeight="1" ht="15">
      <c r="AE169" s="16"/>
      <c r="AF169" s="133">
        <f>ROUND((AF168-0.01),2)</f>
        <v>49.87</v>
      </c>
      <c r="AG169" s="134">
        <f>650+3*$A$2/16</f>
        <v>699.527375</v>
      </c>
      <c r="AH169" s="135">
        <f>MIN(AG169,$C$2)</f>
        <v>699.527375</v>
      </c>
    </row>
    <row r="170" spans="1:37" customHeight="1" ht="15">
      <c r="AE170" s="16"/>
      <c r="AF170" s="133">
        <f>ROUND((AF169-0.01),2)</f>
        <v>49.86</v>
      </c>
      <c r="AG170" s="134">
        <f>700+2*$A$2/16</f>
        <v>733.01825</v>
      </c>
      <c r="AH170" s="135">
        <f>MIN(AG170,$C$2)</f>
        <v>733.01825</v>
      </c>
    </row>
    <row r="171" spans="1:37" customHeight="1" ht="15">
      <c r="AE171" s="16"/>
      <c r="AF171" s="133">
        <f>ROUND((AF170-0.01),2)</f>
        <v>49.85</v>
      </c>
      <c r="AG171" s="134">
        <f>750+1*$A$2/16</f>
        <v>766.509125</v>
      </c>
      <c r="AH171" s="135">
        <f>MIN(AG171,$C$2)</f>
        <v>766.509125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1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1.0333239896225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263.652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15.41</v>
      </c>
      <c r="K2" s="21"/>
      <c r="L2" s="21">
        <v>6</v>
      </c>
      <c r="M2" s="21"/>
      <c r="N2" s="21">
        <v>0.6909999999999999</v>
      </c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2.5</v>
      </c>
      <c r="M3" s="27"/>
      <c r="N3" s="27">
        <v>1.28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62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50.02</v>
      </c>
      <c r="D8" s="59">
        <f>ROUND(C8,2)</f>
        <v>50.02</v>
      </c>
      <c r="E8" s="60">
        <v>158.19</v>
      </c>
      <c r="F8" s="61">
        <v>5.850000000000001</v>
      </c>
      <c r="G8" s="62">
        <v>1.11626</v>
      </c>
      <c r="H8" s="63">
        <f>MAX(G8,-0.12*F8)</f>
        <v>1.11626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1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0.004414529235</v>
      </c>
      <c r="S8" s="60">
        <f>MIN($S$6/100*F8,150)</f>
        <v>0.7020000000000001</v>
      </c>
      <c r="T8" s="60">
        <f>MIN($T$6/100*F8,200)</f>
        <v>0.8775000000000001</v>
      </c>
      <c r="U8" s="60">
        <f>MIN($U$6/100*F8,250)</f>
        <v>1.17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0.000516506169</v>
      </c>
      <c r="Z8" s="67">
        <f>IF(AND(C8&gt;=50.1,G8&lt;0),($A$2)*ABS(G8)/40000,0)</f>
        <v>0</v>
      </c>
      <c r="AA8" s="67">
        <f>R8+Y8+Z8</f>
        <v>0.004931035404</v>
      </c>
      <c r="AB8" s="64">
        <f>IF(AA8&gt;=0,AA8,"")</f>
        <v>0.004931035404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49.99</v>
      </c>
      <c r="D9" s="73">
        <f>ROUND(C9,2)</f>
        <v>49.99</v>
      </c>
      <c r="E9" s="60">
        <v>297.17</v>
      </c>
      <c r="F9" s="61">
        <v>5.850000000000001</v>
      </c>
      <c r="G9" s="74">
        <v>1.139</v>
      </c>
      <c r="H9" s="63">
        <f>MAX(G9,-0.12*F9)</f>
        <v>1.139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1</v>
      </c>
      <c r="N9" s="65">
        <f>IF(M9=M8,M9+N8,0)</f>
        <v>1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0.00846191575</v>
      </c>
      <c r="S9" s="60">
        <f>MIN($S$6/100*F9,150)</f>
        <v>0.7020000000000001</v>
      </c>
      <c r="T9" s="60">
        <f>MIN($T$6/100*F9,200)</f>
        <v>0.8775000000000001</v>
      </c>
      <c r="U9" s="60">
        <f>MIN($U$6/100*F9,250)</f>
        <v>1.17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0.001037866225</v>
      </c>
      <c r="Z9" s="67">
        <f>IF(AND(C9&gt;=50.1,G9&lt;0),($A$2)*ABS(G9)/40000,0)</f>
        <v>0</v>
      </c>
      <c r="AA9" s="67">
        <f>R9+Y9+Z9</f>
        <v>0.009499781975</v>
      </c>
      <c r="AB9" s="139">
        <f>IF(AA9&gt;=0,AA9,"")</f>
        <v>0.009499781975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50.01</v>
      </c>
      <c r="D10" s="73">
        <f>ROUND(C10,2)</f>
        <v>50.01</v>
      </c>
      <c r="E10" s="60">
        <v>210.92</v>
      </c>
      <c r="F10" s="61">
        <v>5.850000000000001</v>
      </c>
      <c r="G10" s="74">
        <v>1.18596</v>
      </c>
      <c r="H10" s="63">
        <f>MAX(G10,-0.12*F10)</f>
        <v>1.18596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1</v>
      </c>
      <c r="N10" s="65">
        <f>IF(M10=M9,N9+M10,0)</f>
        <v>2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0.006253567079999999</v>
      </c>
      <c r="S10" s="60">
        <f>MIN($S$6/100*F10,150)</f>
        <v>0.7020000000000001</v>
      </c>
      <c r="T10" s="60">
        <f>MIN($T$6/100*F10,200)</f>
        <v>0.8775000000000001</v>
      </c>
      <c r="U10" s="60">
        <f>MIN($U$6/100*F10,250)</f>
        <v>1.17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0.000886180379999999</v>
      </c>
      <c r="Z10" s="67">
        <f>IF(AND(C10&gt;=50.1,G10&lt;0),($A$2)*ABS(G10)/40000,0)</f>
        <v>0</v>
      </c>
      <c r="AA10" s="67">
        <f>R10+Y10+Z10</f>
        <v>0.007139747459999998</v>
      </c>
      <c r="AB10" s="139">
        <f>IF(AA10&gt;=0,AA10,"")</f>
        <v>0.007139747459999998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50.01</v>
      </c>
      <c r="D11" s="73">
        <f>ROUND(C11,2)</f>
        <v>50.01</v>
      </c>
      <c r="E11" s="60">
        <v>210.92</v>
      </c>
      <c r="F11" s="61">
        <v>5.850000000000001</v>
      </c>
      <c r="G11" s="74">
        <v>1.19146</v>
      </c>
      <c r="H11" s="63">
        <f>MAX(G11,-0.12*F11)</f>
        <v>1.19146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1</v>
      </c>
      <c r="N11" s="65">
        <f>IF(M11=M10,N10+M11,0)</f>
        <v>3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0.00628256858</v>
      </c>
      <c r="S11" s="60">
        <f>MIN($S$6/100*F11,150)</f>
        <v>0.7020000000000001</v>
      </c>
      <c r="T11" s="60">
        <f>MIN($T$6/100*F11,200)</f>
        <v>0.8775000000000001</v>
      </c>
      <c r="U11" s="60">
        <f>MIN($U$6/100*F11,250)</f>
        <v>1.17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0.0009151818799999992</v>
      </c>
      <c r="Z11" s="67">
        <f>IF(AND(C11&gt;=50.1,G11&lt;0),($A$2)*ABS(G11)/40000,0)</f>
        <v>0</v>
      </c>
      <c r="AA11" s="67">
        <f>R11+Y11+Z11</f>
        <v>0.007197750459999999</v>
      </c>
      <c r="AB11" s="139">
        <f>IF(AA11&gt;=0,AA11,"")</f>
        <v>0.007197750459999999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50.01</v>
      </c>
      <c r="D12" s="73">
        <f>ROUND(C12,2)</f>
        <v>50.01</v>
      </c>
      <c r="E12" s="60">
        <v>210.92</v>
      </c>
      <c r="F12" s="61">
        <v>5.850000000000001</v>
      </c>
      <c r="G12" s="74">
        <v>1.17825</v>
      </c>
      <c r="H12" s="63">
        <f>MAX(G12,-0.12*F12)</f>
        <v>1.17825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1</v>
      </c>
      <c r="N12" s="65">
        <f>IF(M12=M11,N11+M12,0)</f>
        <v>4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0.006212912249999999</v>
      </c>
      <c r="S12" s="60">
        <f>MIN($S$6/100*F12,150)</f>
        <v>0.7020000000000001</v>
      </c>
      <c r="T12" s="60">
        <f>MIN($T$6/100*F12,200)</f>
        <v>0.8775000000000001</v>
      </c>
      <c r="U12" s="60">
        <f>MIN($U$6/100*F12,250)</f>
        <v>1.17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0.0008455255499999994</v>
      </c>
      <c r="Z12" s="67">
        <f>IF(AND(C12&gt;=50.1,G12&lt;0),($A$2)*ABS(G12)/40000,0)</f>
        <v>0</v>
      </c>
      <c r="AA12" s="67">
        <f>R12+Y12+Z12</f>
        <v>0.007058437799999998</v>
      </c>
      <c r="AB12" s="139">
        <f>IF(AA12&gt;=0,AA12,"")</f>
        <v>0.007058437799999998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49.98</v>
      </c>
      <c r="D13" s="73">
        <f>ROUND(C13,2)</f>
        <v>49.98</v>
      </c>
      <c r="E13" s="60">
        <v>330.7</v>
      </c>
      <c r="F13" s="61">
        <v>5.850000000000001</v>
      </c>
      <c r="G13" s="74">
        <v>1.2208</v>
      </c>
      <c r="H13" s="63">
        <f>MAX(G13,-0.12*F13)</f>
        <v>1.2208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1</v>
      </c>
      <c r="N13" s="65">
        <f>IF(M13=M12,N12+M13,0)</f>
        <v>5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0.010092964</v>
      </c>
      <c r="S13" s="60">
        <f>MIN($S$6/100*F13,150)</f>
        <v>0.7020000000000001</v>
      </c>
      <c r="T13" s="60">
        <f>MIN($T$6/100*F13,200)</f>
        <v>0.8775000000000001</v>
      </c>
      <c r="U13" s="60">
        <f>MIN($U$6/100*F13,250)</f>
        <v>1.17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0.00167747575</v>
      </c>
      <c r="Z13" s="67">
        <f>IF(AND(C13&gt;=50.1,G13&lt;0),($A$2)*ABS(G13)/40000,0)</f>
        <v>0</v>
      </c>
      <c r="AA13" s="67">
        <f>R13+Y13+Z13</f>
        <v>0.01177043975</v>
      </c>
      <c r="AB13" s="139">
        <f>IF(AA13&gt;=0,AA13,"")</f>
        <v>0.01177043975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50</v>
      </c>
      <c r="D14" s="73">
        <f>ROUND(C14,2)</f>
        <v>50</v>
      </c>
      <c r="E14" s="60">
        <v>263.65</v>
      </c>
      <c r="F14" s="61">
        <v>5.850000000000001</v>
      </c>
      <c r="G14" s="74">
        <v>1.26519</v>
      </c>
      <c r="H14" s="63">
        <f>MAX(G14,-0.12*F14)</f>
        <v>1.26519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1</v>
      </c>
      <c r="N14" s="65">
        <f>IF(M14=M13,N13+M14,0)</f>
        <v>6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0.0083391835875</v>
      </c>
      <c r="S14" s="60">
        <f>MIN($S$6/100*F14,150)</f>
        <v>0.7020000000000001</v>
      </c>
      <c r="T14" s="60">
        <f>MIN($T$6/100*F14,200)</f>
        <v>0.8775000000000001</v>
      </c>
      <c r="U14" s="60">
        <f>MIN($U$6/100*F14,250)</f>
        <v>1.17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0.0016299502125</v>
      </c>
      <c r="Z14" s="67">
        <f>IF(AND(C14&gt;=50.1,G14&lt;0),($A$2)*ABS(G14)/40000,0)</f>
        <v>0</v>
      </c>
      <c r="AA14" s="67">
        <f>R14+Y14+Z14</f>
        <v>0.0099691338</v>
      </c>
      <c r="AB14" s="139">
        <f>IF(AA14&gt;=0,AA14,"")</f>
        <v>0.0099691338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50.04</v>
      </c>
      <c r="D15" s="73">
        <f>ROUND(C15,2)</f>
        <v>50.04</v>
      </c>
      <c r="E15" s="60">
        <v>52.73</v>
      </c>
      <c r="F15" s="61">
        <v>5.850000000000001</v>
      </c>
      <c r="G15" s="74">
        <v>1.23951</v>
      </c>
      <c r="H15" s="63">
        <f>MAX(G15,-0.12*F15)</f>
        <v>1.23951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1</v>
      </c>
      <c r="N15" s="65">
        <f>IF(M15=M14,N14+M15,0)</f>
        <v>7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0.0016339840575</v>
      </c>
      <c r="S15" s="60">
        <f>MIN($S$6/100*F15,150)</f>
        <v>0.7020000000000001</v>
      </c>
      <c r="T15" s="60">
        <f>MIN($T$6/100*F15,200)</f>
        <v>0.8775000000000001</v>
      </c>
      <c r="U15" s="60">
        <f>MIN($U$6/100*F15,250)</f>
        <v>1.17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0.0002921373824999997</v>
      </c>
      <c r="Z15" s="67">
        <f>IF(AND(C15&gt;=50.1,G15&lt;0),($A$2)*ABS(G15)/40000,0)</f>
        <v>0</v>
      </c>
      <c r="AA15" s="67">
        <f>R15+Y15+Z15</f>
        <v>0.001926121439999999</v>
      </c>
      <c r="AB15" s="139">
        <f>IF(AA15&gt;=0,AA15,"")</f>
        <v>0.001926121439999999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49.97</v>
      </c>
      <c r="D16" s="73">
        <f>ROUND(C16,2)</f>
        <v>49.97</v>
      </c>
      <c r="E16" s="60">
        <v>364.22</v>
      </c>
      <c r="F16" s="61">
        <v>5.850000000000001</v>
      </c>
      <c r="G16" s="74">
        <v>1.21897</v>
      </c>
      <c r="H16" s="63">
        <f>MAX(G16,-0.12*F16)</f>
        <v>1.21897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1</v>
      </c>
      <c r="N16" s="65">
        <f>IF(M16=M15,N15+M16,0)</f>
        <v>8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0.011099331335</v>
      </c>
      <c r="S16" s="60">
        <f>MIN($S$6/100*F16,150)</f>
        <v>0.7020000000000001</v>
      </c>
      <c r="T16" s="60">
        <f>MIN($T$6/100*F16,200)</f>
        <v>0.8775000000000001</v>
      </c>
      <c r="U16" s="60">
        <f>MIN($U$6/100*F16,250)</f>
        <v>1.17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0.001830842885</v>
      </c>
      <c r="Z16" s="67">
        <f>IF(AND(C16&gt;=50.1,G16&lt;0),($A$2)*ABS(G16)/40000,0)</f>
        <v>0</v>
      </c>
      <c r="AA16" s="67">
        <f>R16+Y16+Z16</f>
        <v>0.01293017422</v>
      </c>
      <c r="AB16" s="139">
        <f>IF(AA16&gt;=0,AA16,"")</f>
        <v>0.01293017422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50.04</v>
      </c>
      <c r="D17" s="73">
        <f>ROUND(C17,2)</f>
        <v>50.04</v>
      </c>
      <c r="E17" s="60">
        <v>52.73</v>
      </c>
      <c r="F17" s="61">
        <v>5.850000000000001</v>
      </c>
      <c r="G17" s="74">
        <v>1.22667</v>
      </c>
      <c r="H17" s="63">
        <f>MAX(G17,-0.12*F17)</f>
        <v>1.22667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1</v>
      </c>
      <c r="N17" s="65">
        <f>IF(M17=M16,N16+M17,0)</f>
        <v>9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0.0016170577275</v>
      </c>
      <c r="S17" s="60">
        <f>MIN($S$6/100*F17,150)</f>
        <v>0.7020000000000001</v>
      </c>
      <c r="T17" s="60">
        <f>MIN($T$6/100*F17,200)</f>
        <v>0.8775000000000001</v>
      </c>
      <c r="U17" s="60">
        <f>MIN($U$6/100*F17,250)</f>
        <v>1.17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0.0002752110524999997</v>
      </c>
      <c r="Z17" s="67">
        <f>IF(AND(C17&gt;=50.1,G17&lt;0),($A$2)*ABS(G17)/40000,0)</f>
        <v>0</v>
      </c>
      <c r="AA17" s="67">
        <f>R17+Y17+Z17</f>
        <v>0.00189226878</v>
      </c>
      <c r="AB17" s="139">
        <f>IF(AA17&gt;=0,AA17,"")</f>
        <v>0.00189226878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50.01</v>
      </c>
      <c r="D18" s="73">
        <f>ROUND(C18,2)</f>
        <v>50.01</v>
      </c>
      <c r="E18" s="60">
        <v>210.92</v>
      </c>
      <c r="F18" s="61">
        <v>5.850000000000001</v>
      </c>
      <c r="G18" s="74">
        <v>1.21383</v>
      </c>
      <c r="H18" s="63">
        <f>MAX(G18,-0.12*F18)</f>
        <v>1.21383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1</v>
      </c>
      <c r="N18" s="65">
        <f>IF(M18=M17,N17+M18,0)</f>
        <v>10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0.006400525589999999</v>
      </c>
      <c r="S18" s="60">
        <f>MIN($S$6/100*F18,150)</f>
        <v>0.7020000000000001</v>
      </c>
      <c r="T18" s="60">
        <f>MIN($T$6/100*F18,200)</f>
        <v>0.8775000000000001</v>
      </c>
      <c r="U18" s="60">
        <f>MIN($U$6/100*F18,250)</f>
        <v>1.17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0.001033138889999999</v>
      </c>
      <c r="Z18" s="67">
        <f>IF(AND(C18&gt;=50.1,G18&lt;0),($A$2)*ABS(G18)/40000,0)</f>
        <v>0</v>
      </c>
      <c r="AA18" s="67">
        <f>R18+Y18+Z18</f>
        <v>0.007433664479999998</v>
      </c>
      <c r="AB18" s="139">
        <f>IF(AA18&gt;=0,AA18,"")</f>
        <v>0.007433664479999998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50</v>
      </c>
      <c r="D19" s="73">
        <f>ROUND(C19,2)</f>
        <v>50</v>
      </c>
      <c r="E19" s="60">
        <v>263.65</v>
      </c>
      <c r="F19" s="61">
        <v>5.850000000000001</v>
      </c>
      <c r="G19" s="74">
        <v>1.21751</v>
      </c>
      <c r="H19" s="63">
        <f>MAX(G19,-0.12*F19)</f>
        <v>1.21751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1</v>
      </c>
      <c r="N19" s="65">
        <f>IF(M19=M18,N18+M19,0)</f>
        <v>11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0.0080249127875</v>
      </c>
      <c r="S19" s="60">
        <f>MIN($S$6/100*F19,150)</f>
        <v>0.7020000000000001</v>
      </c>
      <c r="T19" s="60">
        <f>MIN($T$6/100*F19,200)</f>
        <v>0.8775000000000001</v>
      </c>
      <c r="U19" s="60">
        <f>MIN($U$6/100*F19,250)</f>
        <v>1.17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0.0013156794125</v>
      </c>
      <c r="Z19" s="67">
        <f>IF(AND(C19&gt;=50.1,G19&lt;0),($A$2)*ABS(G19)/40000,0)</f>
        <v>0</v>
      </c>
      <c r="AA19" s="67">
        <f>R19+Y19+Z19</f>
        <v>0.009340592199999999</v>
      </c>
      <c r="AB19" s="139">
        <f>IF(AA19&gt;=0,AA19,"")</f>
        <v>0.009340592199999999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50.02</v>
      </c>
      <c r="D20" s="73">
        <f>ROUND(C20,2)</f>
        <v>50.02</v>
      </c>
      <c r="E20" s="60">
        <v>158.19</v>
      </c>
      <c r="F20" s="61">
        <v>5.850000000000001</v>
      </c>
      <c r="G20" s="74">
        <v>1.20944</v>
      </c>
      <c r="H20" s="63">
        <f>MAX(G20,-0.12*F20)</f>
        <v>1.20944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1</v>
      </c>
      <c r="N20" s="65">
        <f>IF(M20=M19,N19+M20,0)</f>
        <v>12</v>
      </c>
      <c r="O20" s="65">
        <f>IF(OR(N20=12,N20=24,N20=36,N20=48,N20=60,N20=72,N20=84,N20=96),1,0)</f>
        <v>1</v>
      </c>
      <c r="P20" s="66">
        <f>L20+O20</f>
        <v>1</v>
      </c>
      <c r="Q20" s="66">
        <f>P20*ABS(R20)*0.1</f>
        <v>0.000478303284</v>
      </c>
      <c r="R20" s="67">
        <f>H20*E20/40000</f>
        <v>0.00478303284</v>
      </c>
      <c r="S20" s="60">
        <f>MIN($S$6/100*F20,150)</f>
        <v>0.7020000000000001</v>
      </c>
      <c r="T20" s="60">
        <f>MIN($T$6/100*F20,200)</f>
        <v>0.8775000000000001</v>
      </c>
      <c r="U20" s="60">
        <f>MIN($U$6/100*F20,250)</f>
        <v>1.17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0.000757492815</v>
      </c>
      <c r="Z20" s="67">
        <f>IF(AND(C20&gt;=50.1,G20&lt;0),($A$2)*ABS(G20)/40000,0)</f>
        <v>0</v>
      </c>
      <c r="AA20" s="67">
        <f>R20+Y20+Z20</f>
        <v>0.005540525655</v>
      </c>
      <c r="AB20" s="139">
        <f>IF(AA20&gt;=0,AA20,"")</f>
        <v>0.005540525655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50.06</v>
      </c>
      <c r="D21" s="73">
        <f>ROUND(C21,2)</f>
        <v>50.06</v>
      </c>
      <c r="E21" s="60">
        <v>0</v>
      </c>
      <c r="F21" s="61">
        <v>5.850000000000001</v>
      </c>
      <c r="G21" s="74">
        <v>1.22557</v>
      </c>
      <c r="H21" s="63">
        <f>MAX(G21,-0.12*F21)</f>
        <v>1.22557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1</v>
      </c>
      <c r="N21" s="65">
        <f>IF(M21=M20,N20+M21,0)</f>
        <v>13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0.7020000000000001</v>
      </c>
      <c r="T21" s="60">
        <f>MIN($T$6/100*F21,200)</f>
        <v>0.8775000000000001</v>
      </c>
      <c r="U21" s="60">
        <f>MIN($U$6/100*F21,250)</f>
        <v>1.17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</v>
      </c>
      <c r="AB21" s="139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50</v>
      </c>
      <c r="D22" s="73">
        <f>ROUND(C22,2)</f>
        <v>50</v>
      </c>
      <c r="E22" s="60">
        <v>263.65</v>
      </c>
      <c r="F22" s="61">
        <v>5.850000000000001</v>
      </c>
      <c r="G22" s="74">
        <v>1.21676</v>
      </c>
      <c r="H22" s="63">
        <f>MAX(G22,-0.12*F22)</f>
        <v>1.21676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1</v>
      </c>
      <c r="N22" s="65">
        <f>IF(M22=M21,N21+M22,0)</f>
        <v>14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0.00801996935</v>
      </c>
      <c r="S22" s="60">
        <f>MIN($S$6/100*F22,150)</f>
        <v>0.7020000000000001</v>
      </c>
      <c r="T22" s="60">
        <f>MIN($T$6/100*F22,200)</f>
        <v>0.8775000000000001</v>
      </c>
      <c r="U22" s="60">
        <f>MIN($U$6/100*F22,250)</f>
        <v>1.17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0.001310735975</v>
      </c>
      <c r="Z22" s="67">
        <f>IF(AND(C22&gt;=50.1,G22&lt;0),($A$2)*ABS(G22)/40000,0)</f>
        <v>0</v>
      </c>
      <c r="AA22" s="67">
        <f>R22+Y22+Z22</f>
        <v>0.009330705324999999</v>
      </c>
      <c r="AB22" s="139">
        <f>IF(AA22&gt;=0,AA22,"")</f>
        <v>0.009330705324999999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50.04</v>
      </c>
      <c r="D23" s="73">
        <f>ROUND(C23,2)</f>
        <v>50.04</v>
      </c>
      <c r="E23" s="60">
        <v>52.73</v>
      </c>
      <c r="F23" s="61">
        <v>5.850000000000001</v>
      </c>
      <c r="G23" s="74">
        <v>1.21163</v>
      </c>
      <c r="H23" s="63">
        <f>MAX(G23,-0.12*F23)</f>
        <v>1.21163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1</v>
      </c>
      <c r="N23" s="65">
        <f>IF(M23=M22,N22+M23,0)</f>
        <v>15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0.0015972312475</v>
      </c>
      <c r="S23" s="60">
        <f>MIN($S$6/100*F23,150)</f>
        <v>0.7020000000000001</v>
      </c>
      <c r="T23" s="60">
        <f>MIN($T$6/100*F23,200)</f>
        <v>0.8775000000000001</v>
      </c>
      <c r="U23" s="60">
        <f>MIN($U$6/100*F23,250)</f>
        <v>1.17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0.0002553845724999998</v>
      </c>
      <c r="Z23" s="67">
        <f>IF(AND(C23&gt;=50.1,G23&lt;0),($A$2)*ABS(G23)/40000,0)</f>
        <v>0</v>
      </c>
      <c r="AA23" s="67">
        <f>R23+Y23+Z23</f>
        <v>0.001852615819999999</v>
      </c>
      <c r="AB23" s="139">
        <f>IF(AA23&gt;=0,AA23,"")</f>
        <v>0.001852615819999999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50.03</v>
      </c>
      <c r="D24" s="73">
        <f>ROUND(C24,2)</f>
        <v>50.03</v>
      </c>
      <c r="E24" s="60">
        <v>105.46</v>
      </c>
      <c r="F24" s="61">
        <v>5.850000000000001</v>
      </c>
      <c r="G24" s="74">
        <v>1.24979</v>
      </c>
      <c r="H24" s="63">
        <f>MAX(G24,-0.12*F24)</f>
        <v>1.24979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1</v>
      </c>
      <c r="N24" s="65">
        <f>IF(M24=M23,N23+M24,0)</f>
        <v>16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0.003295071334999999</v>
      </c>
      <c r="S24" s="60">
        <f>MIN($S$6/100*F24,150)</f>
        <v>0.7020000000000001</v>
      </c>
      <c r="T24" s="60">
        <f>MIN($T$6/100*F24,200)</f>
        <v>0.8775000000000001</v>
      </c>
      <c r="U24" s="60">
        <f>MIN($U$6/100*F24,250)</f>
        <v>1.17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0.0006113779849999996</v>
      </c>
      <c r="Z24" s="67">
        <f>IF(AND(C24&gt;=50.1,G24&lt;0),($A$2)*ABS(G24)/40000,0)</f>
        <v>0</v>
      </c>
      <c r="AA24" s="67">
        <f>R24+Y24+Z24</f>
        <v>0.003906449319999999</v>
      </c>
      <c r="AB24" s="139">
        <f>IF(AA24&gt;=0,AA24,"")</f>
        <v>0.003906449319999999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50.04</v>
      </c>
      <c r="D25" s="73">
        <f>ROUND(C25,2)</f>
        <v>50.04</v>
      </c>
      <c r="E25" s="60">
        <v>52.73</v>
      </c>
      <c r="F25" s="61">
        <v>5.850000000000001</v>
      </c>
      <c r="G25" s="74">
        <v>1.25125</v>
      </c>
      <c r="H25" s="63">
        <f>MAX(G25,-0.12*F25)</f>
        <v>1.25125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1</v>
      </c>
      <c r="N25" s="65">
        <f>IF(M25=M24,N24+M25,0)</f>
        <v>17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0.0016494603125</v>
      </c>
      <c r="S25" s="60">
        <f>MIN($S$6/100*F25,150)</f>
        <v>0.7020000000000001</v>
      </c>
      <c r="T25" s="60">
        <f>MIN($T$6/100*F25,200)</f>
        <v>0.8775000000000001</v>
      </c>
      <c r="U25" s="60">
        <f>MIN($U$6/100*F25,250)</f>
        <v>1.17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0.0003076136374999999</v>
      </c>
      <c r="Z25" s="67">
        <f>IF(AND(C25&gt;=50.1,G25&lt;0),($A$2)*ABS(G25)/40000,0)</f>
        <v>0</v>
      </c>
      <c r="AA25" s="67">
        <f>R25+Y25+Z25</f>
        <v>0.00195707395</v>
      </c>
      <c r="AB25" s="139">
        <f>IF(AA25&gt;=0,AA25,"")</f>
        <v>0.00195707395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50.02</v>
      </c>
      <c r="D26" s="73">
        <f>ROUND(C26,2)</f>
        <v>50.02</v>
      </c>
      <c r="E26" s="60">
        <v>158.19</v>
      </c>
      <c r="F26" s="61">
        <v>5.850000000000001</v>
      </c>
      <c r="G26" s="74">
        <v>1.26665</v>
      </c>
      <c r="H26" s="63">
        <f>MAX(G26,-0.12*F26)</f>
        <v>1.26665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1</v>
      </c>
      <c r="N26" s="65">
        <f>IF(M26=M25,N25+M26,0)</f>
        <v>18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0.0050092840875</v>
      </c>
      <c r="S26" s="60">
        <f>MIN($S$6/100*F26,150)</f>
        <v>0.7020000000000001</v>
      </c>
      <c r="T26" s="60">
        <f>MIN($T$6/100*F26,200)</f>
        <v>0.8775000000000001</v>
      </c>
      <c r="U26" s="60">
        <f>MIN($U$6/100*F26,250)</f>
        <v>1.17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0.0009837440624999997</v>
      </c>
      <c r="Z26" s="67">
        <f>IF(AND(C26&gt;=50.1,G26&lt;0),($A$2)*ABS(G26)/40000,0)</f>
        <v>0</v>
      </c>
      <c r="AA26" s="67">
        <f>R26+Y26+Z26</f>
        <v>0.00599302815</v>
      </c>
      <c r="AB26" s="139">
        <f>IF(AA26&gt;=0,AA26,"")</f>
        <v>0.00599302815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50.04</v>
      </c>
      <c r="D27" s="73">
        <f>ROUND(C27,2)</f>
        <v>50.04</v>
      </c>
      <c r="E27" s="60">
        <v>52.73</v>
      </c>
      <c r="F27" s="61">
        <v>5.850000000000001</v>
      </c>
      <c r="G27" s="74">
        <v>1.25858</v>
      </c>
      <c r="H27" s="63">
        <f>MAX(G27,-0.12*F27)</f>
        <v>1.25858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1</v>
      </c>
      <c r="N27" s="65">
        <f>IF(M27=M26,N26+M27,0)</f>
        <v>19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0.001659123085</v>
      </c>
      <c r="S27" s="60">
        <f>MIN($S$6/100*F27,150)</f>
        <v>0.7020000000000001</v>
      </c>
      <c r="T27" s="60">
        <f>MIN($T$6/100*F27,200)</f>
        <v>0.8775000000000001</v>
      </c>
      <c r="U27" s="60">
        <f>MIN($U$6/100*F27,250)</f>
        <v>1.17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0.0003172764099999999</v>
      </c>
      <c r="Z27" s="67">
        <f>IF(AND(C27&gt;=50.1,G27&lt;0),($A$2)*ABS(G27)/40000,0)</f>
        <v>0</v>
      </c>
      <c r="AA27" s="67">
        <f>R27+Y27+Z27</f>
        <v>0.001976399495</v>
      </c>
      <c r="AB27" s="139">
        <f>IF(AA27&gt;=0,AA27,"")</f>
        <v>0.001976399495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50.01</v>
      </c>
      <c r="D28" s="73">
        <f>ROUND(C28,2)</f>
        <v>50.01</v>
      </c>
      <c r="E28" s="60">
        <v>210.92</v>
      </c>
      <c r="F28" s="61">
        <v>5.850000000000001</v>
      </c>
      <c r="G28" s="74">
        <v>1.26775</v>
      </c>
      <c r="H28" s="63">
        <f>MAX(G28,-0.12*F28)</f>
        <v>1.26775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1</v>
      </c>
      <c r="N28" s="65">
        <f>IF(M28=M27,N27+M28,0)</f>
        <v>20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0.00668484575</v>
      </c>
      <c r="S28" s="60">
        <f>MIN($S$6/100*F28,150)</f>
        <v>0.7020000000000001</v>
      </c>
      <c r="T28" s="60">
        <f>MIN($T$6/100*F28,200)</f>
        <v>0.8775000000000001</v>
      </c>
      <c r="U28" s="60">
        <f>MIN($U$6/100*F28,250)</f>
        <v>1.17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0.001317459049999999</v>
      </c>
      <c r="Z28" s="67">
        <f>IF(AND(C28&gt;=50.1,G28&lt;0),($A$2)*ABS(G28)/40000,0)</f>
        <v>0</v>
      </c>
      <c r="AA28" s="67">
        <f>R28+Y28+Z28</f>
        <v>0.008002304799999999</v>
      </c>
      <c r="AB28" s="139">
        <f>IF(AA28&gt;=0,AA28,"")</f>
        <v>0.008002304799999999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50</v>
      </c>
      <c r="D29" s="73">
        <f>ROUND(C29,2)</f>
        <v>50</v>
      </c>
      <c r="E29" s="60">
        <v>263.65</v>
      </c>
      <c r="F29" s="61">
        <v>5.850000000000001</v>
      </c>
      <c r="G29" s="74">
        <v>1.25125</v>
      </c>
      <c r="H29" s="63">
        <f>MAX(G29,-0.12*F29)</f>
        <v>1.25125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1</v>
      </c>
      <c r="N29" s="65">
        <f>IF(M29=M28,N28+M29,0)</f>
        <v>21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0.008247301562499998</v>
      </c>
      <c r="S29" s="60">
        <f>MIN($S$6/100*F29,150)</f>
        <v>0.7020000000000001</v>
      </c>
      <c r="T29" s="60">
        <f>MIN($T$6/100*F29,200)</f>
        <v>0.8775000000000001</v>
      </c>
      <c r="U29" s="60">
        <f>MIN($U$6/100*F29,250)</f>
        <v>1.17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0.001538068187499999</v>
      </c>
      <c r="Z29" s="67">
        <f>IF(AND(C29&gt;=50.1,G29&lt;0),($A$2)*ABS(G29)/40000,0)</f>
        <v>0</v>
      </c>
      <c r="AA29" s="67">
        <f>R29+Y29+Z29</f>
        <v>0.009785369749999998</v>
      </c>
      <c r="AB29" s="139">
        <f>IF(AA29&gt;=0,AA29,"")</f>
        <v>0.009785369749999998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50.06</v>
      </c>
      <c r="D30" s="73">
        <f>ROUND(C30,2)</f>
        <v>50.06</v>
      </c>
      <c r="E30" s="60">
        <v>0</v>
      </c>
      <c r="F30" s="61">
        <v>5.850000000000001</v>
      </c>
      <c r="G30" s="74">
        <v>1.26555</v>
      </c>
      <c r="H30" s="63">
        <f>MAX(G30,-0.12*F30)</f>
        <v>1.26555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1</v>
      </c>
      <c r="N30" s="65">
        <f>IF(M30=M29,N29+M30,0)</f>
        <v>22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0.7020000000000001</v>
      </c>
      <c r="T30" s="60">
        <f>MIN($T$6/100*F30,200)</f>
        <v>0.8775000000000001</v>
      </c>
      <c r="U30" s="60">
        <f>MIN($U$6/100*F30,250)</f>
        <v>1.17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0</v>
      </c>
      <c r="AB30" s="139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50.1</v>
      </c>
      <c r="D31" s="73">
        <f>ROUND(C31,2)</f>
        <v>50.1</v>
      </c>
      <c r="E31" s="60">
        <v>0</v>
      </c>
      <c r="F31" s="61">
        <v>5.850000000000001</v>
      </c>
      <c r="G31" s="74">
        <v>1.28022</v>
      </c>
      <c r="H31" s="63">
        <f>MAX(G31,-0.12*F31)</f>
        <v>1.28022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1</v>
      </c>
      <c r="N31" s="65">
        <f>IF(M31=M30,N30+M31,0)</f>
        <v>23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0.7020000000000001</v>
      </c>
      <c r="T31" s="60">
        <f>MIN($T$6/100*F31,200)</f>
        <v>0.8775000000000001</v>
      </c>
      <c r="U31" s="60">
        <f>MIN($U$6/100*F31,250)</f>
        <v>1.17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0</v>
      </c>
      <c r="AB31" s="139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50.05</v>
      </c>
      <c r="D32" s="73">
        <f>ROUND(C32,2)</f>
        <v>50.05</v>
      </c>
      <c r="E32" s="60">
        <v>0</v>
      </c>
      <c r="F32" s="61">
        <v>6.200000000000001</v>
      </c>
      <c r="G32" s="74">
        <v>1.59648</v>
      </c>
      <c r="H32" s="63">
        <f>MAX(G32,-0.12*F32)</f>
        <v>1.59648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1</v>
      </c>
      <c r="N32" s="65">
        <f>IF(M32=M31,N31+M32,0)</f>
        <v>24</v>
      </c>
      <c r="O32" s="65">
        <f>IF(OR(N32=12,N32=24,N32=36,N32=48,N32=60,N32=72,N32=84,N32=96),1,0)</f>
        <v>1</v>
      </c>
      <c r="P32" s="66">
        <f>L32+O32</f>
        <v>1</v>
      </c>
      <c r="Q32" s="66">
        <f>P32*ABS(R32)*0.1</f>
        <v>0</v>
      </c>
      <c r="R32" s="67">
        <f>H32*E32/40000</f>
        <v>0</v>
      </c>
      <c r="S32" s="60">
        <f>MIN($S$6/100*F32,150)</f>
        <v>0.7440000000000001</v>
      </c>
      <c r="T32" s="60">
        <f>MIN($T$6/100*F32,200)</f>
        <v>0.9300000000000002</v>
      </c>
      <c r="U32" s="60">
        <f>MIN($U$6/100*F32,250)</f>
        <v>1.24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50</v>
      </c>
      <c r="D33" s="73">
        <f>ROUND(C33,2)</f>
        <v>50</v>
      </c>
      <c r="E33" s="60">
        <v>263.65</v>
      </c>
      <c r="F33" s="61">
        <v>6.200000000000001</v>
      </c>
      <c r="G33" s="74">
        <v>1.61519</v>
      </c>
      <c r="H33" s="63">
        <f>MAX(G33,-0.12*F33)</f>
        <v>1.61519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1</v>
      </c>
      <c r="N33" s="65">
        <f>IF(M33=M32,N32+M33,0)</f>
        <v>25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0.0106461210875</v>
      </c>
      <c r="S33" s="60">
        <f>MIN($S$6/100*F33,150)</f>
        <v>0.7440000000000001</v>
      </c>
      <c r="T33" s="60">
        <f>MIN($T$6/100*F33,200)</f>
        <v>0.9300000000000002</v>
      </c>
      <c r="U33" s="60">
        <f>MIN($U$6/100*F33,250)</f>
        <v>1.24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0.003535480587499998</v>
      </c>
      <c r="Z33" s="67">
        <f>IF(AND(C33&gt;=50.1,G33&lt;0),($A$2)*ABS(G33)/40000,0)</f>
        <v>0</v>
      </c>
      <c r="AA33" s="67">
        <f>R33+Y33+Z33</f>
        <v>0.014181601675</v>
      </c>
      <c r="AB33" s="139">
        <f>IF(AA33&gt;=0,AA33,"")</f>
        <v>0.014181601675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49.97</v>
      </c>
      <c r="D34" s="73">
        <f>ROUND(C34,2)</f>
        <v>49.97</v>
      </c>
      <c r="E34" s="60">
        <v>364.22</v>
      </c>
      <c r="F34" s="61">
        <v>6.200000000000001</v>
      </c>
      <c r="G34" s="74">
        <v>1.6218</v>
      </c>
      <c r="H34" s="63">
        <f>MAX(G34,-0.12*F34)</f>
        <v>1.6218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1</v>
      </c>
      <c r="N34" s="65">
        <f>IF(M34=M33,N33+M34,0)</f>
        <v>26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0.0147672999</v>
      </c>
      <c r="S34" s="60">
        <f>MIN($S$6/100*F34,150)</f>
        <v>0.7440000000000001</v>
      </c>
      <c r="T34" s="60">
        <f>MIN($T$6/100*F34,200)</f>
        <v>0.9300000000000002</v>
      </c>
      <c r="U34" s="60">
        <f>MIN($U$6/100*F34,250)</f>
        <v>1.24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0.004944286499999998</v>
      </c>
      <c r="Z34" s="67">
        <f>IF(AND(C34&gt;=50.1,G34&lt;0),($A$2)*ABS(G34)/40000,0)</f>
        <v>0</v>
      </c>
      <c r="AA34" s="67">
        <f>R34+Y34+Z34</f>
        <v>0.0197115864</v>
      </c>
      <c r="AB34" s="139">
        <f>IF(AA34&gt;=0,AA34,"")</f>
        <v>0.0197115864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49.94</v>
      </c>
      <c r="D35" s="73">
        <f>ROUND(C35,2)</f>
        <v>49.94</v>
      </c>
      <c r="E35" s="60">
        <v>464.78</v>
      </c>
      <c r="F35" s="61">
        <v>6.200000000000001</v>
      </c>
      <c r="G35" s="74">
        <v>1.59904</v>
      </c>
      <c r="H35" s="63">
        <f>MAX(G35,-0.12*F35)</f>
        <v>1.59904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1</v>
      </c>
      <c r="N35" s="65">
        <f>IF(M35=M34,N34+M35,0)</f>
        <v>27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0.01858004528</v>
      </c>
      <c r="S35" s="60">
        <f>MIN($S$6/100*F35,150)</f>
        <v>0.7440000000000001</v>
      </c>
      <c r="T35" s="60">
        <f>MIN($T$6/100*F35,200)</f>
        <v>0.9300000000000002</v>
      </c>
      <c r="U35" s="60">
        <f>MIN($U$6/100*F35,250)</f>
        <v>1.24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0.006044928679999997</v>
      </c>
      <c r="Z35" s="67">
        <f>IF(AND(C35&gt;=50.1,G35&lt;0),($A$2)*ABS(G35)/40000,0)</f>
        <v>0</v>
      </c>
      <c r="AA35" s="67">
        <f>R35+Y35+Z35</f>
        <v>0.02462497396</v>
      </c>
      <c r="AB35" s="139">
        <f>IF(AA35&gt;=0,AA35,"")</f>
        <v>0.02462497396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49.93</v>
      </c>
      <c r="D36" s="73">
        <f>ROUND(C36,2)</f>
        <v>49.93</v>
      </c>
      <c r="E36" s="60">
        <v>498.3</v>
      </c>
      <c r="F36" s="61">
        <v>6.200000000000001</v>
      </c>
      <c r="G36" s="74">
        <v>1.66579</v>
      </c>
      <c r="H36" s="63">
        <f>MAX(G36,-0.12*F36)</f>
        <v>1.66579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1</v>
      </c>
      <c r="N36" s="65">
        <f>IF(M36=M35,N35+M36,0)</f>
        <v>28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0.020751578925</v>
      </c>
      <c r="S36" s="60">
        <f>MIN($S$6/100*F36,150)</f>
        <v>0.7440000000000001</v>
      </c>
      <c r="T36" s="60">
        <f>MIN($T$6/100*F36,200)</f>
        <v>0.9300000000000002</v>
      </c>
      <c r="U36" s="60">
        <f>MIN($U$6/100*F36,250)</f>
        <v>1.24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0.007312427924999998</v>
      </c>
      <c r="Z36" s="67">
        <f>IF(AND(C36&gt;=50.1,G36&lt;0),($A$2)*ABS(G36)/40000,0)</f>
        <v>0</v>
      </c>
      <c r="AA36" s="67">
        <f>R36+Y36+Z36</f>
        <v>0.02806400685</v>
      </c>
      <c r="AB36" s="139">
        <f>IF(AA36&gt;=0,AA36,"")</f>
        <v>0.02806400685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49.93</v>
      </c>
      <c r="D37" s="73">
        <f>ROUND(C37,2)</f>
        <v>49.93</v>
      </c>
      <c r="E37" s="60">
        <v>498.3</v>
      </c>
      <c r="F37" s="61">
        <v>6.200000000000001</v>
      </c>
      <c r="G37" s="74">
        <v>1.67461</v>
      </c>
      <c r="H37" s="63">
        <f>MAX(G37,-0.12*F37)</f>
        <v>1.67461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1</v>
      </c>
      <c r="N37" s="65">
        <f>IF(M37=M36,N36+M37,0)</f>
        <v>29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0.020861454075</v>
      </c>
      <c r="S37" s="60">
        <f>MIN($S$6/100*F37,150)</f>
        <v>0.7440000000000001</v>
      </c>
      <c r="T37" s="60">
        <f>MIN($T$6/100*F37,200)</f>
        <v>0.9300000000000002</v>
      </c>
      <c r="U37" s="60">
        <f>MIN($U$6/100*F37,250)</f>
        <v>1.24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0.007422303074999997</v>
      </c>
      <c r="Z37" s="67">
        <f>IF(AND(C37&gt;=50.1,G37&lt;0),($A$2)*ABS(G37)/40000,0)</f>
        <v>0</v>
      </c>
      <c r="AA37" s="67">
        <f>R37+Y37+Z37</f>
        <v>0.02828375715</v>
      </c>
      <c r="AB37" s="139">
        <f>IF(AA37&gt;=0,AA37,"")</f>
        <v>0.02828375715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49.99</v>
      </c>
      <c r="D38" s="73">
        <f>ROUND(C38,2)</f>
        <v>49.99</v>
      </c>
      <c r="E38" s="60">
        <v>297.17</v>
      </c>
      <c r="F38" s="61">
        <v>6.200000000000001</v>
      </c>
      <c r="G38" s="74">
        <v>1.65663</v>
      </c>
      <c r="H38" s="63">
        <f>MAX(G38,-0.12*F38)</f>
        <v>1.65663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1</v>
      </c>
      <c r="N38" s="65">
        <f>IF(M38=M37,N37+M38,0)</f>
        <v>30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0.0123075184275</v>
      </c>
      <c r="S38" s="60">
        <f>MIN($S$6/100*F38,150)</f>
        <v>0.7440000000000001</v>
      </c>
      <c r="T38" s="60">
        <f>MIN($T$6/100*F38,200)</f>
        <v>0.9300000000000002</v>
      </c>
      <c r="U38" s="60">
        <f>MIN($U$6/100*F38,250)</f>
        <v>1.24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0.004292843527499999</v>
      </c>
      <c r="Z38" s="67">
        <f>IF(AND(C38&gt;=50.1,G38&lt;0),($A$2)*ABS(G38)/40000,0)</f>
        <v>0</v>
      </c>
      <c r="AA38" s="67">
        <f>R38+Y38+Z38</f>
        <v>0.016600361955</v>
      </c>
      <c r="AB38" s="139">
        <f>IF(AA38&gt;=0,AA38,"")</f>
        <v>0.016600361955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50.03</v>
      </c>
      <c r="D39" s="73">
        <f>ROUND(C39,2)</f>
        <v>50.03</v>
      </c>
      <c r="E39" s="60">
        <v>105.46</v>
      </c>
      <c r="F39" s="61">
        <v>6.200000000000001</v>
      </c>
      <c r="G39" s="74">
        <v>1.67791</v>
      </c>
      <c r="H39" s="63">
        <f>MAX(G39,-0.12*F39)</f>
        <v>1.67791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1</v>
      </c>
      <c r="N39" s="65">
        <f>IF(M39=M38,N38+M39,0)</f>
        <v>31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0.004423809714999999</v>
      </c>
      <c r="S39" s="60">
        <f>MIN($S$6/100*F39,150)</f>
        <v>0.7440000000000001</v>
      </c>
      <c r="T39" s="60">
        <f>MIN($T$6/100*F39,200)</f>
        <v>0.9300000000000002</v>
      </c>
      <c r="U39" s="60">
        <f>MIN($U$6/100*F39,250)</f>
        <v>1.24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0.001579553514999999</v>
      </c>
      <c r="Z39" s="67">
        <f>IF(AND(C39&gt;=50.1,G39&lt;0),($A$2)*ABS(G39)/40000,0)</f>
        <v>0</v>
      </c>
      <c r="AA39" s="67">
        <f>R39+Y39+Z39</f>
        <v>0.006003363229999998</v>
      </c>
      <c r="AB39" s="139">
        <f>IF(AA39&gt;=0,AA39,"")</f>
        <v>0.006003363229999998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49.99</v>
      </c>
      <c r="D40" s="73">
        <f>ROUND(C40,2)</f>
        <v>49.99</v>
      </c>
      <c r="E40" s="60">
        <v>297.17</v>
      </c>
      <c r="F40" s="61">
        <v>6.200000000000001</v>
      </c>
      <c r="G40" s="74">
        <v>1.66066</v>
      </c>
      <c r="H40" s="63">
        <f>MAX(G40,-0.12*F40)</f>
        <v>1.66066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1</v>
      </c>
      <c r="N40" s="65">
        <f>IF(M40=M39,N39+M40,0)</f>
        <v>32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0.012337458305</v>
      </c>
      <c r="S40" s="60">
        <f>MIN($S$6/100*F40,150)</f>
        <v>0.7440000000000001</v>
      </c>
      <c r="T40" s="60">
        <f>MIN($T$6/100*F40,200)</f>
        <v>0.9300000000000002</v>
      </c>
      <c r="U40" s="60">
        <f>MIN($U$6/100*F40,250)</f>
        <v>1.24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0.004322783404999999</v>
      </c>
      <c r="Z40" s="67">
        <f>IF(AND(C40&gt;=50.1,G40&lt;0),($A$2)*ABS(G40)/40000,0)</f>
        <v>0</v>
      </c>
      <c r="AA40" s="67">
        <f>R40+Y40+Z40</f>
        <v>0.01666024171</v>
      </c>
      <c r="AB40" s="139">
        <f>IF(AA40&gt;=0,AA40,"")</f>
        <v>0.01666024171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49.98</v>
      </c>
      <c r="D41" s="73">
        <f>ROUND(C41,2)</f>
        <v>49.98</v>
      </c>
      <c r="E41" s="60">
        <v>330.7</v>
      </c>
      <c r="F41" s="61">
        <v>6.200000000000001</v>
      </c>
      <c r="G41" s="74">
        <v>1.65443</v>
      </c>
      <c r="H41" s="63">
        <f>MAX(G41,-0.12*F41)</f>
        <v>1.65443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1</v>
      </c>
      <c r="N41" s="65">
        <f>IF(M41=M40,N40+M41,0)</f>
        <v>33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0.013678000025</v>
      </c>
      <c r="S41" s="60">
        <f>MIN($S$6/100*F41,150)</f>
        <v>0.7440000000000001</v>
      </c>
      <c r="T41" s="60">
        <f>MIN($T$6/100*F41,200)</f>
        <v>0.9300000000000002</v>
      </c>
      <c r="U41" s="60">
        <f>MIN($U$6/100*F41,250)</f>
        <v>1.24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0.004759021024999998</v>
      </c>
      <c r="Z41" s="67">
        <f>IF(AND(C41&gt;=50.1,G41&lt;0),($A$2)*ABS(G41)/40000,0)</f>
        <v>0</v>
      </c>
      <c r="AA41" s="67">
        <f>R41+Y41+Z41</f>
        <v>0.01843702105</v>
      </c>
      <c r="AB41" s="139">
        <f>IF(AA41&gt;=0,AA41,"")</f>
        <v>0.01843702105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50.02</v>
      </c>
      <c r="D42" s="73">
        <f>ROUND(C42,2)</f>
        <v>50.02</v>
      </c>
      <c r="E42" s="60">
        <v>158.19</v>
      </c>
      <c r="F42" s="61">
        <v>6.200000000000001</v>
      </c>
      <c r="G42" s="74">
        <v>1.67496</v>
      </c>
      <c r="H42" s="63">
        <f>MAX(G42,-0.12*F42)</f>
        <v>1.67496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1</v>
      </c>
      <c r="N42" s="65">
        <f>IF(M42=M41,N41+M42,0)</f>
        <v>34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0.00662404806</v>
      </c>
      <c r="S42" s="60">
        <f>MIN($S$6/100*F42,150)</f>
        <v>0.7440000000000001</v>
      </c>
      <c r="T42" s="60">
        <f>MIN($T$6/100*F42,200)</f>
        <v>0.9300000000000002</v>
      </c>
      <c r="U42" s="60">
        <f>MIN($U$6/100*F42,250)</f>
        <v>1.24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0.002357663759999999</v>
      </c>
      <c r="Z42" s="67">
        <f>IF(AND(C42&gt;=50.1,G42&lt;0),($A$2)*ABS(G42)/40000,0)</f>
        <v>0</v>
      </c>
      <c r="AA42" s="67">
        <f>R42+Y42+Z42</f>
        <v>0.008981711819999998</v>
      </c>
      <c r="AB42" s="139">
        <f>IF(AA42&gt;=0,AA42,"")</f>
        <v>0.008981711819999998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49.91</v>
      </c>
      <c r="D43" s="73">
        <f>ROUND(C43,2)</f>
        <v>49.91</v>
      </c>
      <c r="E43" s="60">
        <v>565.35</v>
      </c>
      <c r="F43" s="61">
        <v>6.200000000000001</v>
      </c>
      <c r="G43" s="74">
        <v>1.6603</v>
      </c>
      <c r="H43" s="63">
        <f>MAX(G43,-0.12*F43)</f>
        <v>1.6603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1</v>
      </c>
      <c r="N43" s="65">
        <f>IF(M43=M42,N42+M43,0)</f>
        <v>35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0.023466265125</v>
      </c>
      <c r="S43" s="60">
        <f>MIN($S$6/100*F43,150)</f>
        <v>0.7440000000000001</v>
      </c>
      <c r="T43" s="60">
        <f>MIN($T$6/100*F43,200)</f>
        <v>0.9300000000000002</v>
      </c>
      <c r="U43" s="60">
        <f>MIN($U$6/100*F43,250)</f>
        <v>1.24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0.008218775624999999</v>
      </c>
      <c r="Z43" s="67">
        <f>IF(AND(C43&gt;=50.1,G43&lt;0),($A$2)*ABS(G43)/40000,0)</f>
        <v>0</v>
      </c>
      <c r="AA43" s="67">
        <f>R43+Y43+Z43</f>
        <v>0.03168504075</v>
      </c>
      <c r="AB43" s="139">
        <f>IF(AA43&gt;=0,AA43,"")</f>
        <v>0.03168504075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49.88</v>
      </c>
      <c r="D44" s="73">
        <f>ROUND(C44,2)</f>
        <v>49.88</v>
      </c>
      <c r="E44" s="60">
        <v>665.91</v>
      </c>
      <c r="F44" s="61">
        <v>6.200000000000001</v>
      </c>
      <c r="G44" s="74">
        <v>1.65186</v>
      </c>
      <c r="H44" s="63">
        <f>MAX(G44,-0.12*F44)</f>
        <v>1.65186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1</v>
      </c>
      <c r="N44" s="65">
        <f>IF(M44=M43,N43+M44,0)</f>
        <v>36</v>
      </c>
      <c r="O44" s="65">
        <f>IF(OR(N44=12,N44=24,N44=36,N44=48,N44=60,N44=72,N44=84,N44=96),1,0)</f>
        <v>1</v>
      </c>
      <c r="P44" s="66">
        <f>L44+O44</f>
        <v>1</v>
      </c>
      <c r="Q44" s="66">
        <f>P44*ABS(R44)*0.1</f>
        <v>0.0027499752315</v>
      </c>
      <c r="R44" s="67">
        <f>H44*E44/40000</f>
        <v>0.027499752315</v>
      </c>
      <c r="S44" s="60">
        <f>MIN($S$6/100*F44,150)</f>
        <v>0.7440000000000001</v>
      </c>
      <c r="T44" s="60">
        <f>MIN($T$6/100*F44,200)</f>
        <v>0.9300000000000002</v>
      </c>
      <c r="U44" s="60">
        <f>MIN($U$6/100*F44,250)</f>
        <v>1.24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0.009540159614999998</v>
      </c>
      <c r="Z44" s="67">
        <f>IF(AND(C44&gt;=50.1,G44&lt;0),($A$2)*ABS(G44)/40000,0)</f>
        <v>0</v>
      </c>
      <c r="AA44" s="67">
        <f>R44+Y44+Z44</f>
        <v>0.03703991193</v>
      </c>
      <c r="AB44" s="139">
        <f>IF(AA44&gt;=0,AA44,"")</f>
        <v>0.03703991193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50.01</v>
      </c>
      <c r="D45" s="73">
        <f>ROUND(C45,2)</f>
        <v>50.01</v>
      </c>
      <c r="E45" s="60">
        <v>210.92</v>
      </c>
      <c r="F45" s="61">
        <v>6.200000000000001</v>
      </c>
      <c r="G45" s="74">
        <v>1.66653</v>
      </c>
      <c r="H45" s="63">
        <f>MAX(G45,-0.12*F45)</f>
        <v>1.66653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1</v>
      </c>
      <c r="N45" s="65">
        <f>IF(M45=M44,N44+M45,0)</f>
        <v>37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0.00878761269</v>
      </c>
      <c r="S45" s="60">
        <f>MIN($S$6/100*F45,150)</f>
        <v>0.7440000000000001</v>
      </c>
      <c r="T45" s="60">
        <f>MIN($T$6/100*F45,200)</f>
        <v>0.9300000000000002</v>
      </c>
      <c r="U45" s="60">
        <f>MIN($U$6/100*F45,250)</f>
        <v>1.24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0.003099100289999999</v>
      </c>
      <c r="Z45" s="67">
        <f>IF(AND(C45&gt;=50.1,G45&lt;0),($A$2)*ABS(G45)/40000,0)</f>
        <v>0</v>
      </c>
      <c r="AA45" s="67">
        <f>R45+Y45+Z45</f>
        <v>0.01188671298</v>
      </c>
      <c r="AB45" s="139">
        <f>IF(AA45&gt;=0,AA45,"")</f>
        <v>0.01188671298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50.04</v>
      </c>
      <c r="D46" s="73">
        <f>ROUND(C46,2)</f>
        <v>50.04</v>
      </c>
      <c r="E46" s="60">
        <v>52.73</v>
      </c>
      <c r="F46" s="61">
        <v>6.200000000000001</v>
      </c>
      <c r="G46" s="74">
        <v>1.64745</v>
      </c>
      <c r="H46" s="63">
        <f>MAX(G46,-0.12*F46)</f>
        <v>1.64745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1</v>
      </c>
      <c r="N46" s="65">
        <f>IF(M46=M45,N45+M46,0)</f>
        <v>38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0.0021717509625</v>
      </c>
      <c r="S46" s="60">
        <f>MIN($S$6/100*F46,150)</f>
        <v>0.7440000000000001</v>
      </c>
      <c r="T46" s="60">
        <f>MIN($T$6/100*F46,200)</f>
        <v>0.9300000000000002</v>
      </c>
      <c r="U46" s="60">
        <f>MIN($U$6/100*F46,250)</f>
        <v>1.24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0.0007496228624999998</v>
      </c>
      <c r="Z46" s="67">
        <f>IF(AND(C46&gt;=50.1,G46&lt;0),($A$2)*ABS(G46)/40000,0)</f>
        <v>0</v>
      </c>
      <c r="AA46" s="67">
        <f>R46+Y46+Z46</f>
        <v>0.002921373825</v>
      </c>
      <c r="AB46" s="139">
        <f>IF(AA46&gt;=0,AA46,"")</f>
        <v>0.002921373825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50.07</v>
      </c>
      <c r="D47" s="73">
        <f>ROUND(C47,2)</f>
        <v>50.07</v>
      </c>
      <c r="E47" s="60">
        <v>0</v>
      </c>
      <c r="F47" s="61">
        <v>6.200000000000001</v>
      </c>
      <c r="G47" s="74">
        <v>1.66213</v>
      </c>
      <c r="H47" s="63">
        <f>MAX(G47,-0.12*F47)</f>
        <v>1.66213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1</v>
      </c>
      <c r="N47" s="65">
        <f>IF(M47=M46,N46+M47,0)</f>
        <v>39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0.7440000000000001</v>
      </c>
      <c r="T47" s="60">
        <f>MIN($T$6/100*F47,200)</f>
        <v>0.9300000000000002</v>
      </c>
      <c r="U47" s="60">
        <f>MIN($U$6/100*F47,250)</f>
        <v>1.24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0</v>
      </c>
      <c r="AB47" s="139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49.99</v>
      </c>
      <c r="D48" s="73">
        <f>ROUND(C48,2)</f>
        <v>49.99</v>
      </c>
      <c r="E48" s="60">
        <v>297.17</v>
      </c>
      <c r="F48" s="61">
        <v>6.200000000000001</v>
      </c>
      <c r="G48" s="74">
        <v>1.66873</v>
      </c>
      <c r="H48" s="63">
        <f>MAX(G48,-0.12*F48)</f>
        <v>1.66873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1</v>
      </c>
      <c r="N48" s="65">
        <f>IF(M48=M47,N47+M48,0)</f>
        <v>40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0.0123974123525</v>
      </c>
      <c r="S48" s="60">
        <f>MIN($S$6/100*F48,150)</f>
        <v>0.7440000000000001</v>
      </c>
      <c r="T48" s="60">
        <f>MIN($T$6/100*F48,200)</f>
        <v>0.9300000000000002</v>
      </c>
      <c r="U48" s="60">
        <f>MIN($U$6/100*F48,250)</f>
        <v>1.24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0.004382737452499999</v>
      </c>
      <c r="Z48" s="67">
        <f>IF(AND(C48&gt;=50.1,G48&lt;0),($A$2)*ABS(G48)/40000,0)</f>
        <v>0</v>
      </c>
      <c r="AA48" s="67">
        <f>R48+Y48+Z48</f>
        <v>0.016780149805</v>
      </c>
      <c r="AB48" s="139">
        <f>IF(AA48&gt;=0,AA48,"")</f>
        <v>0.016780149805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49.96</v>
      </c>
      <c r="D49" s="73">
        <f>ROUND(C49,2)</f>
        <v>49.96</v>
      </c>
      <c r="E49" s="60">
        <v>397.74</v>
      </c>
      <c r="F49" s="61">
        <v>6.200000000000001</v>
      </c>
      <c r="G49" s="74">
        <v>1.72596</v>
      </c>
      <c r="H49" s="63">
        <f>MAX(G49,-0.12*F49)</f>
        <v>1.72596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1</v>
      </c>
      <c r="N49" s="65">
        <f>IF(M49=M48,N48+M49,0)</f>
        <v>41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0.01716208326</v>
      </c>
      <c r="S49" s="60">
        <f>MIN($S$6/100*F49,150)</f>
        <v>0.7440000000000001</v>
      </c>
      <c r="T49" s="60">
        <f>MIN($T$6/100*F49,200)</f>
        <v>0.9300000000000002</v>
      </c>
      <c r="U49" s="60">
        <f>MIN($U$6/100*F49,250)</f>
        <v>1.24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0.006435035459999998</v>
      </c>
      <c r="Z49" s="67">
        <f>IF(AND(C49&gt;=50.1,G49&lt;0),($A$2)*ABS(G49)/40000,0)</f>
        <v>0</v>
      </c>
      <c r="AA49" s="67">
        <f>R49+Y49+Z49</f>
        <v>0.02359711872</v>
      </c>
      <c r="AB49" s="139">
        <f>IF(AA49&gt;=0,AA49,"")</f>
        <v>0.02359711872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50.01</v>
      </c>
      <c r="D50" s="73">
        <f>ROUND(C50,2)</f>
        <v>50.01</v>
      </c>
      <c r="E50" s="60">
        <v>210.92</v>
      </c>
      <c r="F50" s="61">
        <v>6.200000000000001</v>
      </c>
      <c r="G50" s="74">
        <v>1.76777</v>
      </c>
      <c r="H50" s="63">
        <f>MAX(G50,-0.12*F50)</f>
        <v>1.76777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1</v>
      </c>
      <c r="N50" s="65">
        <f>IF(M50=M49,N49+M50,0)</f>
        <v>42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0.00932145121</v>
      </c>
      <c r="S50" s="60">
        <f>MIN($S$6/100*F50,150)</f>
        <v>0.7440000000000001</v>
      </c>
      <c r="T50" s="60">
        <f>MIN($T$6/100*F50,200)</f>
        <v>0.9300000000000002</v>
      </c>
      <c r="U50" s="60">
        <f>MIN($U$6/100*F50,250)</f>
        <v>1.24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0.003632938809999999</v>
      </c>
      <c r="Z50" s="67">
        <f>IF(AND(C50&gt;=50.1,G50&lt;0),($A$2)*ABS(G50)/40000,0)</f>
        <v>0</v>
      </c>
      <c r="AA50" s="67">
        <f>R50+Y50+Z50</f>
        <v>0.01295439002</v>
      </c>
      <c r="AB50" s="139">
        <f>IF(AA50&gt;=0,AA50,"")</f>
        <v>0.01295439002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50.03</v>
      </c>
      <c r="D51" s="73">
        <f>ROUND(C51,2)</f>
        <v>50.03</v>
      </c>
      <c r="E51" s="60">
        <v>105.46</v>
      </c>
      <c r="F51" s="61">
        <v>6.200000000000001</v>
      </c>
      <c r="G51" s="74">
        <v>1.75456</v>
      </c>
      <c r="H51" s="63">
        <f>MAX(G51,-0.12*F51)</f>
        <v>1.75456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1</v>
      </c>
      <c r="N51" s="65">
        <f>IF(M51=M50,N50+M51,0)</f>
        <v>43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0.004625897439999999</v>
      </c>
      <c r="S51" s="60">
        <f>MIN($S$6/100*F51,150)</f>
        <v>0.7440000000000001</v>
      </c>
      <c r="T51" s="60">
        <f>MIN($T$6/100*F51,200)</f>
        <v>0.9300000000000002</v>
      </c>
      <c r="U51" s="60">
        <f>MIN($U$6/100*F51,250)</f>
        <v>1.24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0.001781641239999999</v>
      </c>
      <c r="Z51" s="67">
        <f>IF(AND(C51&gt;=50.1,G51&lt;0),($A$2)*ABS(G51)/40000,0)</f>
        <v>0</v>
      </c>
      <c r="AA51" s="67">
        <f>R51+Y51+Z51</f>
        <v>0.006407538679999998</v>
      </c>
      <c r="AB51" s="139">
        <f>IF(AA51&gt;=0,AA51,"")</f>
        <v>0.006407538679999998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50.02</v>
      </c>
      <c r="D52" s="73">
        <f>ROUND(C52,2)</f>
        <v>50.02</v>
      </c>
      <c r="E52" s="60">
        <v>158.19</v>
      </c>
      <c r="F52" s="61">
        <v>6.200000000000001</v>
      </c>
      <c r="G52" s="74">
        <v>1.75273</v>
      </c>
      <c r="H52" s="63">
        <f>MAX(G52,-0.12*F52)</f>
        <v>1.75273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1</v>
      </c>
      <c r="N52" s="65">
        <f>IF(M52=M51,N51+M52,0)</f>
        <v>44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0.0069316089675</v>
      </c>
      <c r="S52" s="60">
        <f>MIN($S$6/100*F52,150)</f>
        <v>0.7440000000000001</v>
      </c>
      <c r="T52" s="60">
        <f>MIN($T$6/100*F52,200)</f>
        <v>0.9300000000000002</v>
      </c>
      <c r="U52" s="60">
        <f>MIN($U$6/100*F52,250)</f>
        <v>1.24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0.002665224667499999</v>
      </c>
      <c r="Z52" s="67">
        <f>IF(AND(C52&gt;=50.1,G52&lt;0),($A$2)*ABS(G52)/40000,0)</f>
        <v>0</v>
      </c>
      <c r="AA52" s="67">
        <f>R52+Y52+Z52</f>
        <v>0.009596833635</v>
      </c>
      <c r="AB52" s="139">
        <f>IF(AA52&gt;=0,AA52,"")</f>
        <v>0.009596833635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50.01</v>
      </c>
      <c r="D53" s="73">
        <f>ROUND(C53,2)</f>
        <v>50.01</v>
      </c>
      <c r="E53" s="60">
        <v>210.92</v>
      </c>
      <c r="F53" s="61">
        <v>6.200000000000001</v>
      </c>
      <c r="G53" s="74">
        <v>1.74502</v>
      </c>
      <c r="H53" s="63">
        <f>MAX(G53,-0.12*F53)</f>
        <v>1.74502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1</v>
      </c>
      <c r="N53" s="65">
        <f>IF(M53=M52,N52+M53,0)</f>
        <v>45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0.00920149046</v>
      </c>
      <c r="S53" s="60">
        <f>MIN($S$6/100*F53,150)</f>
        <v>0.7440000000000001</v>
      </c>
      <c r="T53" s="60">
        <f>MIN($T$6/100*F53,200)</f>
        <v>0.9300000000000002</v>
      </c>
      <c r="U53" s="60">
        <f>MIN($U$6/100*F53,250)</f>
        <v>1.24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0.003512978059999999</v>
      </c>
      <c r="Z53" s="67">
        <f>IF(AND(C53&gt;=50.1,G53&lt;0),($A$2)*ABS(G53)/40000,0)</f>
        <v>0</v>
      </c>
      <c r="AA53" s="67">
        <f>R53+Y53+Z53</f>
        <v>0.01271446852</v>
      </c>
      <c r="AB53" s="139">
        <f>IF(AA53&gt;=0,AA53,"")</f>
        <v>0.01271446852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50.02</v>
      </c>
      <c r="D54" s="73">
        <f>ROUND(C54,2)</f>
        <v>50.02</v>
      </c>
      <c r="E54" s="60">
        <v>158.19</v>
      </c>
      <c r="F54" s="61">
        <v>6.200000000000001</v>
      </c>
      <c r="G54" s="74">
        <v>1.75823</v>
      </c>
      <c r="H54" s="63">
        <f>MAX(G54,-0.12*F54)</f>
        <v>1.75823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1</v>
      </c>
      <c r="N54" s="65">
        <f>IF(M54=M53,N53+M54,0)</f>
        <v>46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0.0069533600925</v>
      </c>
      <c r="S54" s="60">
        <f>MIN($S$6/100*F54,150)</f>
        <v>0.7440000000000001</v>
      </c>
      <c r="T54" s="60">
        <f>MIN($T$6/100*F54,200)</f>
        <v>0.9300000000000002</v>
      </c>
      <c r="U54" s="60">
        <f>MIN($U$6/100*F54,250)</f>
        <v>1.24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0.002686975792499999</v>
      </c>
      <c r="Z54" s="67">
        <f>IF(AND(C54&gt;=50.1,G54&lt;0),($A$2)*ABS(G54)/40000,0)</f>
        <v>0</v>
      </c>
      <c r="AA54" s="67">
        <f>R54+Y54+Z54</f>
        <v>0.009640335885</v>
      </c>
      <c r="AB54" s="139">
        <f>IF(AA54&gt;=0,AA54,"")</f>
        <v>0.009640335885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50.06</v>
      </c>
      <c r="D55" s="73">
        <f>ROUND(C55,2)</f>
        <v>50.06</v>
      </c>
      <c r="E55" s="60">
        <v>0</v>
      </c>
      <c r="F55" s="61">
        <v>6.200000000000001</v>
      </c>
      <c r="G55" s="74">
        <v>1.74943</v>
      </c>
      <c r="H55" s="63">
        <f>MAX(G55,-0.12*F55)</f>
        <v>1.74943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1</v>
      </c>
      <c r="N55" s="65">
        <f>IF(M55=M54,N54+M55,0)</f>
        <v>47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0.7440000000000001</v>
      </c>
      <c r="T55" s="60">
        <f>MIN($T$6/100*F55,200)</f>
        <v>0.9300000000000002</v>
      </c>
      <c r="U55" s="60">
        <f>MIN($U$6/100*F55,250)</f>
        <v>1.24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49.97</v>
      </c>
      <c r="D56" s="73">
        <f>ROUND(C56,2)</f>
        <v>49.97</v>
      </c>
      <c r="E56" s="60">
        <v>364.22</v>
      </c>
      <c r="F56" s="61">
        <v>6.200000000000001</v>
      </c>
      <c r="G56" s="74">
        <v>1.68597</v>
      </c>
      <c r="H56" s="63">
        <f>MAX(G56,-0.12*F56)</f>
        <v>1.68597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1</v>
      </c>
      <c r="N56" s="65">
        <f>IF(M56=M55,N55+M56,0)</f>
        <v>48</v>
      </c>
      <c r="O56" s="65">
        <f>IF(OR(N56=12,N56=24,N56=36,N56=48,N56=60,N56=72,N56=84,N56=96),1,0)</f>
        <v>1</v>
      </c>
      <c r="P56" s="66">
        <f>L56+O56</f>
        <v>1</v>
      </c>
      <c r="Q56" s="66">
        <f>P56*ABS(R56)*0.1</f>
        <v>0.0015351599835</v>
      </c>
      <c r="R56" s="67">
        <f>H56*E56/40000</f>
        <v>0.015351599835</v>
      </c>
      <c r="S56" s="60">
        <f>MIN($S$6/100*F56,150)</f>
        <v>0.7440000000000001</v>
      </c>
      <c r="T56" s="60">
        <f>MIN($T$6/100*F56,200)</f>
        <v>0.9300000000000002</v>
      </c>
      <c r="U56" s="60">
        <f>MIN($U$6/100*F56,250)</f>
        <v>1.24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0.005528586434999998</v>
      </c>
      <c r="Z56" s="67">
        <f>IF(AND(C56&gt;=50.1,G56&lt;0),($A$2)*ABS(G56)/40000,0)</f>
        <v>0</v>
      </c>
      <c r="AA56" s="67">
        <f>R56+Y56+Z56</f>
        <v>0.02088018627</v>
      </c>
      <c r="AB56" s="139">
        <f>IF(AA56&gt;=0,AA56,"")</f>
        <v>0.02088018627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49.91</v>
      </c>
      <c r="D57" s="73">
        <f>ROUND(C57,2)</f>
        <v>49.91</v>
      </c>
      <c r="E57" s="60">
        <v>565.35</v>
      </c>
      <c r="F57" s="61">
        <v>6.200000000000001</v>
      </c>
      <c r="G57" s="74">
        <v>1.67094</v>
      </c>
      <c r="H57" s="63">
        <f>MAX(G57,-0.12*F57)</f>
        <v>1.67094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1</v>
      </c>
      <c r="N57" s="65">
        <f>IF(M57=M56,N56+M57,0)</f>
        <v>49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0.023616648225</v>
      </c>
      <c r="S57" s="60">
        <f>MIN($S$6/100*F57,150)</f>
        <v>0.7440000000000001</v>
      </c>
      <c r="T57" s="60">
        <f>MIN($T$6/100*F57,200)</f>
        <v>0.9300000000000002</v>
      </c>
      <c r="U57" s="60">
        <f>MIN($U$6/100*F57,250)</f>
        <v>1.24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0.008369158724999999</v>
      </c>
      <c r="Z57" s="67">
        <f>IF(AND(C57&gt;=50.1,G57&lt;0),($A$2)*ABS(G57)/40000,0)</f>
        <v>0</v>
      </c>
      <c r="AA57" s="67">
        <f>R57+Y57+Z57</f>
        <v>0.03198580695</v>
      </c>
      <c r="AB57" s="139">
        <f>IF(AA57&gt;=0,AA57,"")</f>
        <v>0.03198580695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49.98</v>
      </c>
      <c r="D58" s="73">
        <f>ROUND(C58,2)</f>
        <v>49.98</v>
      </c>
      <c r="E58" s="60">
        <v>330.7</v>
      </c>
      <c r="F58" s="61">
        <v>6.200000000000001</v>
      </c>
      <c r="G58" s="74">
        <v>1.65628</v>
      </c>
      <c r="H58" s="63">
        <f>MAX(G58,-0.12*F58)</f>
        <v>1.65628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1</v>
      </c>
      <c r="N58" s="65">
        <f>IF(M58=M57,N57+M58,0)</f>
        <v>50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0.0136932949</v>
      </c>
      <c r="S58" s="60">
        <f>MIN($S$6/100*F58,150)</f>
        <v>0.7440000000000001</v>
      </c>
      <c r="T58" s="60">
        <f>MIN($T$6/100*F58,200)</f>
        <v>0.9300000000000002</v>
      </c>
      <c r="U58" s="60">
        <f>MIN($U$6/100*F58,250)</f>
        <v>1.24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0.004774315899999998</v>
      </c>
      <c r="Z58" s="67">
        <f>IF(AND(C58&gt;=50.1,G58&lt;0),($A$2)*ABS(G58)/40000,0)</f>
        <v>0</v>
      </c>
      <c r="AA58" s="67">
        <f>R58+Y58+Z58</f>
        <v>0.0184676108</v>
      </c>
      <c r="AB58" s="139">
        <f>IF(AA58&gt;=0,AA58,"")</f>
        <v>0.0184676108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49.97</v>
      </c>
      <c r="D59" s="73">
        <f>ROUND(C59,2)</f>
        <v>49.97</v>
      </c>
      <c r="E59" s="60">
        <v>364.22</v>
      </c>
      <c r="F59" s="61">
        <v>6.200000000000001</v>
      </c>
      <c r="G59" s="74">
        <v>1.65333</v>
      </c>
      <c r="H59" s="63">
        <f>MAX(G59,-0.12*F59)</f>
        <v>1.65333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1</v>
      </c>
      <c r="N59" s="65">
        <f>IF(M59=M58,N58+M59,0)</f>
        <v>51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0.015054396315</v>
      </c>
      <c r="S59" s="60">
        <f>MIN($S$6/100*F59,150)</f>
        <v>0.7440000000000001</v>
      </c>
      <c r="T59" s="60">
        <f>MIN($T$6/100*F59,200)</f>
        <v>0.9300000000000002</v>
      </c>
      <c r="U59" s="60">
        <f>MIN($U$6/100*F59,250)</f>
        <v>1.24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0.005231382914999998</v>
      </c>
      <c r="Z59" s="67">
        <f>IF(AND(C59&gt;=50.1,G59&lt;0),($A$2)*ABS(G59)/40000,0)</f>
        <v>0</v>
      </c>
      <c r="AA59" s="67">
        <f>R59+Y59+Z59</f>
        <v>0.02028577923</v>
      </c>
      <c r="AB59" s="139">
        <f>IF(AA59&gt;=0,AA59,"")</f>
        <v>0.02028577923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</v>
      </c>
      <c r="D60" s="73">
        <f>ROUND(C60,2)</f>
        <v>50</v>
      </c>
      <c r="E60" s="60">
        <v>263.65</v>
      </c>
      <c r="F60" s="61">
        <v>6.200000000000001</v>
      </c>
      <c r="G60" s="74">
        <v>1.67423</v>
      </c>
      <c r="H60" s="63">
        <f>MAX(G60,-0.12*F60)</f>
        <v>1.67423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1</v>
      </c>
      <c r="N60" s="65">
        <f>IF(M60=M59,N59+M60,0)</f>
        <v>52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0.0110352684875</v>
      </c>
      <c r="S60" s="60">
        <f>MIN($S$6/100*F60,150)</f>
        <v>0.7440000000000001</v>
      </c>
      <c r="T60" s="60">
        <f>MIN($T$6/100*F60,200)</f>
        <v>0.9300000000000002</v>
      </c>
      <c r="U60" s="60">
        <f>MIN($U$6/100*F60,250)</f>
        <v>1.24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0.003924627987499999</v>
      </c>
      <c r="Z60" s="67">
        <f>IF(AND(C60&gt;=50.1,G60&lt;0),($A$2)*ABS(G60)/40000,0)</f>
        <v>0</v>
      </c>
      <c r="AA60" s="67">
        <f>R60+Y60+Z60</f>
        <v>0.014959896475</v>
      </c>
      <c r="AB60" s="139">
        <f>IF(AA60&gt;=0,AA60,"")</f>
        <v>0.014959896475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50.01</v>
      </c>
      <c r="D61" s="73">
        <f>ROUND(C61,2)</f>
        <v>50.01</v>
      </c>
      <c r="E61" s="60">
        <v>210.92</v>
      </c>
      <c r="F61" s="61">
        <v>6.200000000000001</v>
      </c>
      <c r="G61" s="74">
        <v>1.6669</v>
      </c>
      <c r="H61" s="63">
        <f>MAX(G61,-0.12*F61)</f>
        <v>1.6669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1</v>
      </c>
      <c r="N61" s="65">
        <f>IF(M61=M60,N60+M61,0)</f>
        <v>53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0.008789563699999999</v>
      </c>
      <c r="S61" s="60">
        <f>MIN($S$6/100*F61,150)</f>
        <v>0.7440000000000001</v>
      </c>
      <c r="T61" s="60">
        <f>MIN($T$6/100*F61,200)</f>
        <v>0.9300000000000002</v>
      </c>
      <c r="U61" s="60">
        <f>MIN($U$6/100*F61,250)</f>
        <v>1.24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0.003101051299999999</v>
      </c>
      <c r="Z61" s="67">
        <f>IF(AND(C61&gt;=50.1,G61&lt;0),($A$2)*ABS(G61)/40000,0)</f>
        <v>0</v>
      </c>
      <c r="AA61" s="67">
        <f>R61+Y61+Z61</f>
        <v>0.011890615</v>
      </c>
      <c r="AB61" s="139">
        <f>IF(AA61&gt;=0,AA61,"")</f>
        <v>0.011890615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49.97</v>
      </c>
      <c r="D62" s="73">
        <f>ROUND(C62,2)</f>
        <v>49.97</v>
      </c>
      <c r="E62" s="60">
        <v>364.22</v>
      </c>
      <c r="F62" s="61">
        <v>6.200000000000001</v>
      </c>
      <c r="G62" s="74">
        <v>1.67827</v>
      </c>
      <c r="H62" s="63">
        <f>MAX(G62,-0.12*F62)</f>
        <v>1.67827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1</v>
      </c>
      <c r="N62" s="65">
        <f>IF(M62=M61,N61+M62,0)</f>
        <v>54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0.015281487485</v>
      </c>
      <c r="S62" s="60">
        <f>MIN($S$6/100*F62,150)</f>
        <v>0.7440000000000001</v>
      </c>
      <c r="T62" s="60">
        <f>MIN($T$6/100*F62,200)</f>
        <v>0.9300000000000002</v>
      </c>
      <c r="U62" s="60">
        <f>MIN($U$6/100*F62,250)</f>
        <v>1.24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0.005458474084999998</v>
      </c>
      <c r="Z62" s="67">
        <f>IF(AND(C62&gt;=50.1,G62&lt;0),($A$2)*ABS(G62)/40000,0)</f>
        <v>0</v>
      </c>
      <c r="AA62" s="67">
        <f>R62+Y62+Z62</f>
        <v>0.02073996157</v>
      </c>
      <c r="AB62" s="139">
        <f>IF(AA62&gt;=0,AA62,"")</f>
        <v>0.02073996157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50.03</v>
      </c>
      <c r="D63" s="73">
        <f>ROUND(C63,2)</f>
        <v>50.03</v>
      </c>
      <c r="E63" s="60">
        <v>105.46</v>
      </c>
      <c r="F63" s="61">
        <v>6.200000000000001</v>
      </c>
      <c r="G63" s="74">
        <v>1.68891</v>
      </c>
      <c r="H63" s="63">
        <f>MAX(G63,-0.12*F63)</f>
        <v>1.68891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1</v>
      </c>
      <c r="N63" s="65">
        <f>IF(M63=M62,N62+M63,0)</f>
        <v>55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0.004452811215</v>
      </c>
      <c r="S63" s="60">
        <f>MIN($S$6/100*F63,150)</f>
        <v>0.7440000000000001</v>
      </c>
      <c r="T63" s="60">
        <f>MIN($T$6/100*F63,200)</f>
        <v>0.9300000000000002</v>
      </c>
      <c r="U63" s="60">
        <f>MIN($U$6/100*F63,250)</f>
        <v>1.24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0.001608555014999999</v>
      </c>
      <c r="Z63" s="67">
        <f>IF(AND(C63&gt;=50.1,G63&lt;0),($A$2)*ABS(G63)/40000,0)</f>
        <v>0</v>
      </c>
      <c r="AA63" s="67">
        <f>R63+Y63+Z63</f>
        <v>0.006061366229999999</v>
      </c>
      <c r="AB63" s="139">
        <f>IF(AA63&gt;=0,AA63,"")</f>
        <v>0.006061366229999999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50.12</v>
      </c>
      <c r="D64" s="73">
        <f>ROUND(C64,2)</f>
        <v>50.12</v>
      </c>
      <c r="E64" s="60">
        <v>0</v>
      </c>
      <c r="F64" s="61">
        <v>6.200000000000001</v>
      </c>
      <c r="G64" s="74">
        <v>1.70211</v>
      </c>
      <c r="H64" s="63">
        <f>MAX(G64,-0.12*F64)</f>
        <v>1.70211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1</v>
      </c>
      <c r="N64" s="65">
        <f>IF(M64=M63,N63+M64,0)</f>
        <v>56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0.7440000000000001</v>
      </c>
      <c r="T64" s="60">
        <f>MIN($T$6/100*F64,200)</f>
        <v>0.9300000000000002</v>
      </c>
      <c r="U64" s="60">
        <f>MIN($U$6/100*F64,250)</f>
        <v>1.24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0</v>
      </c>
      <c r="AB64" s="139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50.05</v>
      </c>
      <c r="D65" s="73">
        <f>ROUND(C65,2)</f>
        <v>50.05</v>
      </c>
      <c r="E65" s="60">
        <v>0</v>
      </c>
      <c r="F65" s="61">
        <v>6.200000000000001</v>
      </c>
      <c r="G65" s="74">
        <v>1.81361</v>
      </c>
      <c r="H65" s="63">
        <f>MAX(G65,-0.12*F65)</f>
        <v>1.81361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1</v>
      </c>
      <c r="N65" s="65">
        <f>IF(M65=M64,N64+M65,0)</f>
        <v>57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0.7440000000000001</v>
      </c>
      <c r="T65" s="60">
        <f>MIN($T$6/100*F65,200)</f>
        <v>0.9300000000000002</v>
      </c>
      <c r="U65" s="60">
        <f>MIN($U$6/100*F65,250)</f>
        <v>1.24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0</v>
      </c>
      <c r="AB65" s="139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50.06</v>
      </c>
      <c r="D66" s="73">
        <f>ROUND(C66,2)</f>
        <v>50.06</v>
      </c>
      <c r="E66" s="60">
        <v>0</v>
      </c>
      <c r="F66" s="61">
        <v>6.200000000000001</v>
      </c>
      <c r="G66" s="74">
        <v>1.96033</v>
      </c>
      <c r="H66" s="63">
        <f>MAX(G66,-0.12*F66)</f>
        <v>1.96033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1</v>
      </c>
      <c r="N66" s="65">
        <f>IF(M66=M65,N65+M66,0)</f>
        <v>58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0.7440000000000001</v>
      </c>
      <c r="T66" s="60">
        <f>MIN($T$6/100*F66,200)</f>
        <v>0.9300000000000002</v>
      </c>
      <c r="U66" s="60">
        <f>MIN($U$6/100*F66,250)</f>
        <v>1.24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0</v>
      </c>
      <c r="AB66" s="139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49.98</v>
      </c>
      <c r="D67" s="73">
        <f>ROUND(C67,2)</f>
        <v>49.98</v>
      </c>
      <c r="E67" s="60">
        <v>330.7</v>
      </c>
      <c r="F67" s="61">
        <v>6.200000000000001</v>
      </c>
      <c r="G67" s="74">
        <v>1.98013</v>
      </c>
      <c r="H67" s="63">
        <f>MAX(G67,-0.12*F67)</f>
        <v>1.98013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1</v>
      </c>
      <c r="N67" s="65">
        <f>IF(M67=M66,N66+M67,0)</f>
        <v>59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0.016370724775</v>
      </c>
      <c r="S67" s="60">
        <f>MIN($S$6/100*F67,150)</f>
        <v>0.7440000000000001</v>
      </c>
      <c r="T67" s="60">
        <f>MIN($T$6/100*F67,200)</f>
        <v>0.9300000000000002</v>
      </c>
      <c r="U67" s="60">
        <f>MIN($U$6/100*F67,250)</f>
        <v>1.24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0.007451745774999997</v>
      </c>
      <c r="Z67" s="67">
        <f>IF(AND(C67&gt;=50.1,G67&lt;0),($A$2)*ABS(G67)/40000,0)</f>
        <v>0</v>
      </c>
      <c r="AA67" s="67">
        <f>R67+Y67+Z67</f>
        <v>0.02382247055</v>
      </c>
      <c r="AB67" s="139">
        <f>IF(AA67&gt;=0,AA67,"")</f>
        <v>0.02382247055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50.08</v>
      </c>
      <c r="D68" s="73">
        <f>ROUND(C68,2)</f>
        <v>50.08</v>
      </c>
      <c r="E68" s="60">
        <v>0</v>
      </c>
      <c r="F68" s="61">
        <v>6.200000000000001</v>
      </c>
      <c r="G68" s="74">
        <v>1.9585</v>
      </c>
      <c r="H68" s="63">
        <f>MAX(G68,-0.12*F68)</f>
        <v>1.9585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1</v>
      </c>
      <c r="N68" s="65">
        <f>IF(M68=M67,N67+M68,0)</f>
        <v>60</v>
      </c>
      <c r="O68" s="65">
        <f>IF(OR(N68=12,N68=24,N68=36,N68=48,N68=60,N68=72,N68=84,N68=96),1,0)</f>
        <v>1</v>
      </c>
      <c r="P68" s="66">
        <f>L68+O68</f>
        <v>1</v>
      </c>
      <c r="Q68" s="66">
        <f>P68*ABS(R68)*0.1</f>
        <v>0</v>
      </c>
      <c r="R68" s="67">
        <f>H68*E68/40000</f>
        <v>0</v>
      </c>
      <c r="S68" s="60">
        <f>MIN($S$6/100*F68,150)</f>
        <v>0.7440000000000001</v>
      </c>
      <c r="T68" s="60">
        <f>MIN($T$6/100*F68,200)</f>
        <v>0.9300000000000002</v>
      </c>
      <c r="U68" s="60">
        <f>MIN($U$6/100*F68,250)</f>
        <v>1.24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50.02</v>
      </c>
      <c r="D69" s="73">
        <f>ROUND(C69,2)</f>
        <v>50.02</v>
      </c>
      <c r="E69" s="60">
        <v>158.19</v>
      </c>
      <c r="F69" s="61">
        <v>6.200000000000001</v>
      </c>
      <c r="G69" s="74">
        <v>1.97317</v>
      </c>
      <c r="H69" s="63">
        <f>MAX(G69,-0.12*F69)</f>
        <v>1.97317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1</v>
      </c>
      <c r="N69" s="65">
        <f>IF(M69=M68,N68+M69,0)</f>
        <v>61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0.0078033940575</v>
      </c>
      <c r="S69" s="60">
        <f>MIN($S$6/100*F69,150)</f>
        <v>0.7440000000000001</v>
      </c>
      <c r="T69" s="60">
        <f>MIN($T$6/100*F69,200)</f>
        <v>0.9300000000000002</v>
      </c>
      <c r="U69" s="60">
        <f>MIN($U$6/100*F69,250)</f>
        <v>1.24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0.0035370097575</v>
      </c>
      <c r="Z69" s="67">
        <f>IF(AND(C69&gt;=50.1,G69&lt;0),($A$2)*ABS(G69)/40000,0)</f>
        <v>0</v>
      </c>
      <c r="AA69" s="67">
        <f>R69+Y69+Z69</f>
        <v>0.011340403815</v>
      </c>
      <c r="AB69" s="139">
        <f>IF(AA69&gt;=0,AA69,"")</f>
        <v>0.011340403815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50.01</v>
      </c>
      <c r="D70" s="73">
        <f>ROUND(C70,2)</f>
        <v>50.01</v>
      </c>
      <c r="E70" s="60">
        <v>210.92</v>
      </c>
      <c r="F70" s="61">
        <v>6.200000000000001</v>
      </c>
      <c r="G70" s="74">
        <v>1.97134</v>
      </c>
      <c r="H70" s="63">
        <f>MAX(G70,-0.12*F70)</f>
        <v>1.97134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1</v>
      </c>
      <c r="N70" s="65">
        <f>IF(M70=M69,N69+M70,0)</f>
        <v>62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0.01039487582</v>
      </c>
      <c r="S70" s="60">
        <f>MIN($S$6/100*F70,150)</f>
        <v>0.7440000000000001</v>
      </c>
      <c r="T70" s="60">
        <f>MIN($T$6/100*F70,200)</f>
        <v>0.9300000000000002</v>
      </c>
      <c r="U70" s="60">
        <f>MIN($U$6/100*F70,250)</f>
        <v>1.24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0.004706363419999999</v>
      </c>
      <c r="Z70" s="67">
        <f>IF(AND(C70&gt;=50.1,G70&lt;0),($A$2)*ABS(G70)/40000,0)</f>
        <v>0</v>
      </c>
      <c r="AA70" s="67">
        <f>R70+Y70+Z70</f>
        <v>0.01510123924</v>
      </c>
      <c r="AB70" s="139">
        <f>IF(AA70&gt;=0,AA70,"")</f>
        <v>0.01510123924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50</v>
      </c>
      <c r="D71" s="73">
        <f>ROUND(C71,2)</f>
        <v>50</v>
      </c>
      <c r="E71" s="60">
        <v>263.65</v>
      </c>
      <c r="F71" s="61">
        <v>6.200000000000001</v>
      </c>
      <c r="G71" s="74">
        <v>1.91485</v>
      </c>
      <c r="H71" s="63">
        <f>MAX(G71,-0.12*F71)</f>
        <v>1.91485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1</v>
      </c>
      <c r="N71" s="65">
        <f>IF(M71=M70,N70+M71,0)</f>
        <v>63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0.0126212550625</v>
      </c>
      <c r="S71" s="60">
        <f>MIN($S$6/100*F71,150)</f>
        <v>0.7440000000000001</v>
      </c>
      <c r="T71" s="60">
        <f>MIN($T$6/100*F71,200)</f>
        <v>0.9300000000000002</v>
      </c>
      <c r="U71" s="60">
        <f>MIN($U$6/100*F71,250)</f>
        <v>1.24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0.005510614562499998</v>
      </c>
      <c r="Z71" s="67">
        <f>IF(AND(C71&gt;=50.1,G71&lt;0),($A$2)*ABS(G71)/40000,0)</f>
        <v>0</v>
      </c>
      <c r="AA71" s="67">
        <f>R71+Y71+Z71</f>
        <v>0.018131869625</v>
      </c>
      <c r="AB71" s="139">
        <f>IF(AA71&gt;=0,AA71,"")</f>
        <v>0.018131869625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50.01</v>
      </c>
      <c r="D72" s="73">
        <f>ROUND(C72,2)</f>
        <v>50.01</v>
      </c>
      <c r="E72" s="60">
        <v>210.92</v>
      </c>
      <c r="F72" s="61">
        <v>6.200000000000001</v>
      </c>
      <c r="G72" s="74">
        <v>1.93759</v>
      </c>
      <c r="H72" s="63">
        <f>MAX(G72,-0.12*F72)</f>
        <v>1.93759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1</v>
      </c>
      <c r="N72" s="65">
        <f>IF(M72=M71,N71+M72,0)</f>
        <v>64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0.01021691207</v>
      </c>
      <c r="S72" s="60">
        <f>MIN($S$6/100*F72,150)</f>
        <v>0.7440000000000001</v>
      </c>
      <c r="T72" s="60">
        <f>MIN($T$6/100*F72,200)</f>
        <v>0.9300000000000002</v>
      </c>
      <c r="U72" s="60">
        <f>MIN($U$6/100*F72,250)</f>
        <v>1.24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0.004528399669999998</v>
      </c>
      <c r="Z72" s="67">
        <f>IF(AND(C72&gt;=50.1,G72&lt;0),($A$2)*ABS(G72)/40000,0)</f>
        <v>0</v>
      </c>
      <c r="AA72" s="67">
        <f>R72+Y72+Z72</f>
        <v>0.01474531174</v>
      </c>
      <c r="AB72" s="139">
        <f>IF(AA72&gt;=0,AA72,"")</f>
        <v>0.01474531174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49.98</v>
      </c>
      <c r="D73" s="73">
        <f>ROUND(C73,2)</f>
        <v>49.98</v>
      </c>
      <c r="E73" s="60">
        <v>330.7</v>
      </c>
      <c r="F73" s="61">
        <v>6.200000000000001</v>
      </c>
      <c r="G73" s="74">
        <v>1.94382</v>
      </c>
      <c r="H73" s="63">
        <f>MAX(G73,-0.12*F73)</f>
        <v>1.94382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1</v>
      </c>
      <c r="N73" s="65">
        <f>IF(M73=M72,N72+M73,0)</f>
        <v>65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0.01607053185</v>
      </c>
      <c r="S73" s="60">
        <f>MIN($S$6/100*F73,150)</f>
        <v>0.7440000000000001</v>
      </c>
      <c r="T73" s="60">
        <f>MIN($T$6/100*F73,200)</f>
        <v>0.9300000000000002</v>
      </c>
      <c r="U73" s="60">
        <f>MIN($U$6/100*F73,250)</f>
        <v>1.24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0.007151552849999999</v>
      </c>
      <c r="Z73" s="67">
        <f>IF(AND(C73&gt;=50.1,G73&lt;0),($A$2)*ABS(G73)/40000,0)</f>
        <v>0</v>
      </c>
      <c r="AA73" s="67">
        <f>R73+Y73+Z73</f>
        <v>0.0232220847</v>
      </c>
      <c r="AB73" s="139">
        <f>IF(AA73&gt;=0,AA73,"")</f>
        <v>0.0232220847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49.99</v>
      </c>
      <c r="D74" s="73">
        <f>ROUND(C74,2)</f>
        <v>49.99</v>
      </c>
      <c r="E74" s="60">
        <v>297.17</v>
      </c>
      <c r="F74" s="61">
        <v>6.200000000000001</v>
      </c>
      <c r="G74" s="74">
        <v>1.92915</v>
      </c>
      <c r="H74" s="63">
        <f>MAX(G74,-0.12*F74)</f>
        <v>1.92915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1</v>
      </c>
      <c r="N74" s="65">
        <f>IF(M74=M73,N73+M74,0)</f>
        <v>66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0.0143321376375</v>
      </c>
      <c r="S74" s="60">
        <f>MIN($S$6/100*F74,150)</f>
        <v>0.7440000000000001</v>
      </c>
      <c r="T74" s="60">
        <f>MIN($T$6/100*F74,200)</f>
        <v>0.9300000000000002</v>
      </c>
      <c r="U74" s="60">
        <f>MIN($U$6/100*F74,250)</f>
        <v>1.24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0.006317462737499999</v>
      </c>
      <c r="Z74" s="67">
        <f>IF(AND(C74&gt;=50.1,G74&lt;0),($A$2)*ABS(G74)/40000,0)</f>
        <v>0</v>
      </c>
      <c r="AA74" s="67">
        <f>R74+Y74+Z74</f>
        <v>0.020649600375</v>
      </c>
      <c r="AB74" s="139">
        <f>IF(AA74&gt;=0,AA74,"")</f>
        <v>0.020649600375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49.96</v>
      </c>
      <c r="D75" s="73">
        <f>ROUND(C75,2)</f>
        <v>49.96</v>
      </c>
      <c r="E75" s="60">
        <v>397.74</v>
      </c>
      <c r="F75" s="61">
        <v>6.200000000000001</v>
      </c>
      <c r="G75" s="74">
        <v>1.93869</v>
      </c>
      <c r="H75" s="63">
        <f>MAX(G75,-0.12*F75)</f>
        <v>1.93869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1</v>
      </c>
      <c r="N75" s="65">
        <f>IF(M75=M74,N74+M75,0)</f>
        <v>67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0.019277364015</v>
      </c>
      <c r="S75" s="60">
        <f>MIN($S$6/100*F75,150)</f>
        <v>0.7440000000000001</v>
      </c>
      <c r="T75" s="60">
        <f>MIN($T$6/100*F75,200)</f>
        <v>0.9300000000000002</v>
      </c>
      <c r="U75" s="60">
        <f>MIN($U$6/100*F75,250)</f>
        <v>1.24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0.008550316214999997</v>
      </c>
      <c r="Z75" s="67">
        <f>IF(AND(C75&gt;=50.1,G75&lt;0),($A$2)*ABS(G75)/40000,0)</f>
        <v>0</v>
      </c>
      <c r="AA75" s="67">
        <f>R75+Y75+Z75</f>
        <v>0.02782768023</v>
      </c>
      <c r="AB75" s="139">
        <f>IF(AA75&gt;=0,AA75,"")</f>
        <v>0.02782768023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50.06</v>
      </c>
      <c r="D76" s="73">
        <f>ROUND(C76,2)</f>
        <v>50.06</v>
      </c>
      <c r="E76" s="60">
        <v>0</v>
      </c>
      <c r="F76" s="61">
        <v>6.200000000000001</v>
      </c>
      <c r="G76" s="74">
        <v>1.86387</v>
      </c>
      <c r="H76" s="63">
        <f>MAX(G76,-0.12*F76)</f>
        <v>1.86387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1</v>
      </c>
      <c r="N76" s="65">
        <f>IF(M76=M75,N75+M76,0)</f>
        <v>68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0.7440000000000001</v>
      </c>
      <c r="T76" s="60">
        <f>MIN($T$6/100*F76,200)</f>
        <v>0.9300000000000002</v>
      </c>
      <c r="U76" s="60">
        <f>MIN($U$6/100*F76,250)</f>
        <v>1.24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50.04</v>
      </c>
      <c r="D77" s="73">
        <f>ROUND(C77,2)</f>
        <v>50.04</v>
      </c>
      <c r="E77" s="60">
        <v>52.73</v>
      </c>
      <c r="F77" s="61">
        <v>6.200000000000001</v>
      </c>
      <c r="G77" s="74">
        <v>1.78207</v>
      </c>
      <c r="H77" s="63">
        <f>MAX(G77,-0.12*F77)</f>
        <v>1.78207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1</v>
      </c>
      <c r="N77" s="65">
        <f>IF(M77=M76,N76+M77,0)</f>
        <v>69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0.0023492137775</v>
      </c>
      <c r="S77" s="60">
        <f>MIN($S$6/100*F77,150)</f>
        <v>0.7440000000000001</v>
      </c>
      <c r="T77" s="60">
        <f>MIN($T$6/100*F77,200)</f>
        <v>0.9300000000000002</v>
      </c>
      <c r="U77" s="60">
        <f>MIN($U$6/100*F77,250)</f>
        <v>1.24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0.0009270856774999997</v>
      </c>
      <c r="Z77" s="67">
        <f>IF(AND(C77&gt;=50.1,G77&lt;0),($A$2)*ABS(G77)/40000,0)</f>
        <v>0</v>
      </c>
      <c r="AA77" s="67">
        <f>R77+Y77+Z77</f>
        <v>0.003276299454999999</v>
      </c>
      <c r="AB77" s="139">
        <f>IF(AA77&gt;=0,AA77,"")</f>
        <v>0.003276299454999999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50.02</v>
      </c>
      <c r="D78" s="73">
        <f>ROUND(C78,2)</f>
        <v>50.02</v>
      </c>
      <c r="E78" s="60">
        <v>158.19</v>
      </c>
      <c r="F78" s="61">
        <v>6.200000000000001</v>
      </c>
      <c r="G78" s="74">
        <v>1.70944</v>
      </c>
      <c r="H78" s="63">
        <f>MAX(G78,-0.12*F78)</f>
        <v>1.70944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1</v>
      </c>
      <c r="N78" s="65">
        <f>IF(M78=M77,N77+M78,0)</f>
        <v>70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0.006760407840000001</v>
      </c>
      <c r="S78" s="60">
        <f>MIN($S$6/100*F78,150)</f>
        <v>0.7440000000000001</v>
      </c>
      <c r="T78" s="60">
        <f>MIN($T$6/100*F78,200)</f>
        <v>0.9300000000000002</v>
      </c>
      <c r="U78" s="60">
        <f>MIN($U$6/100*F78,250)</f>
        <v>1.24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0.00249402354</v>
      </c>
      <c r="Z78" s="67">
        <f>IF(AND(C78&gt;=50.1,G78&lt;0),($A$2)*ABS(G78)/40000,0)</f>
        <v>0</v>
      </c>
      <c r="AA78" s="67">
        <f>R78+Y78+Z78</f>
        <v>0.009254431380000001</v>
      </c>
      <c r="AB78" s="139">
        <f>IF(AA78&gt;=0,AA78,"")</f>
        <v>0.009254431380000001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50.03</v>
      </c>
      <c r="D79" s="73">
        <f>ROUND(C79,2)</f>
        <v>50.03</v>
      </c>
      <c r="E79" s="60">
        <v>105.46</v>
      </c>
      <c r="F79" s="61">
        <v>6.200000000000001</v>
      </c>
      <c r="G79" s="74">
        <v>1.69513</v>
      </c>
      <c r="H79" s="63">
        <f>MAX(G79,-0.12*F79)</f>
        <v>1.69513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1</v>
      </c>
      <c r="N79" s="65">
        <f>IF(M79=M78,N78+M79,0)</f>
        <v>71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0.004469210245</v>
      </c>
      <c r="S79" s="60">
        <f>MIN($S$6/100*F79,150)</f>
        <v>0.7440000000000001</v>
      </c>
      <c r="T79" s="60">
        <f>MIN($T$6/100*F79,200)</f>
        <v>0.9300000000000002</v>
      </c>
      <c r="U79" s="60">
        <f>MIN($U$6/100*F79,250)</f>
        <v>1.24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0.001624954044999999</v>
      </c>
      <c r="Z79" s="67">
        <f>IF(AND(C79&gt;=50.1,G79&lt;0),($A$2)*ABS(G79)/40000,0)</f>
        <v>0</v>
      </c>
      <c r="AA79" s="67">
        <f>R79+Y79+Z79</f>
        <v>0.006094164289999999</v>
      </c>
      <c r="AB79" s="139">
        <f>IF(AA79&gt;=0,AA79,"")</f>
        <v>0.006094164289999999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50.07</v>
      </c>
      <c r="D80" s="73">
        <f>ROUND(C80,2)</f>
        <v>50.07</v>
      </c>
      <c r="E80" s="60">
        <v>0</v>
      </c>
      <c r="F80" s="61">
        <v>6.200000000000001</v>
      </c>
      <c r="G80" s="74">
        <v>1.62767</v>
      </c>
      <c r="H80" s="63">
        <f>MAX(G80,-0.12*F80)</f>
        <v>1.62767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1</v>
      </c>
      <c r="N80" s="65">
        <f>IF(M80=M79,N79+M80,0)</f>
        <v>72</v>
      </c>
      <c r="O80" s="65">
        <f>IF(OR(N80=12,N80=24,N80=36,N80=48,N80=60,N80=72,N80=84,N80=96),1,0)</f>
        <v>1</v>
      </c>
      <c r="P80" s="66">
        <f>L80+O80</f>
        <v>1</v>
      </c>
      <c r="Q80" s="66">
        <f>P80*ABS(R80)*0.1</f>
        <v>0</v>
      </c>
      <c r="R80" s="67">
        <f>H80*E80/40000</f>
        <v>0</v>
      </c>
      <c r="S80" s="60">
        <f>MIN($S$6/100*F80,150)</f>
        <v>0.7440000000000001</v>
      </c>
      <c r="T80" s="60">
        <f>MIN($T$6/100*F80,200)</f>
        <v>0.9300000000000002</v>
      </c>
      <c r="U80" s="60">
        <f>MIN($U$6/100*F80,250)</f>
        <v>1.24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50.05</v>
      </c>
      <c r="D81" s="73">
        <f>ROUND(C81,2)</f>
        <v>50.05</v>
      </c>
      <c r="E81" s="60">
        <v>0</v>
      </c>
      <c r="F81" s="61">
        <v>6.200000000000001</v>
      </c>
      <c r="G81" s="74">
        <v>1.63059</v>
      </c>
      <c r="H81" s="63">
        <f>MAX(G81,-0.12*F81)</f>
        <v>1.63059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1</v>
      </c>
      <c r="N81" s="65">
        <f>IF(M81=M80,N80+M81,0)</f>
        <v>73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0.7440000000000001</v>
      </c>
      <c r="T81" s="60">
        <f>MIN($T$6/100*F81,200)</f>
        <v>0.9300000000000002</v>
      </c>
      <c r="U81" s="60">
        <f>MIN($U$6/100*F81,250)</f>
        <v>1.24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0</v>
      </c>
      <c r="AB81" s="139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50</v>
      </c>
      <c r="D82" s="73">
        <f>ROUND(C82,2)</f>
        <v>50</v>
      </c>
      <c r="E82" s="60">
        <v>263.65</v>
      </c>
      <c r="F82" s="61">
        <v>6.200000000000001</v>
      </c>
      <c r="G82" s="74">
        <v>1.54587</v>
      </c>
      <c r="H82" s="63">
        <f>MAX(G82,-0.12*F82)</f>
        <v>1.54587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1</v>
      </c>
      <c r="N82" s="65">
        <f>IF(M82=M81,N81+M82,0)</f>
        <v>74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0.0101892156375</v>
      </c>
      <c r="S82" s="60">
        <f>MIN($S$6/100*F82,150)</f>
        <v>0.7440000000000001</v>
      </c>
      <c r="T82" s="60">
        <f>MIN($T$6/100*F82,200)</f>
        <v>0.9300000000000002</v>
      </c>
      <c r="U82" s="60">
        <f>MIN($U$6/100*F82,250)</f>
        <v>1.24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0.003078575137499999</v>
      </c>
      <c r="Z82" s="67">
        <f>IF(AND(C82&gt;=50.1,G82&lt;0),($A$2)*ABS(G82)/40000,0)</f>
        <v>0</v>
      </c>
      <c r="AA82" s="67">
        <f>R82+Y82+Z82</f>
        <v>0.013267790775</v>
      </c>
      <c r="AB82" s="139">
        <f>IF(AA82&gt;=0,AA82,"")</f>
        <v>0.013267790775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49.97</v>
      </c>
      <c r="D83" s="73">
        <f>ROUND(C83,2)</f>
        <v>49.97</v>
      </c>
      <c r="E83" s="60">
        <v>364.22</v>
      </c>
      <c r="F83" s="61">
        <v>6.200000000000001</v>
      </c>
      <c r="G83" s="74">
        <v>1.49341</v>
      </c>
      <c r="H83" s="63">
        <f>MAX(G83,-0.12*F83)</f>
        <v>1.49341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1</v>
      </c>
      <c r="N83" s="65">
        <f>IF(M83=M82,N82+M83,0)</f>
        <v>75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0.013598244755</v>
      </c>
      <c r="S83" s="60">
        <f>MIN($S$6/100*F83,150)</f>
        <v>0.7440000000000001</v>
      </c>
      <c r="T83" s="60">
        <f>MIN($T$6/100*F83,200)</f>
        <v>0.9300000000000002</v>
      </c>
      <c r="U83" s="60">
        <f>MIN($U$6/100*F83,250)</f>
        <v>1.24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0.003775231354999998</v>
      </c>
      <c r="Z83" s="67">
        <f>IF(AND(C83&gt;=50.1,G83&lt;0),($A$2)*ABS(G83)/40000,0)</f>
        <v>0</v>
      </c>
      <c r="AA83" s="67">
        <f>R83+Y83+Z83</f>
        <v>0.01737347611</v>
      </c>
      <c r="AB83" s="139">
        <f>IF(AA83&gt;=0,AA83,"")</f>
        <v>0.01737347611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49.88</v>
      </c>
      <c r="D84" s="73">
        <f>ROUND(C84,2)</f>
        <v>49.88</v>
      </c>
      <c r="E84" s="60">
        <v>665.91</v>
      </c>
      <c r="F84" s="61">
        <v>6.200000000000001</v>
      </c>
      <c r="G84" s="74">
        <v>1.40831</v>
      </c>
      <c r="H84" s="63">
        <f>MAX(G84,-0.12*F84)</f>
        <v>1.40831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1</v>
      </c>
      <c r="N84" s="65">
        <f>IF(M84=M83,N83+M84,0)</f>
        <v>76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0.0234451928025</v>
      </c>
      <c r="S84" s="60">
        <f>MIN($S$6/100*F84,150)</f>
        <v>0.7440000000000001</v>
      </c>
      <c r="T84" s="60">
        <f>MIN($T$6/100*F84,200)</f>
        <v>0.9300000000000002</v>
      </c>
      <c r="U84" s="60">
        <f>MIN($U$6/100*F84,250)</f>
        <v>1.24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0.005485600102499997</v>
      </c>
      <c r="Z84" s="67">
        <f>IF(AND(C84&gt;=50.1,G84&lt;0),($A$2)*ABS(G84)/40000,0)</f>
        <v>0</v>
      </c>
      <c r="AA84" s="67">
        <f>R84+Y84+Z84</f>
        <v>0.028930792905</v>
      </c>
      <c r="AB84" s="139">
        <f>IF(AA84&gt;=0,AA84,"")</f>
        <v>0.028930792905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49.95</v>
      </c>
      <c r="D85" s="73">
        <f>ROUND(C85,2)</f>
        <v>49.95</v>
      </c>
      <c r="E85" s="60">
        <v>431.26</v>
      </c>
      <c r="F85" s="61">
        <v>6.200000000000001</v>
      </c>
      <c r="G85" s="74">
        <v>1.35953</v>
      </c>
      <c r="H85" s="63">
        <f>MAX(G85,-0.12*F85)</f>
        <v>1.35953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1</v>
      </c>
      <c r="N85" s="65">
        <f>IF(M85=M84,N84+M85,0)</f>
        <v>77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0.014657772695</v>
      </c>
      <c r="S85" s="60">
        <f>MIN($S$6/100*F85,150)</f>
        <v>0.7440000000000001</v>
      </c>
      <c r="T85" s="60">
        <f>MIN($T$6/100*F85,200)</f>
        <v>0.9300000000000002</v>
      </c>
      <c r="U85" s="60">
        <f>MIN($U$6/100*F85,250)</f>
        <v>1.24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0.003026690494999997</v>
      </c>
      <c r="Z85" s="67">
        <f>IF(AND(C85&gt;=50.1,G85&lt;0),($A$2)*ABS(G85)/40000,0)</f>
        <v>0</v>
      </c>
      <c r="AA85" s="67">
        <f>R85+Y85+Z85</f>
        <v>0.01768446319</v>
      </c>
      <c r="AB85" s="139">
        <f>IF(AA85&gt;=0,AA85,"")</f>
        <v>0.01768446319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50</v>
      </c>
      <c r="D86" s="73">
        <f>ROUND(C86,2)</f>
        <v>50</v>
      </c>
      <c r="E86" s="60">
        <v>263.65</v>
      </c>
      <c r="F86" s="61">
        <v>6.200000000000001</v>
      </c>
      <c r="G86" s="74">
        <v>1.36614</v>
      </c>
      <c r="H86" s="63">
        <f>MAX(G86,-0.12*F86)</f>
        <v>1.36614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1</v>
      </c>
      <c r="N86" s="65">
        <f>IF(M86=M85,N85+M86,0)</f>
        <v>78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0.009004570274999998</v>
      </c>
      <c r="S86" s="60">
        <f>MIN($S$6/100*F86,150)</f>
        <v>0.7440000000000001</v>
      </c>
      <c r="T86" s="60">
        <f>MIN($T$6/100*F86,200)</f>
        <v>0.9300000000000002</v>
      </c>
      <c r="U86" s="60">
        <f>MIN($U$6/100*F86,250)</f>
        <v>1.24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0.001893929774999998</v>
      </c>
      <c r="Z86" s="67">
        <f>IF(AND(C86&gt;=50.1,G86&lt;0),($A$2)*ABS(G86)/40000,0)</f>
        <v>0</v>
      </c>
      <c r="AA86" s="67">
        <f>R86+Y86+Z86</f>
        <v>0.01089850005</v>
      </c>
      <c r="AB86" s="139">
        <f>IF(AA86&gt;=0,AA86,"")</f>
        <v>0.01089850005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50.04</v>
      </c>
      <c r="D87" s="73">
        <f>ROUND(C87,2)</f>
        <v>50.04</v>
      </c>
      <c r="E87" s="60">
        <v>52.73</v>
      </c>
      <c r="F87" s="61">
        <v>6.200000000000001</v>
      </c>
      <c r="G87" s="74">
        <v>1.36211</v>
      </c>
      <c r="H87" s="63">
        <f>MAX(G87,-0.12*F87)</f>
        <v>1.36211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1</v>
      </c>
      <c r="N87" s="65">
        <f>IF(M87=M86,N86+M87,0)</f>
        <v>79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0.0017956015075</v>
      </c>
      <c r="S87" s="60">
        <f>MIN($S$6/100*F87,150)</f>
        <v>0.7440000000000001</v>
      </c>
      <c r="T87" s="60">
        <f>MIN($T$6/100*F87,200)</f>
        <v>0.9300000000000002</v>
      </c>
      <c r="U87" s="60">
        <f>MIN($U$6/100*F87,250)</f>
        <v>1.24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0.0003734734074999996</v>
      </c>
      <c r="Z87" s="67">
        <f>IF(AND(C87&gt;=50.1,G87&lt;0),($A$2)*ABS(G87)/40000,0)</f>
        <v>0</v>
      </c>
      <c r="AA87" s="67">
        <f>R87+Y87+Z87</f>
        <v>0.002169074914999999</v>
      </c>
      <c r="AB87" s="139">
        <f>IF(AA87&gt;=0,AA87,"")</f>
        <v>0.002169074914999999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50.07</v>
      </c>
      <c r="D88" s="73">
        <f>ROUND(C88,2)</f>
        <v>50.07</v>
      </c>
      <c r="E88" s="60">
        <v>0</v>
      </c>
      <c r="F88" s="61">
        <v>6.030000000000001</v>
      </c>
      <c r="G88" s="74">
        <v>1.18477</v>
      </c>
      <c r="H88" s="63">
        <f>MAX(G88,-0.12*F88)</f>
        <v>1.18477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1</v>
      </c>
      <c r="N88" s="65">
        <f>IF(M88=M87,N87+M88,0)</f>
        <v>80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</v>
      </c>
      <c r="S88" s="60">
        <f>MIN($S$6/100*F88,150)</f>
        <v>0.7236000000000001</v>
      </c>
      <c r="T88" s="60">
        <f>MIN($T$6/100*F88,200)</f>
        <v>0.9045000000000001</v>
      </c>
      <c r="U88" s="60">
        <f>MIN($U$6/100*F88,250)</f>
        <v>1.206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0</v>
      </c>
      <c r="AB88" s="139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50.01</v>
      </c>
      <c r="D89" s="73">
        <f>ROUND(C89,2)</f>
        <v>50.01</v>
      </c>
      <c r="E89" s="60">
        <v>210.92</v>
      </c>
      <c r="F89" s="61">
        <v>6.030000000000001</v>
      </c>
      <c r="G89" s="74">
        <v>1.20164</v>
      </c>
      <c r="H89" s="63">
        <f>MAX(G89,-0.12*F89)</f>
        <v>1.20164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1</v>
      </c>
      <c r="N89" s="65">
        <f>IF(M89=M88,N88+M89,0)</f>
        <v>81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0.00633624772</v>
      </c>
      <c r="S89" s="60">
        <f>MIN($S$6/100*F89,150)</f>
        <v>0.7236000000000001</v>
      </c>
      <c r="T89" s="60">
        <f>MIN($T$6/100*F89,200)</f>
        <v>0.9045000000000001</v>
      </c>
      <c r="U89" s="60">
        <f>MIN($U$6/100*F89,250)</f>
        <v>1.206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0.0008175048279999999</v>
      </c>
      <c r="Z89" s="67">
        <f>IF(AND(C89&gt;=50.1,G89&lt;0),($A$2)*ABS(G89)/40000,0)</f>
        <v>0</v>
      </c>
      <c r="AA89" s="67">
        <f>R89+Y89+Z89</f>
        <v>0.007153752548000001</v>
      </c>
      <c r="AB89" s="139">
        <f>IF(AA89&gt;=0,AA89,"")</f>
        <v>0.007153752548000001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50</v>
      </c>
      <c r="D90" s="73">
        <f>ROUND(C90,2)</f>
        <v>50</v>
      </c>
      <c r="E90" s="60">
        <v>263.65</v>
      </c>
      <c r="F90" s="61">
        <v>6.030000000000001</v>
      </c>
      <c r="G90" s="74">
        <v>1.12131</v>
      </c>
      <c r="H90" s="63">
        <f>MAX(G90,-0.12*F90)</f>
        <v>1.12131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1</v>
      </c>
      <c r="N90" s="65">
        <f>IF(M90=M89,N89+M90,0)</f>
        <v>82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0.0073908345375</v>
      </c>
      <c r="S90" s="60">
        <f>MIN($S$6/100*F90,150)</f>
        <v>0.7236000000000001</v>
      </c>
      <c r="T90" s="60">
        <f>MIN($T$6/100*F90,200)</f>
        <v>0.9045000000000001</v>
      </c>
      <c r="U90" s="60">
        <f>MIN($U$6/100*F90,250)</f>
        <v>1.206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0.0008100909899999998</v>
      </c>
      <c r="Z90" s="67">
        <f>IF(AND(C90&gt;=50.1,G90&lt;0),($A$2)*ABS(G90)/40000,0)</f>
        <v>0</v>
      </c>
      <c r="AA90" s="67">
        <f>R90+Y90+Z90</f>
        <v>0.0082009255275</v>
      </c>
      <c r="AB90" s="139">
        <f>IF(AA90&gt;=0,AA90,"")</f>
        <v>0.0082009255275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50.01</v>
      </c>
      <c r="D91" s="73">
        <f>ROUND(C91,2)</f>
        <v>50.01</v>
      </c>
      <c r="E91" s="60">
        <v>210.92</v>
      </c>
      <c r="F91" s="61">
        <v>6.030000000000001</v>
      </c>
      <c r="G91" s="74">
        <v>1.07474</v>
      </c>
      <c r="H91" s="63">
        <f>MAX(G91,-0.12*F91)</f>
        <v>1.07474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1</v>
      </c>
      <c r="N91" s="65">
        <f>IF(M91=M90,N90+M91,0)</f>
        <v>83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0.00566710402</v>
      </c>
      <c r="S91" s="60">
        <f>MIN($S$6/100*F91,150)</f>
        <v>0.7236000000000001</v>
      </c>
      <c r="T91" s="60">
        <f>MIN($T$6/100*F91,200)</f>
        <v>0.9045000000000001</v>
      </c>
      <c r="U91" s="60">
        <f>MIN($U$6/100*F91,250)</f>
        <v>1.206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0.0005498473479999998</v>
      </c>
      <c r="Z91" s="67">
        <f>IF(AND(C91&gt;=50.1,G91&lt;0),($A$2)*ABS(G91)/40000,0)</f>
        <v>0</v>
      </c>
      <c r="AA91" s="67">
        <f>R91+Y91+Z91</f>
        <v>0.006216951367999999</v>
      </c>
      <c r="AB91" s="139">
        <f>IF(AA91&gt;=0,AA91,"")</f>
        <v>0.006216951367999999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49.96</v>
      </c>
      <c r="D92" s="73">
        <f>ROUND(C92,2)</f>
        <v>49.96</v>
      </c>
      <c r="E92" s="60">
        <v>397.74</v>
      </c>
      <c r="F92" s="61">
        <v>6.030000000000001</v>
      </c>
      <c r="G92" s="74">
        <v>1.04686</v>
      </c>
      <c r="H92" s="63">
        <f>MAX(G92,-0.12*F92)</f>
        <v>1.04686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1</v>
      </c>
      <c r="N92" s="65">
        <f>IF(M92=M91,N91+M92,0)</f>
        <v>84</v>
      </c>
      <c r="O92" s="65">
        <f>IF(OR(N92=12,N92=24,N92=36,N92=48,N92=60,N92=72,N92=84,N92=96),1,0)</f>
        <v>1</v>
      </c>
      <c r="P92" s="66">
        <f>L92+O92</f>
        <v>1</v>
      </c>
      <c r="Q92" s="66">
        <f>P92*ABS(R92)*0.1</f>
        <v>0.001040945241</v>
      </c>
      <c r="R92" s="67">
        <f>H92*E92/40000</f>
        <v>0.01040945241</v>
      </c>
      <c r="S92" s="60">
        <f>MIN($S$6/100*F92,150)</f>
        <v>0.7236000000000001</v>
      </c>
      <c r="T92" s="60">
        <f>MIN($T$6/100*F92,200)</f>
        <v>0.9045000000000001</v>
      </c>
      <c r="U92" s="60">
        <f>MIN($U$6/100*F92,250)</f>
        <v>1.206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0.0009259784939999993</v>
      </c>
      <c r="Z92" s="67">
        <f>IF(AND(C92&gt;=50.1,G92&lt;0),($A$2)*ABS(G92)/40000,0)</f>
        <v>0</v>
      </c>
      <c r="AA92" s="67">
        <f>R92+Y92+Z92</f>
        <v>0.011335430904</v>
      </c>
      <c r="AB92" s="139">
        <f>IF(AA92&gt;=0,AA92,"")</f>
        <v>0.011335430904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49.94</v>
      </c>
      <c r="D93" s="73">
        <f>ROUND(C93,2)</f>
        <v>49.94</v>
      </c>
      <c r="E93" s="60">
        <v>464.78</v>
      </c>
      <c r="F93" s="61">
        <v>6.030000000000001</v>
      </c>
      <c r="G93" s="74">
        <v>1.03329</v>
      </c>
      <c r="H93" s="63">
        <f>MAX(G93,-0.12*F93)</f>
        <v>1.03329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1</v>
      </c>
      <c r="N93" s="65">
        <f>IF(M93=M92,N92+M93,0)</f>
        <v>85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0.012006313155</v>
      </c>
      <c r="S93" s="60">
        <f>MIN($S$6/100*F93,150)</f>
        <v>0.7236000000000001</v>
      </c>
      <c r="T93" s="60">
        <f>MIN($T$6/100*F93,200)</f>
        <v>0.9045000000000001</v>
      </c>
      <c r="U93" s="60">
        <f>MIN($U$6/100*F93,250)</f>
        <v>1.206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0.001018983672</v>
      </c>
      <c r="Z93" s="67">
        <f>IF(AND(C93&gt;=50.1,G93&lt;0),($A$2)*ABS(G93)/40000,0)</f>
        <v>0</v>
      </c>
      <c r="AA93" s="67">
        <f>R93+Y93+Z93</f>
        <v>0.013025296827</v>
      </c>
      <c r="AB93" s="139">
        <f>IF(AA93&gt;=0,AA93,"")</f>
        <v>0.013025296827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49.97</v>
      </c>
      <c r="D94" s="73">
        <f>ROUND(C94,2)</f>
        <v>49.97</v>
      </c>
      <c r="E94" s="60">
        <v>364.22</v>
      </c>
      <c r="F94" s="61">
        <v>6.030000000000001</v>
      </c>
      <c r="G94" s="74">
        <v>0.98927</v>
      </c>
      <c r="H94" s="63">
        <f>MAX(G94,-0.12*F94)</f>
        <v>0.98927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1</v>
      </c>
      <c r="N94" s="65">
        <f>IF(M94=M93,N93+M94,0)</f>
        <v>86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0.009007797985000001</v>
      </c>
      <c r="S94" s="60">
        <f>MIN($S$6/100*F94,150)</f>
        <v>0.7236000000000001</v>
      </c>
      <c r="T94" s="60">
        <f>MIN($T$6/100*F94,200)</f>
        <v>0.9045000000000001</v>
      </c>
      <c r="U94" s="60">
        <f>MIN($U$6/100*F94,250)</f>
        <v>1.206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0.0006381862839999996</v>
      </c>
      <c r="Z94" s="67">
        <f>IF(AND(C94&gt;=50.1,G94&lt;0),($A$2)*ABS(G94)/40000,0)</f>
        <v>0</v>
      </c>
      <c r="AA94" s="67">
        <f>R94+Y94+Z94</f>
        <v>0.009645984269000001</v>
      </c>
      <c r="AB94" s="139">
        <f>IF(AA94&gt;=0,AA94,"")</f>
        <v>0.009645984269000001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</v>
      </c>
      <c r="D95" s="73">
        <f>ROUND(C95,2)</f>
        <v>50</v>
      </c>
      <c r="E95" s="60">
        <v>263.65</v>
      </c>
      <c r="F95" s="61">
        <v>6.030000000000001</v>
      </c>
      <c r="G95" s="74">
        <v>1.02119</v>
      </c>
      <c r="H95" s="63">
        <f>MAX(G95,-0.12*F95)</f>
        <v>1.02119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1</v>
      </c>
      <c r="N95" s="65">
        <f>IF(M95=M94,N94+M95,0)</f>
        <v>87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0.0067309185875</v>
      </c>
      <c r="S95" s="60">
        <f>MIN($S$6/100*F95,150)</f>
        <v>0.7236000000000001</v>
      </c>
      <c r="T95" s="60">
        <f>MIN($T$6/100*F95,200)</f>
        <v>0.9045000000000001</v>
      </c>
      <c r="U95" s="60">
        <f>MIN($U$6/100*F95,250)</f>
        <v>1.206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0.0005461246099999999</v>
      </c>
      <c r="Z95" s="67">
        <f>IF(AND(C95&gt;=50.1,G95&lt;0),($A$2)*ABS(G95)/40000,0)</f>
        <v>0</v>
      </c>
      <c r="AA95" s="67">
        <f>R95+Y95+Z95</f>
        <v>0.007277043197499999</v>
      </c>
      <c r="AB95" s="139">
        <f>IF(AA95&gt;=0,AA95,"")</f>
        <v>0.007277043197499999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49.96</v>
      </c>
      <c r="D96" s="73">
        <f>ROUND(C96,2)</f>
        <v>49.96</v>
      </c>
      <c r="E96" s="60">
        <v>397.74</v>
      </c>
      <c r="F96" s="61">
        <v>6.030000000000001</v>
      </c>
      <c r="G96" s="74">
        <v>0.99404</v>
      </c>
      <c r="H96" s="63">
        <f>MAX(G96,-0.12*F96)</f>
        <v>0.99404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1</v>
      </c>
      <c r="N96" s="65">
        <f>IF(M96=M95,N95+M96,0)</f>
        <v>88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0.00988423674</v>
      </c>
      <c r="S96" s="60">
        <f>MIN($S$6/100*F96,150)</f>
        <v>0.7236000000000001</v>
      </c>
      <c r="T96" s="60">
        <f>MIN($T$6/100*F96,200)</f>
        <v>0.9045000000000001</v>
      </c>
      <c r="U96" s="60">
        <f>MIN($U$6/100*F96,250)</f>
        <v>1.206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0.0007158922259999998</v>
      </c>
      <c r="Z96" s="67">
        <f>IF(AND(C96&gt;=50.1,G96&lt;0),($A$2)*ABS(G96)/40000,0)</f>
        <v>0</v>
      </c>
      <c r="AA96" s="67">
        <f>R96+Y96+Z96</f>
        <v>0.010600128966</v>
      </c>
      <c r="AB96" s="139">
        <f>IF(AA96&gt;=0,AA96,"")</f>
        <v>0.010600128966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49.98</v>
      </c>
      <c r="D97" s="73">
        <f>ROUND(C97,2)</f>
        <v>49.98</v>
      </c>
      <c r="E97" s="60">
        <v>330.7</v>
      </c>
      <c r="F97" s="61">
        <v>6.030000000000001</v>
      </c>
      <c r="G97" s="74">
        <v>0.99331</v>
      </c>
      <c r="H97" s="63">
        <f>MAX(G97,-0.12*F97)</f>
        <v>0.99331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1</v>
      </c>
      <c r="N97" s="65">
        <f>IF(M97=M96,N96+M97,0)</f>
        <v>89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0.008212190425</v>
      </c>
      <c r="S97" s="60">
        <f>MIN($S$6/100*F97,150)</f>
        <v>0.7236000000000001</v>
      </c>
      <c r="T97" s="60">
        <f>MIN($T$6/100*F97,200)</f>
        <v>0.9045000000000001</v>
      </c>
      <c r="U97" s="60">
        <f>MIN($U$6/100*F97,250)</f>
        <v>1.206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0.0005928128199999998</v>
      </c>
      <c r="Z97" s="67">
        <f>IF(AND(C97&gt;=50.1,G97&lt;0),($A$2)*ABS(G97)/40000,0)</f>
        <v>0</v>
      </c>
      <c r="AA97" s="67">
        <f>R97+Y97+Z97</f>
        <v>0.008805003245</v>
      </c>
      <c r="AB97" s="139">
        <f>IF(AA97&gt;=0,AA97,"")</f>
        <v>0.008805003245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49.99</v>
      </c>
      <c r="D98" s="73">
        <f>ROUND(C98,2)</f>
        <v>49.99</v>
      </c>
      <c r="E98" s="60">
        <v>297.17</v>
      </c>
      <c r="F98" s="61">
        <v>6.030000000000001</v>
      </c>
      <c r="G98" s="74">
        <v>1.01421</v>
      </c>
      <c r="H98" s="63">
        <f>MAX(G98,-0.12*F98)</f>
        <v>1.01421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1</v>
      </c>
      <c r="N98" s="65">
        <f>IF(M98=M97,N97+M98,0)</f>
        <v>90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0.007534819642500001</v>
      </c>
      <c r="S98" s="60">
        <f>MIN($S$6/100*F98,150)</f>
        <v>0.7236000000000001</v>
      </c>
      <c r="T98" s="60">
        <f>MIN($T$6/100*F98,200)</f>
        <v>0.9045000000000001</v>
      </c>
      <c r="U98" s="60">
        <f>MIN($U$6/100*F98,250)</f>
        <v>1.206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0.0005948154719999999</v>
      </c>
      <c r="Z98" s="67">
        <f>IF(AND(C98&gt;=50.1,G98&lt;0),($A$2)*ABS(G98)/40000,0)</f>
        <v>0</v>
      </c>
      <c r="AA98" s="67">
        <f>R98+Y98+Z98</f>
        <v>0.008129635114500001</v>
      </c>
      <c r="AB98" s="139">
        <f>IF(AA98&gt;=0,AA98,"")</f>
        <v>0.008129635114500001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50</v>
      </c>
      <c r="D99" s="73">
        <f>ROUND(C99,2)</f>
        <v>50</v>
      </c>
      <c r="E99" s="60">
        <v>263.65</v>
      </c>
      <c r="F99" s="61">
        <v>6.030000000000001</v>
      </c>
      <c r="G99" s="74">
        <v>1.03548</v>
      </c>
      <c r="H99" s="63">
        <f>MAX(G99,-0.12*F99)</f>
        <v>1.03548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1</v>
      </c>
      <c r="N99" s="65">
        <f>IF(M99=M98,N98+M99,0)</f>
        <v>91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0.006825107549999998</v>
      </c>
      <c r="S99" s="60">
        <f>MIN($S$6/100*F99,150)</f>
        <v>0.7236000000000001</v>
      </c>
      <c r="T99" s="60">
        <f>MIN($T$6/100*F99,200)</f>
        <v>0.9045000000000001</v>
      </c>
      <c r="U99" s="60">
        <f>MIN($U$6/100*F99,250)</f>
        <v>1.206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0.0005838001949999995</v>
      </c>
      <c r="Z99" s="67">
        <f>IF(AND(C99&gt;=50.1,G99&lt;0),($A$2)*ABS(G99)/40000,0)</f>
        <v>0</v>
      </c>
      <c r="AA99" s="67">
        <f>R99+Y99+Z99</f>
        <v>0.007408907744999998</v>
      </c>
      <c r="AB99" s="139">
        <f>IF(AA99&gt;=0,AA99,"")</f>
        <v>0.007408907744999998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50.02</v>
      </c>
      <c r="D100" s="73">
        <f>ROUND(C100,2)</f>
        <v>50.02</v>
      </c>
      <c r="E100" s="60">
        <v>158.19</v>
      </c>
      <c r="F100" s="61">
        <v>6.030000000000001</v>
      </c>
      <c r="G100" s="74">
        <v>1.06482</v>
      </c>
      <c r="H100" s="63">
        <f>MAX(G100,-0.12*F100)</f>
        <v>1.06482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1</v>
      </c>
      <c r="N100" s="65">
        <f>IF(M100=M99,N99+M100,0)</f>
        <v>92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0.004211096895</v>
      </c>
      <c r="S100" s="60">
        <f>MIN($S$6/100*F100,150)</f>
        <v>0.7236000000000001</v>
      </c>
      <c r="T100" s="60">
        <f>MIN($T$6/100*F100,200)</f>
        <v>0.9045000000000001</v>
      </c>
      <c r="U100" s="60">
        <f>MIN($U$6/100*F100,250)</f>
        <v>1.206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0.000396693063</v>
      </c>
      <c r="Z100" s="67">
        <f>IF(AND(C100&gt;=50.1,G100&lt;0),($A$2)*ABS(G100)/40000,0)</f>
        <v>0</v>
      </c>
      <c r="AA100" s="67">
        <f>R100+Y100+Z100</f>
        <v>0.004607789958000001</v>
      </c>
      <c r="AB100" s="139">
        <f>IF(AA100&gt;=0,AA100,"")</f>
        <v>0.004607789958000001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49.99</v>
      </c>
      <c r="D101" s="73">
        <f>ROUND(C101,2)</f>
        <v>49.99</v>
      </c>
      <c r="E101" s="60">
        <v>297.17</v>
      </c>
      <c r="F101" s="61">
        <v>6.030000000000001</v>
      </c>
      <c r="G101" s="74">
        <v>1.15836</v>
      </c>
      <c r="H101" s="63">
        <f>MAX(G101,-0.12*F101)</f>
        <v>1.15836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1</v>
      </c>
      <c r="N101" s="65">
        <f>IF(M101=M100,N100+M101,0)</f>
        <v>93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0.00860574603</v>
      </c>
      <c r="S101" s="60">
        <f>MIN($S$6/100*F101,150)</f>
        <v>0.7236000000000001</v>
      </c>
      <c r="T101" s="60">
        <f>MIN($T$6/100*F101,200)</f>
        <v>0.9045000000000001</v>
      </c>
      <c r="U101" s="60">
        <f>MIN($U$6/100*F101,250)</f>
        <v>1.206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0.001023186027</v>
      </c>
      <c r="Z101" s="67">
        <f>IF(AND(C101&gt;=50.1,G101&lt;0),($A$2)*ABS(G101)/40000,0)</f>
        <v>0</v>
      </c>
      <c r="AA101" s="67">
        <f>R101+Y101+Z101</f>
        <v>0.009628932057</v>
      </c>
      <c r="AB101" s="139">
        <f>IF(AA101&gt;=0,AA101,"")</f>
        <v>0.009628932057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</v>
      </c>
      <c r="D102" s="73">
        <f>ROUND(C102,2)</f>
        <v>50</v>
      </c>
      <c r="E102" s="60">
        <v>263.65</v>
      </c>
      <c r="F102" s="61">
        <v>6.030000000000001</v>
      </c>
      <c r="G102" s="74">
        <v>1.15249</v>
      </c>
      <c r="H102" s="63">
        <f>MAX(G102,-0.12*F102)</f>
        <v>1.15249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1</v>
      </c>
      <c r="N102" s="65">
        <f>IF(M102=M101,N101+M102,0)</f>
        <v>94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0.007596349712499999</v>
      </c>
      <c r="S102" s="60">
        <f>MIN($S$6/100*F102,150)</f>
        <v>0.7236000000000001</v>
      </c>
      <c r="T102" s="60">
        <f>MIN($T$6/100*F102,200)</f>
        <v>0.9045000000000001</v>
      </c>
      <c r="U102" s="60">
        <f>MIN($U$6/100*F102,250)</f>
        <v>1.206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0.0008922970599999998</v>
      </c>
      <c r="Z102" s="67">
        <f>IF(AND(C102&gt;=50.1,G102&lt;0),($A$2)*ABS(G102)/40000,0)</f>
        <v>0</v>
      </c>
      <c r="AA102" s="67">
        <f>R102+Y102+Z102</f>
        <v>0.008488646772499999</v>
      </c>
      <c r="AB102" s="139">
        <f>IF(AA102&gt;=0,AA102,"")</f>
        <v>0.008488646772499999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50.04</v>
      </c>
      <c r="D103" s="98">
        <f>ROUND(C103,2)</f>
        <v>50.04</v>
      </c>
      <c r="E103" s="60">
        <v>52.73</v>
      </c>
      <c r="F103" s="61">
        <v>6.030000000000001</v>
      </c>
      <c r="G103" s="100">
        <v>1.16899</v>
      </c>
      <c r="H103" s="101">
        <f>MAX(G103,-0.12*F103)</f>
        <v>1.16899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1</v>
      </c>
      <c r="N103" s="103">
        <f>IF(M103=M102,N102+M103,0)</f>
        <v>95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0.0015410210675</v>
      </c>
      <c r="S103" s="105">
        <f>MIN($S$6/100*F103,150)</f>
        <v>0.7236000000000001</v>
      </c>
      <c r="T103" s="105">
        <f>MIN($T$6/100*F103,200)</f>
        <v>0.9045000000000001</v>
      </c>
      <c r="U103" s="105">
        <f>MIN($U$6/100*F103,250)</f>
        <v>1.206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0.0001871598619999999</v>
      </c>
      <c r="Z103" s="67">
        <f>IF(AND(C103&gt;=50.1,G103&lt;0),($A$2)*ABS(G103)/40000,0)</f>
        <v>0</v>
      </c>
      <c r="AA103" s="106">
        <f>R103+Y103+Z103</f>
        <v>0.0017281809295</v>
      </c>
      <c r="AB103" s="140">
        <f>IF(AA103&gt;=0,AA103,"")</f>
        <v>0.0017281809295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50.00510416666668</v>
      </c>
      <c r="D104" s="110">
        <f>ROUND(C104,2)</f>
        <v>50.01</v>
      </c>
      <c r="E104" s="111">
        <f>AVERAGE(E6:E103)</f>
        <v>225.2064583333333</v>
      </c>
      <c r="F104" s="111">
        <f>AVERAGE(F6:F103)</f>
        <v>6.084166666666655</v>
      </c>
      <c r="G104" s="112">
        <f>SUM(G8:G103)/4</f>
        <v>35.54326999999999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7</v>
      </c>
      <c r="Q104" s="112">
        <f>SUM($Q$8:$Q$103)</f>
        <v>0.00580438374</v>
      </c>
      <c r="R104" s="111">
        <f>SUM(R8:R103)</f>
        <v>0.7958657216875</v>
      </c>
      <c r="S104" s="113"/>
      <c r="T104" s="113"/>
      <c r="U104" s="113"/>
      <c r="V104" s="113"/>
      <c r="W104" s="113"/>
      <c r="X104" s="113"/>
      <c r="Y104" s="114">
        <f>SUM(Y8:Y103)</f>
        <v>0.2316538841949999</v>
      </c>
      <c r="Z104" s="114">
        <f>SUM(Z8:Z103)</f>
        <v>0</v>
      </c>
      <c r="AA104" s="115">
        <f>SUM(AA8:AA103)</f>
        <v>1.0275196058825</v>
      </c>
      <c r="AB104" s="116">
        <f>SUM(AB8:AB103)</f>
        <v>1.0275196058825</v>
      </c>
      <c r="AC104" s="117">
        <f>SUM(AC8:AC103)</f>
        <v>0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0.00580438374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0.1591731443375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1.0333239896225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52.7304</v>
      </c>
      <c r="AH152" s="86">
        <f>MIN(AG152,$C$2)</f>
        <v>52.7304</v>
      </c>
    </row>
    <row r="153" spans="1:37" customHeight="1" ht="16">
      <c r="AE153" s="16"/>
      <c r="AF153" s="133">
        <f>ROUND((AF152-0.01),2)</f>
        <v>50.03</v>
      </c>
      <c r="AG153" s="134">
        <f>2*$A$2/5</f>
        <v>105.4608</v>
      </c>
      <c r="AH153" s="86">
        <f>MIN(AG153,$C$2)</f>
        <v>105.4608</v>
      </c>
    </row>
    <row r="154" spans="1:37" customHeight="1" ht="16">
      <c r="AE154" s="16"/>
      <c r="AF154" s="133">
        <f>ROUND((AF153-0.01),2)</f>
        <v>50.02</v>
      </c>
      <c r="AG154" s="134">
        <f>3*$A$2/5</f>
        <v>158.1912</v>
      </c>
      <c r="AH154" s="86">
        <f>MIN(AG154,$C$2)</f>
        <v>158.1912</v>
      </c>
    </row>
    <row r="155" spans="1:37" customHeight="1" ht="16">
      <c r="AE155" s="16"/>
      <c r="AF155" s="133">
        <f>ROUND((AF154-0.01),2)</f>
        <v>50.01</v>
      </c>
      <c r="AG155" s="134">
        <f>4*$A$2/5</f>
        <v>210.9216</v>
      </c>
      <c r="AH155" s="86">
        <f>MIN(AG155,$C$2)</f>
        <v>210.9216</v>
      </c>
    </row>
    <row r="156" spans="1:37" customHeight="1" ht="16">
      <c r="AE156" s="16"/>
      <c r="AF156" s="133">
        <f>ROUND((AF155-0.01),2)</f>
        <v>50</v>
      </c>
      <c r="AG156" s="134">
        <f>5*$A$2/5</f>
        <v>263.652</v>
      </c>
      <c r="AH156" s="86">
        <f>MIN(AG156,$C$2)</f>
        <v>263.652</v>
      </c>
    </row>
    <row r="157" spans="1:37" customHeight="1" ht="16">
      <c r="AE157" s="16"/>
      <c r="AF157" s="133">
        <f>ROUND((AF156-0.01),2)</f>
        <v>49.99</v>
      </c>
      <c r="AG157" s="134">
        <f>50+15*$A$2/16</f>
        <v>297.17375</v>
      </c>
      <c r="AH157" s="86">
        <f>MIN(AG157,$C$2)</f>
        <v>297.17375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330.6955</v>
      </c>
      <c r="AH158" s="86">
        <f>MIN(AG158,$C$2)</f>
        <v>330.6955</v>
      </c>
    </row>
    <row r="159" spans="1:37" customHeight="1" ht="16">
      <c r="AE159" s="16"/>
      <c r="AF159" s="133">
        <f>ROUND((AF158-0.01),2)</f>
        <v>49.97</v>
      </c>
      <c r="AG159" s="134">
        <f>150+13*$A$2/16</f>
        <v>364.21725</v>
      </c>
      <c r="AH159" s="86">
        <f>MIN(AG159,$C$2)</f>
        <v>364.21725</v>
      </c>
    </row>
    <row r="160" spans="1:37" customHeight="1" ht="16">
      <c r="AE160" s="16"/>
      <c r="AF160" s="133">
        <f>ROUND((AF159-0.01),2)</f>
        <v>49.96</v>
      </c>
      <c r="AG160" s="134">
        <f>200+12*$A$2/16</f>
        <v>397.739</v>
      </c>
      <c r="AH160" s="86">
        <f>MIN(AG160,$C$2)</f>
        <v>397.739</v>
      </c>
    </row>
    <row r="161" spans="1:37" customHeight="1" ht="16">
      <c r="AE161" s="16"/>
      <c r="AF161" s="133">
        <f>ROUND((AF160-0.01),2)</f>
        <v>49.95</v>
      </c>
      <c r="AG161" s="134">
        <f>250+11*$A$2/16</f>
        <v>431.26075</v>
      </c>
      <c r="AH161" s="86">
        <f>MIN(AG161,$C$2)</f>
        <v>431.26075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464.7825</v>
      </c>
      <c r="AH162" s="86">
        <f>MIN(AG162,$C$2)</f>
        <v>464.7825</v>
      </c>
    </row>
    <row r="163" spans="1:37" customHeight="1" ht="16">
      <c r="AE163" s="16"/>
      <c r="AF163" s="133">
        <f>ROUND((AF162-0.01),2)</f>
        <v>49.93</v>
      </c>
      <c r="AG163" s="134">
        <f>350+9*$A$2/16</f>
        <v>498.30425</v>
      </c>
      <c r="AH163" s="86">
        <f>MIN(AG163,$C$2)</f>
        <v>498.30425</v>
      </c>
    </row>
    <row r="164" spans="1:37" customHeight="1" ht="15">
      <c r="AE164" s="16"/>
      <c r="AF164" s="133">
        <f>ROUND((AF163-0.01),2)</f>
        <v>49.92</v>
      </c>
      <c r="AG164" s="134">
        <f>400+8*$A$2/16</f>
        <v>531.826</v>
      </c>
      <c r="AH164" s="135">
        <f>MIN(AG164,$C$2)</f>
        <v>531.826</v>
      </c>
    </row>
    <row r="165" spans="1:37" customHeight="1" ht="15">
      <c r="AE165" s="16"/>
      <c r="AF165" s="133">
        <f>ROUND((AF164-0.01),2)</f>
        <v>49.91</v>
      </c>
      <c r="AG165" s="134">
        <f>450+7*$A$2/16</f>
        <v>565.34775</v>
      </c>
      <c r="AH165" s="135">
        <f>MIN(AG165,$C$2)</f>
        <v>565.34775</v>
      </c>
    </row>
    <row r="166" spans="1:37" customHeight="1" ht="15">
      <c r="AE166" s="16"/>
      <c r="AF166" s="133">
        <f>ROUND((AF165-0.01),2)</f>
        <v>49.9</v>
      </c>
      <c r="AG166" s="134">
        <f>500+6*$A$2/16</f>
        <v>598.8695</v>
      </c>
      <c r="AH166" s="135">
        <f>MIN(AG166,$C$2)</f>
        <v>598.8695</v>
      </c>
    </row>
    <row r="167" spans="1:37" customHeight="1" ht="15">
      <c r="AE167" s="16"/>
      <c r="AF167" s="133">
        <f>ROUND((AF166-0.01),2)</f>
        <v>49.89</v>
      </c>
      <c r="AG167" s="134">
        <f>550+5*$A$2/16</f>
        <v>632.39125</v>
      </c>
      <c r="AH167" s="135">
        <f>MIN(AG167,$C$2)</f>
        <v>632.39125</v>
      </c>
    </row>
    <row r="168" spans="1:37" customHeight="1" ht="15">
      <c r="AE168" s="16"/>
      <c r="AF168" s="133">
        <f>ROUND((AF167-0.01),2)</f>
        <v>49.88</v>
      </c>
      <c r="AG168" s="134">
        <f>600+4*$A$2/16</f>
        <v>665.913</v>
      </c>
      <c r="AH168" s="135">
        <f>MIN(AG168,$C$2)</f>
        <v>665.913</v>
      </c>
    </row>
    <row r="169" spans="1:37" customHeight="1" ht="15">
      <c r="AE169" s="16"/>
      <c r="AF169" s="133">
        <f>ROUND((AF168-0.01),2)</f>
        <v>49.87</v>
      </c>
      <c r="AG169" s="134">
        <f>650+3*$A$2/16</f>
        <v>699.43475</v>
      </c>
      <c r="AH169" s="135">
        <f>MIN(AG169,$C$2)</f>
        <v>699.43475</v>
      </c>
    </row>
    <row r="170" spans="1:37" customHeight="1" ht="15">
      <c r="AE170" s="16"/>
      <c r="AF170" s="133">
        <f>ROUND((AF169-0.01),2)</f>
        <v>49.86</v>
      </c>
      <c r="AG170" s="134">
        <f>700+2*$A$2/16</f>
        <v>732.9565</v>
      </c>
      <c r="AH170" s="135">
        <f>MIN(AG170,$C$2)</f>
        <v>732.9565</v>
      </c>
    </row>
    <row r="171" spans="1:37" customHeight="1" ht="15">
      <c r="AE171" s="16"/>
      <c r="AF171" s="133">
        <f>ROUND((AF170-0.01),2)</f>
        <v>49.85</v>
      </c>
      <c r="AG171" s="134">
        <f>750+1*$A$2/16</f>
        <v>766.47825</v>
      </c>
      <c r="AH171" s="135">
        <f>MIN(AG171,$C$2)</f>
        <v>766.47825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2020-02-24</vt:lpstr>
      <vt:lpstr>2020-02-25</vt:lpstr>
      <vt:lpstr>2020-02-26</vt:lpstr>
      <vt:lpstr>2020-02-27</vt:lpstr>
      <vt:lpstr>2020-02-28</vt:lpstr>
      <vt:lpstr>2020-02-29</vt:lpstr>
      <vt:lpstr>2020-03-01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dcterms:created xsi:type="dcterms:W3CDTF">2019-07-26T16:16:07+05:30</dcterms:created>
  <dcterms:modified xsi:type="dcterms:W3CDTF">2019-09-18T09:23:31+05:30</dcterms:modified>
  <dc:title/>
  <dc:description/>
  <dc:subject/>
  <cp:keywords/>
  <cp:category/>
</cp:coreProperties>
</file>