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<sst xmlns="http://schemas.openxmlformats.org/spreadsheetml/2006/main" uniqueCount="63">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</sst>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"/>
    <numFmt numFmtId="171" formatCode="0.0000000"/>
    <numFmt numFmtId="172" formatCode="[h]:mm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0"/>
      <i val="0"/>
      <strike val="0"/>
      <u val="singl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F99FF"/>
        <bgColor rgb="FFFF99CC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15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0" fillId="4" borderId="2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2" numFmtId="0" fillId="5" borderId="3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6" borderId="4" applyFont="1" applyNumberFormat="0" applyFill="1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6" borderId="5" applyFont="1" applyNumberFormat="0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0" fillId="6" borderId="5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6" borderId="5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3" numFmtId="0" fillId="6" borderId="6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6" borderId="2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7" borderId="7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4" numFmtId="2" fillId="7" borderId="2" applyFont="1" applyNumberFormat="1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7" borderId="8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5" numFmtId="9" fillId="8" borderId="3" applyFont="1" applyNumberFormat="1" applyFill="1" applyBorder="1" applyAlignment="1" applyProtection="true">
      <alignment horizontal="right" vertical="bottom" textRotation="0" wrapText="false" shrinkToFit="false"/>
      <protection locked="true" hidden="false"/>
    </xf>
    <xf xfId="0" fontId="3" numFmtId="0" fillId="9" borderId="9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0" borderId="1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9" borderId="1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true" hidden="false"/>
    </xf>
    <xf xfId="0" fontId="2" numFmtId="0" fillId="3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4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6" numFmtId="2" fillId="5" borderId="12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4" borderId="0" applyFont="1" applyNumberFormat="0" applyFill="1" applyBorder="0" applyAlignment="1" applyProtection="true">
      <alignment horizontal="center" vertical="bottom" textRotation="0" wrapText="false" shrinkToFit="false"/>
      <protection locked="true" hidden="false"/>
    </xf>
    <xf xfId="0" fontId="1" numFmtId="164" fillId="11" borderId="1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9" fillId="8" borderId="13" applyFont="1" applyNumberFormat="1" applyFill="1" applyBorder="1" applyAlignment="1" applyProtection="true">
      <alignment horizontal="right" vertical="bottom" textRotation="0" wrapText="false" shrinkToFit="false"/>
      <protection locked="true" hidden="false"/>
    </xf>
    <xf xfId="0" fontId="3" numFmtId="0" fillId="9" borderId="14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0" borderId="1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9" borderId="16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4" borderId="17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164" fillId="4" borderId="0" applyFont="0" applyNumberFormat="1" applyFill="1" applyBorder="0" applyAlignment="0" applyProtection="true">
      <alignment horizontal="general" vertical="bottom" textRotation="0" wrapText="false" shrinkToFit="false"/>
      <protection locked="true" hidden="false"/>
    </xf>
    <xf xfId="0" fontId="7" numFmtId="164" fillId="11" borderId="12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5" numFmtId="9" fillId="8" borderId="13" applyFont="1" applyNumberFormat="1" applyFill="1" applyBorder="1" applyAlignment="1" applyProtection="true">
      <alignment horizontal="right" vertical="bottom" textRotation="0" wrapText="false" shrinkToFit="false"/>
      <protection locked="true" hidden="false"/>
    </xf>
    <xf xfId="0" fontId="8" numFmtId="0" fillId="4" borderId="17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9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 hidden="false"/>
    </xf>
    <xf xfId="0" fontId="10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true" hidden="false"/>
    </xf>
    <xf xfId="0" fontId="10" numFmtId="166" fillId="4" borderId="0" applyFont="1" applyNumberFormat="1" applyFill="1" applyBorder="0" applyAlignment="1" applyProtection="true">
      <alignment horizontal="center" vertical="bottom" textRotation="0" wrapText="true" shrinkToFit="false"/>
      <protection locked="true" hidden="false"/>
    </xf>
    <xf xfId="0" fontId="11" numFmtId="166" fillId="3" borderId="1" applyFont="1" applyNumberFormat="1" applyFill="1" applyBorder="1" applyAlignment="1" applyProtection="true">
      <alignment horizontal="center" vertical="bottom" textRotation="0" wrapText="true" shrinkToFit="false"/>
      <protection locked="true" hidden="false"/>
    </xf>
    <xf xfId="0" fontId="10" numFmtId="166" fillId="2" borderId="18" applyFont="1" applyNumberFormat="1" applyFill="0" applyBorder="1" applyAlignment="1" applyProtection="true">
      <alignment horizontal="general" vertical="bottom" textRotation="0" wrapText="true" shrinkToFit="false"/>
      <protection locked="true" hidden="false"/>
    </xf>
    <xf xfId="0" fontId="10" numFmtId="166" fillId="8" borderId="19" applyFont="1" applyNumberFormat="1" applyFill="1" applyBorder="1" applyAlignment="1" applyProtection="true">
      <alignment horizontal="center" vertical="bottom" textRotation="0" wrapText="true" shrinkToFit="false"/>
      <protection locked="true" hidden="false"/>
    </xf>
    <xf xfId="0" fontId="3" numFmtId="0" fillId="9" borderId="2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0" borderId="2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9" borderId="22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6" numFmtId="0" fillId="12" borderId="4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6" numFmtId="0" fillId="12" borderId="5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2" borderId="5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2" borderId="6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13" borderId="23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3" borderId="1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3" borderId="1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4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12" numFmtId="0" fillId="8" borderId="2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6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8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27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15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16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8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9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3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3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32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5" borderId="33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2" fillId="16" borderId="3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170" fillId="16" borderId="3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71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34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3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27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3" borderId="15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15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171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16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36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3" borderId="4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6" borderId="6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6" borderId="17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6" borderId="18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2" borderId="37" applyFont="0" applyNumberFormat="0" applyFill="0" applyBorder="1" applyAlignment="1" applyProtection="true">
      <alignment horizontal="center" vertical="bottom" textRotation="0" wrapText="true" shrinkToFit="false"/>
      <protection locked="true" hidden="false"/>
    </xf>
    <xf xfId="0" fontId="14" numFmtId="2" fillId="2" borderId="38" applyFont="1" applyNumberFormat="1" applyFill="0" applyBorder="1" applyAlignment="1" applyProtection="true">
      <alignment horizontal="center" vertical="top" textRotation="0" wrapText="false" shrinkToFit="true"/>
      <protection locked="true" hidden="false"/>
    </xf>
    <xf xfId="0" fontId="15" numFmtId="2" fillId="14" borderId="27" applyFont="1" applyNumberFormat="1" applyFill="1" applyBorder="1" applyAlignment="1" applyProtection="true">
      <alignment horizontal="center" vertical="top" textRotation="0" wrapText="false" shrinkToFit="true"/>
      <protection locked="true" hidden="false"/>
    </xf>
    <xf xfId="0" fontId="15" numFmtId="2" fillId="14" borderId="16" applyFont="1" applyNumberFormat="1" applyFill="1" applyBorder="1" applyAlignment="1" applyProtection="true">
      <alignment horizontal="center" vertical="top" textRotation="0" wrapText="false" shrinkToFit="true"/>
      <protection locked="true" hidden="false"/>
    </xf>
    <xf xfId="0" fontId="6" numFmtId="2" fillId="14" borderId="15" applyFont="1" applyNumberFormat="1" applyFill="1" applyBorder="1" applyAlignment="1" applyProtection="true">
      <alignment horizontal="center" vertical="top" textRotation="0" wrapText="true" shrinkToFit="false"/>
      <protection locked="true" hidden="false"/>
    </xf>
    <xf xfId="0" fontId="14" numFmtId="2" fillId="2" borderId="39" applyFont="1" applyNumberFormat="1" applyFill="0" applyBorder="1" applyAlignment="1" applyProtection="true">
      <alignment horizontal="center" vertical="top" textRotation="0" wrapText="false" shrinkToFit="true"/>
      <protection locked="true" hidden="false"/>
    </xf>
    <xf xfId="0" fontId="0" numFmtId="168" fillId="2" borderId="0" applyFont="0" applyNumberFormat="1" applyFill="0" applyBorder="0" applyAlignment="1" applyProtection="true">
      <alignment horizontal="center" vertical="bottom" textRotation="0" wrapText="false" shrinkToFit="false"/>
      <protection locked="true" hidden="false"/>
    </xf>
    <xf xfId="0" fontId="0" numFmtId="168" fillId="2" borderId="0" applyFont="0" applyNumberFormat="1" applyFill="0" applyBorder="0" applyAlignment="0" applyProtection="true">
      <alignment horizontal="general" vertical="bottom" textRotation="0" wrapText="false" shrinkToFit="false"/>
      <protection locked="true" hidden="false"/>
    </xf>
    <xf xfId="0" fontId="5" numFmtId="2" fillId="14" borderId="27" applyFont="1" applyNumberFormat="1" applyFill="1" applyBorder="1" applyAlignment="1" applyProtection="true">
      <alignment horizontal="center" vertical="bottom" textRotation="0" wrapText="true" shrinkToFit="false"/>
      <protection locked="true" hidden="false"/>
    </xf>
    <xf xfId="0" fontId="5" numFmtId="2" fillId="14" borderId="27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5" numFmtId="2" fillId="14" borderId="15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0" applyFont="0" applyNumberFormat="1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167" fillId="2" borderId="40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2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3" borderId="2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2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4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5" borderId="41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2" fillId="16" borderId="41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170" fillId="16" borderId="41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2" borderId="4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1" fillId="2" borderId="4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1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22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42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7" borderId="43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4" applyFont="0" applyNumberFormat="1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168" fillId="17" borderId="44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4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70" fillId="17" borderId="44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17" borderId="45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5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8" borderId="46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7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8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6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2" borderId="0" applyFont="0" applyNumberFormat="0" applyFill="0" applyBorder="0" applyAlignment="1" applyProtection="true">
      <alignment horizontal="right" vertical="bottom" textRotation="0" wrapText="false" shrinkToFit="false"/>
      <protection locked="true" hidden="false"/>
    </xf>
    <xf xfId="0" fontId="0" numFmtId="0" fillId="19" borderId="17" applyFont="0" applyNumberFormat="0" applyFill="1" applyBorder="1" applyAlignment="1" applyProtection="true">
      <alignment horizontal="right" vertical="bottom" textRotation="0" wrapText="false" shrinkToFit="false"/>
      <protection locked="true" hidden="false"/>
    </xf>
    <xf xfId="0" fontId="3" numFmtId="2" fillId="20" borderId="49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19" borderId="18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2" borderId="1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2" fillId="21" borderId="1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22" borderId="19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19" borderId="17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9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19" borderId="50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9" borderId="5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9" borderId="52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168" fillId="2" borderId="0" applyFont="1" applyNumberFormat="1" applyFill="0" applyBorder="0" applyAlignment="1" applyProtection="true">
      <alignment horizontal="center" vertical="bottom" textRotation="0" wrapText="false" shrinkToFit="false"/>
      <protection locked="true" hidden="false"/>
    </xf>
    <xf xfId="0" fontId="3" numFmtId="0" fillId="14" borderId="27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4" borderId="1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4" borderId="16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5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4" borderId="54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0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3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3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3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92D050"/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cols>
    <col min="18" max="18" width="19" customWidth="true" style="0"/>
    <col min="25" max="25" width="19.42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0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255.962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7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75">
      <c r="A8" s="61">
        <v>0</v>
      </c>
      <c r="B8" s="62">
        <v>0.0104166666666667</v>
      </c>
      <c r="C8" s="63">
        <v>50</v>
      </c>
      <c r="D8" s="64">
        <f>ROUND(C8,2)</f>
        <v>50</v>
      </c>
      <c r="E8" s="65">
        <v>255.96</v>
      </c>
      <c r="F8" s="66">
        <v>26.85</v>
      </c>
      <c r="G8" s="67">
        <v>0</v>
      </c>
      <c r="H8" s="68">
        <f>MAX(G8,-0.12*F8)</f>
        <v>0</v>
      </c>
      <c r="I8" s="68">
        <f>IF(ABS(F8)&lt;=10,0.5,IF(ABS(F8)&lt;=25,1,IF(ABS(F8)&lt;=100,2,10)))</f>
        <v>2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3.222</v>
      </c>
      <c r="T8" s="65">
        <f>MIN($T$6/100*F8,200)</f>
        <v>4.0275</v>
      </c>
      <c r="U8" s="65">
        <f>MIN($U$6/100*F8,250)</f>
        <v>5.370000000000001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73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75">
      <c r="A9" s="76">
        <v>0.0104166666666667</v>
      </c>
      <c r="B9" s="77">
        <v>0.0208333333333333</v>
      </c>
      <c r="C9" s="78">
        <v>50.02</v>
      </c>
      <c r="D9" s="79">
        <f>ROUND(C9,2)</f>
        <v>50.02</v>
      </c>
      <c r="E9" s="65">
        <v>153.58</v>
      </c>
      <c r="F9" s="66">
        <v>26.85</v>
      </c>
      <c r="G9" s="80">
        <v>0</v>
      </c>
      <c r="H9" s="68">
        <f>MAX(G9,-0.12*F9)</f>
        <v>0</v>
      </c>
      <c r="I9" s="68">
        <f>IF(ABS(F9)&lt;=10,0.5,IF(ABS(F9)&lt;=25,1,IF(ABS(F9)&lt;=100,2,10)))</f>
        <v>2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3.222</v>
      </c>
      <c r="T9" s="65">
        <f>MIN($T$6/100*F9,200)</f>
        <v>4.0275</v>
      </c>
      <c r="U9" s="65">
        <f>MIN($U$6/100*F9,250)</f>
        <v>5.370000000000001</v>
      </c>
      <c r="V9" s="65">
        <v>0.2</v>
      </c>
      <c r="W9" s="65">
        <v>0.2</v>
      </c>
      <c r="X9" s="65">
        <v>0.6</v>
      </c>
      <c r="Y9" s="73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81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75">
      <c r="A10" s="76">
        <v>0.0208333333333333</v>
      </c>
      <c r="B10" s="77">
        <v>0.03125</v>
      </c>
      <c r="C10" s="78">
        <v>50.04</v>
      </c>
      <c r="D10" s="79">
        <f>ROUND(C10,2)</f>
        <v>50.04</v>
      </c>
      <c r="E10" s="65">
        <v>51.19</v>
      </c>
      <c r="F10" s="66">
        <v>26.85</v>
      </c>
      <c r="G10" s="80">
        <v>0</v>
      </c>
      <c r="H10" s="68">
        <f>MAX(G10,-0.12*F10)</f>
        <v>0</v>
      </c>
      <c r="I10" s="68">
        <f>IF(ABS(F10)&lt;=10,0.5,IF(ABS(F10)&lt;=25,1,IF(ABS(F10)&lt;=100,2,10)))</f>
        <v>2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3.222</v>
      </c>
      <c r="T10" s="65">
        <f>MIN($T$6/100*F10,200)</f>
        <v>4.0275</v>
      </c>
      <c r="U10" s="65">
        <f>MIN($U$6/100*F10,250)</f>
        <v>5.370000000000001</v>
      </c>
      <c r="V10" s="65">
        <v>0.2</v>
      </c>
      <c r="W10" s="65">
        <v>0.2</v>
      </c>
      <c r="X10" s="65">
        <v>0.6</v>
      </c>
      <c r="Y10" s="73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81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7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255.96</v>
      </c>
      <c r="F11" s="66">
        <v>26.85</v>
      </c>
      <c r="G11" s="80">
        <v>0</v>
      </c>
      <c r="H11" s="68">
        <f>MAX(G11,-0.12*F11)</f>
        <v>0</v>
      </c>
      <c r="I11" s="68">
        <f>IF(ABS(F11)&lt;=10,0.5,IF(ABS(F11)&lt;=25,1,IF(ABS(F11)&lt;=100,2,10)))</f>
        <v>2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3.222</v>
      </c>
      <c r="T11" s="65">
        <f>MIN($T$6/100*F11,200)</f>
        <v>4.0275</v>
      </c>
      <c r="U11" s="65">
        <f>MIN($U$6/100*F11,250)</f>
        <v>5.370000000000001</v>
      </c>
      <c r="V11" s="65">
        <v>0.2</v>
      </c>
      <c r="W11" s="65">
        <v>0.2</v>
      </c>
      <c r="X11" s="65">
        <v>0.6</v>
      </c>
      <c r="Y11" s="73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81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75">
      <c r="A12" s="76">
        <v>0.0416666666666667</v>
      </c>
      <c r="B12" s="77">
        <v>0.0520833333333334</v>
      </c>
      <c r="C12" s="78">
        <v>49.99</v>
      </c>
      <c r="D12" s="79">
        <f>ROUND(C12,2)</f>
        <v>49.99</v>
      </c>
      <c r="E12" s="65">
        <v>289.96</v>
      </c>
      <c r="F12" s="66">
        <v>26.85</v>
      </c>
      <c r="G12" s="80">
        <v>0</v>
      </c>
      <c r="H12" s="68">
        <f>MAX(G12,-0.12*F12)</f>
        <v>0</v>
      </c>
      <c r="I12" s="68">
        <f>IF(ABS(F12)&lt;=10,0.5,IF(ABS(F12)&lt;=25,1,IF(ABS(F12)&lt;=100,2,10)))</f>
        <v>2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3.222</v>
      </c>
      <c r="T12" s="65">
        <f>MIN($T$6/100*F12,200)</f>
        <v>4.0275</v>
      </c>
      <c r="U12" s="65">
        <f>MIN($U$6/100*F12,250)</f>
        <v>5.370000000000001</v>
      </c>
      <c r="V12" s="65">
        <v>0.2</v>
      </c>
      <c r="W12" s="65">
        <v>0.2</v>
      </c>
      <c r="X12" s="65">
        <v>0.6</v>
      </c>
      <c r="Y12" s="73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81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75">
      <c r="A13" s="76">
        <v>0.0520833333333333</v>
      </c>
      <c r="B13" s="77">
        <v>0.0625</v>
      </c>
      <c r="C13" s="78">
        <v>50.04</v>
      </c>
      <c r="D13" s="79">
        <f>ROUND(C13,2)</f>
        <v>50.04</v>
      </c>
      <c r="E13" s="65">
        <v>51.19</v>
      </c>
      <c r="F13" s="66">
        <v>26.85</v>
      </c>
      <c r="G13" s="80">
        <v>0</v>
      </c>
      <c r="H13" s="68">
        <f>MAX(G13,-0.12*F13)</f>
        <v>0</v>
      </c>
      <c r="I13" s="68">
        <f>IF(ABS(F13)&lt;=10,0.5,IF(ABS(F13)&lt;=25,1,IF(ABS(F13)&lt;=100,2,10)))</f>
        <v>2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3.222</v>
      </c>
      <c r="T13" s="65">
        <f>MIN($T$6/100*F13,200)</f>
        <v>4.0275</v>
      </c>
      <c r="U13" s="65">
        <f>MIN($U$6/100*F13,250)</f>
        <v>5.370000000000001</v>
      </c>
      <c r="V13" s="65">
        <v>0.2</v>
      </c>
      <c r="W13" s="65">
        <v>0.2</v>
      </c>
      <c r="X13" s="65">
        <v>0.6</v>
      </c>
      <c r="Y13" s="73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81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75">
      <c r="A14" s="76">
        <v>0.0625</v>
      </c>
      <c r="B14" s="77">
        <v>0.0729166666666667</v>
      </c>
      <c r="C14" s="78">
        <v>50.03</v>
      </c>
      <c r="D14" s="79">
        <f>ROUND(C14,2)</f>
        <v>50.03</v>
      </c>
      <c r="E14" s="65">
        <v>102.38</v>
      </c>
      <c r="F14" s="66">
        <v>26.85</v>
      </c>
      <c r="G14" s="80">
        <v>0</v>
      </c>
      <c r="H14" s="68">
        <f>MAX(G14,-0.12*F14)</f>
        <v>0</v>
      </c>
      <c r="I14" s="68">
        <f>IF(ABS(F14)&lt;=10,0.5,IF(ABS(F14)&lt;=25,1,IF(ABS(F14)&lt;=100,2,10)))</f>
        <v>2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3.222</v>
      </c>
      <c r="T14" s="65">
        <f>MIN($T$6/100*F14,200)</f>
        <v>4.0275</v>
      </c>
      <c r="U14" s="65">
        <f>MIN($U$6/100*F14,250)</f>
        <v>5.370000000000001</v>
      </c>
      <c r="V14" s="65">
        <v>0.2</v>
      </c>
      <c r="W14" s="65">
        <v>0.2</v>
      </c>
      <c r="X14" s="65">
        <v>0.6</v>
      </c>
      <c r="Y14" s="73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81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75">
      <c r="A15" s="76">
        <v>0.0729166666666667</v>
      </c>
      <c r="B15" s="77">
        <v>0.0833333333333334</v>
      </c>
      <c r="C15" s="78">
        <v>49.99</v>
      </c>
      <c r="D15" s="79">
        <f>ROUND(C15,2)</f>
        <v>49.99</v>
      </c>
      <c r="E15" s="65">
        <v>289.96</v>
      </c>
      <c r="F15" s="66">
        <v>26.85</v>
      </c>
      <c r="G15" s="80">
        <v>0</v>
      </c>
      <c r="H15" s="68">
        <f>MAX(G15,-0.12*F15)</f>
        <v>0</v>
      </c>
      <c r="I15" s="68">
        <f>IF(ABS(F15)&lt;=10,0.5,IF(ABS(F15)&lt;=25,1,IF(ABS(F15)&lt;=100,2,10)))</f>
        <v>2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3.222</v>
      </c>
      <c r="T15" s="65">
        <f>MIN($T$6/100*F15,200)</f>
        <v>4.0275</v>
      </c>
      <c r="U15" s="65">
        <f>MIN($U$6/100*F15,250)</f>
        <v>5.370000000000001</v>
      </c>
      <c r="V15" s="65">
        <v>0.2</v>
      </c>
      <c r="W15" s="65">
        <v>0.2</v>
      </c>
      <c r="X15" s="65">
        <v>0.6</v>
      </c>
      <c r="Y15" s="73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81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75">
      <c r="A16" s="76">
        <v>0.0833333333333333</v>
      </c>
      <c r="B16" s="77">
        <v>0.09375</v>
      </c>
      <c r="C16" s="78">
        <v>50.04</v>
      </c>
      <c r="D16" s="79">
        <f>ROUND(C16,2)</f>
        <v>50.04</v>
      </c>
      <c r="E16" s="65">
        <v>51.19</v>
      </c>
      <c r="F16" s="66">
        <v>26.85</v>
      </c>
      <c r="G16" s="80">
        <v>0</v>
      </c>
      <c r="H16" s="68">
        <f>MAX(G16,-0.12*F16)</f>
        <v>0</v>
      </c>
      <c r="I16" s="68">
        <f>IF(ABS(F16)&lt;=10,0.5,IF(ABS(F16)&lt;=25,1,IF(ABS(F16)&lt;=100,2,10)))</f>
        <v>2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3.222</v>
      </c>
      <c r="T16" s="65">
        <f>MIN($T$6/100*F16,200)</f>
        <v>4.0275</v>
      </c>
      <c r="U16" s="65">
        <f>MIN($U$6/100*F16,250)</f>
        <v>5.370000000000001</v>
      </c>
      <c r="V16" s="65">
        <v>0.2</v>
      </c>
      <c r="W16" s="65">
        <v>0.2</v>
      </c>
      <c r="X16" s="65">
        <v>0.6</v>
      </c>
      <c r="Y16" s="73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81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75">
      <c r="A17" s="76">
        <v>0.09375</v>
      </c>
      <c r="B17" s="77">
        <v>0.104166666666667</v>
      </c>
      <c r="C17" s="78">
        <v>50.01</v>
      </c>
      <c r="D17" s="79">
        <f>ROUND(C17,2)</f>
        <v>50.01</v>
      </c>
      <c r="E17" s="65">
        <v>204.77</v>
      </c>
      <c r="F17" s="66">
        <v>26.85</v>
      </c>
      <c r="G17" s="80">
        <v>0</v>
      </c>
      <c r="H17" s="68">
        <f>MAX(G17,-0.12*F17)</f>
        <v>0</v>
      </c>
      <c r="I17" s="68">
        <f>IF(ABS(F17)&lt;=10,0.5,IF(ABS(F17)&lt;=25,1,IF(ABS(F17)&lt;=100,2,10)))</f>
        <v>2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3.222</v>
      </c>
      <c r="T17" s="65">
        <f>MIN($T$6/100*F17,200)</f>
        <v>4.0275</v>
      </c>
      <c r="U17" s="65">
        <f>MIN($U$6/100*F17,250)</f>
        <v>5.370000000000001</v>
      </c>
      <c r="V17" s="65">
        <v>0.2</v>
      </c>
      <c r="W17" s="65">
        <v>0.2</v>
      </c>
      <c r="X17" s="65">
        <v>0.6</v>
      </c>
      <c r="Y17" s="73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81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75">
      <c r="A18" s="76">
        <v>0.104166666666667</v>
      </c>
      <c r="B18" s="77">
        <v>0.114583333333334</v>
      </c>
      <c r="C18" s="78">
        <v>50.01</v>
      </c>
      <c r="D18" s="79">
        <f>ROUND(C18,2)</f>
        <v>50.01</v>
      </c>
      <c r="E18" s="65">
        <v>204.77</v>
      </c>
      <c r="F18" s="66">
        <v>26.85</v>
      </c>
      <c r="G18" s="80">
        <v>0</v>
      </c>
      <c r="H18" s="68">
        <f>MAX(G18,-0.12*F18)</f>
        <v>0</v>
      </c>
      <c r="I18" s="68">
        <f>IF(ABS(F18)&lt;=10,0.5,IF(ABS(F18)&lt;=25,1,IF(ABS(F18)&lt;=100,2,10)))</f>
        <v>2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3.222</v>
      </c>
      <c r="T18" s="65">
        <f>MIN($T$6/100*F18,200)</f>
        <v>4.0275</v>
      </c>
      <c r="U18" s="65">
        <f>MIN($U$6/100*F18,250)</f>
        <v>5.370000000000001</v>
      </c>
      <c r="V18" s="65">
        <v>0.2</v>
      </c>
      <c r="W18" s="65">
        <v>0.2</v>
      </c>
      <c r="X18" s="65">
        <v>0.6</v>
      </c>
      <c r="Y18" s="73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81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75">
      <c r="A19" s="76">
        <v>0.114583333333333</v>
      </c>
      <c r="B19" s="77">
        <v>0.125</v>
      </c>
      <c r="C19" s="78">
        <v>50.03</v>
      </c>
      <c r="D19" s="79">
        <f>ROUND(C19,2)</f>
        <v>50.03</v>
      </c>
      <c r="E19" s="65">
        <v>102.38</v>
      </c>
      <c r="F19" s="66">
        <v>26.85</v>
      </c>
      <c r="G19" s="80">
        <v>0</v>
      </c>
      <c r="H19" s="68">
        <f>MAX(G19,-0.12*F19)</f>
        <v>0</v>
      </c>
      <c r="I19" s="68">
        <f>IF(ABS(F19)&lt;=10,0.5,IF(ABS(F19)&lt;=25,1,IF(ABS(F19)&lt;=100,2,10)))</f>
        <v>2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3.222</v>
      </c>
      <c r="T19" s="65">
        <f>MIN($T$6/100*F19,200)</f>
        <v>4.0275</v>
      </c>
      <c r="U19" s="65">
        <f>MIN($U$6/100*F19,250)</f>
        <v>5.370000000000001</v>
      </c>
      <c r="V19" s="65">
        <v>0.2</v>
      </c>
      <c r="W19" s="65">
        <v>0.2</v>
      </c>
      <c r="X19" s="65">
        <v>0.6</v>
      </c>
      <c r="Y19" s="73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81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75">
      <c r="A20" s="76">
        <v>0.125</v>
      </c>
      <c r="B20" s="77">
        <v>0.135416666666667</v>
      </c>
      <c r="C20" s="78">
        <v>49.97</v>
      </c>
      <c r="D20" s="79">
        <f>ROUND(C20,2)</f>
        <v>49.97</v>
      </c>
      <c r="E20" s="65">
        <v>357.97</v>
      </c>
      <c r="F20" s="66">
        <v>26.85</v>
      </c>
      <c r="G20" s="80">
        <v>0</v>
      </c>
      <c r="H20" s="68">
        <f>MAX(G20,-0.12*F20)</f>
        <v>0</v>
      </c>
      <c r="I20" s="68">
        <f>IF(ABS(F20)&lt;=10,0.5,IF(ABS(F20)&lt;=25,1,IF(ABS(F20)&lt;=100,2,10)))</f>
        <v>2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3.222</v>
      </c>
      <c r="T20" s="65">
        <f>MIN($T$6/100*F20,200)</f>
        <v>4.0275</v>
      </c>
      <c r="U20" s="65">
        <f>MIN($U$6/100*F20,250)</f>
        <v>5.370000000000001</v>
      </c>
      <c r="V20" s="65">
        <v>0.2</v>
      </c>
      <c r="W20" s="65">
        <v>0.2</v>
      </c>
      <c r="X20" s="65">
        <v>0.6</v>
      </c>
      <c r="Y20" s="73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81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75">
      <c r="A21" s="76">
        <v>0.135416666666667</v>
      </c>
      <c r="B21" s="77">
        <v>0.145833333333334</v>
      </c>
      <c r="C21" s="78">
        <v>49.97</v>
      </c>
      <c r="D21" s="79">
        <f>ROUND(C21,2)</f>
        <v>49.97</v>
      </c>
      <c r="E21" s="65">
        <v>357.97</v>
      </c>
      <c r="F21" s="66">
        <v>26.85</v>
      </c>
      <c r="G21" s="80">
        <v>0</v>
      </c>
      <c r="H21" s="68">
        <f>MAX(G21,-0.12*F21)</f>
        <v>0</v>
      </c>
      <c r="I21" s="68">
        <f>IF(ABS(F21)&lt;=10,0.5,IF(ABS(F21)&lt;=25,1,IF(ABS(F21)&lt;=100,2,10)))</f>
        <v>2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3.222</v>
      </c>
      <c r="T21" s="65">
        <f>MIN($T$6/100*F21,200)</f>
        <v>4.0275</v>
      </c>
      <c r="U21" s="65">
        <f>MIN($U$6/100*F21,250)</f>
        <v>5.370000000000001</v>
      </c>
      <c r="V21" s="65">
        <v>0.2</v>
      </c>
      <c r="W21" s="65">
        <v>0.2</v>
      </c>
      <c r="X21" s="65">
        <v>0.6</v>
      </c>
      <c r="Y21" s="73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81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75">
      <c r="A22" s="76">
        <v>0.145833333333333</v>
      </c>
      <c r="B22" s="77">
        <v>0.15625</v>
      </c>
      <c r="C22" s="78">
        <v>49.95</v>
      </c>
      <c r="D22" s="79">
        <f>ROUND(C22,2)</f>
        <v>49.95</v>
      </c>
      <c r="E22" s="65">
        <v>425.97</v>
      </c>
      <c r="F22" s="66">
        <v>26.85</v>
      </c>
      <c r="G22" s="80">
        <v>0</v>
      </c>
      <c r="H22" s="68">
        <f>MAX(G22,-0.12*F22)</f>
        <v>0</v>
      </c>
      <c r="I22" s="68">
        <f>IF(ABS(F22)&lt;=10,0.5,IF(ABS(F22)&lt;=25,1,IF(ABS(F22)&lt;=100,2,10)))</f>
        <v>2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3.222</v>
      </c>
      <c r="T22" s="65">
        <f>MIN($T$6/100*F22,200)</f>
        <v>4.0275</v>
      </c>
      <c r="U22" s="65">
        <f>MIN($U$6/100*F22,250)</f>
        <v>5.370000000000001</v>
      </c>
      <c r="V22" s="65">
        <v>0.2</v>
      </c>
      <c r="W22" s="65">
        <v>0.2</v>
      </c>
      <c r="X22" s="65">
        <v>0.6</v>
      </c>
      <c r="Y22" s="73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81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75">
      <c r="A23" s="76">
        <v>0.15625</v>
      </c>
      <c r="B23" s="77">
        <v>0.166666666666667</v>
      </c>
      <c r="C23" s="78">
        <v>49.98</v>
      </c>
      <c r="D23" s="79">
        <f>ROUND(C23,2)</f>
        <v>49.98</v>
      </c>
      <c r="E23" s="65">
        <v>323.97</v>
      </c>
      <c r="F23" s="66">
        <v>26.85</v>
      </c>
      <c r="G23" s="80">
        <v>0</v>
      </c>
      <c r="H23" s="68">
        <f>MAX(G23,-0.12*F23)</f>
        <v>0</v>
      </c>
      <c r="I23" s="68">
        <f>IF(ABS(F23)&lt;=10,0.5,IF(ABS(F23)&lt;=25,1,IF(ABS(F23)&lt;=100,2,10)))</f>
        <v>2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3.222</v>
      </c>
      <c r="T23" s="65">
        <f>MIN($T$6/100*F23,200)</f>
        <v>4.0275</v>
      </c>
      <c r="U23" s="65">
        <f>MIN($U$6/100*F23,250)</f>
        <v>5.370000000000001</v>
      </c>
      <c r="V23" s="65">
        <v>0.2</v>
      </c>
      <c r="W23" s="65">
        <v>0.2</v>
      </c>
      <c r="X23" s="65">
        <v>0.6</v>
      </c>
      <c r="Y23" s="73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81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75">
      <c r="A24" s="76">
        <v>0.166666666666667</v>
      </c>
      <c r="B24" s="77">
        <v>0.177083333333334</v>
      </c>
      <c r="C24" s="78">
        <v>49.94</v>
      </c>
      <c r="D24" s="79">
        <f>ROUND(C24,2)</f>
        <v>49.94</v>
      </c>
      <c r="E24" s="65">
        <v>459.98</v>
      </c>
      <c r="F24" s="66">
        <v>26.85</v>
      </c>
      <c r="G24" s="80">
        <v>0</v>
      </c>
      <c r="H24" s="68">
        <f>MAX(G24,-0.12*F24)</f>
        <v>0</v>
      </c>
      <c r="I24" s="68">
        <f>IF(ABS(F24)&lt;=10,0.5,IF(ABS(F24)&lt;=25,1,IF(ABS(F24)&lt;=100,2,10)))</f>
        <v>2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3.222</v>
      </c>
      <c r="T24" s="65">
        <f>MIN($T$6/100*F24,200)</f>
        <v>4.0275</v>
      </c>
      <c r="U24" s="65">
        <f>MIN($U$6/100*F24,250)</f>
        <v>5.370000000000001</v>
      </c>
      <c r="V24" s="65">
        <v>0.2</v>
      </c>
      <c r="W24" s="65">
        <v>0.2</v>
      </c>
      <c r="X24" s="65">
        <v>0.6</v>
      </c>
      <c r="Y24" s="73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81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75">
      <c r="A25" s="76">
        <v>0.177083333333333</v>
      </c>
      <c r="B25" s="77">
        <v>0.1875</v>
      </c>
      <c r="C25" s="78">
        <v>49.97</v>
      </c>
      <c r="D25" s="79">
        <f>ROUND(C25,2)</f>
        <v>49.97</v>
      </c>
      <c r="E25" s="65">
        <v>357.97</v>
      </c>
      <c r="F25" s="66">
        <v>26.85</v>
      </c>
      <c r="G25" s="80">
        <v>0</v>
      </c>
      <c r="H25" s="68">
        <f>MAX(G25,-0.12*F25)</f>
        <v>0</v>
      </c>
      <c r="I25" s="68">
        <f>IF(ABS(F25)&lt;=10,0.5,IF(ABS(F25)&lt;=25,1,IF(ABS(F25)&lt;=100,2,10)))</f>
        <v>2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3.222</v>
      </c>
      <c r="T25" s="65">
        <f>MIN($T$6/100*F25,200)</f>
        <v>4.0275</v>
      </c>
      <c r="U25" s="65">
        <f>MIN($U$6/100*F25,250)</f>
        <v>5.370000000000001</v>
      </c>
      <c r="V25" s="65">
        <v>0.2</v>
      </c>
      <c r="W25" s="65">
        <v>0.2</v>
      </c>
      <c r="X25" s="65">
        <v>0.6</v>
      </c>
      <c r="Y25" s="73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81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75">
      <c r="A26" s="76">
        <v>0.1875</v>
      </c>
      <c r="B26" s="77">
        <v>0.197916666666667</v>
      </c>
      <c r="C26" s="78">
        <v>50.02</v>
      </c>
      <c r="D26" s="79">
        <f>ROUND(C26,2)</f>
        <v>50.02</v>
      </c>
      <c r="E26" s="65">
        <v>153.58</v>
      </c>
      <c r="F26" s="66">
        <v>26.85</v>
      </c>
      <c r="G26" s="80">
        <v>0</v>
      </c>
      <c r="H26" s="68">
        <f>MAX(G26,-0.12*F26)</f>
        <v>0</v>
      </c>
      <c r="I26" s="68">
        <f>IF(ABS(F26)&lt;=10,0.5,IF(ABS(F26)&lt;=25,1,IF(ABS(F26)&lt;=100,2,10)))</f>
        <v>2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3.222</v>
      </c>
      <c r="T26" s="65">
        <f>MIN($T$6/100*F26,200)</f>
        <v>4.0275</v>
      </c>
      <c r="U26" s="65">
        <f>MIN($U$6/100*F26,250)</f>
        <v>5.370000000000001</v>
      </c>
      <c r="V26" s="65">
        <v>0.2</v>
      </c>
      <c r="W26" s="65">
        <v>0.2</v>
      </c>
      <c r="X26" s="65">
        <v>0.6</v>
      </c>
      <c r="Y26" s="73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81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75">
      <c r="A27" s="76">
        <v>0.197916666666667</v>
      </c>
      <c r="B27" s="77">
        <v>0.208333333333334</v>
      </c>
      <c r="C27" s="78">
        <v>50</v>
      </c>
      <c r="D27" s="79">
        <f>ROUND(C27,2)</f>
        <v>50</v>
      </c>
      <c r="E27" s="65">
        <v>255.96</v>
      </c>
      <c r="F27" s="66">
        <v>26.85</v>
      </c>
      <c r="G27" s="80">
        <v>0</v>
      </c>
      <c r="H27" s="68">
        <f>MAX(G27,-0.12*F27)</f>
        <v>0</v>
      </c>
      <c r="I27" s="68">
        <f>IF(ABS(F27)&lt;=10,0.5,IF(ABS(F27)&lt;=25,1,IF(ABS(F27)&lt;=100,2,10)))</f>
        <v>2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3.222</v>
      </c>
      <c r="T27" s="65">
        <f>MIN($T$6/100*F27,200)</f>
        <v>4.0275</v>
      </c>
      <c r="U27" s="65">
        <f>MIN($U$6/100*F27,250)</f>
        <v>5.370000000000001</v>
      </c>
      <c r="V27" s="65">
        <v>0.2</v>
      </c>
      <c r="W27" s="65">
        <v>0.2</v>
      </c>
      <c r="X27" s="65">
        <v>0.6</v>
      </c>
      <c r="Y27" s="73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81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75">
      <c r="A28" s="76">
        <v>0.208333333333333</v>
      </c>
      <c r="B28" s="77">
        <v>0.21875</v>
      </c>
      <c r="C28" s="78">
        <v>49.88</v>
      </c>
      <c r="D28" s="79">
        <f>ROUND(C28,2)</f>
        <v>49.88</v>
      </c>
      <c r="E28" s="65">
        <v>663.99</v>
      </c>
      <c r="F28" s="66">
        <v>26.85</v>
      </c>
      <c r="G28" s="80">
        <v>0</v>
      </c>
      <c r="H28" s="68">
        <f>MAX(G28,-0.12*F28)</f>
        <v>0</v>
      </c>
      <c r="I28" s="68">
        <f>IF(ABS(F28)&lt;=10,0.5,IF(ABS(F28)&lt;=25,1,IF(ABS(F28)&lt;=100,2,10)))</f>
        <v>2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3.222</v>
      </c>
      <c r="T28" s="65">
        <f>MIN($T$6/100*F28,200)</f>
        <v>4.0275</v>
      </c>
      <c r="U28" s="65">
        <f>MIN($U$6/100*F28,250)</f>
        <v>5.370000000000001</v>
      </c>
      <c r="V28" s="65">
        <v>0.2</v>
      </c>
      <c r="W28" s="65">
        <v>0.2</v>
      </c>
      <c r="X28" s="65">
        <v>0.6</v>
      </c>
      <c r="Y28" s="73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81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75">
      <c r="A29" s="76">
        <v>0.21875</v>
      </c>
      <c r="B29" s="77">
        <v>0.229166666666667</v>
      </c>
      <c r="C29" s="78">
        <v>49.91</v>
      </c>
      <c r="D29" s="79">
        <f>ROUND(C29,2)</f>
        <v>49.91</v>
      </c>
      <c r="E29" s="65">
        <v>561.98</v>
      </c>
      <c r="F29" s="66">
        <v>26.85</v>
      </c>
      <c r="G29" s="80">
        <v>0</v>
      </c>
      <c r="H29" s="68">
        <f>MAX(G29,-0.12*F29)</f>
        <v>0</v>
      </c>
      <c r="I29" s="68">
        <f>IF(ABS(F29)&lt;=10,0.5,IF(ABS(F29)&lt;=25,1,IF(ABS(F29)&lt;=100,2,10)))</f>
        <v>2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3.222</v>
      </c>
      <c r="T29" s="65">
        <f>MIN($T$6/100*F29,200)</f>
        <v>4.0275</v>
      </c>
      <c r="U29" s="65">
        <f>MIN($U$6/100*F29,250)</f>
        <v>5.370000000000001</v>
      </c>
      <c r="V29" s="65">
        <v>0.2</v>
      </c>
      <c r="W29" s="65">
        <v>0.2</v>
      </c>
      <c r="X29" s="65">
        <v>0.6</v>
      </c>
      <c r="Y29" s="73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81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75">
      <c r="A30" s="76">
        <v>0.229166666666667</v>
      </c>
      <c r="B30" s="77">
        <v>0.239583333333334</v>
      </c>
      <c r="C30" s="78">
        <v>49.87</v>
      </c>
      <c r="D30" s="79">
        <f>ROUND(C30,2)</f>
        <v>49.87</v>
      </c>
      <c r="E30" s="65">
        <v>697.99</v>
      </c>
      <c r="F30" s="66">
        <v>26.85</v>
      </c>
      <c r="G30" s="80">
        <v>0</v>
      </c>
      <c r="H30" s="68">
        <f>MAX(G30,-0.12*F30)</f>
        <v>0</v>
      </c>
      <c r="I30" s="68">
        <f>IF(ABS(F30)&lt;=10,0.5,IF(ABS(F30)&lt;=25,1,IF(ABS(F30)&lt;=100,2,10)))</f>
        <v>2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3.222</v>
      </c>
      <c r="T30" s="65">
        <f>MIN($T$6/100*F30,200)</f>
        <v>4.0275</v>
      </c>
      <c r="U30" s="65">
        <f>MIN($U$6/100*F30,250)</f>
        <v>5.370000000000001</v>
      </c>
      <c r="V30" s="65">
        <v>0.2</v>
      </c>
      <c r="W30" s="65">
        <v>0.2</v>
      </c>
      <c r="X30" s="65">
        <v>0.6</v>
      </c>
      <c r="Y30" s="73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81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75">
      <c r="A31" s="76">
        <v>0.239583333333333</v>
      </c>
      <c r="B31" s="77">
        <v>0.25</v>
      </c>
      <c r="C31" s="78">
        <v>49.94</v>
      </c>
      <c r="D31" s="79">
        <f>ROUND(C31,2)</f>
        <v>49.94</v>
      </c>
      <c r="E31" s="65">
        <v>459.98</v>
      </c>
      <c r="F31" s="66">
        <v>26.85</v>
      </c>
      <c r="G31" s="80">
        <v>0</v>
      </c>
      <c r="H31" s="68">
        <f>MAX(G31,-0.12*F31)</f>
        <v>0</v>
      </c>
      <c r="I31" s="68">
        <f>IF(ABS(F31)&lt;=10,0.5,IF(ABS(F31)&lt;=25,1,IF(ABS(F31)&lt;=100,2,10)))</f>
        <v>2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3.222</v>
      </c>
      <c r="T31" s="65">
        <f>MIN($T$6/100*F31,200)</f>
        <v>4.0275</v>
      </c>
      <c r="U31" s="65">
        <f>MIN($U$6/100*F31,250)</f>
        <v>5.370000000000001</v>
      </c>
      <c r="V31" s="65">
        <v>0.2</v>
      </c>
      <c r="W31" s="65">
        <v>0.2</v>
      </c>
      <c r="X31" s="65">
        <v>0.6</v>
      </c>
      <c r="Y31" s="73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81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75">
      <c r="A32" s="76">
        <v>0.25</v>
      </c>
      <c r="B32" s="77">
        <v>0.260416666666667</v>
      </c>
      <c r="C32" s="78">
        <v>49.91</v>
      </c>
      <c r="D32" s="79">
        <f>ROUND(C32,2)</f>
        <v>49.91</v>
      </c>
      <c r="E32" s="65">
        <v>561.98</v>
      </c>
      <c r="F32" s="66">
        <v>26.85</v>
      </c>
      <c r="G32" s="80">
        <v>0</v>
      </c>
      <c r="H32" s="68">
        <f>MAX(G32,-0.12*F32)</f>
        <v>0</v>
      </c>
      <c r="I32" s="68">
        <f>IF(ABS(F32)&lt;=10,0.5,IF(ABS(F32)&lt;=25,1,IF(ABS(F32)&lt;=100,2,10)))</f>
        <v>2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3.222</v>
      </c>
      <c r="T32" s="65">
        <f>MIN($T$6/100*F32,200)</f>
        <v>4.0275</v>
      </c>
      <c r="U32" s="65">
        <f>MIN($U$6/100*F32,250)</f>
        <v>5.370000000000001</v>
      </c>
      <c r="V32" s="65">
        <v>0.2</v>
      </c>
      <c r="W32" s="65">
        <v>0.2</v>
      </c>
      <c r="X32" s="65">
        <v>0.6</v>
      </c>
      <c r="Y32" s="73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81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75">
      <c r="A33" s="76">
        <v>0.260416666666667</v>
      </c>
      <c r="B33" s="77">
        <v>0.270833333333334</v>
      </c>
      <c r="C33" s="78">
        <v>49.88</v>
      </c>
      <c r="D33" s="79">
        <f>ROUND(C33,2)</f>
        <v>49.88</v>
      </c>
      <c r="E33" s="65">
        <v>663.99</v>
      </c>
      <c r="F33" s="66">
        <v>26.85</v>
      </c>
      <c r="G33" s="80">
        <v>0</v>
      </c>
      <c r="H33" s="68">
        <f>MAX(G33,-0.12*F33)</f>
        <v>0</v>
      </c>
      <c r="I33" s="68">
        <f>IF(ABS(F33)&lt;=10,0.5,IF(ABS(F33)&lt;=25,1,IF(ABS(F33)&lt;=100,2,10)))</f>
        <v>2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3.222</v>
      </c>
      <c r="T33" s="65">
        <f>MIN($T$6/100*F33,200)</f>
        <v>4.0275</v>
      </c>
      <c r="U33" s="65">
        <f>MIN($U$6/100*F33,250)</f>
        <v>5.370000000000001</v>
      </c>
      <c r="V33" s="65">
        <v>0.2</v>
      </c>
      <c r="W33" s="65">
        <v>0.2</v>
      </c>
      <c r="X33" s="65">
        <v>0.6</v>
      </c>
      <c r="Y33" s="73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81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75">
      <c r="A34" s="76">
        <v>0.270833333333333</v>
      </c>
      <c r="B34" s="77">
        <v>0.28125</v>
      </c>
      <c r="C34" s="78">
        <v>49.85</v>
      </c>
      <c r="D34" s="79">
        <f>ROUND(C34,2)</f>
        <v>49.85</v>
      </c>
      <c r="E34" s="65">
        <v>766</v>
      </c>
      <c r="F34" s="66">
        <v>26.85</v>
      </c>
      <c r="G34" s="80">
        <v>0</v>
      </c>
      <c r="H34" s="68">
        <f>MAX(G34,-0.12*F34)</f>
        <v>0</v>
      </c>
      <c r="I34" s="68">
        <f>IF(ABS(F34)&lt;=10,0.5,IF(ABS(F34)&lt;=25,1,IF(ABS(F34)&lt;=100,2,10)))</f>
        <v>2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3.222</v>
      </c>
      <c r="T34" s="65">
        <f>MIN($T$6/100*F34,200)</f>
        <v>4.0275</v>
      </c>
      <c r="U34" s="65">
        <f>MIN($U$6/100*F34,250)</f>
        <v>5.370000000000001</v>
      </c>
      <c r="V34" s="65">
        <v>0.2</v>
      </c>
      <c r="W34" s="65">
        <v>0.2</v>
      </c>
      <c r="X34" s="65">
        <v>0.6</v>
      </c>
      <c r="Y34" s="73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81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75">
      <c r="A35" s="76">
        <v>0.28125</v>
      </c>
      <c r="B35" s="77">
        <v>0.291666666666667</v>
      </c>
      <c r="C35" s="78">
        <v>49.77</v>
      </c>
      <c r="D35" s="79">
        <f>ROUND(C35,2)</f>
        <v>49.77</v>
      </c>
      <c r="E35" s="65">
        <v>800</v>
      </c>
      <c r="F35" s="66">
        <v>26.85</v>
      </c>
      <c r="G35" s="80">
        <v>0</v>
      </c>
      <c r="H35" s="68">
        <f>MAX(G35,-0.12*F35)</f>
        <v>0</v>
      </c>
      <c r="I35" s="68">
        <f>IF(ABS(F35)&lt;=10,0.5,IF(ABS(F35)&lt;=25,1,IF(ABS(F35)&lt;=100,2,10)))</f>
        <v>2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3.222</v>
      </c>
      <c r="T35" s="65">
        <f>MIN($T$6/100*F35,200)</f>
        <v>4.0275</v>
      </c>
      <c r="U35" s="65">
        <f>MIN($U$6/100*F35,250)</f>
        <v>5.370000000000001</v>
      </c>
      <c r="V35" s="65">
        <v>0.2</v>
      </c>
      <c r="W35" s="65">
        <v>0.2</v>
      </c>
      <c r="X35" s="65">
        <v>0.6</v>
      </c>
      <c r="Y35" s="73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81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75">
      <c r="A36" s="76">
        <v>0.291666666666667</v>
      </c>
      <c r="B36" s="77">
        <v>0.302083333333334</v>
      </c>
      <c r="C36" s="78">
        <v>49.86</v>
      </c>
      <c r="D36" s="79">
        <f>ROUND(C36,2)</f>
        <v>49.86</v>
      </c>
      <c r="E36" s="65">
        <v>732</v>
      </c>
      <c r="F36" s="66">
        <v>26.85</v>
      </c>
      <c r="G36" s="80">
        <v>0</v>
      </c>
      <c r="H36" s="68">
        <f>MAX(G36,-0.12*F36)</f>
        <v>0</v>
      </c>
      <c r="I36" s="68">
        <f>IF(ABS(F36)&lt;=10,0.5,IF(ABS(F36)&lt;=25,1,IF(ABS(F36)&lt;=100,2,10)))</f>
        <v>2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3.222</v>
      </c>
      <c r="T36" s="65">
        <f>MIN($T$6/100*F36,200)</f>
        <v>4.0275</v>
      </c>
      <c r="U36" s="65">
        <f>MIN($U$6/100*F36,250)</f>
        <v>5.370000000000001</v>
      </c>
      <c r="V36" s="65">
        <v>0.2</v>
      </c>
      <c r="W36" s="65">
        <v>0.2</v>
      </c>
      <c r="X36" s="65">
        <v>0.6</v>
      </c>
      <c r="Y36" s="73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81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75">
      <c r="A37" s="76">
        <v>0.302083333333333</v>
      </c>
      <c r="B37" s="77">
        <v>0.3125</v>
      </c>
      <c r="C37" s="78">
        <v>49.78</v>
      </c>
      <c r="D37" s="79">
        <f>ROUND(C37,2)</f>
        <v>49.78</v>
      </c>
      <c r="E37" s="65">
        <v>800</v>
      </c>
      <c r="F37" s="66">
        <v>26.85</v>
      </c>
      <c r="G37" s="80">
        <v>0</v>
      </c>
      <c r="H37" s="68">
        <f>MAX(G37,-0.12*F37)</f>
        <v>0</v>
      </c>
      <c r="I37" s="68">
        <f>IF(ABS(F37)&lt;=10,0.5,IF(ABS(F37)&lt;=25,1,IF(ABS(F37)&lt;=100,2,10)))</f>
        <v>2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3.222</v>
      </c>
      <c r="T37" s="65">
        <f>MIN($T$6/100*F37,200)</f>
        <v>4.0275</v>
      </c>
      <c r="U37" s="65">
        <f>MIN($U$6/100*F37,250)</f>
        <v>5.370000000000001</v>
      </c>
      <c r="V37" s="65">
        <v>0.2</v>
      </c>
      <c r="W37" s="65">
        <v>0.2</v>
      </c>
      <c r="X37" s="65">
        <v>0.6</v>
      </c>
      <c r="Y37" s="73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81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75">
      <c r="A38" s="76">
        <v>0.3125</v>
      </c>
      <c r="B38" s="77">
        <v>0.322916666666667</v>
      </c>
      <c r="C38" s="78">
        <v>49.99</v>
      </c>
      <c r="D38" s="79">
        <f>ROUND(C38,2)</f>
        <v>49.99</v>
      </c>
      <c r="E38" s="65">
        <v>289.96</v>
      </c>
      <c r="F38" s="66">
        <v>26.85</v>
      </c>
      <c r="G38" s="80">
        <v>0</v>
      </c>
      <c r="H38" s="68">
        <f>MAX(G38,-0.12*F38)</f>
        <v>0</v>
      </c>
      <c r="I38" s="68">
        <f>IF(ABS(F38)&lt;=10,0.5,IF(ABS(F38)&lt;=25,1,IF(ABS(F38)&lt;=100,2,10)))</f>
        <v>2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3.222</v>
      </c>
      <c r="T38" s="65">
        <f>MIN($T$6/100*F38,200)</f>
        <v>4.0275</v>
      </c>
      <c r="U38" s="65">
        <f>MIN($U$6/100*F38,250)</f>
        <v>5.370000000000001</v>
      </c>
      <c r="V38" s="65">
        <v>0.2</v>
      </c>
      <c r="W38" s="65">
        <v>0.2</v>
      </c>
      <c r="X38" s="65">
        <v>0.6</v>
      </c>
      <c r="Y38" s="73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81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75">
      <c r="A39" s="76">
        <v>0.322916666666667</v>
      </c>
      <c r="B39" s="77">
        <v>0.333333333333334</v>
      </c>
      <c r="C39" s="78">
        <v>50.01</v>
      </c>
      <c r="D39" s="79">
        <f>ROUND(C39,2)</f>
        <v>50.01</v>
      </c>
      <c r="E39" s="65">
        <v>204.77</v>
      </c>
      <c r="F39" s="66">
        <v>26.85</v>
      </c>
      <c r="G39" s="80">
        <v>0</v>
      </c>
      <c r="H39" s="68">
        <f>MAX(G39,-0.12*F39)</f>
        <v>0</v>
      </c>
      <c r="I39" s="68">
        <f>IF(ABS(F39)&lt;=10,0.5,IF(ABS(F39)&lt;=25,1,IF(ABS(F39)&lt;=100,2,10)))</f>
        <v>2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3.222</v>
      </c>
      <c r="T39" s="65">
        <f>MIN($T$6/100*F39,200)</f>
        <v>4.0275</v>
      </c>
      <c r="U39" s="65">
        <f>MIN($U$6/100*F39,250)</f>
        <v>5.370000000000001</v>
      </c>
      <c r="V39" s="65">
        <v>0.2</v>
      </c>
      <c r="W39" s="65">
        <v>0.2</v>
      </c>
      <c r="X39" s="65">
        <v>0.6</v>
      </c>
      <c r="Y39" s="73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81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75">
      <c r="A40" s="76">
        <v>0.333333333333333</v>
      </c>
      <c r="B40" s="77">
        <v>0.34375</v>
      </c>
      <c r="C40" s="78">
        <v>49.98</v>
      </c>
      <c r="D40" s="79">
        <f>ROUND(C40,2)</f>
        <v>49.98</v>
      </c>
      <c r="E40" s="65">
        <v>323.97</v>
      </c>
      <c r="F40" s="66">
        <v>0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</v>
      </c>
      <c r="T40" s="65">
        <f>MIN($T$6/100*F40,200)</f>
        <v>0</v>
      </c>
      <c r="U40" s="65">
        <f>MIN($U$6/100*F40,250)</f>
        <v>0</v>
      </c>
      <c r="V40" s="65">
        <v>0.2</v>
      </c>
      <c r="W40" s="65">
        <v>0.2</v>
      </c>
      <c r="X40" s="65">
        <v>0.6</v>
      </c>
      <c r="Y40" s="73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81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75">
      <c r="A41" s="76">
        <v>0.34375</v>
      </c>
      <c r="B41" s="77">
        <v>0.354166666666667</v>
      </c>
      <c r="C41" s="78">
        <v>50</v>
      </c>
      <c r="D41" s="79">
        <f>ROUND(C41,2)</f>
        <v>50</v>
      </c>
      <c r="E41" s="65">
        <v>255.96</v>
      </c>
      <c r="F41" s="66">
        <v>0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</v>
      </c>
      <c r="T41" s="65">
        <f>MIN($T$6/100*F41,200)</f>
        <v>0</v>
      </c>
      <c r="U41" s="65">
        <f>MIN($U$6/100*F41,250)</f>
        <v>0</v>
      </c>
      <c r="V41" s="65">
        <v>0.2</v>
      </c>
      <c r="W41" s="65">
        <v>0.2</v>
      </c>
      <c r="X41" s="65">
        <v>0.6</v>
      </c>
      <c r="Y41" s="73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81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75">
      <c r="A42" s="76">
        <v>0.354166666666667</v>
      </c>
      <c r="B42" s="77">
        <v>0.364583333333334</v>
      </c>
      <c r="C42" s="78">
        <v>49.97</v>
      </c>
      <c r="D42" s="79">
        <f>ROUND(C42,2)</f>
        <v>49.97</v>
      </c>
      <c r="E42" s="65">
        <v>357.97</v>
      </c>
      <c r="F42" s="66">
        <v>0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</v>
      </c>
      <c r="T42" s="65">
        <f>MIN($T$6/100*F42,200)</f>
        <v>0</v>
      </c>
      <c r="U42" s="65">
        <f>MIN($U$6/100*F42,250)</f>
        <v>0</v>
      </c>
      <c r="V42" s="65">
        <v>0.2</v>
      </c>
      <c r="W42" s="65">
        <v>0.2</v>
      </c>
      <c r="X42" s="65">
        <v>0.6</v>
      </c>
      <c r="Y42" s="73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81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75">
      <c r="A43" s="76">
        <v>0.364583333333333</v>
      </c>
      <c r="B43" s="77">
        <v>0.375</v>
      </c>
      <c r="C43" s="78">
        <v>50.03</v>
      </c>
      <c r="D43" s="79">
        <f>ROUND(C43,2)</f>
        <v>50.03</v>
      </c>
      <c r="E43" s="65">
        <v>102.38</v>
      </c>
      <c r="F43" s="66">
        <v>0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</v>
      </c>
      <c r="T43" s="65">
        <f>MIN($T$6/100*F43,200)</f>
        <v>0</v>
      </c>
      <c r="U43" s="65">
        <f>MIN($U$6/100*F43,250)</f>
        <v>0</v>
      </c>
      <c r="V43" s="65">
        <v>0.2</v>
      </c>
      <c r="W43" s="65">
        <v>0.2</v>
      </c>
      <c r="X43" s="65">
        <v>0.6</v>
      </c>
      <c r="Y43" s="73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81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75">
      <c r="A44" s="76">
        <v>0.375</v>
      </c>
      <c r="B44" s="77">
        <v>0.385416666666667</v>
      </c>
      <c r="C44" s="78">
        <v>49.93</v>
      </c>
      <c r="D44" s="79">
        <f>ROUND(C44,2)</f>
        <v>49.93</v>
      </c>
      <c r="E44" s="65">
        <v>493.98</v>
      </c>
      <c r="F44" s="66">
        <v>0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</v>
      </c>
      <c r="T44" s="65">
        <f>MIN($T$6/100*F44,200)</f>
        <v>0</v>
      </c>
      <c r="U44" s="65">
        <f>MIN($U$6/100*F44,250)</f>
        <v>0</v>
      </c>
      <c r="V44" s="65">
        <v>0.2</v>
      </c>
      <c r="W44" s="65">
        <v>0.2</v>
      </c>
      <c r="X44" s="65">
        <v>0.6</v>
      </c>
      <c r="Y44" s="73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81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75">
      <c r="A45" s="76">
        <v>0.385416666666667</v>
      </c>
      <c r="B45" s="77">
        <v>0.395833333333334</v>
      </c>
      <c r="C45" s="78">
        <v>49.95</v>
      </c>
      <c r="D45" s="79">
        <f>ROUND(C45,2)</f>
        <v>49.95</v>
      </c>
      <c r="E45" s="65">
        <v>425.97</v>
      </c>
      <c r="F45" s="66">
        <v>0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</v>
      </c>
      <c r="T45" s="65">
        <f>MIN($T$6/100*F45,200)</f>
        <v>0</v>
      </c>
      <c r="U45" s="65">
        <f>MIN($U$6/100*F45,250)</f>
        <v>0</v>
      </c>
      <c r="V45" s="65">
        <v>0.2</v>
      </c>
      <c r="W45" s="65">
        <v>0.2</v>
      </c>
      <c r="X45" s="65">
        <v>0.6</v>
      </c>
      <c r="Y45" s="73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81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75">
      <c r="A46" s="76">
        <v>0.395833333333333</v>
      </c>
      <c r="B46" s="77">
        <v>0.40625</v>
      </c>
      <c r="C46" s="78">
        <v>50</v>
      </c>
      <c r="D46" s="79">
        <f>ROUND(C46,2)</f>
        <v>50</v>
      </c>
      <c r="E46" s="65">
        <v>255.96</v>
      </c>
      <c r="F46" s="66">
        <v>0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</v>
      </c>
      <c r="T46" s="65">
        <f>MIN($T$6/100*F46,200)</f>
        <v>0</v>
      </c>
      <c r="U46" s="65">
        <f>MIN($U$6/100*F46,250)</f>
        <v>0</v>
      </c>
      <c r="V46" s="65">
        <v>0.2</v>
      </c>
      <c r="W46" s="65">
        <v>0.2</v>
      </c>
      <c r="X46" s="65">
        <v>0.6</v>
      </c>
      <c r="Y46" s="73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81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75">
      <c r="A47" s="76">
        <v>0.40625</v>
      </c>
      <c r="B47" s="77">
        <v>0.416666666666667</v>
      </c>
      <c r="C47" s="78">
        <v>50.01</v>
      </c>
      <c r="D47" s="79">
        <f>ROUND(C47,2)</f>
        <v>50.01</v>
      </c>
      <c r="E47" s="65">
        <v>204.77</v>
      </c>
      <c r="F47" s="66">
        <v>0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</v>
      </c>
      <c r="T47" s="65">
        <f>MIN($T$6/100*F47,200)</f>
        <v>0</v>
      </c>
      <c r="U47" s="65">
        <f>MIN($U$6/100*F47,250)</f>
        <v>0</v>
      </c>
      <c r="V47" s="65">
        <v>0.2</v>
      </c>
      <c r="W47" s="65">
        <v>0.2</v>
      </c>
      <c r="X47" s="65">
        <v>0.6</v>
      </c>
      <c r="Y47" s="73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81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75">
      <c r="A48" s="76">
        <v>0.416666666666667</v>
      </c>
      <c r="B48" s="77">
        <v>0.427083333333334</v>
      </c>
      <c r="C48" s="78">
        <v>49.96</v>
      </c>
      <c r="D48" s="79">
        <f>ROUND(C48,2)</f>
        <v>49.96</v>
      </c>
      <c r="E48" s="65">
        <v>391.97</v>
      </c>
      <c r="F48" s="66">
        <v>0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</v>
      </c>
      <c r="T48" s="65">
        <f>MIN($T$6/100*F48,200)</f>
        <v>0</v>
      </c>
      <c r="U48" s="65">
        <f>MIN($U$6/100*F48,250)</f>
        <v>0</v>
      </c>
      <c r="V48" s="65">
        <v>0.2</v>
      </c>
      <c r="W48" s="65">
        <v>0.2</v>
      </c>
      <c r="X48" s="65">
        <v>0.6</v>
      </c>
      <c r="Y48" s="73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81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75">
      <c r="A49" s="76">
        <v>0.427083333333333</v>
      </c>
      <c r="B49" s="77">
        <v>0.4375</v>
      </c>
      <c r="C49" s="78">
        <v>49.96</v>
      </c>
      <c r="D49" s="79">
        <f>ROUND(C49,2)</f>
        <v>49.96</v>
      </c>
      <c r="E49" s="65">
        <v>391.97</v>
      </c>
      <c r="F49" s="66">
        <v>0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</v>
      </c>
      <c r="T49" s="65">
        <f>MIN($T$6/100*F49,200)</f>
        <v>0</v>
      </c>
      <c r="U49" s="65">
        <f>MIN($U$6/100*F49,250)</f>
        <v>0</v>
      </c>
      <c r="V49" s="65">
        <v>0.2</v>
      </c>
      <c r="W49" s="65">
        <v>0.2</v>
      </c>
      <c r="X49" s="65">
        <v>0.6</v>
      </c>
      <c r="Y49" s="73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81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75">
      <c r="A50" s="76">
        <v>0.4375</v>
      </c>
      <c r="B50" s="77">
        <v>0.447916666666667</v>
      </c>
      <c r="C50" s="78">
        <v>50</v>
      </c>
      <c r="D50" s="79">
        <f>ROUND(C50,2)</f>
        <v>50</v>
      </c>
      <c r="E50" s="65">
        <v>255.96</v>
      </c>
      <c r="F50" s="66">
        <v>0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</v>
      </c>
      <c r="T50" s="65">
        <f>MIN($T$6/100*F50,200)</f>
        <v>0</v>
      </c>
      <c r="U50" s="65">
        <f>MIN($U$6/100*F50,250)</f>
        <v>0</v>
      </c>
      <c r="V50" s="65">
        <v>0.2</v>
      </c>
      <c r="W50" s="65">
        <v>0.2</v>
      </c>
      <c r="X50" s="65">
        <v>0.6</v>
      </c>
      <c r="Y50" s="73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81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75">
      <c r="A51" s="76">
        <v>0.447916666666667</v>
      </c>
      <c r="B51" s="77">
        <v>0.458333333333334</v>
      </c>
      <c r="C51" s="78">
        <v>49.98</v>
      </c>
      <c r="D51" s="79">
        <f>ROUND(C51,2)</f>
        <v>49.98</v>
      </c>
      <c r="E51" s="65">
        <v>323.97</v>
      </c>
      <c r="F51" s="66">
        <v>0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</v>
      </c>
      <c r="T51" s="65">
        <f>MIN($T$6/100*F51,200)</f>
        <v>0</v>
      </c>
      <c r="U51" s="65">
        <f>MIN($U$6/100*F51,250)</f>
        <v>0</v>
      </c>
      <c r="V51" s="65">
        <v>0.2</v>
      </c>
      <c r="W51" s="65">
        <v>0.2</v>
      </c>
      <c r="X51" s="65">
        <v>0.6</v>
      </c>
      <c r="Y51" s="73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81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75">
      <c r="A52" s="76">
        <v>0.458333333333333</v>
      </c>
      <c r="B52" s="77">
        <v>0.46875</v>
      </c>
      <c r="C52" s="78">
        <v>49.92</v>
      </c>
      <c r="D52" s="79">
        <f>ROUND(C52,2)</f>
        <v>49.92</v>
      </c>
      <c r="E52" s="65">
        <v>527.98</v>
      </c>
      <c r="F52" s="66">
        <v>0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</v>
      </c>
      <c r="T52" s="65">
        <f>MIN($T$6/100*F52,200)</f>
        <v>0</v>
      </c>
      <c r="U52" s="65">
        <f>MIN($U$6/100*F52,250)</f>
        <v>0</v>
      </c>
      <c r="V52" s="65">
        <v>0.2</v>
      </c>
      <c r="W52" s="65">
        <v>0.2</v>
      </c>
      <c r="X52" s="65">
        <v>0.6</v>
      </c>
      <c r="Y52" s="73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81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75">
      <c r="A53" s="76">
        <v>0.46875</v>
      </c>
      <c r="B53" s="77">
        <v>0.479166666666667</v>
      </c>
      <c r="C53" s="78">
        <v>49.88</v>
      </c>
      <c r="D53" s="79">
        <f>ROUND(C53,2)</f>
        <v>49.88</v>
      </c>
      <c r="E53" s="65">
        <v>663.99</v>
      </c>
      <c r="F53" s="66">
        <v>0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</v>
      </c>
      <c r="T53" s="65">
        <f>MIN($T$6/100*F53,200)</f>
        <v>0</v>
      </c>
      <c r="U53" s="65">
        <f>MIN($U$6/100*F53,250)</f>
        <v>0</v>
      </c>
      <c r="V53" s="65">
        <v>0.2</v>
      </c>
      <c r="W53" s="65">
        <v>0.2</v>
      </c>
      <c r="X53" s="65">
        <v>0.6</v>
      </c>
      <c r="Y53" s="73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81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75">
      <c r="A54" s="76">
        <v>0.479166666666667</v>
      </c>
      <c r="B54" s="77">
        <v>0.489583333333334</v>
      </c>
      <c r="C54" s="78">
        <v>49.88</v>
      </c>
      <c r="D54" s="79">
        <f>ROUND(C54,2)</f>
        <v>49.88</v>
      </c>
      <c r="E54" s="65">
        <v>663.99</v>
      </c>
      <c r="F54" s="66">
        <v>0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</v>
      </c>
      <c r="T54" s="65">
        <f>MIN($T$6/100*F54,200)</f>
        <v>0</v>
      </c>
      <c r="U54" s="65">
        <f>MIN($U$6/100*F54,250)</f>
        <v>0</v>
      </c>
      <c r="V54" s="65">
        <v>0.2</v>
      </c>
      <c r="W54" s="65">
        <v>0.2</v>
      </c>
      <c r="X54" s="65">
        <v>0.6</v>
      </c>
      <c r="Y54" s="73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81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75">
      <c r="A55" s="76">
        <v>0.489583333333333</v>
      </c>
      <c r="B55" s="77">
        <v>0.5</v>
      </c>
      <c r="C55" s="78">
        <v>50.01</v>
      </c>
      <c r="D55" s="79">
        <f>ROUND(C55,2)</f>
        <v>50.01</v>
      </c>
      <c r="E55" s="65">
        <v>204.77</v>
      </c>
      <c r="F55" s="66">
        <v>0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</v>
      </c>
      <c r="T55" s="65">
        <f>MIN($T$6/100*F55,200)</f>
        <v>0</v>
      </c>
      <c r="U55" s="65">
        <f>MIN($U$6/100*F55,250)</f>
        <v>0</v>
      </c>
      <c r="V55" s="65">
        <v>0.2</v>
      </c>
      <c r="W55" s="65">
        <v>0.2</v>
      </c>
      <c r="X55" s="65">
        <v>0.6</v>
      </c>
      <c r="Y55" s="73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81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75">
      <c r="A56" s="76">
        <v>0.5</v>
      </c>
      <c r="B56" s="77">
        <v>0.510416666666667</v>
      </c>
      <c r="C56" s="78">
        <v>49.95</v>
      </c>
      <c r="D56" s="79">
        <f>ROUND(C56,2)</f>
        <v>49.95</v>
      </c>
      <c r="E56" s="65">
        <v>425.97</v>
      </c>
      <c r="F56" s="66">
        <v>0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</v>
      </c>
      <c r="T56" s="65">
        <f>MIN($T$6/100*F56,200)</f>
        <v>0</v>
      </c>
      <c r="U56" s="65">
        <f>MIN($U$6/100*F56,250)</f>
        <v>0</v>
      </c>
      <c r="V56" s="65">
        <v>0.2</v>
      </c>
      <c r="W56" s="65">
        <v>0.2</v>
      </c>
      <c r="X56" s="65">
        <v>0.6</v>
      </c>
      <c r="Y56" s="73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81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75">
      <c r="A57" s="76">
        <v>0.510416666666667</v>
      </c>
      <c r="B57" s="77">
        <v>0.520833333333334</v>
      </c>
      <c r="C57" s="78">
        <v>49.92</v>
      </c>
      <c r="D57" s="79">
        <f>ROUND(C57,2)</f>
        <v>49.92</v>
      </c>
      <c r="E57" s="65">
        <v>527.98</v>
      </c>
      <c r="F57" s="66">
        <v>0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73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81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75">
      <c r="A58" s="76">
        <v>0.520833333333333</v>
      </c>
      <c r="B58" s="77">
        <v>0.53125</v>
      </c>
      <c r="C58" s="78">
        <v>49.9</v>
      </c>
      <c r="D58" s="79">
        <f>ROUND(C58,2)</f>
        <v>49.9</v>
      </c>
      <c r="E58" s="65">
        <v>595.99</v>
      </c>
      <c r="F58" s="66">
        <v>0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73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81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75">
      <c r="A59" s="76">
        <v>0.53125</v>
      </c>
      <c r="B59" s="77">
        <v>0.541666666666667</v>
      </c>
      <c r="C59" s="78">
        <v>49.92</v>
      </c>
      <c r="D59" s="79">
        <f>ROUND(C59,2)</f>
        <v>49.92</v>
      </c>
      <c r="E59" s="65">
        <v>527.98</v>
      </c>
      <c r="F59" s="66">
        <v>0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73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81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75">
      <c r="A60" s="76">
        <v>0.541666666666667</v>
      </c>
      <c r="B60" s="77">
        <v>0.552083333333334</v>
      </c>
      <c r="C60" s="78">
        <v>50</v>
      </c>
      <c r="D60" s="79">
        <f>ROUND(C60,2)</f>
        <v>50</v>
      </c>
      <c r="E60" s="65">
        <v>255.96</v>
      </c>
      <c r="F60" s="66">
        <v>0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</v>
      </c>
      <c r="T60" s="65">
        <f>MIN($T$6/100*F60,200)</f>
        <v>0</v>
      </c>
      <c r="U60" s="65">
        <f>MIN($U$6/100*F60,250)</f>
        <v>0</v>
      </c>
      <c r="V60" s="65">
        <v>0.2</v>
      </c>
      <c r="W60" s="65">
        <v>0.2</v>
      </c>
      <c r="X60" s="65">
        <v>0.6</v>
      </c>
      <c r="Y60" s="73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81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75">
      <c r="A61" s="76">
        <v>0.552083333333333</v>
      </c>
      <c r="B61" s="77">
        <v>0.5625</v>
      </c>
      <c r="C61" s="78">
        <v>49.98</v>
      </c>
      <c r="D61" s="79">
        <f>ROUND(C61,2)</f>
        <v>49.98</v>
      </c>
      <c r="E61" s="65">
        <v>323.97</v>
      </c>
      <c r="F61" s="66">
        <v>0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</v>
      </c>
      <c r="T61" s="65">
        <f>MIN($T$6/100*F61,200)</f>
        <v>0</v>
      </c>
      <c r="U61" s="65">
        <f>MIN($U$6/100*F61,250)</f>
        <v>0</v>
      </c>
      <c r="V61" s="65">
        <v>0.2</v>
      </c>
      <c r="W61" s="65">
        <v>0.2</v>
      </c>
      <c r="X61" s="65">
        <v>0.6</v>
      </c>
      <c r="Y61" s="73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81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75">
      <c r="A62" s="76">
        <v>0.5625</v>
      </c>
      <c r="B62" s="77">
        <v>0.572916666666667</v>
      </c>
      <c r="C62" s="78">
        <v>49.96</v>
      </c>
      <c r="D62" s="79">
        <f>ROUND(C62,2)</f>
        <v>49.96</v>
      </c>
      <c r="E62" s="65">
        <v>391.97</v>
      </c>
      <c r="F62" s="66">
        <v>0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</v>
      </c>
      <c r="T62" s="65">
        <f>MIN($T$6/100*F62,200)</f>
        <v>0</v>
      </c>
      <c r="U62" s="65">
        <f>MIN($U$6/100*F62,250)</f>
        <v>0</v>
      </c>
      <c r="V62" s="65">
        <v>0.2</v>
      </c>
      <c r="W62" s="65">
        <v>0.2</v>
      </c>
      <c r="X62" s="65">
        <v>0.6</v>
      </c>
      <c r="Y62" s="73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81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75">
      <c r="A63" s="76">
        <v>0.572916666666667</v>
      </c>
      <c r="B63" s="77">
        <v>0.583333333333334</v>
      </c>
      <c r="C63" s="78">
        <v>49.94</v>
      </c>
      <c r="D63" s="79">
        <f>ROUND(C63,2)</f>
        <v>49.94</v>
      </c>
      <c r="E63" s="65">
        <v>459.98</v>
      </c>
      <c r="F63" s="66">
        <v>0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</v>
      </c>
      <c r="T63" s="65">
        <f>MIN($T$6/100*F63,200)</f>
        <v>0</v>
      </c>
      <c r="U63" s="65">
        <f>MIN($U$6/100*F63,250)</f>
        <v>0</v>
      </c>
      <c r="V63" s="65">
        <v>0.2</v>
      </c>
      <c r="W63" s="65">
        <v>0.2</v>
      </c>
      <c r="X63" s="65">
        <v>0.6</v>
      </c>
      <c r="Y63" s="73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81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75">
      <c r="A64" s="76">
        <v>0.583333333333333</v>
      </c>
      <c r="B64" s="77">
        <v>0.59375</v>
      </c>
      <c r="C64" s="78">
        <v>49.93</v>
      </c>
      <c r="D64" s="79">
        <f>ROUND(C64,2)</f>
        <v>49.93</v>
      </c>
      <c r="E64" s="65">
        <v>493.98</v>
      </c>
      <c r="F64" s="66">
        <v>26.85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3.222</v>
      </c>
      <c r="T64" s="65">
        <f>MIN($T$6/100*F64,200)</f>
        <v>4.0275</v>
      </c>
      <c r="U64" s="65">
        <f>MIN($U$6/100*F64,250)</f>
        <v>5.370000000000001</v>
      </c>
      <c r="V64" s="65">
        <v>0.2</v>
      </c>
      <c r="W64" s="65">
        <v>0.2</v>
      </c>
      <c r="X64" s="65">
        <v>0.6</v>
      </c>
      <c r="Y64" s="73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81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75">
      <c r="A65" s="76">
        <v>0.59375</v>
      </c>
      <c r="B65" s="77">
        <v>0.604166666666667</v>
      </c>
      <c r="C65" s="78">
        <v>49.84</v>
      </c>
      <c r="D65" s="79">
        <f>ROUND(C65,2)</f>
        <v>49.84</v>
      </c>
      <c r="E65" s="65">
        <v>800</v>
      </c>
      <c r="F65" s="66">
        <v>26.85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3.222</v>
      </c>
      <c r="T65" s="65">
        <f>MIN($T$6/100*F65,200)</f>
        <v>4.0275</v>
      </c>
      <c r="U65" s="65">
        <f>MIN($U$6/100*F65,250)</f>
        <v>5.370000000000001</v>
      </c>
      <c r="V65" s="65">
        <v>0.2</v>
      </c>
      <c r="W65" s="65">
        <v>0.2</v>
      </c>
      <c r="X65" s="65">
        <v>0.6</v>
      </c>
      <c r="Y65" s="73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81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75">
      <c r="A66" s="76">
        <v>0.604166666666667</v>
      </c>
      <c r="B66" s="77">
        <v>0.614583333333334</v>
      </c>
      <c r="C66" s="78">
        <v>49.9</v>
      </c>
      <c r="D66" s="79">
        <f>ROUND(C66,2)</f>
        <v>49.9</v>
      </c>
      <c r="E66" s="65">
        <v>595.99</v>
      </c>
      <c r="F66" s="66">
        <v>26.85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3.222</v>
      </c>
      <c r="T66" s="65">
        <f>MIN($T$6/100*F66,200)</f>
        <v>4.0275</v>
      </c>
      <c r="U66" s="65">
        <f>MIN($U$6/100*F66,250)</f>
        <v>5.370000000000001</v>
      </c>
      <c r="V66" s="65">
        <v>0.2</v>
      </c>
      <c r="W66" s="65">
        <v>0.2</v>
      </c>
      <c r="X66" s="65">
        <v>0.6</v>
      </c>
      <c r="Y66" s="73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81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75">
      <c r="A67" s="76">
        <v>0.614583333333333</v>
      </c>
      <c r="B67" s="77">
        <v>0.625</v>
      </c>
      <c r="C67" s="78">
        <v>49.9</v>
      </c>
      <c r="D67" s="79">
        <f>ROUND(C67,2)</f>
        <v>49.9</v>
      </c>
      <c r="E67" s="65">
        <v>595.99</v>
      </c>
      <c r="F67" s="66">
        <v>26.85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3.222</v>
      </c>
      <c r="T67" s="65">
        <f>MIN($T$6/100*F67,200)</f>
        <v>4.0275</v>
      </c>
      <c r="U67" s="65">
        <f>MIN($U$6/100*F67,250)</f>
        <v>5.370000000000001</v>
      </c>
      <c r="V67" s="65">
        <v>0.2</v>
      </c>
      <c r="W67" s="65">
        <v>0.2</v>
      </c>
      <c r="X67" s="65">
        <v>0.6</v>
      </c>
      <c r="Y67" s="73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81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75">
      <c r="A68" s="76">
        <v>0.625</v>
      </c>
      <c r="B68" s="77">
        <v>0.635416666666667</v>
      </c>
      <c r="C68" s="78">
        <v>49.97</v>
      </c>
      <c r="D68" s="79">
        <f>ROUND(C68,2)</f>
        <v>49.97</v>
      </c>
      <c r="E68" s="65">
        <v>357.97</v>
      </c>
      <c r="F68" s="66">
        <v>26.85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3.222</v>
      </c>
      <c r="T68" s="65">
        <f>MIN($T$6/100*F68,200)</f>
        <v>4.0275</v>
      </c>
      <c r="U68" s="65">
        <f>MIN($U$6/100*F68,250)</f>
        <v>5.370000000000001</v>
      </c>
      <c r="V68" s="65">
        <v>0.2</v>
      </c>
      <c r="W68" s="65">
        <v>0.2</v>
      </c>
      <c r="X68" s="65">
        <v>0.6</v>
      </c>
      <c r="Y68" s="73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81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75">
      <c r="A69" s="76">
        <v>0.635416666666667</v>
      </c>
      <c r="B69" s="77">
        <v>0.645833333333334</v>
      </c>
      <c r="C69" s="78">
        <v>49.85</v>
      </c>
      <c r="D69" s="79">
        <f>ROUND(C69,2)</f>
        <v>49.85</v>
      </c>
      <c r="E69" s="65">
        <v>766</v>
      </c>
      <c r="F69" s="66">
        <v>26.85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3.222</v>
      </c>
      <c r="T69" s="65">
        <f>MIN($T$6/100*F69,200)</f>
        <v>4.0275</v>
      </c>
      <c r="U69" s="65">
        <f>MIN($U$6/100*F69,250)</f>
        <v>5.370000000000001</v>
      </c>
      <c r="V69" s="65">
        <v>0.2</v>
      </c>
      <c r="W69" s="65">
        <v>0.2</v>
      </c>
      <c r="X69" s="65">
        <v>0.6</v>
      </c>
      <c r="Y69" s="73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81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75">
      <c r="A70" s="76">
        <v>0.645833333333333</v>
      </c>
      <c r="B70" s="77">
        <v>0.65625</v>
      </c>
      <c r="C70" s="78">
        <v>49.98</v>
      </c>
      <c r="D70" s="79">
        <f>ROUND(C70,2)</f>
        <v>49.98</v>
      </c>
      <c r="E70" s="65">
        <v>323.97</v>
      </c>
      <c r="F70" s="66">
        <v>26.85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3.222</v>
      </c>
      <c r="T70" s="65">
        <f>MIN($T$6/100*F70,200)</f>
        <v>4.0275</v>
      </c>
      <c r="U70" s="65">
        <f>MIN($U$6/100*F70,250)</f>
        <v>5.370000000000001</v>
      </c>
      <c r="V70" s="65">
        <v>0.2</v>
      </c>
      <c r="W70" s="65">
        <v>0.2</v>
      </c>
      <c r="X70" s="65">
        <v>0.6</v>
      </c>
      <c r="Y70" s="73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81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75">
      <c r="A71" s="76">
        <v>0.65625</v>
      </c>
      <c r="B71" s="77">
        <v>0.666666666666667</v>
      </c>
      <c r="C71" s="78">
        <v>49.94</v>
      </c>
      <c r="D71" s="79">
        <f>ROUND(C71,2)</f>
        <v>49.94</v>
      </c>
      <c r="E71" s="65">
        <v>459.98</v>
      </c>
      <c r="F71" s="66">
        <v>26.85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3.222</v>
      </c>
      <c r="T71" s="65">
        <f>MIN($T$6/100*F71,200)</f>
        <v>4.0275</v>
      </c>
      <c r="U71" s="65">
        <f>MIN($U$6/100*F71,250)</f>
        <v>5.370000000000001</v>
      </c>
      <c r="V71" s="65">
        <v>0.2</v>
      </c>
      <c r="W71" s="65">
        <v>0.2</v>
      </c>
      <c r="X71" s="65">
        <v>0.6</v>
      </c>
      <c r="Y71" s="73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81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75">
      <c r="A72" s="76">
        <v>0.666666666666667</v>
      </c>
      <c r="B72" s="77">
        <v>0.677083333333334</v>
      </c>
      <c r="C72" s="78">
        <v>50.04</v>
      </c>
      <c r="D72" s="79">
        <f>ROUND(C72,2)</f>
        <v>50.04</v>
      </c>
      <c r="E72" s="65">
        <v>51.19</v>
      </c>
      <c r="F72" s="66">
        <v>26.85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3.222</v>
      </c>
      <c r="T72" s="65">
        <f>MIN($T$6/100*F72,200)</f>
        <v>4.0275</v>
      </c>
      <c r="U72" s="65">
        <f>MIN($U$6/100*F72,250)</f>
        <v>5.370000000000001</v>
      </c>
      <c r="V72" s="65">
        <v>0.2</v>
      </c>
      <c r="W72" s="65">
        <v>0.2</v>
      </c>
      <c r="X72" s="65">
        <v>0.6</v>
      </c>
      <c r="Y72" s="73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81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75">
      <c r="A73" s="76">
        <v>0.677083333333333</v>
      </c>
      <c r="B73" s="77">
        <v>0.6875</v>
      </c>
      <c r="C73" s="78">
        <v>49.95</v>
      </c>
      <c r="D73" s="79">
        <f>ROUND(C73,2)</f>
        <v>49.95</v>
      </c>
      <c r="E73" s="65">
        <v>425.97</v>
      </c>
      <c r="F73" s="66">
        <v>26.85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3.222</v>
      </c>
      <c r="T73" s="65">
        <f>MIN($T$6/100*F73,200)</f>
        <v>4.0275</v>
      </c>
      <c r="U73" s="65">
        <f>MIN($U$6/100*F73,250)</f>
        <v>5.370000000000001</v>
      </c>
      <c r="V73" s="65">
        <v>0.2</v>
      </c>
      <c r="W73" s="65">
        <v>0.2</v>
      </c>
      <c r="X73" s="65">
        <v>0.6</v>
      </c>
      <c r="Y73" s="73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0</v>
      </c>
      <c r="AB73" s="81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75">
      <c r="A74" s="76">
        <v>0.6875</v>
      </c>
      <c r="B74" s="77">
        <v>0.697916666666667</v>
      </c>
      <c r="C74" s="78">
        <v>49.93</v>
      </c>
      <c r="D74" s="79">
        <f>ROUND(C74,2)</f>
        <v>49.93</v>
      </c>
      <c r="E74" s="65">
        <v>493.98</v>
      </c>
      <c r="F74" s="66">
        <v>26.85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3.222</v>
      </c>
      <c r="T74" s="65">
        <f>MIN($T$6/100*F74,200)</f>
        <v>4.0275</v>
      </c>
      <c r="U74" s="65">
        <f>MIN($U$6/100*F74,250)</f>
        <v>5.370000000000001</v>
      </c>
      <c r="V74" s="65">
        <v>0.2</v>
      </c>
      <c r="W74" s="65">
        <v>0.2</v>
      </c>
      <c r="X74" s="65">
        <v>0.6</v>
      </c>
      <c r="Y74" s="73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0</v>
      </c>
      <c r="AB74" s="81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75">
      <c r="A75" s="76">
        <v>0.697916666666667</v>
      </c>
      <c r="B75" s="77">
        <v>0.708333333333334</v>
      </c>
      <c r="C75" s="78">
        <v>49.97</v>
      </c>
      <c r="D75" s="79">
        <f>ROUND(C75,2)</f>
        <v>49.97</v>
      </c>
      <c r="E75" s="65">
        <v>357.97</v>
      </c>
      <c r="F75" s="66">
        <v>26.85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3.222</v>
      </c>
      <c r="T75" s="65">
        <f>MIN($T$6/100*F75,200)</f>
        <v>4.0275</v>
      </c>
      <c r="U75" s="65">
        <f>MIN($U$6/100*F75,250)</f>
        <v>5.370000000000001</v>
      </c>
      <c r="V75" s="65">
        <v>0.2</v>
      </c>
      <c r="W75" s="65">
        <v>0.2</v>
      </c>
      <c r="X75" s="65">
        <v>0.6</v>
      </c>
      <c r="Y75" s="73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</v>
      </c>
      <c r="AB75" s="81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75">
      <c r="A76" s="76">
        <v>0.708333333333333</v>
      </c>
      <c r="B76" s="77">
        <v>0.71875</v>
      </c>
      <c r="C76" s="78">
        <v>50</v>
      </c>
      <c r="D76" s="79">
        <f>ROUND(C76,2)</f>
        <v>50</v>
      </c>
      <c r="E76" s="65">
        <v>255.96</v>
      </c>
      <c r="F76" s="66">
        <v>26.85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3.222</v>
      </c>
      <c r="T76" s="65">
        <f>MIN($T$6/100*F76,200)</f>
        <v>4.0275</v>
      </c>
      <c r="U76" s="65">
        <f>MIN($U$6/100*F76,250)</f>
        <v>5.370000000000001</v>
      </c>
      <c r="V76" s="65">
        <v>0.2</v>
      </c>
      <c r="W76" s="65">
        <v>0.2</v>
      </c>
      <c r="X76" s="65">
        <v>0.6</v>
      </c>
      <c r="Y76" s="73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81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75">
      <c r="A77" s="76">
        <v>0.71875</v>
      </c>
      <c r="B77" s="77">
        <v>0.729166666666667</v>
      </c>
      <c r="C77" s="78">
        <v>49.94</v>
      </c>
      <c r="D77" s="79">
        <f>ROUND(C77,2)</f>
        <v>49.94</v>
      </c>
      <c r="E77" s="65">
        <v>459.98</v>
      </c>
      <c r="F77" s="66">
        <v>26.85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3.222</v>
      </c>
      <c r="T77" s="65">
        <f>MIN($T$6/100*F77,200)</f>
        <v>4.0275</v>
      </c>
      <c r="U77" s="65">
        <f>MIN($U$6/100*F77,250)</f>
        <v>5.370000000000001</v>
      </c>
      <c r="V77" s="65">
        <v>0.2</v>
      </c>
      <c r="W77" s="65">
        <v>0.2</v>
      </c>
      <c r="X77" s="65">
        <v>0.6</v>
      </c>
      <c r="Y77" s="73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</v>
      </c>
      <c r="AB77" s="81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75">
      <c r="A78" s="76">
        <v>0.729166666666667</v>
      </c>
      <c r="B78" s="77">
        <v>0.739583333333334</v>
      </c>
      <c r="C78" s="78">
        <v>49.97</v>
      </c>
      <c r="D78" s="79">
        <f>ROUND(C78,2)</f>
        <v>49.97</v>
      </c>
      <c r="E78" s="65">
        <v>357.97</v>
      </c>
      <c r="F78" s="66">
        <v>26.85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3.222</v>
      </c>
      <c r="T78" s="65">
        <f>MIN($T$6/100*F78,200)</f>
        <v>4.0275</v>
      </c>
      <c r="U78" s="65">
        <f>MIN($U$6/100*F78,250)</f>
        <v>5.370000000000001</v>
      </c>
      <c r="V78" s="65">
        <v>0.2</v>
      </c>
      <c r="W78" s="65">
        <v>0.2</v>
      </c>
      <c r="X78" s="65">
        <v>0.6</v>
      </c>
      <c r="Y78" s="73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</v>
      </c>
      <c r="AB78" s="81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75">
      <c r="A79" s="76">
        <v>0.739583333333333</v>
      </c>
      <c r="B79" s="77">
        <v>0.75</v>
      </c>
      <c r="C79" s="78">
        <v>50.01</v>
      </c>
      <c r="D79" s="79">
        <f>ROUND(C79,2)</f>
        <v>50.01</v>
      </c>
      <c r="E79" s="65">
        <v>204.77</v>
      </c>
      <c r="F79" s="66">
        <v>26.85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3.222</v>
      </c>
      <c r="T79" s="65">
        <f>MIN($T$6/100*F79,200)</f>
        <v>4.0275</v>
      </c>
      <c r="U79" s="65">
        <f>MIN($U$6/100*F79,250)</f>
        <v>5.370000000000001</v>
      </c>
      <c r="V79" s="65">
        <v>0.2</v>
      </c>
      <c r="W79" s="65">
        <v>0.2</v>
      </c>
      <c r="X79" s="65">
        <v>0.6</v>
      </c>
      <c r="Y79" s="73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81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75">
      <c r="A80" s="76">
        <v>0.75</v>
      </c>
      <c r="B80" s="77">
        <v>0.760416666666667</v>
      </c>
      <c r="C80" s="78">
        <v>50.08</v>
      </c>
      <c r="D80" s="79">
        <f>ROUND(C80,2)</f>
        <v>50.08</v>
      </c>
      <c r="E80" s="65">
        <v>0</v>
      </c>
      <c r="F80" s="66">
        <v>26.85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3.222</v>
      </c>
      <c r="T80" s="65">
        <f>MIN($T$6/100*F80,200)</f>
        <v>4.0275</v>
      </c>
      <c r="U80" s="65">
        <f>MIN($U$6/100*F80,250)</f>
        <v>5.370000000000001</v>
      </c>
      <c r="V80" s="65">
        <v>0.2</v>
      </c>
      <c r="W80" s="65">
        <v>0.2</v>
      </c>
      <c r="X80" s="65">
        <v>0.6</v>
      </c>
      <c r="Y80" s="73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81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75">
      <c r="A81" s="76">
        <v>0.760416666666667</v>
      </c>
      <c r="B81" s="77">
        <v>0.770833333333334</v>
      </c>
      <c r="C81" s="78">
        <v>49.95</v>
      </c>
      <c r="D81" s="79">
        <f>ROUND(C81,2)</f>
        <v>49.95</v>
      </c>
      <c r="E81" s="65">
        <v>425.97</v>
      </c>
      <c r="F81" s="66">
        <v>26.85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3.222</v>
      </c>
      <c r="T81" s="65">
        <f>MIN($T$6/100*F81,200)</f>
        <v>4.0275</v>
      </c>
      <c r="U81" s="65">
        <f>MIN($U$6/100*F81,250)</f>
        <v>5.370000000000001</v>
      </c>
      <c r="V81" s="65">
        <v>0.2</v>
      </c>
      <c r="W81" s="65">
        <v>0.2</v>
      </c>
      <c r="X81" s="65">
        <v>0.6</v>
      </c>
      <c r="Y81" s="73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81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75">
      <c r="A82" s="76">
        <v>0.770833333333333</v>
      </c>
      <c r="B82" s="77">
        <v>0.78125</v>
      </c>
      <c r="C82" s="78">
        <v>49.86</v>
      </c>
      <c r="D82" s="79">
        <f>ROUND(C82,2)</f>
        <v>49.86</v>
      </c>
      <c r="E82" s="65">
        <v>732</v>
      </c>
      <c r="F82" s="66">
        <v>26.85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3.222</v>
      </c>
      <c r="T82" s="65">
        <f>MIN($T$6/100*F82,200)</f>
        <v>4.0275</v>
      </c>
      <c r="U82" s="65">
        <f>MIN($U$6/100*F82,250)</f>
        <v>5.370000000000001</v>
      </c>
      <c r="V82" s="65">
        <v>0.2</v>
      </c>
      <c r="W82" s="65">
        <v>0.2</v>
      </c>
      <c r="X82" s="65">
        <v>0.6</v>
      </c>
      <c r="Y82" s="73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81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75">
      <c r="A83" s="76">
        <v>0.78125</v>
      </c>
      <c r="B83" s="77">
        <v>0.791666666666667</v>
      </c>
      <c r="C83" s="78">
        <v>49.88</v>
      </c>
      <c r="D83" s="79">
        <f>ROUND(C83,2)</f>
        <v>49.88</v>
      </c>
      <c r="E83" s="65">
        <v>663.99</v>
      </c>
      <c r="F83" s="66">
        <v>26.85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3.222</v>
      </c>
      <c r="T83" s="65">
        <f>MIN($T$6/100*F83,200)</f>
        <v>4.0275</v>
      </c>
      <c r="U83" s="65">
        <f>MIN($U$6/100*F83,250)</f>
        <v>5.370000000000001</v>
      </c>
      <c r="V83" s="65">
        <v>0.2</v>
      </c>
      <c r="W83" s="65">
        <v>0.2</v>
      </c>
      <c r="X83" s="65">
        <v>0.6</v>
      </c>
      <c r="Y83" s="73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81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75">
      <c r="A84" s="76">
        <v>0.791666666666667</v>
      </c>
      <c r="B84" s="77">
        <v>0.802083333333334</v>
      </c>
      <c r="C84" s="78">
        <v>49.96</v>
      </c>
      <c r="D84" s="79">
        <f>ROUND(C84,2)</f>
        <v>49.96</v>
      </c>
      <c r="E84" s="65">
        <v>391.97</v>
      </c>
      <c r="F84" s="66">
        <v>26.85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3.222</v>
      </c>
      <c r="T84" s="65">
        <f>MIN($T$6/100*F84,200)</f>
        <v>4.0275</v>
      </c>
      <c r="U84" s="65">
        <f>MIN($U$6/100*F84,250)</f>
        <v>5.370000000000001</v>
      </c>
      <c r="V84" s="65">
        <v>0.2</v>
      </c>
      <c r="W84" s="65">
        <v>0.2</v>
      </c>
      <c r="X84" s="65">
        <v>0.6</v>
      </c>
      <c r="Y84" s="73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</v>
      </c>
      <c r="AB84" s="81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75">
      <c r="A85" s="76">
        <v>0.802083333333333</v>
      </c>
      <c r="B85" s="77">
        <v>0.8125</v>
      </c>
      <c r="C85" s="78">
        <v>49.94</v>
      </c>
      <c r="D85" s="79">
        <f>ROUND(C85,2)</f>
        <v>49.94</v>
      </c>
      <c r="E85" s="65">
        <v>459.98</v>
      </c>
      <c r="F85" s="66">
        <v>26.85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3.222</v>
      </c>
      <c r="T85" s="65">
        <f>MIN($T$6/100*F85,200)</f>
        <v>4.0275</v>
      </c>
      <c r="U85" s="65">
        <f>MIN($U$6/100*F85,250)</f>
        <v>5.370000000000001</v>
      </c>
      <c r="V85" s="65">
        <v>0.2</v>
      </c>
      <c r="W85" s="65">
        <v>0.2</v>
      </c>
      <c r="X85" s="65">
        <v>0.6</v>
      </c>
      <c r="Y85" s="73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</v>
      </c>
      <c r="AB85" s="81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75">
      <c r="A86" s="76">
        <v>0.8125</v>
      </c>
      <c r="B86" s="77">
        <v>0.822916666666667</v>
      </c>
      <c r="C86" s="78">
        <v>49.95</v>
      </c>
      <c r="D86" s="79">
        <f>ROUND(C86,2)</f>
        <v>49.95</v>
      </c>
      <c r="E86" s="65">
        <v>425.97</v>
      </c>
      <c r="F86" s="66">
        <v>26.85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3.222</v>
      </c>
      <c r="T86" s="65">
        <f>MIN($T$6/100*F86,200)</f>
        <v>4.0275</v>
      </c>
      <c r="U86" s="65">
        <f>MIN($U$6/100*F86,250)</f>
        <v>5.370000000000001</v>
      </c>
      <c r="V86" s="65">
        <v>0.2</v>
      </c>
      <c r="W86" s="65">
        <v>0.2</v>
      </c>
      <c r="X86" s="65">
        <v>0.6</v>
      </c>
      <c r="Y86" s="73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0</v>
      </c>
      <c r="AB86" s="81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75">
      <c r="A87" s="76">
        <v>0.822916666666667</v>
      </c>
      <c r="B87" s="77">
        <v>0.833333333333334</v>
      </c>
      <c r="C87" s="78">
        <v>49.98</v>
      </c>
      <c r="D87" s="79">
        <f>ROUND(C87,2)</f>
        <v>49.98</v>
      </c>
      <c r="E87" s="65">
        <v>323.97</v>
      </c>
      <c r="F87" s="66">
        <v>26.85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3.222</v>
      </c>
      <c r="T87" s="65">
        <f>MIN($T$6/100*F87,200)</f>
        <v>4.0275</v>
      </c>
      <c r="U87" s="65">
        <f>MIN($U$6/100*F87,250)</f>
        <v>5.370000000000001</v>
      </c>
      <c r="V87" s="65">
        <v>0.2</v>
      </c>
      <c r="W87" s="65">
        <v>0.2</v>
      </c>
      <c r="X87" s="65">
        <v>0.6</v>
      </c>
      <c r="Y87" s="73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</v>
      </c>
      <c r="AB87" s="81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75">
      <c r="A88" s="76">
        <v>0.833333333333333</v>
      </c>
      <c r="B88" s="77">
        <v>0.84375</v>
      </c>
      <c r="C88" s="78">
        <v>49.97</v>
      </c>
      <c r="D88" s="79">
        <f>ROUND(C88,2)</f>
        <v>49.97</v>
      </c>
      <c r="E88" s="65">
        <v>357.97</v>
      </c>
      <c r="F88" s="66">
        <v>26.85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3.222</v>
      </c>
      <c r="T88" s="65">
        <f>MIN($T$6/100*F88,200)</f>
        <v>4.0275</v>
      </c>
      <c r="U88" s="65">
        <f>MIN($U$6/100*F88,250)</f>
        <v>5.370000000000001</v>
      </c>
      <c r="V88" s="65">
        <v>0.2</v>
      </c>
      <c r="W88" s="65">
        <v>0.2</v>
      </c>
      <c r="X88" s="65">
        <v>0.6</v>
      </c>
      <c r="Y88" s="73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81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75">
      <c r="A89" s="76">
        <v>0.84375</v>
      </c>
      <c r="B89" s="77">
        <v>0.854166666666667</v>
      </c>
      <c r="C89" s="78">
        <v>49.92</v>
      </c>
      <c r="D89" s="79">
        <f>ROUND(C89,2)</f>
        <v>49.92</v>
      </c>
      <c r="E89" s="65">
        <v>527.98</v>
      </c>
      <c r="F89" s="66">
        <v>26.85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3.222</v>
      </c>
      <c r="T89" s="65">
        <f>MIN($T$6/100*F89,200)</f>
        <v>4.0275</v>
      </c>
      <c r="U89" s="65">
        <f>MIN($U$6/100*F89,250)</f>
        <v>5.370000000000001</v>
      </c>
      <c r="V89" s="65">
        <v>0.2</v>
      </c>
      <c r="W89" s="65">
        <v>0.2</v>
      </c>
      <c r="X89" s="65">
        <v>0.6</v>
      </c>
      <c r="Y89" s="73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</v>
      </c>
      <c r="AB89" s="81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75">
      <c r="A90" s="76">
        <v>0.854166666666667</v>
      </c>
      <c r="B90" s="77">
        <v>0.864583333333334</v>
      </c>
      <c r="C90" s="78">
        <v>49.94</v>
      </c>
      <c r="D90" s="79">
        <f>ROUND(C90,2)</f>
        <v>49.94</v>
      </c>
      <c r="E90" s="65">
        <v>459.98</v>
      </c>
      <c r="F90" s="66">
        <v>26.85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3.222</v>
      </c>
      <c r="T90" s="65">
        <f>MIN($T$6/100*F90,200)</f>
        <v>4.0275</v>
      </c>
      <c r="U90" s="65">
        <f>MIN($U$6/100*F90,250)</f>
        <v>5.370000000000001</v>
      </c>
      <c r="V90" s="65">
        <v>0.2</v>
      </c>
      <c r="W90" s="65">
        <v>0.2</v>
      </c>
      <c r="X90" s="65">
        <v>0.6</v>
      </c>
      <c r="Y90" s="73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</v>
      </c>
      <c r="AB90" s="81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75">
      <c r="A91" s="76">
        <v>0.864583333333333</v>
      </c>
      <c r="B91" s="77">
        <v>0.875</v>
      </c>
      <c r="C91" s="78">
        <v>50</v>
      </c>
      <c r="D91" s="79">
        <f>ROUND(C91,2)</f>
        <v>50</v>
      </c>
      <c r="E91" s="65">
        <v>255.96</v>
      </c>
      <c r="F91" s="66">
        <v>26.85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3.222</v>
      </c>
      <c r="T91" s="65">
        <f>MIN($T$6/100*F91,200)</f>
        <v>4.0275</v>
      </c>
      <c r="U91" s="65">
        <f>MIN($U$6/100*F91,250)</f>
        <v>5.370000000000001</v>
      </c>
      <c r="V91" s="65">
        <v>0.2</v>
      </c>
      <c r="W91" s="65">
        <v>0.2</v>
      </c>
      <c r="X91" s="65">
        <v>0.6</v>
      </c>
      <c r="Y91" s="73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0</v>
      </c>
      <c r="AB91" s="81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75">
      <c r="A92" s="76">
        <v>0.875</v>
      </c>
      <c r="B92" s="77">
        <v>0.885416666666667</v>
      </c>
      <c r="C92" s="78">
        <v>49.97</v>
      </c>
      <c r="D92" s="79">
        <f>ROUND(C92,2)</f>
        <v>49.97</v>
      </c>
      <c r="E92" s="65">
        <v>357.97</v>
      </c>
      <c r="F92" s="66">
        <v>26.85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3.222</v>
      </c>
      <c r="T92" s="65">
        <f>MIN($T$6/100*F92,200)</f>
        <v>4.0275</v>
      </c>
      <c r="U92" s="65">
        <f>MIN($U$6/100*F92,250)</f>
        <v>5.370000000000001</v>
      </c>
      <c r="V92" s="65">
        <v>0.2</v>
      </c>
      <c r="W92" s="65">
        <v>0.2</v>
      </c>
      <c r="X92" s="65">
        <v>0.6</v>
      </c>
      <c r="Y92" s="73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0</v>
      </c>
      <c r="AB92" s="81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75">
      <c r="A93" s="76">
        <v>0.885416666666667</v>
      </c>
      <c r="B93" s="77">
        <v>0.895833333333334</v>
      </c>
      <c r="C93" s="78">
        <v>50.02</v>
      </c>
      <c r="D93" s="79">
        <f>ROUND(C93,2)</f>
        <v>50.02</v>
      </c>
      <c r="E93" s="65">
        <v>153.58</v>
      </c>
      <c r="F93" s="66">
        <v>26.85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3.222</v>
      </c>
      <c r="T93" s="65">
        <f>MIN($T$6/100*F93,200)</f>
        <v>4.0275</v>
      </c>
      <c r="U93" s="65">
        <f>MIN($U$6/100*F93,250)</f>
        <v>5.370000000000001</v>
      </c>
      <c r="V93" s="65">
        <v>0.2</v>
      </c>
      <c r="W93" s="65">
        <v>0.2</v>
      </c>
      <c r="X93" s="65">
        <v>0.6</v>
      </c>
      <c r="Y93" s="73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81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75">
      <c r="A94" s="76">
        <v>0.895833333333333</v>
      </c>
      <c r="B94" s="77">
        <v>0.90625</v>
      </c>
      <c r="C94" s="78">
        <v>50.01</v>
      </c>
      <c r="D94" s="79">
        <f>ROUND(C94,2)</f>
        <v>50.01</v>
      </c>
      <c r="E94" s="65">
        <v>204.77</v>
      </c>
      <c r="F94" s="66">
        <v>26.85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3.222</v>
      </c>
      <c r="T94" s="65">
        <f>MIN($T$6/100*F94,200)</f>
        <v>4.0275</v>
      </c>
      <c r="U94" s="65">
        <f>MIN($U$6/100*F94,250)</f>
        <v>5.370000000000001</v>
      </c>
      <c r="V94" s="65">
        <v>0.2</v>
      </c>
      <c r="W94" s="65">
        <v>0.2</v>
      </c>
      <c r="X94" s="65">
        <v>0.6</v>
      </c>
      <c r="Y94" s="73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0</v>
      </c>
      <c r="AB94" s="81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75">
      <c r="A95" s="76">
        <v>0.90625</v>
      </c>
      <c r="B95" s="77">
        <v>0.916666666666667</v>
      </c>
      <c r="C95" s="78">
        <v>50.03</v>
      </c>
      <c r="D95" s="79">
        <f>ROUND(C95,2)</f>
        <v>50.03</v>
      </c>
      <c r="E95" s="65">
        <v>102.38</v>
      </c>
      <c r="F95" s="66">
        <v>26.85</v>
      </c>
      <c r="G95" s="80">
        <v>0</v>
      </c>
      <c r="H95" s="68">
        <f>MAX(G95,-0.12*F95)</f>
        <v>0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3.222</v>
      </c>
      <c r="T95" s="65">
        <f>MIN($T$6/100*F95,200)</f>
        <v>4.0275</v>
      </c>
      <c r="U95" s="65">
        <f>MIN($U$6/100*F95,250)</f>
        <v>5.370000000000001</v>
      </c>
      <c r="V95" s="65">
        <v>0.2</v>
      </c>
      <c r="W95" s="65">
        <v>0.2</v>
      </c>
      <c r="X95" s="65">
        <v>0.6</v>
      </c>
      <c r="Y95" s="73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0</v>
      </c>
      <c r="AB95" s="81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75">
      <c r="A96" s="76">
        <v>0.916666666666667</v>
      </c>
      <c r="B96" s="77">
        <v>0.927083333333334</v>
      </c>
      <c r="C96" s="78">
        <v>49.99</v>
      </c>
      <c r="D96" s="79">
        <f>ROUND(C96,2)</f>
        <v>49.99</v>
      </c>
      <c r="E96" s="65">
        <v>289.96</v>
      </c>
      <c r="F96" s="66">
        <v>0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</v>
      </c>
      <c r="T96" s="65">
        <f>MIN($T$6/100*F96,200)</f>
        <v>0</v>
      </c>
      <c r="U96" s="65">
        <f>MIN($U$6/100*F96,250)</f>
        <v>0</v>
      </c>
      <c r="V96" s="65">
        <v>0.2</v>
      </c>
      <c r="W96" s="65">
        <v>0.2</v>
      </c>
      <c r="X96" s="65">
        <v>0.6</v>
      </c>
      <c r="Y96" s="73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81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75">
      <c r="A97" s="76">
        <v>0.927083333333333</v>
      </c>
      <c r="B97" s="77">
        <v>0.9375</v>
      </c>
      <c r="C97" s="78">
        <v>49.97</v>
      </c>
      <c r="D97" s="79">
        <f>ROUND(C97,2)</f>
        <v>49.97</v>
      </c>
      <c r="E97" s="65">
        <v>357.97</v>
      </c>
      <c r="F97" s="66">
        <v>0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</v>
      </c>
      <c r="T97" s="65">
        <f>MIN($T$6/100*F97,200)</f>
        <v>0</v>
      </c>
      <c r="U97" s="65">
        <f>MIN($U$6/100*F97,250)</f>
        <v>0</v>
      </c>
      <c r="V97" s="65">
        <v>0.2</v>
      </c>
      <c r="W97" s="65">
        <v>0.2</v>
      </c>
      <c r="X97" s="65">
        <v>0.6</v>
      </c>
      <c r="Y97" s="73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81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75">
      <c r="A98" s="76">
        <v>0.9375</v>
      </c>
      <c r="B98" s="77">
        <v>0.947916666666667</v>
      </c>
      <c r="C98" s="78">
        <v>49.99</v>
      </c>
      <c r="D98" s="79">
        <f>ROUND(C98,2)</f>
        <v>49.99</v>
      </c>
      <c r="E98" s="65">
        <v>289.96</v>
      </c>
      <c r="F98" s="66">
        <v>0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</v>
      </c>
      <c r="T98" s="65">
        <f>MIN($T$6/100*F98,200)</f>
        <v>0</v>
      </c>
      <c r="U98" s="65">
        <f>MIN($U$6/100*F98,250)</f>
        <v>0</v>
      </c>
      <c r="V98" s="65">
        <v>0.2</v>
      </c>
      <c r="W98" s="65">
        <v>0.2</v>
      </c>
      <c r="X98" s="65">
        <v>0.6</v>
      </c>
      <c r="Y98" s="73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81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75">
      <c r="A99" s="76">
        <v>0.947916666666667</v>
      </c>
      <c r="B99" s="77">
        <v>0.958333333333334</v>
      </c>
      <c r="C99" s="78">
        <v>49.97</v>
      </c>
      <c r="D99" s="79">
        <f>ROUND(C99,2)</f>
        <v>49.97</v>
      </c>
      <c r="E99" s="65">
        <v>357.97</v>
      </c>
      <c r="F99" s="66">
        <v>0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</v>
      </c>
      <c r="T99" s="65">
        <f>MIN($T$6/100*F99,200)</f>
        <v>0</v>
      </c>
      <c r="U99" s="65">
        <f>MIN($U$6/100*F99,250)</f>
        <v>0</v>
      </c>
      <c r="V99" s="65">
        <v>0.2</v>
      </c>
      <c r="W99" s="65">
        <v>0.2</v>
      </c>
      <c r="X99" s="65">
        <v>0.6</v>
      </c>
      <c r="Y99" s="73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81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75">
      <c r="A100" s="76">
        <v>0.958333333333333</v>
      </c>
      <c r="B100" s="77">
        <v>0.96875</v>
      </c>
      <c r="C100" s="78">
        <v>49.98</v>
      </c>
      <c r="D100" s="79">
        <f>ROUND(C100,2)</f>
        <v>49.98</v>
      </c>
      <c r="E100" s="65">
        <v>323.97</v>
      </c>
      <c r="F100" s="66">
        <v>0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</v>
      </c>
      <c r="T100" s="65">
        <f>MIN($T$6/100*F100,200)</f>
        <v>0</v>
      </c>
      <c r="U100" s="65">
        <f>MIN($U$6/100*F100,250)</f>
        <v>0</v>
      </c>
      <c r="V100" s="65">
        <v>0.2</v>
      </c>
      <c r="W100" s="65">
        <v>0.2</v>
      </c>
      <c r="X100" s="65">
        <v>0.6</v>
      </c>
      <c r="Y100" s="73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81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75">
      <c r="A101" s="76">
        <v>0.96875</v>
      </c>
      <c r="B101" s="77">
        <v>0.979166666666667</v>
      </c>
      <c r="C101" s="78">
        <v>49.97</v>
      </c>
      <c r="D101" s="79">
        <f>ROUND(C101,2)</f>
        <v>49.97</v>
      </c>
      <c r="E101" s="65">
        <v>357.97</v>
      </c>
      <c r="F101" s="66">
        <v>0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</v>
      </c>
      <c r="T101" s="65">
        <f>MIN($T$6/100*F101,200)</f>
        <v>0</v>
      </c>
      <c r="U101" s="65">
        <f>MIN($U$6/100*F101,250)</f>
        <v>0</v>
      </c>
      <c r="V101" s="65">
        <v>0.2</v>
      </c>
      <c r="W101" s="65">
        <v>0.2</v>
      </c>
      <c r="X101" s="65">
        <v>0.6</v>
      </c>
      <c r="Y101" s="73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81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75">
      <c r="A102" s="76">
        <v>0.979166666666667</v>
      </c>
      <c r="B102" s="77">
        <v>0.989583333333334</v>
      </c>
      <c r="C102" s="78">
        <v>49.95</v>
      </c>
      <c r="D102" s="79">
        <f>ROUND(C102,2)</f>
        <v>49.95</v>
      </c>
      <c r="E102" s="65">
        <v>425.97</v>
      </c>
      <c r="F102" s="66">
        <v>0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</v>
      </c>
      <c r="T102" s="65">
        <f>MIN($T$6/100*F102,200)</f>
        <v>0</v>
      </c>
      <c r="U102" s="65">
        <f>MIN($U$6/100*F102,250)</f>
        <v>0</v>
      </c>
      <c r="V102" s="65">
        <v>0.2</v>
      </c>
      <c r="W102" s="65">
        <v>0.2</v>
      </c>
      <c r="X102" s="65">
        <v>0.6</v>
      </c>
      <c r="Y102" s="73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81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75">
      <c r="A103" s="101">
        <v>0.989583333333333</v>
      </c>
      <c r="B103" s="102">
        <v>1</v>
      </c>
      <c r="C103" s="103">
        <v>49.91</v>
      </c>
      <c r="D103" s="104">
        <f>ROUND(C103,2)</f>
        <v>49.91</v>
      </c>
      <c r="E103" s="105">
        <v>561.98</v>
      </c>
      <c r="F103" s="66">
        <v>0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73">
        <f>H103*E103/40000</f>
        <v>0</v>
      </c>
      <c r="S103" s="112">
        <f>MIN($S$6/100*F103,150)</f>
        <v>0</v>
      </c>
      <c r="T103" s="112">
        <f>MIN($T$6/100*F103,200)</f>
        <v>0</v>
      </c>
      <c r="U103" s="112">
        <f>MIN($U$6/100*F103,250)</f>
        <v>0</v>
      </c>
      <c r="V103" s="112">
        <v>0.2</v>
      </c>
      <c r="W103" s="112">
        <v>0.2</v>
      </c>
      <c r="X103" s="112">
        <v>0.6</v>
      </c>
      <c r="Y103" s="73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14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49.95822916666666</v>
      </c>
      <c r="D104" s="118">
        <f>ROUND(C104,2)</f>
        <v>49.96</v>
      </c>
      <c r="E104" s="119">
        <f>AVERAGE(E6:E103)</f>
        <v>386.2137500000001</v>
      </c>
      <c r="F104" s="119">
        <f>AVERAGE(F6:F103)</f>
        <v>17.89999999999998</v>
      </c>
      <c r="G104" s="120">
        <f>SUM(G8:G103)/4</f>
        <v>0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0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0</v>
      </c>
      <c r="AB104" s="125">
        <f>SUM(AB8:AB103)</f>
        <v>0</v>
      </c>
      <c r="AC104" s="126">
        <f>SUM(AC8:AC103)</f>
        <v>0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0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51.1924</v>
      </c>
      <c r="AH152" s="92">
        <f>MIN(AG152,$C$2)</f>
        <v>51.1924</v>
      </c>
    </row>
    <row r="153" spans="1:37" customHeight="1" ht="15.75">
      <c r="AE153" s="17"/>
      <c r="AF153" s="143">
        <f>ROUND((AF152-0.01),2)</f>
        <v>50.03</v>
      </c>
      <c r="AG153" s="144">
        <f>2*$A$2/5</f>
        <v>102.3848</v>
      </c>
      <c r="AH153" s="92">
        <f>MIN(AG153,$C$2)</f>
        <v>102.3848</v>
      </c>
    </row>
    <row r="154" spans="1:37" customHeight="1" ht="15.75">
      <c r="AE154" s="17"/>
      <c r="AF154" s="143">
        <f>ROUND((AF153-0.01),2)</f>
        <v>50.02</v>
      </c>
      <c r="AG154" s="144">
        <f>3*$A$2/5</f>
        <v>153.5772</v>
      </c>
      <c r="AH154" s="92">
        <f>MIN(AG154,$C$2)</f>
        <v>153.5772</v>
      </c>
    </row>
    <row r="155" spans="1:37" customHeight="1" ht="15.75">
      <c r="AE155" s="17"/>
      <c r="AF155" s="143">
        <f>ROUND((AF154-0.01),2)</f>
        <v>50.01</v>
      </c>
      <c r="AG155" s="144">
        <f>4*$A$2/5</f>
        <v>204.7696</v>
      </c>
      <c r="AH155" s="92">
        <f>MIN(AG155,$C$2)</f>
        <v>204.7696</v>
      </c>
    </row>
    <row r="156" spans="1:37" customHeight="1" ht="15.75">
      <c r="AE156" s="17"/>
      <c r="AF156" s="143">
        <f>ROUND((AF155-0.01),2)</f>
        <v>50</v>
      </c>
      <c r="AG156" s="144">
        <f>5*$A$2/5</f>
        <v>255.962</v>
      </c>
      <c r="AH156" s="92">
        <f>MIN(AG156,$C$2)</f>
        <v>255.962</v>
      </c>
    </row>
    <row r="157" spans="1:37" customHeight="1" ht="15.75">
      <c r="AE157" s="17"/>
      <c r="AF157" s="143">
        <f>ROUND((AF156-0.01),2)</f>
        <v>49.99</v>
      </c>
      <c r="AG157" s="144">
        <f>50+15*$A$2/16</f>
        <v>289.964375</v>
      </c>
      <c r="AH157" s="92">
        <f>MIN(AG157,$C$2)</f>
        <v>289.964375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323.96675</v>
      </c>
      <c r="AH158" s="92">
        <f>MIN(AG158,$C$2)</f>
        <v>323.96675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357.969125</v>
      </c>
      <c r="AH159" s="92">
        <f>MIN(AG159,$C$2)</f>
        <v>357.969125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391.9715</v>
      </c>
      <c r="AH160" s="92">
        <f>MIN(AG160,$C$2)</f>
        <v>391.9715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425.973875</v>
      </c>
      <c r="AH161" s="92">
        <f>MIN(AG161,$C$2)</f>
        <v>425.973875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459.97625</v>
      </c>
      <c r="AH162" s="92">
        <f>MIN(AG162,$C$2)</f>
        <v>459.97625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493.978625</v>
      </c>
      <c r="AH163" s="92">
        <f>MIN(AG163,$C$2)</f>
        <v>493.978625</v>
      </c>
    </row>
    <row r="164" spans="1:37" customHeight="1" ht="15">
      <c r="AE164" s="17"/>
      <c r="AF164" s="143">
        <f>ROUND((AF163-0.01),2)</f>
        <v>49.92</v>
      </c>
      <c r="AG164" s="144">
        <f>400+8*$A$2/16</f>
        <v>527.981</v>
      </c>
      <c r="AH164" s="145">
        <f>MIN(AG164,$C$2)</f>
        <v>527.981</v>
      </c>
    </row>
    <row r="165" spans="1:37" customHeight="1" ht="15">
      <c r="AE165" s="17"/>
      <c r="AF165" s="143">
        <f>ROUND((AF164-0.01),2)</f>
        <v>49.91</v>
      </c>
      <c r="AG165" s="144">
        <f>450+7*$A$2/16</f>
        <v>561.983375</v>
      </c>
      <c r="AH165" s="145">
        <f>MIN(AG165,$C$2)</f>
        <v>561.983375</v>
      </c>
    </row>
    <row r="166" spans="1:37" customHeight="1" ht="15">
      <c r="AE166" s="17"/>
      <c r="AF166" s="143">
        <f>ROUND((AF165-0.01),2)</f>
        <v>49.9</v>
      </c>
      <c r="AG166" s="144">
        <f>500+6*$A$2/16</f>
        <v>595.9857500000001</v>
      </c>
      <c r="AH166" s="145">
        <f>MIN(AG166,$C$2)</f>
        <v>595.9857500000001</v>
      </c>
    </row>
    <row r="167" spans="1:37" customHeight="1" ht="15">
      <c r="AE167" s="17"/>
      <c r="AF167" s="143">
        <f>ROUND((AF166-0.01),2)</f>
        <v>49.89</v>
      </c>
      <c r="AG167" s="144">
        <f>550+5*$A$2/16</f>
        <v>629.988125</v>
      </c>
      <c r="AH167" s="145">
        <f>MIN(AG167,$C$2)</f>
        <v>629.988125</v>
      </c>
    </row>
    <row r="168" spans="1:37" customHeight="1" ht="15">
      <c r="AE168" s="17"/>
      <c r="AF168" s="143">
        <f>ROUND((AF167-0.01),2)</f>
        <v>49.88</v>
      </c>
      <c r="AG168" s="144">
        <f>600+4*$A$2/16</f>
        <v>663.9905</v>
      </c>
      <c r="AH168" s="145">
        <f>MIN(AG168,$C$2)</f>
        <v>663.9905</v>
      </c>
    </row>
    <row r="169" spans="1:37" customHeight="1" ht="15">
      <c r="AE169" s="17"/>
      <c r="AF169" s="143">
        <f>ROUND((AF168-0.01),2)</f>
        <v>49.87</v>
      </c>
      <c r="AG169" s="144">
        <f>650+3*$A$2/16</f>
        <v>697.992875</v>
      </c>
      <c r="AH169" s="145">
        <f>MIN(AG169,$C$2)</f>
        <v>697.992875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731.9952499999999</v>
      </c>
      <c r="AH170" s="145">
        <f>MIN(AG170,$C$2)</f>
        <v>731.9952499999999</v>
      </c>
    </row>
    <row r="171" spans="1:37" customHeight="1" ht="15">
      <c r="AE171" s="17"/>
      <c r="AF171" s="143">
        <f>ROUND((AF170-0.01),2)</f>
        <v>49.85</v>
      </c>
      <c r="AG171" s="144">
        <f>750+1*$A$2/16</f>
        <v>765.997625</v>
      </c>
      <c r="AH171" s="145">
        <f>MIN(AG171,$C$2)</f>
        <v>765.997625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 firstPageNumber="1" useFirstPageNumber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0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294.842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57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49.83</v>
      </c>
      <c r="D8" s="64">
        <f>ROUND(C8,2)</f>
        <v>49.83</v>
      </c>
      <c r="E8" s="65">
        <v>800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49.85</v>
      </c>
      <c r="D9" s="79">
        <f>ROUND(C9,2)</f>
        <v>49.85</v>
      </c>
      <c r="E9" s="65">
        <v>768.4299999999999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49.94</v>
      </c>
      <c r="D10" s="79">
        <f>ROUND(C10,2)</f>
        <v>49.94</v>
      </c>
      <c r="E10" s="65">
        <v>484.28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49.97</v>
      </c>
      <c r="D11" s="79">
        <f>ROUND(C11,2)</f>
        <v>49.97</v>
      </c>
      <c r="E11" s="65">
        <v>389.56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49.97</v>
      </c>
      <c r="D12" s="79">
        <f>ROUND(C12,2)</f>
        <v>49.97</v>
      </c>
      <c r="E12" s="65">
        <v>389.56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49.99</v>
      </c>
      <c r="D13" s="79">
        <f>ROUND(C13,2)</f>
        <v>49.99</v>
      </c>
      <c r="E13" s="65">
        <v>326.41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50.01</v>
      </c>
      <c r="D14" s="79">
        <f>ROUND(C14,2)</f>
        <v>50.01</v>
      </c>
      <c r="E14" s="65">
        <v>235.87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49.99</v>
      </c>
      <c r="D15" s="79">
        <f>ROUND(C15,2)</f>
        <v>49.99</v>
      </c>
      <c r="E15" s="65">
        <v>326.41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49.98</v>
      </c>
      <c r="D16" s="79">
        <f>ROUND(C16,2)</f>
        <v>49.98</v>
      </c>
      <c r="E16" s="65">
        <v>357.99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49.97</v>
      </c>
      <c r="D17" s="79">
        <f>ROUND(C17,2)</f>
        <v>49.97</v>
      </c>
      <c r="E17" s="65">
        <v>389.56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49.97</v>
      </c>
      <c r="D18" s="79">
        <f>ROUND(C18,2)</f>
        <v>49.97</v>
      </c>
      <c r="E18" s="65">
        <v>389.56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49.98</v>
      </c>
      <c r="D19" s="79">
        <f>ROUND(C19,2)</f>
        <v>49.98</v>
      </c>
      <c r="E19" s="65">
        <v>357.99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49.97</v>
      </c>
      <c r="D20" s="79">
        <f>ROUND(C20,2)</f>
        <v>49.97</v>
      </c>
      <c r="E20" s="65">
        <v>389.56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49.92</v>
      </c>
      <c r="D21" s="79">
        <f>ROUND(C21,2)</f>
        <v>49.92</v>
      </c>
      <c r="E21" s="65">
        <v>547.42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49.92</v>
      </c>
      <c r="D22" s="79">
        <f>ROUND(C22,2)</f>
        <v>49.92</v>
      </c>
      <c r="E22" s="65">
        <v>547.42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49.95</v>
      </c>
      <c r="D23" s="79">
        <f>ROUND(C23,2)</f>
        <v>49.95</v>
      </c>
      <c r="E23" s="65">
        <v>452.7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49.99</v>
      </c>
      <c r="D24" s="79">
        <f>ROUND(C24,2)</f>
        <v>49.99</v>
      </c>
      <c r="E24" s="65">
        <v>326.41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49.98</v>
      </c>
      <c r="D25" s="79">
        <f>ROUND(C25,2)</f>
        <v>49.98</v>
      </c>
      <c r="E25" s="65">
        <v>357.99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</v>
      </c>
      <c r="D26" s="79">
        <f>ROUND(C26,2)</f>
        <v>50</v>
      </c>
      <c r="E26" s="65">
        <v>294.84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49.93</v>
      </c>
      <c r="D27" s="79">
        <f>ROUND(C27,2)</f>
        <v>49.93</v>
      </c>
      <c r="E27" s="65">
        <v>515.85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49.92</v>
      </c>
      <c r="D28" s="79">
        <f>ROUND(C28,2)</f>
        <v>49.92</v>
      </c>
      <c r="E28" s="65">
        <v>547.42</v>
      </c>
      <c r="F28" s="66">
        <v>0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</v>
      </c>
      <c r="T28" s="65">
        <f>MIN($T$6/100*F28,200)</f>
        <v>0</v>
      </c>
      <c r="U28" s="65">
        <f>MIN($U$6/100*F28,250)</f>
        <v>0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49.89</v>
      </c>
      <c r="D29" s="79">
        <f>ROUND(C29,2)</f>
        <v>49.89</v>
      </c>
      <c r="E29" s="65">
        <v>642.14</v>
      </c>
      <c r="F29" s="66">
        <v>0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</v>
      </c>
      <c r="T29" s="65">
        <f>MIN($T$6/100*F29,200)</f>
        <v>0</v>
      </c>
      <c r="U29" s="65">
        <f>MIN($U$6/100*F29,250)</f>
        <v>0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49.92</v>
      </c>
      <c r="D30" s="79">
        <f>ROUND(C30,2)</f>
        <v>49.92</v>
      </c>
      <c r="E30" s="65">
        <v>547.42</v>
      </c>
      <c r="F30" s="66">
        <v>0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</v>
      </c>
      <c r="T30" s="65">
        <f>MIN($T$6/100*F30,200)</f>
        <v>0</v>
      </c>
      <c r="U30" s="65">
        <f>MIN($U$6/100*F30,250)</f>
        <v>0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49.84</v>
      </c>
      <c r="D31" s="79">
        <f>ROUND(C31,2)</f>
        <v>49.84</v>
      </c>
      <c r="E31" s="65">
        <v>800</v>
      </c>
      <c r="F31" s="66">
        <v>0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</v>
      </c>
      <c r="T31" s="65">
        <f>MIN($T$6/100*F31,200)</f>
        <v>0</v>
      </c>
      <c r="U31" s="65">
        <f>MIN($U$6/100*F31,250)</f>
        <v>0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49.9</v>
      </c>
      <c r="D32" s="79">
        <f>ROUND(C32,2)</f>
        <v>49.9</v>
      </c>
      <c r="E32" s="65">
        <v>610.5700000000001</v>
      </c>
      <c r="F32" s="66">
        <v>0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</v>
      </c>
      <c r="T32" s="65">
        <f>MIN($T$6/100*F32,200)</f>
        <v>0</v>
      </c>
      <c r="U32" s="65">
        <f>MIN($U$6/100*F32,250)</f>
        <v>0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49.9</v>
      </c>
      <c r="D33" s="79">
        <f>ROUND(C33,2)</f>
        <v>49.9</v>
      </c>
      <c r="E33" s="65">
        <v>610.5700000000001</v>
      </c>
      <c r="F33" s="66">
        <v>0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</v>
      </c>
      <c r="T33" s="65">
        <f>MIN($T$6/100*F33,200)</f>
        <v>0</v>
      </c>
      <c r="U33" s="65">
        <f>MIN($U$6/100*F33,250)</f>
        <v>0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49.89</v>
      </c>
      <c r="D34" s="79">
        <f>ROUND(C34,2)</f>
        <v>49.89</v>
      </c>
      <c r="E34" s="65">
        <v>642.14</v>
      </c>
      <c r="F34" s="66">
        <v>0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</v>
      </c>
      <c r="T34" s="65">
        <f>MIN($T$6/100*F34,200)</f>
        <v>0</v>
      </c>
      <c r="U34" s="65">
        <f>MIN($U$6/100*F34,250)</f>
        <v>0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49.83</v>
      </c>
      <c r="D35" s="79">
        <f>ROUND(C35,2)</f>
        <v>49.83</v>
      </c>
      <c r="E35" s="65">
        <v>800</v>
      </c>
      <c r="F35" s="66">
        <v>0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</v>
      </c>
      <c r="T35" s="65">
        <f>MIN($T$6/100*F35,200)</f>
        <v>0</v>
      </c>
      <c r="U35" s="65">
        <f>MIN($U$6/100*F35,250)</f>
        <v>0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49.8</v>
      </c>
      <c r="D36" s="79">
        <f>ROUND(C36,2)</f>
        <v>49.8</v>
      </c>
      <c r="E36" s="65">
        <v>800</v>
      </c>
      <c r="F36" s="66">
        <v>0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</v>
      </c>
      <c r="T36" s="65">
        <f>MIN($T$6/100*F36,200)</f>
        <v>0</v>
      </c>
      <c r="U36" s="65">
        <f>MIN($U$6/100*F36,250)</f>
        <v>0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49.85</v>
      </c>
      <c r="D37" s="79">
        <f>ROUND(C37,2)</f>
        <v>49.85</v>
      </c>
      <c r="E37" s="65">
        <v>768.4299999999999</v>
      </c>
      <c r="F37" s="66">
        <v>0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</v>
      </c>
      <c r="T37" s="65">
        <f>MIN($T$6/100*F37,200)</f>
        <v>0</v>
      </c>
      <c r="U37" s="65">
        <f>MIN($U$6/100*F37,250)</f>
        <v>0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50</v>
      </c>
      <c r="D38" s="79">
        <f>ROUND(C38,2)</f>
        <v>50</v>
      </c>
      <c r="E38" s="65">
        <v>294.84</v>
      </c>
      <c r="F38" s="66">
        <v>0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</v>
      </c>
      <c r="T38" s="65">
        <f>MIN($T$6/100*F38,200)</f>
        <v>0</v>
      </c>
      <c r="U38" s="65">
        <f>MIN($U$6/100*F38,250)</f>
        <v>0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49.98</v>
      </c>
      <c r="D39" s="79">
        <f>ROUND(C39,2)</f>
        <v>49.98</v>
      </c>
      <c r="E39" s="65">
        <v>357.99</v>
      </c>
      <c r="F39" s="66">
        <v>0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</v>
      </c>
      <c r="T39" s="65">
        <f>MIN($T$6/100*F39,200)</f>
        <v>0</v>
      </c>
      <c r="U39" s="65">
        <f>MIN($U$6/100*F39,250)</f>
        <v>0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49.97</v>
      </c>
      <c r="D40" s="79">
        <f>ROUND(C40,2)</f>
        <v>49.97</v>
      </c>
      <c r="E40" s="65">
        <v>389.56</v>
      </c>
      <c r="F40" s="66">
        <v>0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</v>
      </c>
      <c r="T40" s="65">
        <f>MIN($T$6/100*F40,200)</f>
        <v>0</v>
      </c>
      <c r="U40" s="65">
        <f>MIN($U$6/100*F40,250)</f>
        <v>0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49.93</v>
      </c>
      <c r="D41" s="79">
        <f>ROUND(C41,2)</f>
        <v>49.93</v>
      </c>
      <c r="E41" s="65">
        <v>515.85</v>
      </c>
      <c r="F41" s="66">
        <v>0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</v>
      </c>
      <c r="T41" s="65">
        <f>MIN($T$6/100*F41,200)</f>
        <v>0</v>
      </c>
      <c r="U41" s="65">
        <f>MIN($U$6/100*F41,250)</f>
        <v>0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49.94</v>
      </c>
      <c r="D42" s="79">
        <f>ROUND(C42,2)</f>
        <v>49.94</v>
      </c>
      <c r="E42" s="65">
        <v>484.28</v>
      </c>
      <c r="F42" s="66">
        <v>0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</v>
      </c>
      <c r="T42" s="65">
        <f>MIN($T$6/100*F42,200)</f>
        <v>0</v>
      </c>
      <c r="U42" s="65">
        <f>MIN($U$6/100*F42,250)</f>
        <v>0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50</v>
      </c>
      <c r="D43" s="79">
        <f>ROUND(C43,2)</f>
        <v>50</v>
      </c>
      <c r="E43" s="65">
        <v>294.84</v>
      </c>
      <c r="F43" s="66">
        <v>0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</v>
      </c>
      <c r="T43" s="65">
        <f>MIN($T$6/100*F43,200)</f>
        <v>0</v>
      </c>
      <c r="U43" s="65">
        <f>MIN($U$6/100*F43,250)</f>
        <v>0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49.93</v>
      </c>
      <c r="D44" s="79">
        <f>ROUND(C44,2)</f>
        <v>49.93</v>
      </c>
      <c r="E44" s="65">
        <v>515.85</v>
      </c>
      <c r="F44" s="66">
        <v>0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</v>
      </c>
      <c r="T44" s="65">
        <f>MIN($T$6/100*F44,200)</f>
        <v>0</v>
      </c>
      <c r="U44" s="65">
        <f>MIN($U$6/100*F44,250)</f>
        <v>0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49.91</v>
      </c>
      <c r="D45" s="79">
        <f>ROUND(C45,2)</f>
        <v>49.91</v>
      </c>
      <c r="E45" s="65">
        <v>578.99</v>
      </c>
      <c r="F45" s="66">
        <v>0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</v>
      </c>
      <c r="T45" s="65">
        <f>MIN($T$6/100*F45,200)</f>
        <v>0</v>
      </c>
      <c r="U45" s="65">
        <f>MIN($U$6/100*F45,250)</f>
        <v>0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49.98</v>
      </c>
      <c r="D46" s="79">
        <f>ROUND(C46,2)</f>
        <v>49.98</v>
      </c>
      <c r="E46" s="65">
        <v>357.99</v>
      </c>
      <c r="F46" s="66">
        <v>0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</v>
      </c>
      <c r="T46" s="65">
        <f>MIN($T$6/100*F46,200)</f>
        <v>0</v>
      </c>
      <c r="U46" s="65">
        <f>MIN($U$6/100*F46,250)</f>
        <v>0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49.99</v>
      </c>
      <c r="D47" s="79">
        <f>ROUND(C47,2)</f>
        <v>49.99</v>
      </c>
      <c r="E47" s="65">
        <v>326.41</v>
      </c>
      <c r="F47" s="66">
        <v>0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</v>
      </c>
      <c r="T47" s="65">
        <f>MIN($T$6/100*F47,200)</f>
        <v>0</v>
      </c>
      <c r="U47" s="65">
        <f>MIN($U$6/100*F47,250)</f>
        <v>0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50.02</v>
      </c>
      <c r="D48" s="79">
        <f>ROUND(C48,2)</f>
        <v>50.02</v>
      </c>
      <c r="E48" s="65">
        <v>176.91</v>
      </c>
      <c r="F48" s="66">
        <v>0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</v>
      </c>
      <c r="T48" s="65">
        <f>MIN($T$6/100*F48,200)</f>
        <v>0</v>
      </c>
      <c r="U48" s="65">
        <f>MIN($U$6/100*F48,250)</f>
        <v>0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50.03</v>
      </c>
      <c r="D49" s="79">
        <f>ROUND(C49,2)</f>
        <v>50.03</v>
      </c>
      <c r="E49" s="65">
        <v>117.94</v>
      </c>
      <c r="F49" s="66">
        <v>0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</v>
      </c>
      <c r="T49" s="65">
        <f>MIN($T$6/100*F49,200)</f>
        <v>0</v>
      </c>
      <c r="U49" s="65">
        <f>MIN($U$6/100*F49,250)</f>
        <v>0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49.97</v>
      </c>
      <c r="D50" s="79">
        <f>ROUND(C50,2)</f>
        <v>49.97</v>
      </c>
      <c r="E50" s="65">
        <v>389.56</v>
      </c>
      <c r="F50" s="66">
        <v>0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</v>
      </c>
      <c r="T50" s="65">
        <f>MIN($T$6/100*F50,200)</f>
        <v>0</v>
      </c>
      <c r="U50" s="65">
        <f>MIN($U$6/100*F50,250)</f>
        <v>0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50.01</v>
      </c>
      <c r="D51" s="79">
        <f>ROUND(C51,2)</f>
        <v>50.01</v>
      </c>
      <c r="E51" s="65">
        <v>235.87</v>
      </c>
      <c r="F51" s="66">
        <v>0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</v>
      </c>
      <c r="T51" s="65">
        <f>MIN($T$6/100*F51,200)</f>
        <v>0</v>
      </c>
      <c r="U51" s="65">
        <f>MIN($U$6/100*F51,250)</f>
        <v>0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49.95</v>
      </c>
      <c r="D52" s="79">
        <f>ROUND(C52,2)</f>
        <v>49.95</v>
      </c>
      <c r="E52" s="65">
        <v>452.7</v>
      </c>
      <c r="F52" s="66">
        <v>0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</v>
      </c>
      <c r="T52" s="65">
        <f>MIN($T$6/100*F52,200)</f>
        <v>0</v>
      </c>
      <c r="U52" s="65">
        <f>MIN($U$6/100*F52,250)</f>
        <v>0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49.96</v>
      </c>
      <c r="D53" s="79">
        <f>ROUND(C53,2)</f>
        <v>49.96</v>
      </c>
      <c r="E53" s="65">
        <v>421.13</v>
      </c>
      <c r="F53" s="66">
        <v>0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</v>
      </c>
      <c r="T53" s="65">
        <f>MIN($T$6/100*F53,200)</f>
        <v>0</v>
      </c>
      <c r="U53" s="65">
        <f>MIN($U$6/100*F53,250)</f>
        <v>0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50.03</v>
      </c>
      <c r="D54" s="79">
        <f>ROUND(C54,2)</f>
        <v>50.03</v>
      </c>
      <c r="E54" s="65">
        <v>117.94</v>
      </c>
      <c r="F54" s="66">
        <v>0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</v>
      </c>
      <c r="T54" s="65">
        <f>MIN($T$6/100*F54,200)</f>
        <v>0</v>
      </c>
      <c r="U54" s="65">
        <f>MIN($U$6/100*F54,250)</f>
        <v>0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50.02</v>
      </c>
      <c r="D55" s="79">
        <f>ROUND(C55,2)</f>
        <v>50.02</v>
      </c>
      <c r="E55" s="65">
        <v>176.91</v>
      </c>
      <c r="F55" s="66">
        <v>0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</v>
      </c>
      <c r="T55" s="65">
        <f>MIN($T$6/100*F55,200)</f>
        <v>0</v>
      </c>
      <c r="U55" s="65">
        <f>MIN($U$6/100*F55,250)</f>
        <v>0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50.02</v>
      </c>
      <c r="D56" s="79">
        <f>ROUND(C56,2)</f>
        <v>50.02</v>
      </c>
      <c r="E56" s="65">
        <v>176.91</v>
      </c>
      <c r="F56" s="66">
        <v>0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</v>
      </c>
      <c r="T56" s="65">
        <f>MIN($T$6/100*F56,200)</f>
        <v>0</v>
      </c>
      <c r="U56" s="65">
        <f>MIN($U$6/100*F56,250)</f>
        <v>0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49.94</v>
      </c>
      <c r="D57" s="79">
        <f>ROUND(C57,2)</f>
        <v>49.94</v>
      </c>
      <c r="E57" s="65">
        <v>484.28</v>
      </c>
      <c r="F57" s="66">
        <v>0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49.88</v>
      </c>
      <c r="D58" s="79">
        <f>ROUND(C58,2)</f>
        <v>49.88</v>
      </c>
      <c r="E58" s="65">
        <v>673.71</v>
      </c>
      <c r="F58" s="66">
        <v>0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49.88</v>
      </c>
      <c r="D59" s="79">
        <f>ROUND(C59,2)</f>
        <v>49.88</v>
      </c>
      <c r="E59" s="65">
        <v>673.71</v>
      </c>
      <c r="F59" s="66">
        <v>0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50.03</v>
      </c>
      <c r="D60" s="79">
        <f>ROUND(C60,2)</f>
        <v>50.03</v>
      </c>
      <c r="E60" s="65">
        <v>117.94</v>
      </c>
      <c r="F60" s="66">
        <v>0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</v>
      </c>
      <c r="T60" s="65">
        <f>MIN($T$6/100*F60,200)</f>
        <v>0</v>
      </c>
      <c r="U60" s="65">
        <f>MIN($U$6/100*F60,250)</f>
        <v>0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49.98</v>
      </c>
      <c r="D61" s="79">
        <f>ROUND(C61,2)</f>
        <v>49.98</v>
      </c>
      <c r="E61" s="65">
        <v>357.99</v>
      </c>
      <c r="F61" s="66">
        <v>0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</v>
      </c>
      <c r="T61" s="65">
        <f>MIN($T$6/100*F61,200)</f>
        <v>0</v>
      </c>
      <c r="U61" s="65">
        <f>MIN($U$6/100*F61,250)</f>
        <v>0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49.96</v>
      </c>
      <c r="D62" s="79">
        <f>ROUND(C62,2)</f>
        <v>49.96</v>
      </c>
      <c r="E62" s="65">
        <v>421.13</v>
      </c>
      <c r="F62" s="66">
        <v>0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</v>
      </c>
      <c r="T62" s="65">
        <f>MIN($T$6/100*F62,200)</f>
        <v>0</v>
      </c>
      <c r="U62" s="65">
        <f>MIN($U$6/100*F62,250)</f>
        <v>0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49.92</v>
      </c>
      <c r="D63" s="79">
        <f>ROUND(C63,2)</f>
        <v>49.92</v>
      </c>
      <c r="E63" s="65">
        <v>547.42</v>
      </c>
      <c r="F63" s="66">
        <v>0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</v>
      </c>
      <c r="T63" s="65">
        <f>MIN($T$6/100*F63,200)</f>
        <v>0</v>
      </c>
      <c r="U63" s="65">
        <f>MIN($U$6/100*F63,250)</f>
        <v>0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50.01</v>
      </c>
      <c r="D64" s="79">
        <f>ROUND(C64,2)</f>
        <v>50.01</v>
      </c>
      <c r="E64" s="65">
        <v>235.87</v>
      </c>
      <c r="F64" s="66">
        <v>25.77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3.0924</v>
      </c>
      <c r="T64" s="65">
        <f>MIN($T$6/100*F64,200)</f>
        <v>3.8655</v>
      </c>
      <c r="U64" s="65">
        <f>MIN($U$6/100*F64,250)</f>
        <v>5.154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49.92</v>
      </c>
      <c r="D65" s="79">
        <f>ROUND(C65,2)</f>
        <v>49.92</v>
      </c>
      <c r="E65" s="65">
        <v>547.42</v>
      </c>
      <c r="F65" s="66">
        <v>25.77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3.0924</v>
      </c>
      <c r="T65" s="65">
        <f>MIN($T$6/100*F65,200)</f>
        <v>3.8655</v>
      </c>
      <c r="U65" s="65">
        <f>MIN($U$6/100*F65,250)</f>
        <v>5.154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49.9</v>
      </c>
      <c r="D66" s="79">
        <f>ROUND(C66,2)</f>
        <v>49.9</v>
      </c>
      <c r="E66" s="65">
        <v>610.5700000000001</v>
      </c>
      <c r="F66" s="66">
        <v>25.77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3.0924</v>
      </c>
      <c r="T66" s="65">
        <f>MIN($T$6/100*F66,200)</f>
        <v>3.8655</v>
      </c>
      <c r="U66" s="65">
        <f>MIN($U$6/100*F66,250)</f>
        <v>5.154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49.94</v>
      </c>
      <c r="D67" s="79">
        <f>ROUND(C67,2)</f>
        <v>49.94</v>
      </c>
      <c r="E67" s="65">
        <v>484.28</v>
      </c>
      <c r="F67" s="66">
        <v>25.77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3.0924</v>
      </c>
      <c r="T67" s="65">
        <f>MIN($T$6/100*F67,200)</f>
        <v>3.8655</v>
      </c>
      <c r="U67" s="65">
        <f>MIN($U$6/100*F67,250)</f>
        <v>5.154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49.99</v>
      </c>
      <c r="D68" s="79">
        <f>ROUND(C68,2)</f>
        <v>49.99</v>
      </c>
      <c r="E68" s="65">
        <v>326.41</v>
      </c>
      <c r="F68" s="66">
        <v>25.77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3.0924</v>
      </c>
      <c r="T68" s="65">
        <f>MIN($T$6/100*F68,200)</f>
        <v>3.8655</v>
      </c>
      <c r="U68" s="65">
        <f>MIN($U$6/100*F68,250)</f>
        <v>5.154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49.99</v>
      </c>
      <c r="D69" s="79">
        <f>ROUND(C69,2)</f>
        <v>49.99</v>
      </c>
      <c r="E69" s="65">
        <v>326.41</v>
      </c>
      <c r="F69" s="66">
        <v>25.77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3.0924</v>
      </c>
      <c r="T69" s="65">
        <f>MIN($T$6/100*F69,200)</f>
        <v>3.8655</v>
      </c>
      <c r="U69" s="65">
        <f>MIN($U$6/100*F69,250)</f>
        <v>5.154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49.95</v>
      </c>
      <c r="D70" s="79">
        <f>ROUND(C70,2)</f>
        <v>49.95</v>
      </c>
      <c r="E70" s="65">
        <v>452.7</v>
      </c>
      <c r="F70" s="66">
        <v>25.77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3.0924</v>
      </c>
      <c r="T70" s="65">
        <f>MIN($T$6/100*F70,200)</f>
        <v>3.8655</v>
      </c>
      <c r="U70" s="65">
        <f>MIN($U$6/100*F70,250)</f>
        <v>5.154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49.94</v>
      </c>
      <c r="D71" s="79">
        <f>ROUND(C71,2)</f>
        <v>49.94</v>
      </c>
      <c r="E71" s="65">
        <v>484.28</v>
      </c>
      <c r="F71" s="66">
        <v>25.77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3.0924</v>
      </c>
      <c r="T71" s="65">
        <f>MIN($T$6/100*F71,200)</f>
        <v>3.8655</v>
      </c>
      <c r="U71" s="65">
        <f>MIN($U$6/100*F71,250)</f>
        <v>5.154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49.98</v>
      </c>
      <c r="D72" s="79">
        <f>ROUND(C72,2)</f>
        <v>49.98</v>
      </c>
      <c r="E72" s="65">
        <v>357.99</v>
      </c>
      <c r="F72" s="66">
        <v>25.77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3.0924</v>
      </c>
      <c r="T72" s="65">
        <f>MIN($T$6/100*F72,200)</f>
        <v>3.8655</v>
      </c>
      <c r="U72" s="65">
        <f>MIN($U$6/100*F72,250)</f>
        <v>5.154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49.88</v>
      </c>
      <c r="D73" s="79">
        <f>ROUND(C73,2)</f>
        <v>49.88</v>
      </c>
      <c r="E73" s="65">
        <v>673.71</v>
      </c>
      <c r="F73" s="66">
        <v>25.77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3.0924</v>
      </c>
      <c r="T73" s="65">
        <f>MIN($T$6/100*F73,200)</f>
        <v>3.8655</v>
      </c>
      <c r="U73" s="65">
        <f>MIN($U$6/100*F73,250)</f>
        <v>5.154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49.96</v>
      </c>
      <c r="D74" s="79">
        <f>ROUND(C74,2)</f>
        <v>49.96</v>
      </c>
      <c r="E74" s="65">
        <v>421.13</v>
      </c>
      <c r="F74" s="66">
        <v>25.77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3.0924</v>
      </c>
      <c r="T74" s="65">
        <f>MIN($T$6/100*F74,200)</f>
        <v>3.8655</v>
      </c>
      <c r="U74" s="65">
        <f>MIN($U$6/100*F74,250)</f>
        <v>5.154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50.01</v>
      </c>
      <c r="D75" s="79">
        <f>ROUND(C75,2)</f>
        <v>50.01</v>
      </c>
      <c r="E75" s="65">
        <v>235.87</v>
      </c>
      <c r="F75" s="66">
        <v>25.77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3.0924</v>
      </c>
      <c r="T75" s="65">
        <f>MIN($T$6/100*F75,200)</f>
        <v>3.8655</v>
      </c>
      <c r="U75" s="65">
        <f>MIN($U$6/100*F75,250)</f>
        <v>5.154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50.05</v>
      </c>
      <c r="D76" s="79">
        <f>ROUND(C76,2)</f>
        <v>50.05</v>
      </c>
      <c r="E76" s="65">
        <v>0</v>
      </c>
      <c r="F76" s="66">
        <v>25.77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3.0924</v>
      </c>
      <c r="T76" s="65">
        <f>MIN($T$6/100*F76,200)</f>
        <v>3.8655</v>
      </c>
      <c r="U76" s="65">
        <f>MIN($U$6/100*F76,250)</f>
        <v>5.154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49.95</v>
      </c>
      <c r="D77" s="79">
        <f>ROUND(C77,2)</f>
        <v>49.95</v>
      </c>
      <c r="E77" s="65">
        <v>452.7</v>
      </c>
      <c r="F77" s="66">
        <v>25.77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3.0924</v>
      </c>
      <c r="T77" s="65">
        <f>MIN($T$6/100*F77,200)</f>
        <v>3.8655</v>
      </c>
      <c r="U77" s="65">
        <f>MIN($U$6/100*F77,250)</f>
        <v>5.154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49.9</v>
      </c>
      <c r="D78" s="79">
        <f>ROUND(C78,2)</f>
        <v>49.9</v>
      </c>
      <c r="E78" s="65">
        <v>610.5700000000001</v>
      </c>
      <c r="F78" s="66">
        <v>25.77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3.0924</v>
      </c>
      <c r="T78" s="65">
        <f>MIN($T$6/100*F78,200)</f>
        <v>3.8655</v>
      </c>
      <c r="U78" s="65">
        <f>MIN($U$6/100*F78,250)</f>
        <v>5.154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49.92</v>
      </c>
      <c r="D79" s="79">
        <f>ROUND(C79,2)</f>
        <v>49.92</v>
      </c>
      <c r="E79" s="65">
        <v>547.42</v>
      </c>
      <c r="F79" s="66">
        <v>25.77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3.0924</v>
      </c>
      <c r="T79" s="65">
        <f>MIN($T$6/100*F79,200)</f>
        <v>3.8655</v>
      </c>
      <c r="U79" s="65">
        <f>MIN($U$6/100*F79,250)</f>
        <v>5.154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50.03</v>
      </c>
      <c r="D80" s="79">
        <f>ROUND(C80,2)</f>
        <v>50.03</v>
      </c>
      <c r="E80" s="65">
        <v>117.94</v>
      </c>
      <c r="F80" s="66">
        <v>25.77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3.0924</v>
      </c>
      <c r="T80" s="65">
        <f>MIN($T$6/100*F80,200)</f>
        <v>3.8655</v>
      </c>
      <c r="U80" s="65">
        <f>MIN($U$6/100*F80,250)</f>
        <v>5.154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49.97</v>
      </c>
      <c r="D81" s="79">
        <f>ROUND(C81,2)</f>
        <v>49.97</v>
      </c>
      <c r="E81" s="65">
        <v>389.56</v>
      </c>
      <c r="F81" s="66">
        <v>25.77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3.0924</v>
      </c>
      <c r="T81" s="65">
        <f>MIN($T$6/100*F81,200)</f>
        <v>3.8655</v>
      </c>
      <c r="U81" s="65">
        <f>MIN($U$6/100*F81,250)</f>
        <v>5.154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49.94</v>
      </c>
      <c r="D82" s="79">
        <f>ROUND(C82,2)</f>
        <v>49.94</v>
      </c>
      <c r="E82" s="65">
        <v>484.28</v>
      </c>
      <c r="F82" s="66">
        <v>25.77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3.0924</v>
      </c>
      <c r="T82" s="65">
        <f>MIN($T$6/100*F82,200)</f>
        <v>3.8655</v>
      </c>
      <c r="U82" s="65">
        <f>MIN($U$6/100*F82,250)</f>
        <v>5.154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49.91</v>
      </c>
      <c r="D83" s="79">
        <f>ROUND(C83,2)</f>
        <v>49.91</v>
      </c>
      <c r="E83" s="65">
        <v>578.99</v>
      </c>
      <c r="F83" s="66">
        <v>25.77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3.0924</v>
      </c>
      <c r="T83" s="65">
        <f>MIN($T$6/100*F83,200)</f>
        <v>3.8655</v>
      </c>
      <c r="U83" s="65">
        <f>MIN($U$6/100*F83,250)</f>
        <v>5.154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49.97</v>
      </c>
      <c r="D84" s="79">
        <f>ROUND(C84,2)</f>
        <v>49.97</v>
      </c>
      <c r="E84" s="65">
        <v>389.56</v>
      </c>
      <c r="F84" s="66">
        <v>25.77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3.0924</v>
      </c>
      <c r="T84" s="65">
        <f>MIN($T$6/100*F84,200)</f>
        <v>3.8655</v>
      </c>
      <c r="U84" s="65">
        <f>MIN($U$6/100*F84,250)</f>
        <v>5.154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49.96</v>
      </c>
      <c r="D85" s="79">
        <f>ROUND(C85,2)</f>
        <v>49.96</v>
      </c>
      <c r="E85" s="65">
        <v>421.13</v>
      </c>
      <c r="F85" s="66">
        <v>25.77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3.0924</v>
      </c>
      <c r="T85" s="65">
        <f>MIN($T$6/100*F85,200)</f>
        <v>3.8655</v>
      </c>
      <c r="U85" s="65">
        <f>MIN($U$6/100*F85,250)</f>
        <v>5.154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49.93</v>
      </c>
      <c r="D86" s="79">
        <f>ROUND(C86,2)</f>
        <v>49.93</v>
      </c>
      <c r="E86" s="65">
        <v>515.85</v>
      </c>
      <c r="F86" s="66">
        <v>25.77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3.0924</v>
      </c>
      <c r="T86" s="65">
        <f>MIN($T$6/100*F86,200)</f>
        <v>3.8655</v>
      </c>
      <c r="U86" s="65">
        <f>MIN($U$6/100*F86,250)</f>
        <v>5.154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</v>
      </c>
      <c r="D87" s="79">
        <f>ROUND(C87,2)</f>
        <v>50</v>
      </c>
      <c r="E87" s="65">
        <v>294.84</v>
      </c>
      <c r="F87" s="66">
        <v>25.77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3.0924</v>
      </c>
      <c r="T87" s="65">
        <f>MIN($T$6/100*F87,200)</f>
        <v>3.8655</v>
      </c>
      <c r="U87" s="65">
        <f>MIN($U$6/100*F87,250)</f>
        <v>5.154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50.02</v>
      </c>
      <c r="D88" s="79">
        <f>ROUND(C88,2)</f>
        <v>50.02</v>
      </c>
      <c r="E88" s="65">
        <v>176.91</v>
      </c>
      <c r="F88" s="66">
        <v>25.77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3.0924</v>
      </c>
      <c r="T88" s="65">
        <f>MIN($T$6/100*F88,200)</f>
        <v>3.8655</v>
      </c>
      <c r="U88" s="65">
        <f>MIN($U$6/100*F88,250)</f>
        <v>5.154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49.99</v>
      </c>
      <c r="D89" s="79">
        <f>ROUND(C89,2)</f>
        <v>49.99</v>
      </c>
      <c r="E89" s="65">
        <v>326.41</v>
      </c>
      <c r="F89" s="66">
        <v>25.77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3.0924</v>
      </c>
      <c r="T89" s="65">
        <f>MIN($T$6/100*F89,200)</f>
        <v>3.8655</v>
      </c>
      <c r="U89" s="65">
        <f>MIN($U$6/100*F89,250)</f>
        <v>5.154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49.99</v>
      </c>
      <c r="D90" s="79">
        <f>ROUND(C90,2)</f>
        <v>49.99</v>
      </c>
      <c r="E90" s="65">
        <v>326.41</v>
      </c>
      <c r="F90" s="66">
        <v>25.77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3.0924</v>
      </c>
      <c r="T90" s="65">
        <f>MIN($T$6/100*F90,200)</f>
        <v>3.8655</v>
      </c>
      <c r="U90" s="65">
        <f>MIN($U$6/100*F90,250)</f>
        <v>5.154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49.97</v>
      </c>
      <c r="D91" s="79">
        <f>ROUND(C91,2)</f>
        <v>49.97</v>
      </c>
      <c r="E91" s="65">
        <v>389.56</v>
      </c>
      <c r="F91" s="66">
        <v>25.77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3.0924</v>
      </c>
      <c r="T91" s="65">
        <f>MIN($T$6/100*F91,200)</f>
        <v>3.8655</v>
      </c>
      <c r="U91" s="65">
        <f>MIN($U$6/100*F91,250)</f>
        <v>5.154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49.99</v>
      </c>
      <c r="D92" s="79">
        <f>ROUND(C92,2)</f>
        <v>49.99</v>
      </c>
      <c r="E92" s="65">
        <v>326.41</v>
      </c>
      <c r="F92" s="66">
        <v>25.77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3.0924</v>
      </c>
      <c r="T92" s="65">
        <f>MIN($T$6/100*F92,200)</f>
        <v>3.8655</v>
      </c>
      <c r="U92" s="65">
        <f>MIN($U$6/100*F92,250)</f>
        <v>5.154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0</v>
      </c>
      <c r="AB92" s="148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</v>
      </c>
      <c r="D93" s="79">
        <f>ROUND(C93,2)</f>
        <v>50</v>
      </c>
      <c r="E93" s="65">
        <v>294.84</v>
      </c>
      <c r="F93" s="66">
        <v>25.77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3.0924</v>
      </c>
      <c r="T93" s="65">
        <f>MIN($T$6/100*F93,200)</f>
        <v>3.8655</v>
      </c>
      <c r="U93" s="65">
        <f>MIN($U$6/100*F93,250)</f>
        <v>5.154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50.03</v>
      </c>
      <c r="D94" s="79">
        <f>ROUND(C94,2)</f>
        <v>50.03</v>
      </c>
      <c r="E94" s="65">
        <v>117.94</v>
      </c>
      <c r="F94" s="66">
        <v>25.77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3.0924</v>
      </c>
      <c r="T94" s="65">
        <f>MIN($T$6/100*F94,200)</f>
        <v>3.8655</v>
      </c>
      <c r="U94" s="65">
        <f>MIN($U$6/100*F94,250)</f>
        <v>5.154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0</v>
      </c>
      <c r="AB94" s="148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50.05</v>
      </c>
      <c r="D95" s="79">
        <f>ROUND(C95,2)</f>
        <v>50.05</v>
      </c>
      <c r="E95" s="65">
        <v>0</v>
      </c>
      <c r="F95" s="66">
        <v>25.77</v>
      </c>
      <c r="G95" s="80">
        <v>0</v>
      </c>
      <c r="H95" s="68">
        <f>MAX(G95,-0.12*F95)</f>
        <v>0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3.0924</v>
      </c>
      <c r="T95" s="65">
        <f>MIN($T$6/100*F95,200)</f>
        <v>3.8655</v>
      </c>
      <c r="U95" s="65">
        <f>MIN($U$6/100*F95,250)</f>
        <v>5.154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49.99</v>
      </c>
      <c r="D96" s="79">
        <f>ROUND(C96,2)</f>
        <v>49.99</v>
      </c>
      <c r="E96" s="65">
        <v>326.41</v>
      </c>
      <c r="F96" s="66">
        <v>0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</v>
      </c>
      <c r="T96" s="65">
        <f>MIN($T$6/100*F96,200)</f>
        <v>0</v>
      </c>
      <c r="U96" s="65">
        <f>MIN($U$6/100*F96,250)</f>
        <v>0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49.96</v>
      </c>
      <c r="D97" s="79">
        <f>ROUND(C97,2)</f>
        <v>49.96</v>
      </c>
      <c r="E97" s="65">
        <v>421.13</v>
      </c>
      <c r="F97" s="66">
        <v>0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</v>
      </c>
      <c r="T97" s="65">
        <f>MIN($T$6/100*F97,200)</f>
        <v>0</v>
      </c>
      <c r="U97" s="65">
        <f>MIN($U$6/100*F97,250)</f>
        <v>0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49.95</v>
      </c>
      <c r="D98" s="79">
        <f>ROUND(C98,2)</f>
        <v>49.95</v>
      </c>
      <c r="E98" s="65">
        <v>452.7</v>
      </c>
      <c r="F98" s="66">
        <v>0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</v>
      </c>
      <c r="T98" s="65">
        <f>MIN($T$6/100*F98,200)</f>
        <v>0</v>
      </c>
      <c r="U98" s="65">
        <f>MIN($U$6/100*F98,250)</f>
        <v>0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49.98</v>
      </c>
      <c r="D99" s="79">
        <f>ROUND(C99,2)</f>
        <v>49.98</v>
      </c>
      <c r="E99" s="65">
        <v>357.99</v>
      </c>
      <c r="F99" s="66">
        <v>0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</v>
      </c>
      <c r="T99" s="65">
        <f>MIN($T$6/100*F99,200)</f>
        <v>0</v>
      </c>
      <c r="U99" s="65">
        <f>MIN($U$6/100*F99,250)</f>
        <v>0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49.95</v>
      </c>
      <c r="D100" s="79">
        <f>ROUND(C100,2)</f>
        <v>49.95</v>
      </c>
      <c r="E100" s="65">
        <v>452.7</v>
      </c>
      <c r="F100" s="66">
        <v>0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</v>
      </c>
      <c r="T100" s="65">
        <f>MIN($T$6/100*F100,200)</f>
        <v>0</v>
      </c>
      <c r="U100" s="65">
        <f>MIN($U$6/100*F100,250)</f>
        <v>0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49.94</v>
      </c>
      <c r="D101" s="79">
        <f>ROUND(C101,2)</f>
        <v>49.94</v>
      </c>
      <c r="E101" s="65">
        <v>484.28</v>
      </c>
      <c r="F101" s="66">
        <v>0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</v>
      </c>
      <c r="T101" s="65">
        <f>MIN($T$6/100*F101,200)</f>
        <v>0</v>
      </c>
      <c r="U101" s="65">
        <f>MIN($U$6/100*F101,250)</f>
        <v>0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</v>
      </c>
      <c r="D102" s="79">
        <f>ROUND(C102,2)</f>
        <v>50</v>
      </c>
      <c r="E102" s="65">
        <v>294.84</v>
      </c>
      <c r="F102" s="66">
        <v>0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</v>
      </c>
      <c r="T102" s="65">
        <f>MIN($T$6/100*F102,200)</f>
        <v>0</v>
      </c>
      <c r="U102" s="65">
        <f>MIN($U$6/100*F102,250)</f>
        <v>0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50.01</v>
      </c>
      <c r="D103" s="104">
        <f>ROUND(C103,2)</f>
        <v>50.01</v>
      </c>
      <c r="E103" s="105">
        <v>235.87</v>
      </c>
      <c r="F103" s="66">
        <v>0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</v>
      </c>
      <c r="T103" s="112">
        <f>MIN($T$6/100*F103,200)</f>
        <v>0</v>
      </c>
      <c r="U103" s="112">
        <f>MIN($U$6/100*F103,250)</f>
        <v>0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49.95729166666666</v>
      </c>
      <c r="D104" s="118">
        <f>ROUND(C104,2)</f>
        <v>49.96</v>
      </c>
      <c r="E104" s="119">
        <f>AVERAGE(E6:E103)</f>
        <v>416.8648958333331</v>
      </c>
      <c r="F104" s="119">
        <f>AVERAGE(F6:F103)</f>
        <v>8.589999999999996</v>
      </c>
      <c r="G104" s="120">
        <f>SUM(G8:G103)/4</f>
        <v>0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0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0</v>
      </c>
      <c r="AB104" s="125">
        <f>SUM(AB8:AB103)</f>
        <v>0</v>
      </c>
      <c r="AC104" s="126">
        <f>SUM(AC8:AC103)</f>
        <v>0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0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58.9684</v>
      </c>
      <c r="AH152" s="92">
        <f>MIN(AG152,$C$2)</f>
        <v>58.9684</v>
      </c>
    </row>
    <row r="153" spans="1:37" customHeight="1" ht="15.75">
      <c r="AE153" s="17"/>
      <c r="AF153" s="143">
        <f>ROUND((AF152-0.01),2)</f>
        <v>50.03</v>
      </c>
      <c r="AG153" s="144">
        <f>2*$A$2/5</f>
        <v>117.9368</v>
      </c>
      <c r="AH153" s="92">
        <f>MIN(AG153,$C$2)</f>
        <v>117.9368</v>
      </c>
    </row>
    <row r="154" spans="1:37" customHeight="1" ht="15.75">
      <c r="AE154" s="17"/>
      <c r="AF154" s="143">
        <f>ROUND((AF153-0.01),2)</f>
        <v>50.02</v>
      </c>
      <c r="AG154" s="144">
        <f>3*$A$2/5</f>
        <v>176.9052</v>
      </c>
      <c r="AH154" s="92">
        <f>MIN(AG154,$C$2)</f>
        <v>176.9052</v>
      </c>
    </row>
    <row r="155" spans="1:37" customHeight="1" ht="15.75">
      <c r="AE155" s="17"/>
      <c r="AF155" s="143">
        <f>ROUND((AF154-0.01),2)</f>
        <v>50.01</v>
      </c>
      <c r="AG155" s="144">
        <f>4*$A$2/5</f>
        <v>235.8736</v>
      </c>
      <c r="AH155" s="92">
        <f>MIN(AG155,$C$2)</f>
        <v>235.8736</v>
      </c>
    </row>
    <row r="156" spans="1:37" customHeight="1" ht="15.75">
      <c r="AE156" s="17"/>
      <c r="AF156" s="143">
        <f>ROUND((AF155-0.01),2)</f>
        <v>50</v>
      </c>
      <c r="AG156" s="144">
        <f>5*$A$2/5</f>
        <v>294.842</v>
      </c>
      <c r="AH156" s="92">
        <f>MIN(AG156,$C$2)</f>
        <v>294.842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326.414375</v>
      </c>
      <c r="AH157" s="92">
        <f>MIN(AG157,$C$2)</f>
        <v>326.414375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357.98675</v>
      </c>
      <c r="AH158" s="92">
        <f>MIN(AG158,$C$2)</f>
        <v>357.98675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389.559125</v>
      </c>
      <c r="AH159" s="92">
        <f>MIN(AG159,$C$2)</f>
        <v>389.559125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421.1315</v>
      </c>
      <c r="AH160" s="92">
        <f>MIN(AG160,$C$2)</f>
        <v>421.1315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452.703875</v>
      </c>
      <c r="AH161" s="92">
        <f>MIN(AG161,$C$2)</f>
        <v>452.703875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484.27625</v>
      </c>
      <c r="AH162" s="92">
        <f>MIN(AG162,$C$2)</f>
        <v>484.27625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515.848625</v>
      </c>
      <c r="AH163" s="92">
        <f>MIN(AG163,$C$2)</f>
        <v>515.848625</v>
      </c>
    </row>
    <row r="164" spans="1:37" customHeight="1" ht="15">
      <c r="AE164" s="17"/>
      <c r="AF164" s="143">
        <f>ROUND((AF163-0.01),2)</f>
        <v>49.92</v>
      </c>
      <c r="AG164" s="144">
        <f>400+8*$A$2/16</f>
        <v>547.421</v>
      </c>
      <c r="AH164" s="145">
        <f>MIN(AG164,$C$2)</f>
        <v>547.421</v>
      </c>
    </row>
    <row r="165" spans="1:37" customHeight="1" ht="15">
      <c r="AE165" s="17"/>
      <c r="AF165" s="143">
        <f>ROUND((AF164-0.01),2)</f>
        <v>49.91</v>
      </c>
      <c r="AG165" s="144">
        <f>450+7*$A$2/16</f>
        <v>578.993375</v>
      </c>
      <c r="AH165" s="145">
        <f>MIN(AG165,$C$2)</f>
        <v>578.993375</v>
      </c>
    </row>
    <row r="166" spans="1:37" customHeight="1" ht="15">
      <c r="AE166" s="17"/>
      <c r="AF166" s="143">
        <f>ROUND((AF165-0.01),2)</f>
        <v>49.9</v>
      </c>
      <c r="AG166" s="144">
        <f>500+6*$A$2/16</f>
        <v>610.56575</v>
      </c>
      <c r="AH166" s="145">
        <f>MIN(AG166,$C$2)</f>
        <v>610.56575</v>
      </c>
    </row>
    <row r="167" spans="1:37" customHeight="1" ht="15">
      <c r="AE167" s="17"/>
      <c r="AF167" s="143">
        <f>ROUND((AF166-0.01),2)</f>
        <v>49.89</v>
      </c>
      <c r="AG167" s="144">
        <f>550+5*$A$2/16</f>
        <v>642.1381249999999</v>
      </c>
      <c r="AH167" s="145">
        <f>MIN(AG167,$C$2)</f>
        <v>642.1381249999999</v>
      </c>
    </row>
    <row r="168" spans="1:37" customHeight="1" ht="15">
      <c r="AE168" s="17"/>
      <c r="AF168" s="143">
        <f>ROUND((AF167-0.01),2)</f>
        <v>49.88</v>
      </c>
      <c r="AG168" s="144">
        <f>600+4*$A$2/16</f>
        <v>673.7105</v>
      </c>
      <c r="AH168" s="145">
        <f>MIN(AG168,$C$2)</f>
        <v>673.7105</v>
      </c>
    </row>
    <row r="169" spans="1:37" customHeight="1" ht="15">
      <c r="AE169" s="17"/>
      <c r="AF169" s="143">
        <f>ROUND((AF168-0.01),2)</f>
        <v>49.87</v>
      </c>
      <c r="AG169" s="144">
        <f>650+3*$A$2/16</f>
        <v>705.282875</v>
      </c>
      <c r="AH169" s="145">
        <f>MIN(AG169,$C$2)</f>
        <v>705.282875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736.85525</v>
      </c>
      <c r="AH170" s="145">
        <f>MIN(AG170,$C$2)</f>
        <v>736.85525</v>
      </c>
    </row>
    <row r="171" spans="1:37" customHeight="1" ht="15">
      <c r="AE171" s="17"/>
      <c r="AF171" s="143">
        <f>ROUND((AF170-0.01),2)</f>
        <v>49.85</v>
      </c>
      <c r="AG171" s="144">
        <f>750+1*$A$2/16</f>
        <v>768.427625</v>
      </c>
      <c r="AH171" s="145">
        <f>MIN(AG171,$C$2)</f>
        <v>768.427625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0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1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2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3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4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5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6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7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8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19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0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1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2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3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4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5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6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7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8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29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0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1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2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3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4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5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6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7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8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39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0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1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2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3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4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5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6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7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8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49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0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1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2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3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4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5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6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7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8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59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0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1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2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3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4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5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6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7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8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69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0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1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2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3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4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5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6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7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8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79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0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1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2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3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4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5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6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7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8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89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0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1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2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3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4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5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6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7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8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99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0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1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2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3">
    <cfRule type="cellIs" dxfId="2" priority="479" operator="greaterThan">
      <formula>0</formula>
    </cfRule>
  </conditionalFormatting>
  <conditionalFormatting sqref="O104">
    <cfRule type="cellIs" dxfId="2" priority="480" operator="greaterThan">
      <formula>0</formula>
    </cfRule>
  </conditionalFormatting>
  <conditionalFormatting sqref="P8">
    <cfRule type="cellIs" dxfId="3" priority="481" operator="greaterThan">
      <formula>0</formula>
    </cfRule>
  </conditionalFormatting>
  <conditionalFormatting sqref="P9">
    <cfRule type="cellIs" dxfId="3" priority="482" operator="greaterThan">
      <formula>0</formula>
    </cfRule>
  </conditionalFormatting>
  <conditionalFormatting sqref="P10">
    <cfRule type="cellIs" dxfId="3" priority="483" operator="greaterThan">
      <formula>0</formula>
    </cfRule>
  </conditionalFormatting>
  <conditionalFormatting sqref="P11">
    <cfRule type="cellIs" dxfId="3" priority="484" operator="greaterThan">
      <formula>0</formula>
    </cfRule>
  </conditionalFormatting>
  <conditionalFormatting sqref="P12">
    <cfRule type="cellIs" dxfId="3" priority="485" operator="greaterThan">
      <formula>0</formula>
    </cfRule>
  </conditionalFormatting>
  <conditionalFormatting sqref="P13">
    <cfRule type="cellIs" dxfId="3" priority="486" operator="greaterThan">
      <formula>0</formula>
    </cfRule>
  </conditionalFormatting>
  <conditionalFormatting sqref="P14">
    <cfRule type="cellIs" dxfId="3" priority="487" operator="greaterThan">
      <formula>0</formula>
    </cfRule>
  </conditionalFormatting>
  <conditionalFormatting sqref="P15">
    <cfRule type="cellIs" dxfId="3" priority="488" operator="greaterThan">
      <formula>0</formula>
    </cfRule>
  </conditionalFormatting>
  <conditionalFormatting sqref="P16">
    <cfRule type="cellIs" dxfId="3" priority="489" operator="greaterThan">
      <formula>0</formula>
    </cfRule>
  </conditionalFormatting>
  <conditionalFormatting sqref="P17">
    <cfRule type="cellIs" dxfId="3" priority="490" operator="greaterThan">
      <formula>0</formula>
    </cfRule>
  </conditionalFormatting>
  <conditionalFormatting sqref="P18">
    <cfRule type="cellIs" dxfId="3" priority="491" operator="greaterThan">
      <formula>0</formula>
    </cfRule>
  </conditionalFormatting>
  <conditionalFormatting sqref="P19">
    <cfRule type="cellIs" dxfId="3" priority="492" operator="greaterThan">
      <formula>0</formula>
    </cfRule>
  </conditionalFormatting>
  <conditionalFormatting sqref="P20">
    <cfRule type="cellIs" dxfId="3" priority="493" operator="greaterThan">
      <formula>0</formula>
    </cfRule>
  </conditionalFormatting>
  <conditionalFormatting sqref="P21">
    <cfRule type="cellIs" dxfId="3" priority="494" operator="greaterThan">
      <formula>0</formula>
    </cfRule>
  </conditionalFormatting>
  <conditionalFormatting sqref="P22">
    <cfRule type="cellIs" dxfId="3" priority="495" operator="greaterThan">
      <formula>0</formula>
    </cfRule>
  </conditionalFormatting>
  <conditionalFormatting sqref="P23">
    <cfRule type="cellIs" dxfId="3" priority="496" operator="greaterThan">
      <formula>0</formula>
    </cfRule>
  </conditionalFormatting>
  <conditionalFormatting sqref="P24">
    <cfRule type="cellIs" dxfId="3" priority="497" operator="greaterThan">
      <formula>0</formula>
    </cfRule>
  </conditionalFormatting>
  <conditionalFormatting sqref="P25">
    <cfRule type="cellIs" dxfId="3" priority="498" operator="greaterThan">
      <formula>0</formula>
    </cfRule>
  </conditionalFormatting>
  <conditionalFormatting sqref="P26">
    <cfRule type="cellIs" dxfId="3" priority="499" operator="greaterThan">
      <formula>0</formula>
    </cfRule>
  </conditionalFormatting>
  <conditionalFormatting sqref="P27">
    <cfRule type="cellIs" dxfId="3" priority="500" operator="greaterThan">
      <formula>0</formula>
    </cfRule>
  </conditionalFormatting>
  <conditionalFormatting sqref="P28">
    <cfRule type="cellIs" dxfId="3" priority="501" operator="greaterThan">
      <formula>0</formula>
    </cfRule>
  </conditionalFormatting>
  <conditionalFormatting sqref="P29">
    <cfRule type="cellIs" dxfId="3" priority="502" operator="greaterThan">
      <formula>0</formula>
    </cfRule>
  </conditionalFormatting>
  <conditionalFormatting sqref="P30">
    <cfRule type="cellIs" dxfId="3" priority="503" operator="greaterThan">
      <formula>0</formula>
    </cfRule>
  </conditionalFormatting>
  <conditionalFormatting sqref="P31">
    <cfRule type="cellIs" dxfId="3" priority="504" operator="greaterThan">
      <formula>0</formula>
    </cfRule>
  </conditionalFormatting>
  <conditionalFormatting sqref="P32">
    <cfRule type="cellIs" dxfId="3" priority="505" operator="greaterThan">
      <formula>0</formula>
    </cfRule>
  </conditionalFormatting>
  <conditionalFormatting sqref="P33">
    <cfRule type="cellIs" dxfId="3" priority="506" operator="greaterThan">
      <formula>0</formula>
    </cfRule>
  </conditionalFormatting>
  <conditionalFormatting sqref="P34">
    <cfRule type="cellIs" dxfId="3" priority="507" operator="greaterThan">
      <formula>0</formula>
    </cfRule>
  </conditionalFormatting>
  <conditionalFormatting sqref="P35">
    <cfRule type="cellIs" dxfId="3" priority="508" operator="greaterThan">
      <formula>0</formula>
    </cfRule>
  </conditionalFormatting>
  <conditionalFormatting sqref="P36">
    <cfRule type="cellIs" dxfId="3" priority="509" operator="greaterThan">
      <formula>0</formula>
    </cfRule>
  </conditionalFormatting>
  <conditionalFormatting sqref="P37">
    <cfRule type="cellIs" dxfId="3" priority="510" operator="greaterThan">
      <formula>0</formula>
    </cfRule>
  </conditionalFormatting>
  <conditionalFormatting sqref="P38">
    <cfRule type="cellIs" dxfId="3" priority="511" operator="greaterThan">
      <formula>0</formula>
    </cfRule>
  </conditionalFormatting>
  <conditionalFormatting sqref="P39">
    <cfRule type="cellIs" dxfId="3" priority="512" operator="greaterThan">
      <formula>0</formula>
    </cfRule>
  </conditionalFormatting>
  <conditionalFormatting sqref="P40">
    <cfRule type="cellIs" dxfId="3" priority="513" operator="greaterThan">
      <formula>0</formula>
    </cfRule>
  </conditionalFormatting>
  <conditionalFormatting sqref="P41">
    <cfRule type="cellIs" dxfId="3" priority="514" operator="greaterThan">
      <formula>0</formula>
    </cfRule>
  </conditionalFormatting>
  <conditionalFormatting sqref="P42">
    <cfRule type="cellIs" dxfId="3" priority="515" operator="greaterThan">
      <formula>0</formula>
    </cfRule>
  </conditionalFormatting>
  <conditionalFormatting sqref="P43">
    <cfRule type="cellIs" dxfId="3" priority="516" operator="greaterThan">
      <formula>0</formula>
    </cfRule>
  </conditionalFormatting>
  <conditionalFormatting sqref="P44">
    <cfRule type="cellIs" dxfId="3" priority="517" operator="greaterThan">
      <formula>0</formula>
    </cfRule>
  </conditionalFormatting>
  <conditionalFormatting sqref="P45">
    <cfRule type="cellIs" dxfId="3" priority="518" operator="greaterThan">
      <formula>0</formula>
    </cfRule>
  </conditionalFormatting>
  <conditionalFormatting sqref="P46">
    <cfRule type="cellIs" dxfId="3" priority="519" operator="greaterThan">
      <formula>0</formula>
    </cfRule>
  </conditionalFormatting>
  <conditionalFormatting sqref="P47">
    <cfRule type="cellIs" dxfId="3" priority="520" operator="greaterThan">
      <formula>0</formula>
    </cfRule>
  </conditionalFormatting>
  <conditionalFormatting sqref="P48">
    <cfRule type="cellIs" dxfId="3" priority="521" operator="greaterThan">
      <formula>0</formula>
    </cfRule>
  </conditionalFormatting>
  <conditionalFormatting sqref="P49">
    <cfRule type="cellIs" dxfId="3" priority="522" operator="greaterThan">
      <formula>0</formula>
    </cfRule>
  </conditionalFormatting>
  <conditionalFormatting sqref="P50">
    <cfRule type="cellIs" dxfId="3" priority="523" operator="greaterThan">
      <formula>0</formula>
    </cfRule>
  </conditionalFormatting>
  <conditionalFormatting sqref="P51">
    <cfRule type="cellIs" dxfId="3" priority="524" operator="greaterThan">
      <formula>0</formula>
    </cfRule>
  </conditionalFormatting>
  <conditionalFormatting sqref="P52">
    <cfRule type="cellIs" dxfId="3" priority="525" operator="greaterThan">
      <formula>0</formula>
    </cfRule>
  </conditionalFormatting>
  <conditionalFormatting sqref="P53">
    <cfRule type="cellIs" dxfId="3" priority="526" operator="greaterThan">
      <formula>0</formula>
    </cfRule>
  </conditionalFormatting>
  <conditionalFormatting sqref="P54">
    <cfRule type="cellIs" dxfId="3" priority="527" operator="greaterThan">
      <formula>0</formula>
    </cfRule>
  </conditionalFormatting>
  <conditionalFormatting sqref="P55">
    <cfRule type="cellIs" dxfId="3" priority="528" operator="greaterThan">
      <formula>0</formula>
    </cfRule>
  </conditionalFormatting>
  <conditionalFormatting sqref="P56">
    <cfRule type="cellIs" dxfId="3" priority="529" operator="greaterThan">
      <formula>0</formula>
    </cfRule>
  </conditionalFormatting>
  <conditionalFormatting sqref="P57">
    <cfRule type="cellIs" dxfId="3" priority="530" operator="greaterThan">
      <formula>0</formula>
    </cfRule>
  </conditionalFormatting>
  <conditionalFormatting sqref="P58">
    <cfRule type="cellIs" dxfId="3" priority="531" operator="greaterThan">
      <formula>0</formula>
    </cfRule>
  </conditionalFormatting>
  <conditionalFormatting sqref="P59">
    <cfRule type="cellIs" dxfId="3" priority="532" operator="greaterThan">
      <formula>0</formula>
    </cfRule>
  </conditionalFormatting>
  <conditionalFormatting sqref="P60">
    <cfRule type="cellIs" dxfId="3" priority="533" operator="greaterThan">
      <formula>0</formula>
    </cfRule>
  </conditionalFormatting>
  <conditionalFormatting sqref="P61">
    <cfRule type="cellIs" dxfId="3" priority="534" operator="greaterThan">
      <formula>0</formula>
    </cfRule>
  </conditionalFormatting>
  <conditionalFormatting sqref="P62">
    <cfRule type="cellIs" dxfId="3" priority="535" operator="greaterThan">
      <formula>0</formula>
    </cfRule>
  </conditionalFormatting>
  <conditionalFormatting sqref="P63">
    <cfRule type="cellIs" dxfId="3" priority="536" operator="greaterThan">
      <formula>0</formula>
    </cfRule>
  </conditionalFormatting>
  <conditionalFormatting sqref="P64">
    <cfRule type="cellIs" dxfId="3" priority="537" operator="greaterThan">
      <formula>0</formula>
    </cfRule>
  </conditionalFormatting>
  <conditionalFormatting sqref="P65">
    <cfRule type="cellIs" dxfId="3" priority="538" operator="greaterThan">
      <formula>0</formula>
    </cfRule>
  </conditionalFormatting>
  <conditionalFormatting sqref="P66">
    <cfRule type="cellIs" dxfId="3" priority="539" operator="greaterThan">
      <formula>0</formula>
    </cfRule>
  </conditionalFormatting>
  <conditionalFormatting sqref="P67">
    <cfRule type="cellIs" dxfId="3" priority="540" operator="greaterThan">
      <formula>0</formula>
    </cfRule>
  </conditionalFormatting>
  <conditionalFormatting sqref="P68">
    <cfRule type="cellIs" dxfId="3" priority="541" operator="greaterThan">
      <formula>0</formula>
    </cfRule>
  </conditionalFormatting>
  <conditionalFormatting sqref="P69">
    <cfRule type="cellIs" dxfId="3" priority="542" operator="greaterThan">
      <formula>0</formula>
    </cfRule>
  </conditionalFormatting>
  <conditionalFormatting sqref="P70">
    <cfRule type="cellIs" dxfId="3" priority="543" operator="greaterThan">
      <formula>0</formula>
    </cfRule>
  </conditionalFormatting>
  <conditionalFormatting sqref="P71">
    <cfRule type="cellIs" dxfId="3" priority="544" operator="greaterThan">
      <formula>0</formula>
    </cfRule>
  </conditionalFormatting>
  <conditionalFormatting sqref="P72">
    <cfRule type="cellIs" dxfId="3" priority="545" operator="greaterThan">
      <formula>0</formula>
    </cfRule>
  </conditionalFormatting>
  <conditionalFormatting sqref="P73">
    <cfRule type="cellIs" dxfId="3" priority="546" operator="greaterThan">
      <formula>0</formula>
    </cfRule>
  </conditionalFormatting>
  <conditionalFormatting sqref="P74">
    <cfRule type="cellIs" dxfId="3" priority="547" operator="greaterThan">
      <formula>0</formula>
    </cfRule>
  </conditionalFormatting>
  <conditionalFormatting sqref="P75">
    <cfRule type="cellIs" dxfId="3" priority="548" operator="greaterThan">
      <formula>0</formula>
    </cfRule>
  </conditionalFormatting>
  <conditionalFormatting sqref="P76">
    <cfRule type="cellIs" dxfId="3" priority="549" operator="greaterThan">
      <formula>0</formula>
    </cfRule>
  </conditionalFormatting>
  <conditionalFormatting sqref="P77">
    <cfRule type="cellIs" dxfId="3" priority="550" operator="greaterThan">
      <formula>0</formula>
    </cfRule>
  </conditionalFormatting>
  <conditionalFormatting sqref="P78">
    <cfRule type="cellIs" dxfId="3" priority="551" operator="greaterThan">
      <formula>0</formula>
    </cfRule>
  </conditionalFormatting>
  <conditionalFormatting sqref="P79">
    <cfRule type="cellIs" dxfId="3" priority="552" operator="greaterThan">
      <formula>0</formula>
    </cfRule>
  </conditionalFormatting>
  <conditionalFormatting sqref="P80">
    <cfRule type="cellIs" dxfId="3" priority="553" operator="greaterThan">
      <formula>0</formula>
    </cfRule>
  </conditionalFormatting>
  <conditionalFormatting sqref="P81">
    <cfRule type="cellIs" dxfId="3" priority="554" operator="greaterThan">
      <formula>0</formula>
    </cfRule>
  </conditionalFormatting>
  <conditionalFormatting sqref="P82">
    <cfRule type="cellIs" dxfId="3" priority="555" operator="greaterThan">
      <formula>0</formula>
    </cfRule>
  </conditionalFormatting>
  <conditionalFormatting sqref="P83">
    <cfRule type="cellIs" dxfId="3" priority="556" operator="greaterThan">
      <formula>0</formula>
    </cfRule>
  </conditionalFormatting>
  <conditionalFormatting sqref="P84">
    <cfRule type="cellIs" dxfId="3" priority="557" operator="greaterThan">
      <formula>0</formula>
    </cfRule>
  </conditionalFormatting>
  <conditionalFormatting sqref="P85">
    <cfRule type="cellIs" dxfId="3" priority="558" operator="greaterThan">
      <formula>0</formula>
    </cfRule>
  </conditionalFormatting>
  <conditionalFormatting sqref="P86">
    <cfRule type="cellIs" dxfId="3" priority="559" operator="greaterThan">
      <formula>0</formula>
    </cfRule>
  </conditionalFormatting>
  <conditionalFormatting sqref="P87">
    <cfRule type="cellIs" dxfId="3" priority="560" operator="greaterThan">
      <formula>0</formula>
    </cfRule>
  </conditionalFormatting>
  <conditionalFormatting sqref="P88">
    <cfRule type="cellIs" dxfId="3" priority="561" operator="greaterThan">
      <formula>0</formula>
    </cfRule>
  </conditionalFormatting>
  <conditionalFormatting sqref="P89">
    <cfRule type="cellIs" dxfId="3" priority="562" operator="greaterThan">
      <formula>0</formula>
    </cfRule>
  </conditionalFormatting>
  <conditionalFormatting sqref="P90">
    <cfRule type="cellIs" dxfId="3" priority="563" operator="greaterThan">
      <formula>0</formula>
    </cfRule>
  </conditionalFormatting>
  <conditionalFormatting sqref="P91">
    <cfRule type="cellIs" dxfId="3" priority="564" operator="greaterThan">
      <formula>0</formula>
    </cfRule>
  </conditionalFormatting>
  <conditionalFormatting sqref="P92">
    <cfRule type="cellIs" dxfId="3" priority="565" operator="greaterThan">
      <formula>0</formula>
    </cfRule>
  </conditionalFormatting>
  <conditionalFormatting sqref="P93">
    <cfRule type="cellIs" dxfId="3" priority="566" operator="greaterThan">
      <formula>0</formula>
    </cfRule>
  </conditionalFormatting>
  <conditionalFormatting sqref="P94">
    <cfRule type="cellIs" dxfId="3" priority="567" operator="greaterThan">
      <formula>0</formula>
    </cfRule>
  </conditionalFormatting>
  <conditionalFormatting sqref="P95">
    <cfRule type="cellIs" dxfId="3" priority="568" operator="greaterThan">
      <formula>0</formula>
    </cfRule>
  </conditionalFormatting>
  <conditionalFormatting sqref="P96">
    <cfRule type="cellIs" dxfId="3" priority="569" operator="greaterThan">
      <formula>0</formula>
    </cfRule>
  </conditionalFormatting>
  <conditionalFormatting sqref="P97">
    <cfRule type="cellIs" dxfId="3" priority="570" operator="greaterThan">
      <formula>0</formula>
    </cfRule>
  </conditionalFormatting>
  <conditionalFormatting sqref="P98">
    <cfRule type="cellIs" dxfId="3" priority="571" operator="greaterThan">
      <formula>0</formula>
    </cfRule>
  </conditionalFormatting>
  <conditionalFormatting sqref="P99">
    <cfRule type="cellIs" dxfId="3" priority="572" operator="greaterThan">
      <formula>0</formula>
    </cfRule>
  </conditionalFormatting>
  <conditionalFormatting sqref="P100">
    <cfRule type="cellIs" dxfId="3" priority="573" operator="greaterThan">
      <formula>0</formula>
    </cfRule>
  </conditionalFormatting>
  <conditionalFormatting sqref="P101">
    <cfRule type="cellIs" dxfId="3" priority="574" operator="greaterThan">
      <formula>0</formula>
    </cfRule>
  </conditionalFormatting>
  <conditionalFormatting sqref="P102">
    <cfRule type="cellIs" dxfId="3" priority="575" operator="greaterThan">
      <formula>0</formula>
    </cfRule>
  </conditionalFormatting>
  <conditionalFormatting sqref="P103">
    <cfRule type="cellIs" dxfId="3" priority="576" operator="greaterThan">
      <formula>0</formula>
    </cfRule>
  </conditionalFormatting>
  <conditionalFormatting sqref="Q8">
    <cfRule type="cellIs" dxfId="3" priority="577" operator="greaterThan">
      <formula>0</formula>
    </cfRule>
  </conditionalFormatting>
  <conditionalFormatting sqref="Q9">
    <cfRule type="cellIs" dxfId="3" priority="578" operator="greaterThan">
      <formula>0</formula>
    </cfRule>
  </conditionalFormatting>
  <conditionalFormatting sqref="Q10">
    <cfRule type="cellIs" dxfId="3" priority="579" operator="greaterThan">
      <formula>0</formula>
    </cfRule>
  </conditionalFormatting>
  <conditionalFormatting sqref="Q11">
    <cfRule type="cellIs" dxfId="3" priority="580" operator="greaterThan">
      <formula>0</formula>
    </cfRule>
  </conditionalFormatting>
  <conditionalFormatting sqref="Q12">
    <cfRule type="cellIs" dxfId="3" priority="581" operator="greaterThan">
      <formula>0</formula>
    </cfRule>
  </conditionalFormatting>
  <conditionalFormatting sqref="Q13">
    <cfRule type="cellIs" dxfId="3" priority="582" operator="greaterThan">
      <formula>0</formula>
    </cfRule>
  </conditionalFormatting>
  <conditionalFormatting sqref="Q14">
    <cfRule type="cellIs" dxfId="3" priority="583" operator="greaterThan">
      <formula>0</formula>
    </cfRule>
  </conditionalFormatting>
  <conditionalFormatting sqref="Q15">
    <cfRule type="cellIs" dxfId="3" priority="584" operator="greaterThan">
      <formula>0</formula>
    </cfRule>
  </conditionalFormatting>
  <conditionalFormatting sqref="Q16">
    <cfRule type="cellIs" dxfId="3" priority="585" operator="greaterThan">
      <formula>0</formula>
    </cfRule>
  </conditionalFormatting>
  <conditionalFormatting sqref="Q17">
    <cfRule type="cellIs" dxfId="3" priority="586" operator="greaterThan">
      <formula>0</formula>
    </cfRule>
  </conditionalFormatting>
  <conditionalFormatting sqref="Q18">
    <cfRule type="cellIs" dxfId="3" priority="587" operator="greaterThan">
      <formula>0</formula>
    </cfRule>
  </conditionalFormatting>
  <conditionalFormatting sqref="Q19">
    <cfRule type="cellIs" dxfId="3" priority="588" operator="greaterThan">
      <formula>0</formula>
    </cfRule>
  </conditionalFormatting>
  <conditionalFormatting sqref="Q20">
    <cfRule type="cellIs" dxfId="3" priority="589" operator="greaterThan">
      <formula>0</formula>
    </cfRule>
  </conditionalFormatting>
  <conditionalFormatting sqref="Q21">
    <cfRule type="cellIs" dxfId="3" priority="590" operator="greaterThan">
      <formula>0</formula>
    </cfRule>
  </conditionalFormatting>
  <conditionalFormatting sqref="Q22">
    <cfRule type="cellIs" dxfId="3" priority="591" operator="greaterThan">
      <formula>0</formula>
    </cfRule>
  </conditionalFormatting>
  <conditionalFormatting sqref="Q23">
    <cfRule type="cellIs" dxfId="3" priority="592" operator="greaterThan">
      <formula>0</formula>
    </cfRule>
  </conditionalFormatting>
  <conditionalFormatting sqref="Q24">
    <cfRule type="cellIs" dxfId="3" priority="593" operator="greaterThan">
      <formula>0</formula>
    </cfRule>
  </conditionalFormatting>
  <conditionalFormatting sqref="Q25">
    <cfRule type="cellIs" dxfId="3" priority="594" operator="greaterThan">
      <formula>0</formula>
    </cfRule>
  </conditionalFormatting>
  <conditionalFormatting sqref="Q26">
    <cfRule type="cellIs" dxfId="3" priority="595" operator="greaterThan">
      <formula>0</formula>
    </cfRule>
  </conditionalFormatting>
  <conditionalFormatting sqref="Q27">
    <cfRule type="cellIs" dxfId="3" priority="596" operator="greaterThan">
      <formula>0</formula>
    </cfRule>
  </conditionalFormatting>
  <conditionalFormatting sqref="Q28">
    <cfRule type="cellIs" dxfId="3" priority="597" operator="greaterThan">
      <formula>0</formula>
    </cfRule>
  </conditionalFormatting>
  <conditionalFormatting sqref="Q29">
    <cfRule type="cellIs" dxfId="3" priority="598" operator="greaterThan">
      <formula>0</formula>
    </cfRule>
  </conditionalFormatting>
  <conditionalFormatting sqref="Q30">
    <cfRule type="cellIs" dxfId="3" priority="599" operator="greaterThan">
      <formula>0</formula>
    </cfRule>
  </conditionalFormatting>
  <conditionalFormatting sqref="Q31">
    <cfRule type="cellIs" dxfId="3" priority="600" operator="greaterThan">
      <formula>0</formula>
    </cfRule>
  </conditionalFormatting>
  <conditionalFormatting sqref="Q32">
    <cfRule type="cellIs" dxfId="3" priority="601" operator="greaterThan">
      <formula>0</formula>
    </cfRule>
  </conditionalFormatting>
  <conditionalFormatting sqref="Q33">
    <cfRule type="cellIs" dxfId="3" priority="602" operator="greaterThan">
      <formula>0</formula>
    </cfRule>
  </conditionalFormatting>
  <conditionalFormatting sqref="Q34">
    <cfRule type="cellIs" dxfId="3" priority="603" operator="greaterThan">
      <formula>0</formula>
    </cfRule>
  </conditionalFormatting>
  <conditionalFormatting sqref="Q35">
    <cfRule type="cellIs" dxfId="3" priority="604" operator="greaterThan">
      <formula>0</formula>
    </cfRule>
  </conditionalFormatting>
  <conditionalFormatting sqref="Q36">
    <cfRule type="cellIs" dxfId="3" priority="605" operator="greaterThan">
      <formula>0</formula>
    </cfRule>
  </conditionalFormatting>
  <conditionalFormatting sqref="Q37">
    <cfRule type="cellIs" dxfId="3" priority="606" operator="greaterThan">
      <formula>0</formula>
    </cfRule>
  </conditionalFormatting>
  <conditionalFormatting sqref="Q38">
    <cfRule type="cellIs" dxfId="3" priority="607" operator="greaterThan">
      <formula>0</formula>
    </cfRule>
  </conditionalFormatting>
  <conditionalFormatting sqref="Q39">
    <cfRule type="cellIs" dxfId="3" priority="608" operator="greaterThan">
      <formula>0</formula>
    </cfRule>
  </conditionalFormatting>
  <conditionalFormatting sqref="Q40">
    <cfRule type="cellIs" dxfId="3" priority="609" operator="greaterThan">
      <formula>0</formula>
    </cfRule>
  </conditionalFormatting>
  <conditionalFormatting sqref="Q41">
    <cfRule type="cellIs" dxfId="3" priority="610" operator="greaterThan">
      <formula>0</formula>
    </cfRule>
  </conditionalFormatting>
  <conditionalFormatting sqref="Q42">
    <cfRule type="cellIs" dxfId="3" priority="611" operator="greaterThan">
      <formula>0</formula>
    </cfRule>
  </conditionalFormatting>
  <conditionalFormatting sqref="Q43">
    <cfRule type="cellIs" dxfId="3" priority="612" operator="greaterThan">
      <formula>0</formula>
    </cfRule>
  </conditionalFormatting>
  <conditionalFormatting sqref="Q44">
    <cfRule type="cellIs" dxfId="3" priority="613" operator="greaterThan">
      <formula>0</formula>
    </cfRule>
  </conditionalFormatting>
  <conditionalFormatting sqref="Q45">
    <cfRule type="cellIs" dxfId="3" priority="614" operator="greaterThan">
      <formula>0</formula>
    </cfRule>
  </conditionalFormatting>
  <conditionalFormatting sqref="Q46">
    <cfRule type="cellIs" dxfId="3" priority="615" operator="greaterThan">
      <formula>0</formula>
    </cfRule>
  </conditionalFormatting>
  <conditionalFormatting sqref="Q47">
    <cfRule type="cellIs" dxfId="3" priority="616" operator="greaterThan">
      <formula>0</formula>
    </cfRule>
  </conditionalFormatting>
  <conditionalFormatting sqref="Q48">
    <cfRule type="cellIs" dxfId="3" priority="617" operator="greaterThan">
      <formula>0</formula>
    </cfRule>
  </conditionalFormatting>
  <conditionalFormatting sqref="Q49">
    <cfRule type="cellIs" dxfId="3" priority="618" operator="greaterThan">
      <formula>0</formula>
    </cfRule>
  </conditionalFormatting>
  <conditionalFormatting sqref="Q50">
    <cfRule type="cellIs" dxfId="3" priority="619" operator="greaterThan">
      <formula>0</formula>
    </cfRule>
  </conditionalFormatting>
  <conditionalFormatting sqref="Q51">
    <cfRule type="cellIs" dxfId="3" priority="620" operator="greaterThan">
      <formula>0</formula>
    </cfRule>
  </conditionalFormatting>
  <conditionalFormatting sqref="Q52">
    <cfRule type="cellIs" dxfId="3" priority="621" operator="greaterThan">
      <formula>0</formula>
    </cfRule>
  </conditionalFormatting>
  <conditionalFormatting sqref="Q53">
    <cfRule type="cellIs" dxfId="3" priority="622" operator="greaterThan">
      <formula>0</formula>
    </cfRule>
  </conditionalFormatting>
  <conditionalFormatting sqref="Q54">
    <cfRule type="cellIs" dxfId="3" priority="623" operator="greaterThan">
      <formula>0</formula>
    </cfRule>
  </conditionalFormatting>
  <conditionalFormatting sqref="Q55">
    <cfRule type="cellIs" dxfId="3" priority="624" operator="greaterThan">
      <formula>0</formula>
    </cfRule>
  </conditionalFormatting>
  <conditionalFormatting sqref="Q56">
    <cfRule type="cellIs" dxfId="3" priority="625" operator="greaterThan">
      <formula>0</formula>
    </cfRule>
  </conditionalFormatting>
  <conditionalFormatting sqref="Q57">
    <cfRule type="cellIs" dxfId="3" priority="626" operator="greaterThan">
      <formula>0</formula>
    </cfRule>
  </conditionalFormatting>
  <conditionalFormatting sqref="Q58">
    <cfRule type="cellIs" dxfId="3" priority="627" operator="greaterThan">
      <formula>0</formula>
    </cfRule>
  </conditionalFormatting>
  <conditionalFormatting sqref="Q59">
    <cfRule type="cellIs" dxfId="3" priority="628" operator="greaterThan">
      <formula>0</formula>
    </cfRule>
  </conditionalFormatting>
  <conditionalFormatting sqref="Q60">
    <cfRule type="cellIs" dxfId="3" priority="629" operator="greaterThan">
      <formula>0</formula>
    </cfRule>
  </conditionalFormatting>
  <conditionalFormatting sqref="Q61">
    <cfRule type="cellIs" dxfId="3" priority="630" operator="greaterThan">
      <formula>0</formula>
    </cfRule>
  </conditionalFormatting>
  <conditionalFormatting sqref="Q62">
    <cfRule type="cellIs" dxfId="3" priority="631" operator="greaterThan">
      <formula>0</formula>
    </cfRule>
  </conditionalFormatting>
  <conditionalFormatting sqref="Q63">
    <cfRule type="cellIs" dxfId="3" priority="632" operator="greaterThan">
      <formula>0</formula>
    </cfRule>
  </conditionalFormatting>
  <conditionalFormatting sqref="Q64">
    <cfRule type="cellIs" dxfId="3" priority="633" operator="greaterThan">
      <formula>0</formula>
    </cfRule>
  </conditionalFormatting>
  <conditionalFormatting sqref="Q65">
    <cfRule type="cellIs" dxfId="3" priority="634" operator="greaterThan">
      <formula>0</formula>
    </cfRule>
  </conditionalFormatting>
  <conditionalFormatting sqref="Q66">
    <cfRule type="cellIs" dxfId="3" priority="635" operator="greaterThan">
      <formula>0</formula>
    </cfRule>
  </conditionalFormatting>
  <conditionalFormatting sqref="Q67">
    <cfRule type="cellIs" dxfId="3" priority="636" operator="greaterThan">
      <formula>0</formula>
    </cfRule>
  </conditionalFormatting>
  <conditionalFormatting sqref="Q68">
    <cfRule type="cellIs" dxfId="3" priority="637" operator="greaterThan">
      <formula>0</formula>
    </cfRule>
  </conditionalFormatting>
  <conditionalFormatting sqref="Q69">
    <cfRule type="cellIs" dxfId="3" priority="638" operator="greaterThan">
      <formula>0</formula>
    </cfRule>
  </conditionalFormatting>
  <conditionalFormatting sqref="Q70">
    <cfRule type="cellIs" dxfId="3" priority="639" operator="greaterThan">
      <formula>0</formula>
    </cfRule>
  </conditionalFormatting>
  <conditionalFormatting sqref="Q71">
    <cfRule type="cellIs" dxfId="3" priority="640" operator="greaterThan">
      <formula>0</formula>
    </cfRule>
  </conditionalFormatting>
  <conditionalFormatting sqref="Q72">
    <cfRule type="cellIs" dxfId="3" priority="641" operator="greaterThan">
      <formula>0</formula>
    </cfRule>
  </conditionalFormatting>
  <conditionalFormatting sqref="Q73">
    <cfRule type="cellIs" dxfId="3" priority="642" operator="greaterThan">
      <formula>0</formula>
    </cfRule>
  </conditionalFormatting>
  <conditionalFormatting sqref="Q74">
    <cfRule type="cellIs" dxfId="3" priority="643" operator="greaterThan">
      <formula>0</formula>
    </cfRule>
  </conditionalFormatting>
  <conditionalFormatting sqref="Q75">
    <cfRule type="cellIs" dxfId="3" priority="644" operator="greaterThan">
      <formula>0</formula>
    </cfRule>
  </conditionalFormatting>
  <conditionalFormatting sqref="Q76">
    <cfRule type="cellIs" dxfId="3" priority="645" operator="greaterThan">
      <formula>0</formula>
    </cfRule>
  </conditionalFormatting>
  <conditionalFormatting sqref="Q77">
    <cfRule type="cellIs" dxfId="3" priority="646" operator="greaterThan">
      <formula>0</formula>
    </cfRule>
  </conditionalFormatting>
  <conditionalFormatting sqref="Q78">
    <cfRule type="cellIs" dxfId="3" priority="647" operator="greaterThan">
      <formula>0</formula>
    </cfRule>
  </conditionalFormatting>
  <conditionalFormatting sqref="Q79">
    <cfRule type="cellIs" dxfId="3" priority="648" operator="greaterThan">
      <formula>0</formula>
    </cfRule>
  </conditionalFormatting>
  <conditionalFormatting sqref="Q80">
    <cfRule type="cellIs" dxfId="3" priority="649" operator="greaterThan">
      <formula>0</formula>
    </cfRule>
  </conditionalFormatting>
  <conditionalFormatting sqref="Q81">
    <cfRule type="cellIs" dxfId="3" priority="650" operator="greaterThan">
      <formula>0</formula>
    </cfRule>
  </conditionalFormatting>
  <conditionalFormatting sqref="Q82">
    <cfRule type="cellIs" dxfId="3" priority="651" operator="greaterThan">
      <formula>0</formula>
    </cfRule>
  </conditionalFormatting>
  <conditionalFormatting sqref="Q83">
    <cfRule type="cellIs" dxfId="3" priority="652" operator="greaterThan">
      <formula>0</formula>
    </cfRule>
  </conditionalFormatting>
  <conditionalFormatting sqref="Q84">
    <cfRule type="cellIs" dxfId="3" priority="653" operator="greaterThan">
      <formula>0</formula>
    </cfRule>
  </conditionalFormatting>
  <conditionalFormatting sqref="Q85">
    <cfRule type="cellIs" dxfId="3" priority="654" operator="greaterThan">
      <formula>0</formula>
    </cfRule>
  </conditionalFormatting>
  <conditionalFormatting sqref="Q86">
    <cfRule type="cellIs" dxfId="3" priority="655" operator="greaterThan">
      <formula>0</formula>
    </cfRule>
  </conditionalFormatting>
  <conditionalFormatting sqref="Q87">
    <cfRule type="cellIs" dxfId="3" priority="656" operator="greaterThan">
      <formula>0</formula>
    </cfRule>
  </conditionalFormatting>
  <conditionalFormatting sqref="Q88">
    <cfRule type="cellIs" dxfId="3" priority="657" operator="greaterThan">
      <formula>0</formula>
    </cfRule>
  </conditionalFormatting>
  <conditionalFormatting sqref="Q89">
    <cfRule type="cellIs" dxfId="3" priority="658" operator="greaterThan">
      <formula>0</formula>
    </cfRule>
  </conditionalFormatting>
  <conditionalFormatting sqref="Q90">
    <cfRule type="cellIs" dxfId="3" priority="659" operator="greaterThan">
      <formula>0</formula>
    </cfRule>
  </conditionalFormatting>
  <conditionalFormatting sqref="Q91">
    <cfRule type="cellIs" dxfId="3" priority="660" operator="greaterThan">
      <formula>0</formula>
    </cfRule>
  </conditionalFormatting>
  <conditionalFormatting sqref="Q92">
    <cfRule type="cellIs" dxfId="3" priority="661" operator="greaterThan">
      <formula>0</formula>
    </cfRule>
  </conditionalFormatting>
  <conditionalFormatting sqref="Q93">
    <cfRule type="cellIs" dxfId="3" priority="662" operator="greaterThan">
      <formula>0</formula>
    </cfRule>
  </conditionalFormatting>
  <conditionalFormatting sqref="Q94">
    <cfRule type="cellIs" dxfId="3" priority="663" operator="greaterThan">
      <formula>0</formula>
    </cfRule>
  </conditionalFormatting>
  <conditionalFormatting sqref="Q95">
    <cfRule type="cellIs" dxfId="3" priority="664" operator="greaterThan">
      <formula>0</formula>
    </cfRule>
  </conditionalFormatting>
  <conditionalFormatting sqref="Q96">
    <cfRule type="cellIs" dxfId="3" priority="665" operator="greaterThan">
      <formula>0</formula>
    </cfRule>
  </conditionalFormatting>
  <conditionalFormatting sqref="Q97">
    <cfRule type="cellIs" dxfId="3" priority="666" operator="greaterThan">
      <formula>0</formula>
    </cfRule>
  </conditionalFormatting>
  <conditionalFormatting sqref="Q98">
    <cfRule type="cellIs" dxfId="3" priority="667" operator="greaterThan">
      <formula>0</formula>
    </cfRule>
  </conditionalFormatting>
  <conditionalFormatting sqref="Q99">
    <cfRule type="cellIs" dxfId="3" priority="668" operator="greaterThan">
      <formula>0</formula>
    </cfRule>
  </conditionalFormatting>
  <conditionalFormatting sqref="Q100">
    <cfRule type="cellIs" dxfId="3" priority="669" operator="greaterThan">
      <formula>0</formula>
    </cfRule>
  </conditionalFormatting>
  <conditionalFormatting sqref="Q101">
    <cfRule type="cellIs" dxfId="3" priority="670" operator="greaterThan">
      <formula>0</formula>
    </cfRule>
  </conditionalFormatting>
  <conditionalFormatting sqref="Q102">
    <cfRule type="cellIs" dxfId="3" priority="671" operator="greaterThan">
      <formula>0</formula>
    </cfRule>
  </conditionalFormatting>
  <conditionalFormatting sqref="Q103">
    <cfRule type="cellIs" dxfId="3" priority="672" operator="greaterThan">
      <formula>0</formula>
    </cfRule>
  </conditionalFormatting>
  <conditionalFormatting sqref="G8">
    <cfRule type="cellIs" dxfId="4" priority="673" operator="greaterThan">
      <formula>250</formula>
    </cfRule>
  </conditionalFormatting>
  <conditionalFormatting sqref="G8">
    <cfRule type="cellIs" dxfId="5" priority="674" operator="greaterThan">
      <formula>200</formula>
    </cfRule>
  </conditionalFormatting>
  <conditionalFormatting sqref="G8">
    <cfRule type="cellIs" dxfId="6" priority="675" operator="greaterThan">
      <formula>150</formula>
    </cfRule>
  </conditionalFormatting>
  <conditionalFormatting sqref="G9">
    <cfRule type="cellIs" dxfId="4" priority="676" operator="greaterThan">
      <formula>250</formula>
    </cfRule>
  </conditionalFormatting>
  <conditionalFormatting sqref="G9">
    <cfRule type="cellIs" dxfId="5" priority="677" operator="greaterThan">
      <formula>200</formula>
    </cfRule>
  </conditionalFormatting>
  <conditionalFormatting sqref="G9">
    <cfRule type="cellIs" dxfId="6" priority="678" operator="greaterThan">
      <formula>150</formula>
    </cfRule>
  </conditionalFormatting>
  <conditionalFormatting sqref="G10">
    <cfRule type="cellIs" dxfId="4" priority="679" operator="greaterThan">
      <formula>250</formula>
    </cfRule>
  </conditionalFormatting>
  <conditionalFormatting sqref="G10">
    <cfRule type="cellIs" dxfId="5" priority="680" operator="greaterThan">
      <formula>200</formula>
    </cfRule>
  </conditionalFormatting>
  <conditionalFormatting sqref="G10">
    <cfRule type="cellIs" dxfId="6" priority="681" operator="greaterThan">
      <formula>150</formula>
    </cfRule>
  </conditionalFormatting>
  <conditionalFormatting sqref="G11">
    <cfRule type="cellIs" dxfId="4" priority="682" operator="greaterThan">
      <formula>250</formula>
    </cfRule>
  </conditionalFormatting>
  <conditionalFormatting sqref="G11">
    <cfRule type="cellIs" dxfId="5" priority="683" operator="greaterThan">
      <formula>200</formula>
    </cfRule>
  </conditionalFormatting>
  <conditionalFormatting sqref="G11">
    <cfRule type="cellIs" dxfId="6" priority="684" operator="greaterThan">
      <formula>150</formula>
    </cfRule>
  </conditionalFormatting>
  <conditionalFormatting sqref="G12">
    <cfRule type="cellIs" dxfId="4" priority="685" operator="greaterThan">
      <formula>250</formula>
    </cfRule>
  </conditionalFormatting>
  <conditionalFormatting sqref="G12">
    <cfRule type="cellIs" dxfId="5" priority="686" operator="greaterThan">
      <formula>200</formula>
    </cfRule>
  </conditionalFormatting>
  <conditionalFormatting sqref="G12">
    <cfRule type="cellIs" dxfId="6" priority="687" operator="greaterThan">
      <formula>150</formula>
    </cfRule>
  </conditionalFormatting>
  <conditionalFormatting sqref="G13">
    <cfRule type="cellIs" dxfId="4" priority="688" operator="greaterThan">
      <formula>250</formula>
    </cfRule>
  </conditionalFormatting>
  <conditionalFormatting sqref="G13">
    <cfRule type="cellIs" dxfId="5" priority="689" operator="greaterThan">
      <formula>200</formula>
    </cfRule>
  </conditionalFormatting>
  <conditionalFormatting sqref="G13">
    <cfRule type="cellIs" dxfId="6" priority="690" operator="greaterThan">
      <formula>150</formula>
    </cfRule>
  </conditionalFormatting>
  <conditionalFormatting sqref="G14">
    <cfRule type="cellIs" dxfId="4" priority="691" operator="greaterThan">
      <formula>250</formula>
    </cfRule>
  </conditionalFormatting>
  <conditionalFormatting sqref="G14">
    <cfRule type="cellIs" dxfId="5" priority="692" operator="greaterThan">
      <formula>200</formula>
    </cfRule>
  </conditionalFormatting>
  <conditionalFormatting sqref="G14">
    <cfRule type="cellIs" dxfId="6" priority="693" operator="greaterThan">
      <formula>150</formula>
    </cfRule>
  </conditionalFormatting>
  <conditionalFormatting sqref="G15">
    <cfRule type="cellIs" dxfId="4" priority="694" operator="greaterThan">
      <formula>250</formula>
    </cfRule>
  </conditionalFormatting>
  <conditionalFormatting sqref="G15">
    <cfRule type="cellIs" dxfId="5" priority="695" operator="greaterThan">
      <formula>200</formula>
    </cfRule>
  </conditionalFormatting>
  <conditionalFormatting sqref="G15">
    <cfRule type="cellIs" dxfId="6" priority="696" operator="greaterThan">
      <formula>150</formula>
    </cfRule>
  </conditionalFormatting>
  <conditionalFormatting sqref="G16">
    <cfRule type="cellIs" dxfId="4" priority="697" operator="greaterThan">
      <formula>250</formula>
    </cfRule>
  </conditionalFormatting>
  <conditionalFormatting sqref="G16">
    <cfRule type="cellIs" dxfId="5" priority="698" operator="greaterThan">
      <formula>200</formula>
    </cfRule>
  </conditionalFormatting>
  <conditionalFormatting sqref="G16">
    <cfRule type="cellIs" dxfId="6" priority="699" operator="greaterThan">
      <formula>150</formula>
    </cfRule>
  </conditionalFormatting>
  <conditionalFormatting sqref="G17">
    <cfRule type="cellIs" dxfId="4" priority="700" operator="greaterThan">
      <formula>250</formula>
    </cfRule>
  </conditionalFormatting>
  <conditionalFormatting sqref="G17">
    <cfRule type="cellIs" dxfId="5" priority="701" operator="greaterThan">
      <formula>200</formula>
    </cfRule>
  </conditionalFormatting>
  <conditionalFormatting sqref="G17">
    <cfRule type="cellIs" dxfId="6" priority="702" operator="greaterThan">
      <formula>150</formula>
    </cfRule>
  </conditionalFormatting>
  <conditionalFormatting sqref="G18">
    <cfRule type="cellIs" dxfId="4" priority="703" operator="greaterThan">
      <formula>250</formula>
    </cfRule>
  </conditionalFormatting>
  <conditionalFormatting sqref="G18">
    <cfRule type="cellIs" dxfId="5" priority="704" operator="greaterThan">
      <formula>200</formula>
    </cfRule>
  </conditionalFormatting>
  <conditionalFormatting sqref="G18">
    <cfRule type="cellIs" dxfId="6" priority="705" operator="greaterThan">
      <formula>150</formula>
    </cfRule>
  </conditionalFormatting>
  <conditionalFormatting sqref="G19">
    <cfRule type="cellIs" dxfId="4" priority="706" operator="greaterThan">
      <formula>250</formula>
    </cfRule>
  </conditionalFormatting>
  <conditionalFormatting sqref="G19">
    <cfRule type="cellIs" dxfId="5" priority="707" operator="greaterThan">
      <formula>200</formula>
    </cfRule>
  </conditionalFormatting>
  <conditionalFormatting sqref="G19">
    <cfRule type="cellIs" dxfId="6" priority="708" operator="greaterThan">
      <formula>150</formula>
    </cfRule>
  </conditionalFormatting>
  <conditionalFormatting sqref="G20">
    <cfRule type="cellIs" dxfId="4" priority="709" operator="greaterThan">
      <formula>250</formula>
    </cfRule>
  </conditionalFormatting>
  <conditionalFormatting sqref="G20">
    <cfRule type="cellIs" dxfId="5" priority="710" operator="greaterThan">
      <formula>200</formula>
    </cfRule>
  </conditionalFormatting>
  <conditionalFormatting sqref="G20">
    <cfRule type="cellIs" dxfId="6" priority="711" operator="greaterThan">
      <formula>150</formula>
    </cfRule>
  </conditionalFormatting>
  <conditionalFormatting sqref="G21">
    <cfRule type="cellIs" dxfId="4" priority="712" operator="greaterThan">
      <formula>250</formula>
    </cfRule>
  </conditionalFormatting>
  <conditionalFormatting sqref="G21">
    <cfRule type="cellIs" dxfId="5" priority="713" operator="greaterThan">
      <formula>200</formula>
    </cfRule>
  </conditionalFormatting>
  <conditionalFormatting sqref="G21">
    <cfRule type="cellIs" dxfId="6" priority="714" operator="greaterThan">
      <formula>150</formula>
    </cfRule>
  </conditionalFormatting>
  <conditionalFormatting sqref="G22">
    <cfRule type="cellIs" dxfId="4" priority="715" operator="greaterThan">
      <formula>250</formula>
    </cfRule>
  </conditionalFormatting>
  <conditionalFormatting sqref="G22">
    <cfRule type="cellIs" dxfId="5" priority="716" operator="greaterThan">
      <formula>200</formula>
    </cfRule>
  </conditionalFormatting>
  <conditionalFormatting sqref="G22">
    <cfRule type="cellIs" dxfId="6" priority="717" operator="greaterThan">
      <formula>150</formula>
    </cfRule>
  </conditionalFormatting>
  <conditionalFormatting sqref="G23">
    <cfRule type="cellIs" dxfId="4" priority="718" operator="greaterThan">
      <formula>250</formula>
    </cfRule>
  </conditionalFormatting>
  <conditionalFormatting sqref="G23">
    <cfRule type="cellIs" dxfId="5" priority="719" operator="greaterThan">
      <formula>200</formula>
    </cfRule>
  </conditionalFormatting>
  <conditionalFormatting sqref="G23">
    <cfRule type="cellIs" dxfId="6" priority="720" operator="greaterThan">
      <formula>150</formula>
    </cfRule>
  </conditionalFormatting>
  <conditionalFormatting sqref="G24">
    <cfRule type="cellIs" dxfId="4" priority="721" operator="greaterThan">
      <formula>250</formula>
    </cfRule>
  </conditionalFormatting>
  <conditionalFormatting sqref="G24">
    <cfRule type="cellIs" dxfId="5" priority="722" operator="greaterThan">
      <formula>200</formula>
    </cfRule>
  </conditionalFormatting>
  <conditionalFormatting sqref="G24">
    <cfRule type="cellIs" dxfId="6" priority="723" operator="greaterThan">
      <formula>150</formula>
    </cfRule>
  </conditionalFormatting>
  <conditionalFormatting sqref="G25">
    <cfRule type="cellIs" dxfId="4" priority="724" operator="greaterThan">
      <formula>250</formula>
    </cfRule>
  </conditionalFormatting>
  <conditionalFormatting sqref="G25">
    <cfRule type="cellIs" dxfId="5" priority="725" operator="greaterThan">
      <formula>200</formula>
    </cfRule>
  </conditionalFormatting>
  <conditionalFormatting sqref="G25">
    <cfRule type="cellIs" dxfId="6" priority="726" operator="greaterThan">
      <formula>150</formula>
    </cfRule>
  </conditionalFormatting>
  <conditionalFormatting sqref="G26">
    <cfRule type="cellIs" dxfId="4" priority="727" operator="greaterThan">
      <formula>250</formula>
    </cfRule>
  </conditionalFormatting>
  <conditionalFormatting sqref="G26">
    <cfRule type="cellIs" dxfId="5" priority="728" operator="greaterThan">
      <formula>200</formula>
    </cfRule>
  </conditionalFormatting>
  <conditionalFormatting sqref="G26">
    <cfRule type="cellIs" dxfId="6" priority="729" operator="greaterThan">
      <formula>150</formula>
    </cfRule>
  </conditionalFormatting>
  <conditionalFormatting sqref="G27">
    <cfRule type="cellIs" dxfId="4" priority="730" operator="greaterThan">
      <formula>250</formula>
    </cfRule>
  </conditionalFormatting>
  <conditionalFormatting sqref="G27">
    <cfRule type="cellIs" dxfId="5" priority="731" operator="greaterThan">
      <formula>200</formula>
    </cfRule>
  </conditionalFormatting>
  <conditionalFormatting sqref="G27">
    <cfRule type="cellIs" dxfId="6" priority="732" operator="greaterThan">
      <formula>150</formula>
    </cfRule>
  </conditionalFormatting>
  <conditionalFormatting sqref="G28">
    <cfRule type="cellIs" dxfId="4" priority="733" operator="greaterThan">
      <formula>250</formula>
    </cfRule>
  </conditionalFormatting>
  <conditionalFormatting sqref="G28">
    <cfRule type="cellIs" dxfId="5" priority="734" operator="greaterThan">
      <formula>200</formula>
    </cfRule>
  </conditionalFormatting>
  <conditionalFormatting sqref="G28">
    <cfRule type="cellIs" dxfId="6" priority="735" operator="greaterThan">
      <formula>150</formula>
    </cfRule>
  </conditionalFormatting>
  <conditionalFormatting sqref="G29">
    <cfRule type="cellIs" dxfId="4" priority="736" operator="greaterThan">
      <formula>250</formula>
    </cfRule>
  </conditionalFormatting>
  <conditionalFormatting sqref="G29">
    <cfRule type="cellIs" dxfId="5" priority="737" operator="greaterThan">
      <formula>200</formula>
    </cfRule>
  </conditionalFormatting>
  <conditionalFormatting sqref="G29">
    <cfRule type="cellIs" dxfId="6" priority="738" operator="greaterThan">
      <formula>150</formula>
    </cfRule>
  </conditionalFormatting>
  <conditionalFormatting sqref="G30">
    <cfRule type="cellIs" dxfId="4" priority="739" operator="greaterThan">
      <formula>250</formula>
    </cfRule>
  </conditionalFormatting>
  <conditionalFormatting sqref="G30">
    <cfRule type="cellIs" dxfId="5" priority="740" operator="greaterThan">
      <formula>200</formula>
    </cfRule>
  </conditionalFormatting>
  <conditionalFormatting sqref="G30">
    <cfRule type="cellIs" dxfId="6" priority="741" operator="greaterThan">
      <formula>150</formula>
    </cfRule>
  </conditionalFormatting>
  <conditionalFormatting sqref="G31">
    <cfRule type="cellIs" dxfId="4" priority="742" operator="greaterThan">
      <formula>250</formula>
    </cfRule>
  </conditionalFormatting>
  <conditionalFormatting sqref="G31">
    <cfRule type="cellIs" dxfId="5" priority="743" operator="greaterThan">
      <formula>200</formula>
    </cfRule>
  </conditionalFormatting>
  <conditionalFormatting sqref="G31">
    <cfRule type="cellIs" dxfId="6" priority="744" operator="greaterThan">
      <formula>150</formula>
    </cfRule>
  </conditionalFormatting>
  <conditionalFormatting sqref="G32">
    <cfRule type="cellIs" dxfId="4" priority="745" operator="greaterThan">
      <formula>250</formula>
    </cfRule>
  </conditionalFormatting>
  <conditionalFormatting sqref="G32">
    <cfRule type="cellIs" dxfId="5" priority="746" operator="greaterThan">
      <formula>200</formula>
    </cfRule>
  </conditionalFormatting>
  <conditionalFormatting sqref="G32">
    <cfRule type="cellIs" dxfId="6" priority="747" operator="greaterThan">
      <formula>150</formula>
    </cfRule>
  </conditionalFormatting>
  <conditionalFormatting sqref="G33">
    <cfRule type="cellIs" dxfId="4" priority="748" operator="greaterThan">
      <formula>250</formula>
    </cfRule>
  </conditionalFormatting>
  <conditionalFormatting sqref="G33">
    <cfRule type="cellIs" dxfId="5" priority="749" operator="greaterThan">
      <formula>200</formula>
    </cfRule>
  </conditionalFormatting>
  <conditionalFormatting sqref="G33">
    <cfRule type="cellIs" dxfId="6" priority="750" operator="greaterThan">
      <formula>150</formula>
    </cfRule>
  </conditionalFormatting>
  <conditionalFormatting sqref="G34">
    <cfRule type="cellIs" dxfId="4" priority="751" operator="greaterThan">
      <formula>250</formula>
    </cfRule>
  </conditionalFormatting>
  <conditionalFormatting sqref="G34">
    <cfRule type="cellIs" dxfId="5" priority="752" operator="greaterThan">
      <formula>200</formula>
    </cfRule>
  </conditionalFormatting>
  <conditionalFormatting sqref="G34">
    <cfRule type="cellIs" dxfId="6" priority="753" operator="greaterThan">
      <formula>150</formula>
    </cfRule>
  </conditionalFormatting>
  <conditionalFormatting sqref="G35">
    <cfRule type="cellIs" dxfId="4" priority="754" operator="greaterThan">
      <formula>250</formula>
    </cfRule>
  </conditionalFormatting>
  <conditionalFormatting sqref="G35">
    <cfRule type="cellIs" dxfId="5" priority="755" operator="greaterThan">
      <formula>200</formula>
    </cfRule>
  </conditionalFormatting>
  <conditionalFormatting sqref="G35">
    <cfRule type="cellIs" dxfId="6" priority="756" operator="greaterThan">
      <formula>150</formula>
    </cfRule>
  </conditionalFormatting>
  <conditionalFormatting sqref="G36">
    <cfRule type="cellIs" dxfId="4" priority="757" operator="greaterThan">
      <formula>250</formula>
    </cfRule>
  </conditionalFormatting>
  <conditionalFormatting sqref="G36">
    <cfRule type="cellIs" dxfId="5" priority="758" operator="greaterThan">
      <formula>200</formula>
    </cfRule>
  </conditionalFormatting>
  <conditionalFormatting sqref="G36">
    <cfRule type="cellIs" dxfId="6" priority="759" operator="greaterThan">
      <formula>150</formula>
    </cfRule>
  </conditionalFormatting>
  <conditionalFormatting sqref="G37">
    <cfRule type="cellIs" dxfId="4" priority="760" operator="greaterThan">
      <formula>250</formula>
    </cfRule>
  </conditionalFormatting>
  <conditionalFormatting sqref="G37">
    <cfRule type="cellIs" dxfId="5" priority="761" operator="greaterThan">
      <formula>200</formula>
    </cfRule>
  </conditionalFormatting>
  <conditionalFormatting sqref="G37">
    <cfRule type="cellIs" dxfId="6" priority="762" operator="greaterThan">
      <formula>150</formula>
    </cfRule>
  </conditionalFormatting>
  <conditionalFormatting sqref="G38">
    <cfRule type="cellIs" dxfId="4" priority="763" operator="greaterThan">
      <formula>250</formula>
    </cfRule>
  </conditionalFormatting>
  <conditionalFormatting sqref="G38">
    <cfRule type="cellIs" dxfId="5" priority="764" operator="greaterThan">
      <formula>200</formula>
    </cfRule>
  </conditionalFormatting>
  <conditionalFormatting sqref="G38">
    <cfRule type="cellIs" dxfId="6" priority="765" operator="greaterThan">
      <formula>150</formula>
    </cfRule>
  </conditionalFormatting>
  <conditionalFormatting sqref="G39">
    <cfRule type="cellIs" dxfId="4" priority="766" operator="greaterThan">
      <formula>250</formula>
    </cfRule>
  </conditionalFormatting>
  <conditionalFormatting sqref="G39">
    <cfRule type="cellIs" dxfId="5" priority="767" operator="greaterThan">
      <formula>200</formula>
    </cfRule>
  </conditionalFormatting>
  <conditionalFormatting sqref="G39">
    <cfRule type="cellIs" dxfId="6" priority="768" operator="greaterThan">
      <formula>150</formula>
    </cfRule>
  </conditionalFormatting>
  <conditionalFormatting sqref="G40">
    <cfRule type="cellIs" dxfId="4" priority="769" operator="greaterThan">
      <formula>250</formula>
    </cfRule>
  </conditionalFormatting>
  <conditionalFormatting sqref="G40">
    <cfRule type="cellIs" dxfId="5" priority="770" operator="greaterThan">
      <formula>200</formula>
    </cfRule>
  </conditionalFormatting>
  <conditionalFormatting sqref="G40">
    <cfRule type="cellIs" dxfId="6" priority="771" operator="greaterThan">
      <formula>150</formula>
    </cfRule>
  </conditionalFormatting>
  <conditionalFormatting sqref="G41">
    <cfRule type="cellIs" dxfId="4" priority="772" operator="greaterThan">
      <formula>250</formula>
    </cfRule>
  </conditionalFormatting>
  <conditionalFormatting sqref="G41">
    <cfRule type="cellIs" dxfId="5" priority="773" operator="greaterThan">
      <formula>200</formula>
    </cfRule>
  </conditionalFormatting>
  <conditionalFormatting sqref="G41">
    <cfRule type="cellIs" dxfId="6" priority="774" operator="greaterThan">
      <formula>150</formula>
    </cfRule>
  </conditionalFormatting>
  <conditionalFormatting sqref="G42">
    <cfRule type="cellIs" dxfId="4" priority="775" operator="greaterThan">
      <formula>250</formula>
    </cfRule>
  </conditionalFormatting>
  <conditionalFormatting sqref="G42">
    <cfRule type="cellIs" dxfId="5" priority="776" operator="greaterThan">
      <formula>200</formula>
    </cfRule>
  </conditionalFormatting>
  <conditionalFormatting sqref="G42">
    <cfRule type="cellIs" dxfId="6" priority="777" operator="greaterThan">
      <formula>150</formula>
    </cfRule>
  </conditionalFormatting>
  <conditionalFormatting sqref="G43">
    <cfRule type="cellIs" dxfId="4" priority="778" operator="greaterThan">
      <formula>250</formula>
    </cfRule>
  </conditionalFormatting>
  <conditionalFormatting sqref="G43">
    <cfRule type="cellIs" dxfId="5" priority="779" operator="greaterThan">
      <formula>200</formula>
    </cfRule>
  </conditionalFormatting>
  <conditionalFormatting sqref="G43">
    <cfRule type="cellIs" dxfId="6" priority="780" operator="greaterThan">
      <formula>150</formula>
    </cfRule>
  </conditionalFormatting>
  <conditionalFormatting sqref="G44">
    <cfRule type="cellIs" dxfId="4" priority="781" operator="greaterThan">
      <formula>250</formula>
    </cfRule>
  </conditionalFormatting>
  <conditionalFormatting sqref="G44">
    <cfRule type="cellIs" dxfId="5" priority="782" operator="greaterThan">
      <formula>200</formula>
    </cfRule>
  </conditionalFormatting>
  <conditionalFormatting sqref="G44">
    <cfRule type="cellIs" dxfId="6" priority="783" operator="greaterThan">
      <formula>150</formula>
    </cfRule>
  </conditionalFormatting>
  <conditionalFormatting sqref="G45">
    <cfRule type="cellIs" dxfId="4" priority="784" operator="greaterThan">
      <formula>250</formula>
    </cfRule>
  </conditionalFormatting>
  <conditionalFormatting sqref="G45">
    <cfRule type="cellIs" dxfId="5" priority="785" operator="greaterThan">
      <formula>200</formula>
    </cfRule>
  </conditionalFormatting>
  <conditionalFormatting sqref="G45">
    <cfRule type="cellIs" dxfId="6" priority="786" operator="greaterThan">
      <formula>150</formula>
    </cfRule>
  </conditionalFormatting>
  <conditionalFormatting sqref="G46">
    <cfRule type="cellIs" dxfId="4" priority="787" operator="greaterThan">
      <formula>250</formula>
    </cfRule>
  </conditionalFormatting>
  <conditionalFormatting sqref="G46">
    <cfRule type="cellIs" dxfId="5" priority="788" operator="greaterThan">
      <formula>200</formula>
    </cfRule>
  </conditionalFormatting>
  <conditionalFormatting sqref="G46">
    <cfRule type="cellIs" dxfId="6" priority="789" operator="greaterThan">
      <formula>150</formula>
    </cfRule>
  </conditionalFormatting>
  <conditionalFormatting sqref="G47">
    <cfRule type="cellIs" dxfId="4" priority="790" operator="greaterThan">
      <formula>250</formula>
    </cfRule>
  </conditionalFormatting>
  <conditionalFormatting sqref="G47">
    <cfRule type="cellIs" dxfId="5" priority="791" operator="greaterThan">
      <formula>200</formula>
    </cfRule>
  </conditionalFormatting>
  <conditionalFormatting sqref="G47">
    <cfRule type="cellIs" dxfId="6" priority="792" operator="greaterThan">
      <formula>150</formula>
    </cfRule>
  </conditionalFormatting>
  <conditionalFormatting sqref="G48">
    <cfRule type="cellIs" dxfId="4" priority="793" operator="greaterThan">
      <formula>250</formula>
    </cfRule>
  </conditionalFormatting>
  <conditionalFormatting sqref="G48">
    <cfRule type="cellIs" dxfId="5" priority="794" operator="greaterThan">
      <formula>200</formula>
    </cfRule>
  </conditionalFormatting>
  <conditionalFormatting sqref="G48">
    <cfRule type="cellIs" dxfId="6" priority="795" operator="greaterThan">
      <formula>150</formula>
    </cfRule>
  </conditionalFormatting>
  <conditionalFormatting sqref="G49">
    <cfRule type="cellIs" dxfId="4" priority="796" operator="greaterThan">
      <formula>250</formula>
    </cfRule>
  </conditionalFormatting>
  <conditionalFormatting sqref="G49">
    <cfRule type="cellIs" dxfId="5" priority="797" operator="greaterThan">
      <formula>200</formula>
    </cfRule>
  </conditionalFormatting>
  <conditionalFormatting sqref="G49">
    <cfRule type="cellIs" dxfId="6" priority="798" operator="greaterThan">
      <formula>150</formula>
    </cfRule>
  </conditionalFormatting>
  <conditionalFormatting sqref="G50">
    <cfRule type="cellIs" dxfId="4" priority="799" operator="greaterThan">
      <formula>250</formula>
    </cfRule>
  </conditionalFormatting>
  <conditionalFormatting sqref="G50">
    <cfRule type="cellIs" dxfId="5" priority="800" operator="greaterThan">
      <formula>200</formula>
    </cfRule>
  </conditionalFormatting>
  <conditionalFormatting sqref="G50">
    <cfRule type="cellIs" dxfId="6" priority="801" operator="greaterThan">
      <formula>150</formula>
    </cfRule>
  </conditionalFormatting>
  <conditionalFormatting sqref="G51">
    <cfRule type="cellIs" dxfId="4" priority="802" operator="greaterThan">
      <formula>250</formula>
    </cfRule>
  </conditionalFormatting>
  <conditionalFormatting sqref="G51">
    <cfRule type="cellIs" dxfId="5" priority="803" operator="greaterThan">
      <formula>200</formula>
    </cfRule>
  </conditionalFormatting>
  <conditionalFormatting sqref="G51">
    <cfRule type="cellIs" dxfId="6" priority="804" operator="greaterThan">
      <formula>150</formula>
    </cfRule>
  </conditionalFormatting>
  <conditionalFormatting sqref="G52">
    <cfRule type="cellIs" dxfId="4" priority="805" operator="greaterThan">
      <formula>250</formula>
    </cfRule>
  </conditionalFormatting>
  <conditionalFormatting sqref="G52">
    <cfRule type="cellIs" dxfId="5" priority="806" operator="greaterThan">
      <formula>200</formula>
    </cfRule>
  </conditionalFormatting>
  <conditionalFormatting sqref="G52">
    <cfRule type="cellIs" dxfId="6" priority="807" operator="greaterThan">
      <formula>150</formula>
    </cfRule>
  </conditionalFormatting>
  <conditionalFormatting sqref="G53">
    <cfRule type="cellIs" dxfId="4" priority="808" operator="greaterThan">
      <formula>250</formula>
    </cfRule>
  </conditionalFormatting>
  <conditionalFormatting sqref="G53">
    <cfRule type="cellIs" dxfId="5" priority="809" operator="greaterThan">
      <formula>200</formula>
    </cfRule>
  </conditionalFormatting>
  <conditionalFormatting sqref="G53">
    <cfRule type="cellIs" dxfId="6" priority="810" operator="greaterThan">
      <formula>150</formula>
    </cfRule>
  </conditionalFormatting>
  <conditionalFormatting sqref="G54">
    <cfRule type="cellIs" dxfId="4" priority="811" operator="greaterThan">
      <formula>250</formula>
    </cfRule>
  </conditionalFormatting>
  <conditionalFormatting sqref="G54">
    <cfRule type="cellIs" dxfId="5" priority="812" operator="greaterThan">
      <formula>200</formula>
    </cfRule>
  </conditionalFormatting>
  <conditionalFormatting sqref="G54">
    <cfRule type="cellIs" dxfId="6" priority="813" operator="greaterThan">
      <formula>150</formula>
    </cfRule>
  </conditionalFormatting>
  <conditionalFormatting sqref="G55">
    <cfRule type="cellIs" dxfId="4" priority="814" operator="greaterThan">
      <formula>250</formula>
    </cfRule>
  </conditionalFormatting>
  <conditionalFormatting sqref="G55">
    <cfRule type="cellIs" dxfId="5" priority="815" operator="greaterThan">
      <formula>200</formula>
    </cfRule>
  </conditionalFormatting>
  <conditionalFormatting sqref="G55">
    <cfRule type="cellIs" dxfId="6" priority="816" operator="greaterThan">
      <formula>150</formula>
    </cfRule>
  </conditionalFormatting>
  <conditionalFormatting sqref="G56">
    <cfRule type="cellIs" dxfId="4" priority="817" operator="greaterThan">
      <formula>250</formula>
    </cfRule>
  </conditionalFormatting>
  <conditionalFormatting sqref="G56">
    <cfRule type="cellIs" dxfId="5" priority="818" operator="greaterThan">
      <formula>200</formula>
    </cfRule>
  </conditionalFormatting>
  <conditionalFormatting sqref="G56">
    <cfRule type="cellIs" dxfId="6" priority="819" operator="greaterThan">
      <formula>150</formula>
    </cfRule>
  </conditionalFormatting>
  <conditionalFormatting sqref="G57">
    <cfRule type="cellIs" dxfId="4" priority="820" operator="greaterThan">
      <formula>250</formula>
    </cfRule>
  </conditionalFormatting>
  <conditionalFormatting sqref="G57">
    <cfRule type="cellIs" dxfId="5" priority="821" operator="greaterThan">
      <formula>200</formula>
    </cfRule>
  </conditionalFormatting>
  <conditionalFormatting sqref="G57">
    <cfRule type="cellIs" dxfId="6" priority="822" operator="greaterThan">
      <formula>150</formula>
    </cfRule>
  </conditionalFormatting>
  <conditionalFormatting sqref="G58">
    <cfRule type="cellIs" dxfId="4" priority="823" operator="greaterThan">
      <formula>250</formula>
    </cfRule>
  </conditionalFormatting>
  <conditionalFormatting sqref="G58">
    <cfRule type="cellIs" dxfId="5" priority="824" operator="greaterThan">
      <formula>200</formula>
    </cfRule>
  </conditionalFormatting>
  <conditionalFormatting sqref="G58">
    <cfRule type="cellIs" dxfId="6" priority="825" operator="greaterThan">
      <formula>150</formula>
    </cfRule>
  </conditionalFormatting>
  <conditionalFormatting sqref="G59">
    <cfRule type="cellIs" dxfId="4" priority="826" operator="greaterThan">
      <formula>250</formula>
    </cfRule>
  </conditionalFormatting>
  <conditionalFormatting sqref="G59">
    <cfRule type="cellIs" dxfId="5" priority="827" operator="greaterThan">
      <formula>200</formula>
    </cfRule>
  </conditionalFormatting>
  <conditionalFormatting sqref="G59">
    <cfRule type="cellIs" dxfId="6" priority="828" operator="greaterThan">
      <formula>150</formula>
    </cfRule>
  </conditionalFormatting>
  <conditionalFormatting sqref="G60">
    <cfRule type="cellIs" dxfId="4" priority="829" operator="greaterThan">
      <formula>250</formula>
    </cfRule>
  </conditionalFormatting>
  <conditionalFormatting sqref="G60">
    <cfRule type="cellIs" dxfId="5" priority="830" operator="greaterThan">
      <formula>200</formula>
    </cfRule>
  </conditionalFormatting>
  <conditionalFormatting sqref="G60">
    <cfRule type="cellIs" dxfId="6" priority="831" operator="greaterThan">
      <formula>150</formula>
    </cfRule>
  </conditionalFormatting>
  <conditionalFormatting sqref="G61">
    <cfRule type="cellIs" dxfId="4" priority="832" operator="greaterThan">
      <formula>250</formula>
    </cfRule>
  </conditionalFormatting>
  <conditionalFormatting sqref="G61">
    <cfRule type="cellIs" dxfId="5" priority="833" operator="greaterThan">
      <formula>200</formula>
    </cfRule>
  </conditionalFormatting>
  <conditionalFormatting sqref="G61">
    <cfRule type="cellIs" dxfId="6" priority="834" operator="greaterThan">
      <formula>150</formula>
    </cfRule>
  </conditionalFormatting>
  <conditionalFormatting sqref="G62">
    <cfRule type="cellIs" dxfId="4" priority="835" operator="greaterThan">
      <formula>250</formula>
    </cfRule>
  </conditionalFormatting>
  <conditionalFormatting sqref="G62">
    <cfRule type="cellIs" dxfId="5" priority="836" operator="greaterThan">
      <formula>200</formula>
    </cfRule>
  </conditionalFormatting>
  <conditionalFormatting sqref="G62">
    <cfRule type="cellIs" dxfId="6" priority="837" operator="greaterThan">
      <formula>150</formula>
    </cfRule>
  </conditionalFormatting>
  <conditionalFormatting sqref="G63">
    <cfRule type="cellIs" dxfId="4" priority="838" operator="greaterThan">
      <formula>250</formula>
    </cfRule>
  </conditionalFormatting>
  <conditionalFormatting sqref="G63">
    <cfRule type="cellIs" dxfId="5" priority="839" operator="greaterThan">
      <formula>200</formula>
    </cfRule>
  </conditionalFormatting>
  <conditionalFormatting sqref="G63">
    <cfRule type="cellIs" dxfId="6" priority="840" operator="greaterThan">
      <formula>150</formula>
    </cfRule>
  </conditionalFormatting>
  <conditionalFormatting sqref="G64">
    <cfRule type="cellIs" dxfId="4" priority="841" operator="greaterThan">
      <formula>250</formula>
    </cfRule>
  </conditionalFormatting>
  <conditionalFormatting sqref="G64">
    <cfRule type="cellIs" dxfId="5" priority="842" operator="greaterThan">
      <formula>200</formula>
    </cfRule>
  </conditionalFormatting>
  <conditionalFormatting sqref="G64">
    <cfRule type="cellIs" dxfId="6" priority="843" operator="greaterThan">
      <formula>150</formula>
    </cfRule>
  </conditionalFormatting>
  <conditionalFormatting sqref="G65">
    <cfRule type="cellIs" dxfId="4" priority="844" operator="greaterThan">
      <formula>250</formula>
    </cfRule>
  </conditionalFormatting>
  <conditionalFormatting sqref="G65">
    <cfRule type="cellIs" dxfId="5" priority="845" operator="greaterThan">
      <formula>200</formula>
    </cfRule>
  </conditionalFormatting>
  <conditionalFormatting sqref="G65">
    <cfRule type="cellIs" dxfId="6" priority="846" operator="greaterThan">
      <formula>150</formula>
    </cfRule>
  </conditionalFormatting>
  <conditionalFormatting sqref="G66">
    <cfRule type="cellIs" dxfId="4" priority="847" operator="greaterThan">
      <formula>250</formula>
    </cfRule>
  </conditionalFormatting>
  <conditionalFormatting sqref="G66">
    <cfRule type="cellIs" dxfId="5" priority="848" operator="greaterThan">
      <formula>200</formula>
    </cfRule>
  </conditionalFormatting>
  <conditionalFormatting sqref="G66">
    <cfRule type="cellIs" dxfId="6" priority="849" operator="greaterThan">
      <formula>150</formula>
    </cfRule>
  </conditionalFormatting>
  <conditionalFormatting sqref="G67">
    <cfRule type="cellIs" dxfId="4" priority="850" operator="greaterThan">
      <formula>250</formula>
    </cfRule>
  </conditionalFormatting>
  <conditionalFormatting sqref="G67">
    <cfRule type="cellIs" dxfId="5" priority="851" operator="greaterThan">
      <formula>200</formula>
    </cfRule>
  </conditionalFormatting>
  <conditionalFormatting sqref="G67">
    <cfRule type="cellIs" dxfId="6" priority="852" operator="greaterThan">
      <formula>150</formula>
    </cfRule>
  </conditionalFormatting>
  <conditionalFormatting sqref="G68">
    <cfRule type="cellIs" dxfId="4" priority="853" operator="greaterThan">
      <formula>250</formula>
    </cfRule>
  </conditionalFormatting>
  <conditionalFormatting sqref="G68">
    <cfRule type="cellIs" dxfId="5" priority="854" operator="greaterThan">
      <formula>200</formula>
    </cfRule>
  </conditionalFormatting>
  <conditionalFormatting sqref="G68">
    <cfRule type="cellIs" dxfId="6" priority="855" operator="greaterThan">
      <formula>150</formula>
    </cfRule>
  </conditionalFormatting>
  <conditionalFormatting sqref="G69">
    <cfRule type="cellIs" dxfId="4" priority="856" operator="greaterThan">
      <formula>250</formula>
    </cfRule>
  </conditionalFormatting>
  <conditionalFormatting sqref="G69">
    <cfRule type="cellIs" dxfId="5" priority="857" operator="greaterThan">
      <formula>200</formula>
    </cfRule>
  </conditionalFormatting>
  <conditionalFormatting sqref="G69">
    <cfRule type="cellIs" dxfId="6" priority="858" operator="greaterThan">
      <formula>150</formula>
    </cfRule>
  </conditionalFormatting>
  <conditionalFormatting sqref="G70">
    <cfRule type="cellIs" dxfId="4" priority="859" operator="greaterThan">
      <formula>250</formula>
    </cfRule>
  </conditionalFormatting>
  <conditionalFormatting sqref="G70">
    <cfRule type="cellIs" dxfId="5" priority="860" operator="greaterThan">
      <formula>200</formula>
    </cfRule>
  </conditionalFormatting>
  <conditionalFormatting sqref="G70">
    <cfRule type="cellIs" dxfId="6" priority="861" operator="greaterThan">
      <formula>150</formula>
    </cfRule>
  </conditionalFormatting>
  <conditionalFormatting sqref="G71">
    <cfRule type="cellIs" dxfId="4" priority="862" operator="greaterThan">
      <formula>250</formula>
    </cfRule>
  </conditionalFormatting>
  <conditionalFormatting sqref="G71">
    <cfRule type="cellIs" dxfId="5" priority="863" operator="greaterThan">
      <formula>200</formula>
    </cfRule>
  </conditionalFormatting>
  <conditionalFormatting sqref="G71">
    <cfRule type="cellIs" dxfId="6" priority="864" operator="greaterThan">
      <formula>150</formula>
    </cfRule>
  </conditionalFormatting>
  <conditionalFormatting sqref="G72">
    <cfRule type="cellIs" dxfId="4" priority="865" operator="greaterThan">
      <formula>250</formula>
    </cfRule>
  </conditionalFormatting>
  <conditionalFormatting sqref="G72">
    <cfRule type="cellIs" dxfId="5" priority="866" operator="greaterThan">
      <formula>200</formula>
    </cfRule>
  </conditionalFormatting>
  <conditionalFormatting sqref="G72">
    <cfRule type="cellIs" dxfId="6" priority="867" operator="greaterThan">
      <formula>150</formula>
    </cfRule>
  </conditionalFormatting>
  <conditionalFormatting sqref="G73">
    <cfRule type="cellIs" dxfId="4" priority="868" operator="greaterThan">
      <formula>250</formula>
    </cfRule>
  </conditionalFormatting>
  <conditionalFormatting sqref="G73">
    <cfRule type="cellIs" dxfId="5" priority="869" operator="greaterThan">
      <formula>200</formula>
    </cfRule>
  </conditionalFormatting>
  <conditionalFormatting sqref="G73">
    <cfRule type="cellIs" dxfId="6" priority="870" operator="greaterThan">
      <formula>150</formula>
    </cfRule>
  </conditionalFormatting>
  <conditionalFormatting sqref="G74">
    <cfRule type="cellIs" dxfId="4" priority="871" operator="greaterThan">
      <formula>250</formula>
    </cfRule>
  </conditionalFormatting>
  <conditionalFormatting sqref="G74">
    <cfRule type="cellIs" dxfId="5" priority="872" operator="greaterThan">
      <formula>200</formula>
    </cfRule>
  </conditionalFormatting>
  <conditionalFormatting sqref="G74">
    <cfRule type="cellIs" dxfId="6" priority="873" operator="greaterThan">
      <formula>150</formula>
    </cfRule>
  </conditionalFormatting>
  <conditionalFormatting sqref="G75">
    <cfRule type="cellIs" dxfId="4" priority="874" operator="greaterThan">
      <formula>250</formula>
    </cfRule>
  </conditionalFormatting>
  <conditionalFormatting sqref="G75">
    <cfRule type="cellIs" dxfId="5" priority="875" operator="greaterThan">
      <formula>200</formula>
    </cfRule>
  </conditionalFormatting>
  <conditionalFormatting sqref="G75">
    <cfRule type="cellIs" dxfId="6" priority="876" operator="greaterThan">
      <formula>150</formula>
    </cfRule>
  </conditionalFormatting>
  <conditionalFormatting sqref="G76">
    <cfRule type="cellIs" dxfId="4" priority="877" operator="greaterThan">
      <formula>250</formula>
    </cfRule>
  </conditionalFormatting>
  <conditionalFormatting sqref="G76">
    <cfRule type="cellIs" dxfId="5" priority="878" operator="greaterThan">
      <formula>200</formula>
    </cfRule>
  </conditionalFormatting>
  <conditionalFormatting sqref="G76">
    <cfRule type="cellIs" dxfId="6" priority="879" operator="greaterThan">
      <formula>150</formula>
    </cfRule>
  </conditionalFormatting>
  <conditionalFormatting sqref="G77">
    <cfRule type="cellIs" dxfId="4" priority="880" operator="greaterThan">
      <formula>250</formula>
    </cfRule>
  </conditionalFormatting>
  <conditionalFormatting sqref="G77">
    <cfRule type="cellIs" dxfId="5" priority="881" operator="greaterThan">
      <formula>200</formula>
    </cfRule>
  </conditionalFormatting>
  <conditionalFormatting sqref="G77">
    <cfRule type="cellIs" dxfId="6" priority="882" operator="greaterThan">
      <formula>150</formula>
    </cfRule>
  </conditionalFormatting>
  <conditionalFormatting sqref="G78">
    <cfRule type="cellIs" dxfId="4" priority="883" operator="greaterThan">
      <formula>250</formula>
    </cfRule>
  </conditionalFormatting>
  <conditionalFormatting sqref="G78">
    <cfRule type="cellIs" dxfId="5" priority="884" operator="greaterThan">
      <formula>200</formula>
    </cfRule>
  </conditionalFormatting>
  <conditionalFormatting sqref="G78">
    <cfRule type="cellIs" dxfId="6" priority="885" operator="greaterThan">
      <formula>150</formula>
    </cfRule>
  </conditionalFormatting>
  <conditionalFormatting sqref="G79">
    <cfRule type="cellIs" dxfId="4" priority="886" operator="greaterThan">
      <formula>250</formula>
    </cfRule>
  </conditionalFormatting>
  <conditionalFormatting sqref="G79">
    <cfRule type="cellIs" dxfId="5" priority="887" operator="greaterThan">
      <formula>200</formula>
    </cfRule>
  </conditionalFormatting>
  <conditionalFormatting sqref="G79">
    <cfRule type="cellIs" dxfId="6" priority="888" operator="greaterThan">
      <formula>150</formula>
    </cfRule>
  </conditionalFormatting>
  <conditionalFormatting sqref="G80">
    <cfRule type="cellIs" dxfId="4" priority="889" operator="greaterThan">
      <formula>250</formula>
    </cfRule>
  </conditionalFormatting>
  <conditionalFormatting sqref="G80">
    <cfRule type="cellIs" dxfId="5" priority="890" operator="greaterThan">
      <formula>200</formula>
    </cfRule>
  </conditionalFormatting>
  <conditionalFormatting sqref="G80">
    <cfRule type="cellIs" dxfId="6" priority="891" operator="greaterThan">
      <formula>150</formula>
    </cfRule>
  </conditionalFormatting>
  <conditionalFormatting sqref="G81">
    <cfRule type="cellIs" dxfId="4" priority="892" operator="greaterThan">
      <formula>250</formula>
    </cfRule>
  </conditionalFormatting>
  <conditionalFormatting sqref="G81">
    <cfRule type="cellIs" dxfId="5" priority="893" operator="greaterThan">
      <formula>200</formula>
    </cfRule>
  </conditionalFormatting>
  <conditionalFormatting sqref="G81">
    <cfRule type="cellIs" dxfId="6" priority="894" operator="greaterThan">
      <formula>150</formula>
    </cfRule>
  </conditionalFormatting>
  <conditionalFormatting sqref="G82">
    <cfRule type="cellIs" dxfId="4" priority="895" operator="greaterThan">
      <formula>250</formula>
    </cfRule>
  </conditionalFormatting>
  <conditionalFormatting sqref="G82">
    <cfRule type="cellIs" dxfId="5" priority="896" operator="greaterThan">
      <formula>200</formula>
    </cfRule>
  </conditionalFormatting>
  <conditionalFormatting sqref="G82">
    <cfRule type="cellIs" dxfId="6" priority="897" operator="greaterThan">
      <formula>150</formula>
    </cfRule>
  </conditionalFormatting>
  <conditionalFormatting sqref="G83">
    <cfRule type="cellIs" dxfId="4" priority="898" operator="greaterThan">
      <formula>250</formula>
    </cfRule>
  </conditionalFormatting>
  <conditionalFormatting sqref="G83">
    <cfRule type="cellIs" dxfId="5" priority="899" operator="greaterThan">
      <formula>200</formula>
    </cfRule>
  </conditionalFormatting>
  <conditionalFormatting sqref="G83">
    <cfRule type="cellIs" dxfId="6" priority="900" operator="greaterThan">
      <formula>150</formula>
    </cfRule>
  </conditionalFormatting>
  <conditionalFormatting sqref="G84">
    <cfRule type="cellIs" dxfId="4" priority="901" operator="greaterThan">
      <formula>250</formula>
    </cfRule>
  </conditionalFormatting>
  <conditionalFormatting sqref="G84">
    <cfRule type="cellIs" dxfId="5" priority="902" operator="greaterThan">
      <formula>200</formula>
    </cfRule>
  </conditionalFormatting>
  <conditionalFormatting sqref="G84">
    <cfRule type="cellIs" dxfId="6" priority="903" operator="greaterThan">
      <formula>150</formula>
    </cfRule>
  </conditionalFormatting>
  <conditionalFormatting sqref="G85">
    <cfRule type="cellIs" dxfId="4" priority="904" operator="greaterThan">
      <formula>250</formula>
    </cfRule>
  </conditionalFormatting>
  <conditionalFormatting sqref="G85">
    <cfRule type="cellIs" dxfId="5" priority="905" operator="greaterThan">
      <formula>200</formula>
    </cfRule>
  </conditionalFormatting>
  <conditionalFormatting sqref="G85">
    <cfRule type="cellIs" dxfId="6" priority="906" operator="greaterThan">
      <formula>150</formula>
    </cfRule>
  </conditionalFormatting>
  <conditionalFormatting sqref="G86">
    <cfRule type="cellIs" dxfId="4" priority="907" operator="greaterThan">
      <formula>250</formula>
    </cfRule>
  </conditionalFormatting>
  <conditionalFormatting sqref="G86">
    <cfRule type="cellIs" dxfId="5" priority="908" operator="greaterThan">
      <formula>200</formula>
    </cfRule>
  </conditionalFormatting>
  <conditionalFormatting sqref="G86">
    <cfRule type="cellIs" dxfId="6" priority="909" operator="greaterThan">
      <formula>150</formula>
    </cfRule>
  </conditionalFormatting>
  <conditionalFormatting sqref="G87">
    <cfRule type="cellIs" dxfId="4" priority="910" operator="greaterThan">
      <formula>250</formula>
    </cfRule>
  </conditionalFormatting>
  <conditionalFormatting sqref="G87">
    <cfRule type="cellIs" dxfId="5" priority="911" operator="greaterThan">
      <formula>200</formula>
    </cfRule>
  </conditionalFormatting>
  <conditionalFormatting sqref="G87">
    <cfRule type="cellIs" dxfId="6" priority="912" operator="greaterThan">
      <formula>150</formula>
    </cfRule>
  </conditionalFormatting>
  <conditionalFormatting sqref="G88">
    <cfRule type="cellIs" dxfId="4" priority="913" operator="greaterThan">
      <formula>250</formula>
    </cfRule>
  </conditionalFormatting>
  <conditionalFormatting sqref="G88">
    <cfRule type="cellIs" dxfId="5" priority="914" operator="greaterThan">
      <formula>200</formula>
    </cfRule>
  </conditionalFormatting>
  <conditionalFormatting sqref="G88">
    <cfRule type="cellIs" dxfId="6" priority="915" operator="greaterThan">
      <formula>150</formula>
    </cfRule>
  </conditionalFormatting>
  <conditionalFormatting sqref="G89">
    <cfRule type="cellIs" dxfId="4" priority="916" operator="greaterThan">
      <formula>250</formula>
    </cfRule>
  </conditionalFormatting>
  <conditionalFormatting sqref="G89">
    <cfRule type="cellIs" dxfId="5" priority="917" operator="greaterThan">
      <formula>200</formula>
    </cfRule>
  </conditionalFormatting>
  <conditionalFormatting sqref="G89">
    <cfRule type="cellIs" dxfId="6" priority="918" operator="greaterThan">
      <formula>150</formula>
    </cfRule>
  </conditionalFormatting>
  <conditionalFormatting sqref="G90">
    <cfRule type="cellIs" dxfId="4" priority="919" operator="greaterThan">
      <formula>250</formula>
    </cfRule>
  </conditionalFormatting>
  <conditionalFormatting sqref="G90">
    <cfRule type="cellIs" dxfId="5" priority="920" operator="greaterThan">
      <formula>200</formula>
    </cfRule>
  </conditionalFormatting>
  <conditionalFormatting sqref="G90">
    <cfRule type="cellIs" dxfId="6" priority="921" operator="greaterThan">
      <formula>150</formula>
    </cfRule>
  </conditionalFormatting>
  <conditionalFormatting sqref="G91">
    <cfRule type="cellIs" dxfId="4" priority="922" operator="greaterThan">
      <formula>250</formula>
    </cfRule>
  </conditionalFormatting>
  <conditionalFormatting sqref="G91">
    <cfRule type="cellIs" dxfId="5" priority="923" operator="greaterThan">
      <formula>200</formula>
    </cfRule>
  </conditionalFormatting>
  <conditionalFormatting sqref="G91">
    <cfRule type="cellIs" dxfId="6" priority="924" operator="greaterThan">
      <formula>150</formula>
    </cfRule>
  </conditionalFormatting>
  <conditionalFormatting sqref="G92">
    <cfRule type="cellIs" dxfId="4" priority="925" operator="greaterThan">
      <formula>250</formula>
    </cfRule>
  </conditionalFormatting>
  <conditionalFormatting sqref="G92">
    <cfRule type="cellIs" dxfId="5" priority="926" operator="greaterThan">
      <formula>200</formula>
    </cfRule>
  </conditionalFormatting>
  <conditionalFormatting sqref="G92">
    <cfRule type="cellIs" dxfId="6" priority="927" operator="greaterThan">
      <formula>150</formula>
    </cfRule>
  </conditionalFormatting>
  <conditionalFormatting sqref="G93">
    <cfRule type="cellIs" dxfId="4" priority="928" operator="greaterThan">
      <formula>250</formula>
    </cfRule>
  </conditionalFormatting>
  <conditionalFormatting sqref="G93">
    <cfRule type="cellIs" dxfId="5" priority="929" operator="greaterThan">
      <formula>200</formula>
    </cfRule>
  </conditionalFormatting>
  <conditionalFormatting sqref="G93">
    <cfRule type="cellIs" dxfId="6" priority="930" operator="greaterThan">
      <formula>150</formula>
    </cfRule>
  </conditionalFormatting>
  <conditionalFormatting sqref="G94">
    <cfRule type="cellIs" dxfId="4" priority="931" operator="greaterThan">
      <formula>250</formula>
    </cfRule>
  </conditionalFormatting>
  <conditionalFormatting sqref="G94">
    <cfRule type="cellIs" dxfId="5" priority="932" operator="greaterThan">
      <formula>200</formula>
    </cfRule>
  </conditionalFormatting>
  <conditionalFormatting sqref="G94">
    <cfRule type="cellIs" dxfId="6" priority="933" operator="greaterThan">
      <formula>150</formula>
    </cfRule>
  </conditionalFormatting>
  <conditionalFormatting sqref="G95">
    <cfRule type="cellIs" dxfId="4" priority="934" operator="greaterThan">
      <formula>250</formula>
    </cfRule>
  </conditionalFormatting>
  <conditionalFormatting sqref="G95">
    <cfRule type="cellIs" dxfId="5" priority="935" operator="greaterThan">
      <formula>200</formula>
    </cfRule>
  </conditionalFormatting>
  <conditionalFormatting sqref="G95">
    <cfRule type="cellIs" dxfId="6" priority="936" operator="greaterThan">
      <formula>150</formula>
    </cfRule>
  </conditionalFormatting>
  <conditionalFormatting sqref="G96">
    <cfRule type="cellIs" dxfId="4" priority="937" operator="greaterThan">
      <formula>250</formula>
    </cfRule>
  </conditionalFormatting>
  <conditionalFormatting sqref="G96">
    <cfRule type="cellIs" dxfId="5" priority="938" operator="greaterThan">
      <formula>200</formula>
    </cfRule>
  </conditionalFormatting>
  <conditionalFormatting sqref="G96">
    <cfRule type="cellIs" dxfId="6" priority="939" operator="greaterThan">
      <formula>150</formula>
    </cfRule>
  </conditionalFormatting>
  <conditionalFormatting sqref="G97">
    <cfRule type="cellIs" dxfId="4" priority="940" operator="greaterThan">
      <formula>250</formula>
    </cfRule>
  </conditionalFormatting>
  <conditionalFormatting sqref="G97">
    <cfRule type="cellIs" dxfId="5" priority="941" operator="greaterThan">
      <formula>200</formula>
    </cfRule>
  </conditionalFormatting>
  <conditionalFormatting sqref="G97">
    <cfRule type="cellIs" dxfId="6" priority="942" operator="greaterThan">
      <formula>150</formula>
    </cfRule>
  </conditionalFormatting>
  <conditionalFormatting sqref="G98">
    <cfRule type="cellIs" dxfId="4" priority="943" operator="greaterThan">
      <formula>250</formula>
    </cfRule>
  </conditionalFormatting>
  <conditionalFormatting sqref="G98">
    <cfRule type="cellIs" dxfId="5" priority="944" operator="greaterThan">
      <formula>200</formula>
    </cfRule>
  </conditionalFormatting>
  <conditionalFormatting sqref="G98">
    <cfRule type="cellIs" dxfId="6" priority="945" operator="greaterThan">
      <formula>150</formula>
    </cfRule>
  </conditionalFormatting>
  <conditionalFormatting sqref="G99">
    <cfRule type="cellIs" dxfId="4" priority="946" operator="greaterThan">
      <formula>250</formula>
    </cfRule>
  </conditionalFormatting>
  <conditionalFormatting sqref="G99">
    <cfRule type="cellIs" dxfId="5" priority="947" operator="greaterThan">
      <formula>200</formula>
    </cfRule>
  </conditionalFormatting>
  <conditionalFormatting sqref="G99">
    <cfRule type="cellIs" dxfId="6" priority="948" operator="greaterThan">
      <formula>150</formula>
    </cfRule>
  </conditionalFormatting>
  <conditionalFormatting sqref="G100">
    <cfRule type="cellIs" dxfId="4" priority="949" operator="greaterThan">
      <formula>250</formula>
    </cfRule>
  </conditionalFormatting>
  <conditionalFormatting sqref="G100">
    <cfRule type="cellIs" dxfId="5" priority="950" operator="greaterThan">
      <formula>200</formula>
    </cfRule>
  </conditionalFormatting>
  <conditionalFormatting sqref="G100">
    <cfRule type="cellIs" dxfId="6" priority="951" operator="greaterThan">
      <formula>150</formula>
    </cfRule>
  </conditionalFormatting>
  <conditionalFormatting sqref="G101">
    <cfRule type="cellIs" dxfId="4" priority="952" operator="greaterThan">
      <formula>250</formula>
    </cfRule>
  </conditionalFormatting>
  <conditionalFormatting sqref="G101">
    <cfRule type="cellIs" dxfId="5" priority="953" operator="greaterThan">
      <formula>200</formula>
    </cfRule>
  </conditionalFormatting>
  <conditionalFormatting sqref="G101">
    <cfRule type="cellIs" dxfId="6" priority="954" operator="greaterThan">
      <formula>150</formula>
    </cfRule>
  </conditionalFormatting>
  <conditionalFormatting sqref="G102">
    <cfRule type="cellIs" dxfId="4" priority="955" operator="greaterThan">
      <formula>250</formula>
    </cfRule>
  </conditionalFormatting>
  <conditionalFormatting sqref="G102">
    <cfRule type="cellIs" dxfId="5" priority="956" operator="greaterThan">
      <formula>200</formula>
    </cfRule>
  </conditionalFormatting>
  <conditionalFormatting sqref="G102">
    <cfRule type="cellIs" dxfId="6" priority="957" operator="greaterThan">
      <formula>150</formula>
    </cfRule>
  </conditionalFormatting>
  <conditionalFormatting sqref="G103">
    <cfRule type="cellIs" dxfId="4" priority="958" operator="greaterThan">
      <formula>250</formula>
    </cfRule>
  </conditionalFormatting>
  <conditionalFormatting sqref="G103">
    <cfRule type="cellIs" dxfId="5" priority="959" operator="greaterThan">
      <formula>200</formula>
    </cfRule>
  </conditionalFormatting>
  <conditionalFormatting sqref="G103">
    <cfRule type="cellIs" dxfId="6" priority="960" operator="greaterThan">
      <formula>150</formula>
    </cfRule>
  </conditionalFormatting>
  <conditionalFormatting sqref="H8">
    <cfRule type="cellIs" dxfId="4" priority="961" operator="greaterThan">
      <formula>250</formula>
    </cfRule>
  </conditionalFormatting>
  <conditionalFormatting sqref="H8">
    <cfRule type="cellIs" dxfId="5" priority="962" operator="greaterThan">
      <formula>200</formula>
    </cfRule>
  </conditionalFormatting>
  <conditionalFormatting sqref="H8">
    <cfRule type="cellIs" dxfId="6" priority="963" operator="greaterThan">
      <formula>150</formula>
    </cfRule>
  </conditionalFormatting>
  <conditionalFormatting sqref="H9">
    <cfRule type="cellIs" dxfId="4" priority="964" operator="greaterThan">
      <formula>250</formula>
    </cfRule>
  </conditionalFormatting>
  <conditionalFormatting sqref="H9">
    <cfRule type="cellIs" dxfId="5" priority="965" operator="greaterThan">
      <formula>200</formula>
    </cfRule>
  </conditionalFormatting>
  <conditionalFormatting sqref="H9">
    <cfRule type="cellIs" dxfId="6" priority="966" operator="greaterThan">
      <formula>150</formula>
    </cfRule>
  </conditionalFormatting>
  <conditionalFormatting sqref="H10">
    <cfRule type="cellIs" dxfId="4" priority="967" operator="greaterThan">
      <formula>250</formula>
    </cfRule>
  </conditionalFormatting>
  <conditionalFormatting sqref="H10">
    <cfRule type="cellIs" dxfId="5" priority="968" operator="greaterThan">
      <formula>200</formula>
    </cfRule>
  </conditionalFormatting>
  <conditionalFormatting sqref="H10">
    <cfRule type="cellIs" dxfId="6" priority="969" operator="greaterThan">
      <formula>150</formula>
    </cfRule>
  </conditionalFormatting>
  <conditionalFormatting sqref="H11">
    <cfRule type="cellIs" dxfId="4" priority="970" operator="greaterThan">
      <formula>250</formula>
    </cfRule>
  </conditionalFormatting>
  <conditionalFormatting sqref="H11">
    <cfRule type="cellIs" dxfId="5" priority="971" operator="greaterThan">
      <formula>200</formula>
    </cfRule>
  </conditionalFormatting>
  <conditionalFormatting sqref="H11">
    <cfRule type="cellIs" dxfId="6" priority="972" operator="greaterThan">
      <formula>150</formula>
    </cfRule>
  </conditionalFormatting>
  <conditionalFormatting sqref="H12">
    <cfRule type="cellIs" dxfId="4" priority="973" operator="greaterThan">
      <formula>250</formula>
    </cfRule>
  </conditionalFormatting>
  <conditionalFormatting sqref="H12">
    <cfRule type="cellIs" dxfId="5" priority="974" operator="greaterThan">
      <formula>200</formula>
    </cfRule>
  </conditionalFormatting>
  <conditionalFormatting sqref="H12">
    <cfRule type="cellIs" dxfId="6" priority="975" operator="greaterThan">
      <formula>150</formula>
    </cfRule>
  </conditionalFormatting>
  <conditionalFormatting sqref="H13">
    <cfRule type="cellIs" dxfId="4" priority="976" operator="greaterThan">
      <formula>250</formula>
    </cfRule>
  </conditionalFormatting>
  <conditionalFormatting sqref="H13">
    <cfRule type="cellIs" dxfId="5" priority="977" operator="greaterThan">
      <formula>200</formula>
    </cfRule>
  </conditionalFormatting>
  <conditionalFormatting sqref="H13">
    <cfRule type="cellIs" dxfId="6" priority="978" operator="greaterThan">
      <formula>150</formula>
    </cfRule>
  </conditionalFormatting>
  <conditionalFormatting sqref="H14">
    <cfRule type="cellIs" dxfId="4" priority="979" operator="greaterThan">
      <formula>250</formula>
    </cfRule>
  </conditionalFormatting>
  <conditionalFormatting sqref="H14">
    <cfRule type="cellIs" dxfId="5" priority="980" operator="greaterThan">
      <formula>200</formula>
    </cfRule>
  </conditionalFormatting>
  <conditionalFormatting sqref="H14">
    <cfRule type="cellIs" dxfId="6" priority="981" operator="greaterThan">
      <formula>150</formula>
    </cfRule>
  </conditionalFormatting>
  <conditionalFormatting sqref="H15">
    <cfRule type="cellIs" dxfId="4" priority="982" operator="greaterThan">
      <formula>250</formula>
    </cfRule>
  </conditionalFormatting>
  <conditionalFormatting sqref="H15">
    <cfRule type="cellIs" dxfId="5" priority="983" operator="greaterThan">
      <formula>200</formula>
    </cfRule>
  </conditionalFormatting>
  <conditionalFormatting sqref="H15">
    <cfRule type="cellIs" dxfId="6" priority="984" operator="greaterThan">
      <formula>150</formula>
    </cfRule>
  </conditionalFormatting>
  <conditionalFormatting sqref="H16">
    <cfRule type="cellIs" dxfId="4" priority="985" operator="greaterThan">
      <formula>250</formula>
    </cfRule>
  </conditionalFormatting>
  <conditionalFormatting sqref="H16">
    <cfRule type="cellIs" dxfId="5" priority="986" operator="greaterThan">
      <formula>200</formula>
    </cfRule>
  </conditionalFormatting>
  <conditionalFormatting sqref="H16">
    <cfRule type="cellIs" dxfId="6" priority="987" operator="greaterThan">
      <formula>150</formula>
    </cfRule>
  </conditionalFormatting>
  <conditionalFormatting sqref="H17">
    <cfRule type="cellIs" dxfId="4" priority="988" operator="greaterThan">
      <formula>250</formula>
    </cfRule>
  </conditionalFormatting>
  <conditionalFormatting sqref="H17">
    <cfRule type="cellIs" dxfId="5" priority="989" operator="greaterThan">
      <formula>200</formula>
    </cfRule>
  </conditionalFormatting>
  <conditionalFormatting sqref="H17">
    <cfRule type="cellIs" dxfId="6" priority="990" operator="greaterThan">
      <formula>150</formula>
    </cfRule>
  </conditionalFormatting>
  <conditionalFormatting sqref="H18">
    <cfRule type="cellIs" dxfId="4" priority="991" operator="greaterThan">
      <formula>250</formula>
    </cfRule>
  </conditionalFormatting>
  <conditionalFormatting sqref="H18">
    <cfRule type="cellIs" dxfId="5" priority="992" operator="greaterThan">
      <formula>200</formula>
    </cfRule>
  </conditionalFormatting>
  <conditionalFormatting sqref="H18">
    <cfRule type="cellIs" dxfId="6" priority="993" operator="greaterThan">
      <formula>150</formula>
    </cfRule>
  </conditionalFormatting>
  <conditionalFormatting sqref="H19">
    <cfRule type="cellIs" dxfId="4" priority="994" operator="greaterThan">
      <formula>250</formula>
    </cfRule>
  </conditionalFormatting>
  <conditionalFormatting sqref="H19">
    <cfRule type="cellIs" dxfId="5" priority="995" operator="greaterThan">
      <formula>200</formula>
    </cfRule>
  </conditionalFormatting>
  <conditionalFormatting sqref="H19">
    <cfRule type="cellIs" dxfId="6" priority="996" operator="greaterThan">
      <formula>150</formula>
    </cfRule>
  </conditionalFormatting>
  <conditionalFormatting sqref="H20">
    <cfRule type="cellIs" dxfId="4" priority="997" operator="greaterThan">
      <formula>250</formula>
    </cfRule>
  </conditionalFormatting>
  <conditionalFormatting sqref="H20">
    <cfRule type="cellIs" dxfId="5" priority="998" operator="greaterThan">
      <formula>200</formula>
    </cfRule>
  </conditionalFormatting>
  <conditionalFormatting sqref="H20">
    <cfRule type="cellIs" dxfId="6" priority="999" operator="greaterThan">
      <formula>150</formula>
    </cfRule>
  </conditionalFormatting>
  <conditionalFormatting sqref="H21">
    <cfRule type="cellIs" dxfId="4" priority="1000" operator="greaterThan">
      <formula>250</formula>
    </cfRule>
  </conditionalFormatting>
  <conditionalFormatting sqref="H21">
    <cfRule type="cellIs" dxfId="5" priority="1001" operator="greaterThan">
      <formula>200</formula>
    </cfRule>
  </conditionalFormatting>
  <conditionalFormatting sqref="H21">
    <cfRule type="cellIs" dxfId="6" priority="1002" operator="greaterThan">
      <formula>150</formula>
    </cfRule>
  </conditionalFormatting>
  <conditionalFormatting sqref="H22">
    <cfRule type="cellIs" dxfId="4" priority="1003" operator="greaterThan">
      <formula>250</formula>
    </cfRule>
  </conditionalFormatting>
  <conditionalFormatting sqref="H22">
    <cfRule type="cellIs" dxfId="5" priority="1004" operator="greaterThan">
      <formula>200</formula>
    </cfRule>
  </conditionalFormatting>
  <conditionalFormatting sqref="H22">
    <cfRule type="cellIs" dxfId="6" priority="1005" operator="greaterThan">
      <formula>150</formula>
    </cfRule>
  </conditionalFormatting>
  <conditionalFormatting sqref="H23">
    <cfRule type="cellIs" dxfId="4" priority="1006" operator="greaterThan">
      <formula>250</formula>
    </cfRule>
  </conditionalFormatting>
  <conditionalFormatting sqref="H23">
    <cfRule type="cellIs" dxfId="5" priority="1007" operator="greaterThan">
      <formula>200</formula>
    </cfRule>
  </conditionalFormatting>
  <conditionalFormatting sqref="H23">
    <cfRule type="cellIs" dxfId="6" priority="1008" operator="greaterThan">
      <formula>150</formula>
    </cfRule>
  </conditionalFormatting>
  <conditionalFormatting sqref="H24">
    <cfRule type="cellIs" dxfId="4" priority="1009" operator="greaterThan">
      <formula>250</formula>
    </cfRule>
  </conditionalFormatting>
  <conditionalFormatting sqref="H24">
    <cfRule type="cellIs" dxfId="5" priority="1010" operator="greaterThan">
      <formula>200</formula>
    </cfRule>
  </conditionalFormatting>
  <conditionalFormatting sqref="H24">
    <cfRule type="cellIs" dxfId="6" priority="1011" operator="greaterThan">
      <formula>150</formula>
    </cfRule>
  </conditionalFormatting>
  <conditionalFormatting sqref="H25">
    <cfRule type="cellIs" dxfId="4" priority="1012" operator="greaterThan">
      <formula>250</formula>
    </cfRule>
  </conditionalFormatting>
  <conditionalFormatting sqref="H25">
    <cfRule type="cellIs" dxfId="5" priority="1013" operator="greaterThan">
      <formula>200</formula>
    </cfRule>
  </conditionalFormatting>
  <conditionalFormatting sqref="H25">
    <cfRule type="cellIs" dxfId="6" priority="1014" operator="greaterThan">
      <formula>150</formula>
    </cfRule>
  </conditionalFormatting>
  <conditionalFormatting sqref="H26">
    <cfRule type="cellIs" dxfId="4" priority="1015" operator="greaterThan">
      <formula>250</formula>
    </cfRule>
  </conditionalFormatting>
  <conditionalFormatting sqref="H26">
    <cfRule type="cellIs" dxfId="5" priority="1016" operator="greaterThan">
      <formula>200</formula>
    </cfRule>
  </conditionalFormatting>
  <conditionalFormatting sqref="H26">
    <cfRule type="cellIs" dxfId="6" priority="1017" operator="greaterThan">
      <formula>150</formula>
    </cfRule>
  </conditionalFormatting>
  <conditionalFormatting sqref="H27">
    <cfRule type="cellIs" dxfId="4" priority="1018" operator="greaterThan">
      <formula>250</formula>
    </cfRule>
  </conditionalFormatting>
  <conditionalFormatting sqref="H27">
    <cfRule type="cellIs" dxfId="5" priority="1019" operator="greaterThan">
      <formula>200</formula>
    </cfRule>
  </conditionalFormatting>
  <conditionalFormatting sqref="H27">
    <cfRule type="cellIs" dxfId="6" priority="1020" operator="greaterThan">
      <formula>150</formula>
    </cfRule>
  </conditionalFormatting>
  <conditionalFormatting sqref="H28">
    <cfRule type="cellIs" dxfId="4" priority="1021" operator="greaterThan">
      <formula>250</formula>
    </cfRule>
  </conditionalFormatting>
  <conditionalFormatting sqref="H28">
    <cfRule type="cellIs" dxfId="5" priority="1022" operator="greaterThan">
      <formula>200</formula>
    </cfRule>
  </conditionalFormatting>
  <conditionalFormatting sqref="H28">
    <cfRule type="cellIs" dxfId="6" priority="1023" operator="greaterThan">
      <formula>150</formula>
    </cfRule>
  </conditionalFormatting>
  <conditionalFormatting sqref="H29">
    <cfRule type="cellIs" dxfId="4" priority="1024" operator="greaterThan">
      <formula>250</formula>
    </cfRule>
  </conditionalFormatting>
  <conditionalFormatting sqref="H29">
    <cfRule type="cellIs" dxfId="5" priority="1025" operator="greaterThan">
      <formula>200</formula>
    </cfRule>
  </conditionalFormatting>
  <conditionalFormatting sqref="H29">
    <cfRule type="cellIs" dxfId="6" priority="1026" operator="greaterThan">
      <formula>150</formula>
    </cfRule>
  </conditionalFormatting>
  <conditionalFormatting sqref="H30">
    <cfRule type="cellIs" dxfId="4" priority="1027" operator="greaterThan">
      <formula>250</formula>
    </cfRule>
  </conditionalFormatting>
  <conditionalFormatting sqref="H30">
    <cfRule type="cellIs" dxfId="5" priority="1028" operator="greaterThan">
      <formula>200</formula>
    </cfRule>
  </conditionalFormatting>
  <conditionalFormatting sqref="H30">
    <cfRule type="cellIs" dxfId="6" priority="1029" operator="greaterThan">
      <formula>150</formula>
    </cfRule>
  </conditionalFormatting>
  <conditionalFormatting sqref="H31">
    <cfRule type="cellIs" dxfId="4" priority="1030" operator="greaterThan">
      <formula>250</formula>
    </cfRule>
  </conditionalFormatting>
  <conditionalFormatting sqref="H31">
    <cfRule type="cellIs" dxfId="5" priority="1031" operator="greaterThan">
      <formula>200</formula>
    </cfRule>
  </conditionalFormatting>
  <conditionalFormatting sqref="H31">
    <cfRule type="cellIs" dxfId="6" priority="1032" operator="greaterThan">
      <formula>150</formula>
    </cfRule>
  </conditionalFormatting>
  <conditionalFormatting sqref="H32">
    <cfRule type="cellIs" dxfId="4" priority="1033" operator="greaterThan">
      <formula>250</formula>
    </cfRule>
  </conditionalFormatting>
  <conditionalFormatting sqref="H32">
    <cfRule type="cellIs" dxfId="5" priority="1034" operator="greaterThan">
      <formula>200</formula>
    </cfRule>
  </conditionalFormatting>
  <conditionalFormatting sqref="H32">
    <cfRule type="cellIs" dxfId="6" priority="1035" operator="greaterThan">
      <formula>150</formula>
    </cfRule>
  </conditionalFormatting>
  <conditionalFormatting sqref="H33">
    <cfRule type="cellIs" dxfId="4" priority="1036" operator="greaterThan">
      <formula>250</formula>
    </cfRule>
  </conditionalFormatting>
  <conditionalFormatting sqref="H33">
    <cfRule type="cellIs" dxfId="5" priority="1037" operator="greaterThan">
      <formula>200</formula>
    </cfRule>
  </conditionalFormatting>
  <conditionalFormatting sqref="H33">
    <cfRule type="cellIs" dxfId="6" priority="1038" operator="greaterThan">
      <formula>150</formula>
    </cfRule>
  </conditionalFormatting>
  <conditionalFormatting sqref="H34">
    <cfRule type="cellIs" dxfId="4" priority="1039" operator="greaterThan">
      <formula>250</formula>
    </cfRule>
  </conditionalFormatting>
  <conditionalFormatting sqref="H34">
    <cfRule type="cellIs" dxfId="5" priority="1040" operator="greaterThan">
      <formula>200</formula>
    </cfRule>
  </conditionalFormatting>
  <conditionalFormatting sqref="H34">
    <cfRule type="cellIs" dxfId="6" priority="1041" operator="greaterThan">
      <formula>150</formula>
    </cfRule>
  </conditionalFormatting>
  <conditionalFormatting sqref="H35">
    <cfRule type="cellIs" dxfId="4" priority="1042" operator="greaterThan">
      <formula>250</formula>
    </cfRule>
  </conditionalFormatting>
  <conditionalFormatting sqref="H35">
    <cfRule type="cellIs" dxfId="5" priority="1043" operator="greaterThan">
      <formula>200</formula>
    </cfRule>
  </conditionalFormatting>
  <conditionalFormatting sqref="H35">
    <cfRule type="cellIs" dxfId="6" priority="1044" operator="greaterThan">
      <formula>150</formula>
    </cfRule>
  </conditionalFormatting>
  <conditionalFormatting sqref="H36">
    <cfRule type="cellIs" dxfId="4" priority="1045" operator="greaterThan">
      <formula>250</formula>
    </cfRule>
  </conditionalFormatting>
  <conditionalFormatting sqref="H36">
    <cfRule type="cellIs" dxfId="5" priority="1046" operator="greaterThan">
      <formula>200</formula>
    </cfRule>
  </conditionalFormatting>
  <conditionalFormatting sqref="H36">
    <cfRule type="cellIs" dxfId="6" priority="1047" operator="greaterThan">
      <formula>150</formula>
    </cfRule>
  </conditionalFormatting>
  <conditionalFormatting sqref="H37">
    <cfRule type="cellIs" dxfId="4" priority="1048" operator="greaterThan">
      <formula>250</formula>
    </cfRule>
  </conditionalFormatting>
  <conditionalFormatting sqref="H37">
    <cfRule type="cellIs" dxfId="5" priority="1049" operator="greaterThan">
      <formula>200</formula>
    </cfRule>
  </conditionalFormatting>
  <conditionalFormatting sqref="H37">
    <cfRule type="cellIs" dxfId="6" priority="1050" operator="greaterThan">
      <formula>150</formula>
    </cfRule>
  </conditionalFormatting>
  <conditionalFormatting sqref="H38">
    <cfRule type="cellIs" dxfId="4" priority="1051" operator="greaterThan">
      <formula>250</formula>
    </cfRule>
  </conditionalFormatting>
  <conditionalFormatting sqref="H38">
    <cfRule type="cellIs" dxfId="5" priority="1052" operator="greaterThan">
      <formula>200</formula>
    </cfRule>
  </conditionalFormatting>
  <conditionalFormatting sqref="H38">
    <cfRule type="cellIs" dxfId="6" priority="1053" operator="greaterThan">
      <formula>150</formula>
    </cfRule>
  </conditionalFormatting>
  <conditionalFormatting sqref="H39">
    <cfRule type="cellIs" dxfId="4" priority="1054" operator="greaterThan">
      <formula>250</formula>
    </cfRule>
  </conditionalFormatting>
  <conditionalFormatting sqref="H39">
    <cfRule type="cellIs" dxfId="5" priority="1055" operator="greaterThan">
      <formula>200</formula>
    </cfRule>
  </conditionalFormatting>
  <conditionalFormatting sqref="H39">
    <cfRule type="cellIs" dxfId="6" priority="1056" operator="greaterThan">
      <formula>150</formula>
    </cfRule>
  </conditionalFormatting>
  <conditionalFormatting sqref="H40">
    <cfRule type="cellIs" dxfId="4" priority="1057" operator="greaterThan">
      <formula>250</formula>
    </cfRule>
  </conditionalFormatting>
  <conditionalFormatting sqref="H40">
    <cfRule type="cellIs" dxfId="5" priority="1058" operator="greaterThan">
      <formula>200</formula>
    </cfRule>
  </conditionalFormatting>
  <conditionalFormatting sqref="H40">
    <cfRule type="cellIs" dxfId="6" priority="1059" operator="greaterThan">
      <formula>150</formula>
    </cfRule>
  </conditionalFormatting>
  <conditionalFormatting sqref="H41">
    <cfRule type="cellIs" dxfId="4" priority="1060" operator="greaterThan">
      <formula>250</formula>
    </cfRule>
  </conditionalFormatting>
  <conditionalFormatting sqref="H41">
    <cfRule type="cellIs" dxfId="5" priority="1061" operator="greaterThan">
      <formula>200</formula>
    </cfRule>
  </conditionalFormatting>
  <conditionalFormatting sqref="H41">
    <cfRule type="cellIs" dxfId="6" priority="1062" operator="greaterThan">
      <formula>150</formula>
    </cfRule>
  </conditionalFormatting>
  <conditionalFormatting sqref="H42">
    <cfRule type="cellIs" dxfId="4" priority="1063" operator="greaterThan">
      <formula>250</formula>
    </cfRule>
  </conditionalFormatting>
  <conditionalFormatting sqref="H42">
    <cfRule type="cellIs" dxfId="5" priority="1064" operator="greaterThan">
      <formula>200</formula>
    </cfRule>
  </conditionalFormatting>
  <conditionalFormatting sqref="H42">
    <cfRule type="cellIs" dxfId="6" priority="1065" operator="greaterThan">
      <formula>150</formula>
    </cfRule>
  </conditionalFormatting>
  <conditionalFormatting sqref="H43">
    <cfRule type="cellIs" dxfId="4" priority="1066" operator="greaterThan">
      <formula>250</formula>
    </cfRule>
  </conditionalFormatting>
  <conditionalFormatting sqref="H43">
    <cfRule type="cellIs" dxfId="5" priority="1067" operator="greaterThan">
      <formula>200</formula>
    </cfRule>
  </conditionalFormatting>
  <conditionalFormatting sqref="H43">
    <cfRule type="cellIs" dxfId="6" priority="1068" operator="greaterThan">
      <formula>150</formula>
    </cfRule>
  </conditionalFormatting>
  <conditionalFormatting sqref="H44">
    <cfRule type="cellIs" dxfId="4" priority="1069" operator="greaterThan">
      <formula>250</formula>
    </cfRule>
  </conditionalFormatting>
  <conditionalFormatting sqref="H44">
    <cfRule type="cellIs" dxfId="5" priority="1070" operator="greaterThan">
      <formula>200</formula>
    </cfRule>
  </conditionalFormatting>
  <conditionalFormatting sqref="H44">
    <cfRule type="cellIs" dxfId="6" priority="1071" operator="greaterThan">
      <formula>150</formula>
    </cfRule>
  </conditionalFormatting>
  <conditionalFormatting sqref="H45">
    <cfRule type="cellIs" dxfId="4" priority="1072" operator="greaterThan">
      <formula>250</formula>
    </cfRule>
  </conditionalFormatting>
  <conditionalFormatting sqref="H45">
    <cfRule type="cellIs" dxfId="5" priority="1073" operator="greaterThan">
      <formula>200</formula>
    </cfRule>
  </conditionalFormatting>
  <conditionalFormatting sqref="H45">
    <cfRule type="cellIs" dxfId="6" priority="1074" operator="greaterThan">
      <formula>150</formula>
    </cfRule>
  </conditionalFormatting>
  <conditionalFormatting sqref="H46">
    <cfRule type="cellIs" dxfId="4" priority="1075" operator="greaterThan">
      <formula>250</formula>
    </cfRule>
  </conditionalFormatting>
  <conditionalFormatting sqref="H46">
    <cfRule type="cellIs" dxfId="5" priority="1076" operator="greaterThan">
      <formula>200</formula>
    </cfRule>
  </conditionalFormatting>
  <conditionalFormatting sqref="H46">
    <cfRule type="cellIs" dxfId="6" priority="1077" operator="greaterThan">
      <formula>150</formula>
    </cfRule>
  </conditionalFormatting>
  <conditionalFormatting sqref="H47">
    <cfRule type="cellIs" dxfId="4" priority="1078" operator="greaterThan">
      <formula>250</formula>
    </cfRule>
  </conditionalFormatting>
  <conditionalFormatting sqref="H47">
    <cfRule type="cellIs" dxfId="5" priority="1079" operator="greaterThan">
      <formula>200</formula>
    </cfRule>
  </conditionalFormatting>
  <conditionalFormatting sqref="H47">
    <cfRule type="cellIs" dxfId="6" priority="1080" operator="greaterThan">
      <formula>150</formula>
    </cfRule>
  </conditionalFormatting>
  <conditionalFormatting sqref="H48">
    <cfRule type="cellIs" dxfId="4" priority="1081" operator="greaterThan">
      <formula>250</formula>
    </cfRule>
  </conditionalFormatting>
  <conditionalFormatting sqref="H48">
    <cfRule type="cellIs" dxfId="5" priority="1082" operator="greaterThan">
      <formula>200</formula>
    </cfRule>
  </conditionalFormatting>
  <conditionalFormatting sqref="H48">
    <cfRule type="cellIs" dxfId="6" priority="1083" operator="greaterThan">
      <formula>150</formula>
    </cfRule>
  </conditionalFormatting>
  <conditionalFormatting sqref="H49">
    <cfRule type="cellIs" dxfId="4" priority="1084" operator="greaterThan">
      <formula>250</formula>
    </cfRule>
  </conditionalFormatting>
  <conditionalFormatting sqref="H49">
    <cfRule type="cellIs" dxfId="5" priority="1085" operator="greaterThan">
      <formula>200</formula>
    </cfRule>
  </conditionalFormatting>
  <conditionalFormatting sqref="H49">
    <cfRule type="cellIs" dxfId="6" priority="1086" operator="greaterThan">
      <formula>150</formula>
    </cfRule>
  </conditionalFormatting>
  <conditionalFormatting sqref="H50">
    <cfRule type="cellIs" dxfId="4" priority="1087" operator="greaterThan">
      <formula>250</formula>
    </cfRule>
  </conditionalFormatting>
  <conditionalFormatting sqref="H50">
    <cfRule type="cellIs" dxfId="5" priority="1088" operator="greaterThan">
      <formula>200</formula>
    </cfRule>
  </conditionalFormatting>
  <conditionalFormatting sqref="H50">
    <cfRule type="cellIs" dxfId="6" priority="1089" operator="greaterThan">
      <formula>150</formula>
    </cfRule>
  </conditionalFormatting>
  <conditionalFormatting sqref="H51">
    <cfRule type="cellIs" dxfId="4" priority="1090" operator="greaterThan">
      <formula>250</formula>
    </cfRule>
  </conditionalFormatting>
  <conditionalFormatting sqref="H51">
    <cfRule type="cellIs" dxfId="5" priority="1091" operator="greaterThan">
      <formula>200</formula>
    </cfRule>
  </conditionalFormatting>
  <conditionalFormatting sqref="H51">
    <cfRule type="cellIs" dxfId="6" priority="1092" operator="greaterThan">
      <formula>150</formula>
    </cfRule>
  </conditionalFormatting>
  <conditionalFormatting sqref="H52">
    <cfRule type="cellIs" dxfId="4" priority="1093" operator="greaterThan">
      <formula>250</formula>
    </cfRule>
  </conditionalFormatting>
  <conditionalFormatting sqref="H52">
    <cfRule type="cellIs" dxfId="5" priority="1094" operator="greaterThan">
      <formula>200</formula>
    </cfRule>
  </conditionalFormatting>
  <conditionalFormatting sqref="H52">
    <cfRule type="cellIs" dxfId="6" priority="1095" operator="greaterThan">
      <formula>150</formula>
    </cfRule>
  </conditionalFormatting>
  <conditionalFormatting sqref="H53">
    <cfRule type="cellIs" dxfId="4" priority="1096" operator="greaterThan">
      <formula>250</formula>
    </cfRule>
  </conditionalFormatting>
  <conditionalFormatting sqref="H53">
    <cfRule type="cellIs" dxfId="5" priority="1097" operator="greaterThan">
      <formula>200</formula>
    </cfRule>
  </conditionalFormatting>
  <conditionalFormatting sqref="H53">
    <cfRule type="cellIs" dxfId="6" priority="1098" operator="greaterThan">
      <formula>150</formula>
    </cfRule>
  </conditionalFormatting>
  <conditionalFormatting sqref="H54">
    <cfRule type="cellIs" dxfId="4" priority="1099" operator="greaterThan">
      <formula>250</formula>
    </cfRule>
  </conditionalFormatting>
  <conditionalFormatting sqref="H54">
    <cfRule type="cellIs" dxfId="5" priority="1100" operator="greaterThan">
      <formula>200</formula>
    </cfRule>
  </conditionalFormatting>
  <conditionalFormatting sqref="H54">
    <cfRule type="cellIs" dxfId="6" priority="1101" operator="greaterThan">
      <formula>150</formula>
    </cfRule>
  </conditionalFormatting>
  <conditionalFormatting sqref="H55">
    <cfRule type="cellIs" dxfId="4" priority="1102" operator="greaterThan">
      <formula>250</formula>
    </cfRule>
  </conditionalFormatting>
  <conditionalFormatting sqref="H55">
    <cfRule type="cellIs" dxfId="5" priority="1103" operator="greaterThan">
      <formula>200</formula>
    </cfRule>
  </conditionalFormatting>
  <conditionalFormatting sqref="H55">
    <cfRule type="cellIs" dxfId="6" priority="1104" operator="greaterThan">
      <formula>150</formula>
    </cfRule>
  </conditionalFormatting>
  <conditionalFormatting sqref="H56">
    <cfRule type="cellIs" dxfId="4" priority="1105" operator="greaterThan">
      <formula>250</formula>
    </cfRule>
  </conditionalFormatting>
  <conditionalFormatting sqref="H56">
    <cfRule type="cellIs" dxfId="5" priority="1106" operator="greaterThan">
      <formula>200</formula>
    </cfRule>
  </conditionalFormatting>
  <conditionalFormatting sqref="H56">
    <cfRule type="cellIs" dxfId="6" priority="1107" operator="greaterThan">
      <formula>150</formula>
    </cfRule>
  </conditionalFormatting>
  <conditionalFormatting sqref="H57">
    <cfRule type="cellIs" dxfId="4" priority="1108" operator="greaterThan">
      <formula>250</formula>
    </cfRule>
  </conditionalFormatting>
  <conditionalFormatting sqref="H57">
    <cfRule type="cellIs" dxfId="5" priority="1109" operator="greaterThan">
      <formula>200</formula>
    </cfRule>
  </conditionalFormatting>
  <conditionalFormatting sqref="H57">
    <cfRule type="cellIs" dxfId="6" priority="1110" operator="greaterThan">
      <formula>150</formula>
    </cfRule>
  </conditionalFormatting>
  <conditionalFormatting sqref="H58">
    <cfRule type="cellIs" dxfId="4" priority="1111" operator="greaterThan">
      <formula>250</formula>
    </cfRule>
  </conditionalFormatting>
  <conditionalFormatting sqref="H58">
    <cfRule type="cellIs" dxfId="5" priority="1112" operator="greaterThan">
      <formula>200</formula>
    </cfRule>
  </conditionalFormatting>
  <conditionalFormatting sqref="H58">
    <cfRule type="cellIs" dxfId="6" priority="1113" operator="greaterThan">
      <formula>150</formula>
    </cfRule>
  </conditionalFormatting>
  <conditionalFormatting sqref="H59">
    <cfRule type="cellIs" dxfId="4" priority="1114" operator="greaterThan">
      <formula>250</formula>
    </cfRule>
  </conditionalFormatting>
  <conditionalFormatting sqref="H59">
    <cfRule type="cellIs" dxfId="5" priority="1115" operator="greaterThan">
      <formula>200</formula>
    </cfRule>
  </conditionalFormatting>
  <conditionalFormatting sqref="H59">
    <cfRule type="cellIs" dxfId="6" priority="1116" operator="greaterThan">
      <formula>150</formula>
    </cfRule>
  </conditionalFormatting>
  <conditionalFormatting sqref="H60">
    <cfRule type="cellIs" dxfId="4" priority="1117" operator="greaterThan">
      <formula>250</formula>
    </cfRule>
  </conditionalFormatting>
  <conditionalFormatting sqref="H60">
    <cfRule type="cellIs" dxfId="5" priority="1118" operator="greaterThan">
      <formula>200</formula>
    </cfRule>
  </conditionalFormatting>
  <conditionalFormatting sqref="H60">
    <cfRule type="cellIs" dxfId="6" priority="1119" operator="greaterThan">
      <formula>150</formula>
    </cfRule>
  </conditionalFormatting>
  <conditionalFormatting sqref="H61">
    <cfRule type="cellIs" dxfId="4" priority="1120" operator="greaterThan">
      <formula>250</formula>
    </cfRule>
  </conditionalFormatting>
  <conditionalFormatting sqref="H61">
    <cfRule type="cellIs" dxfId="5" priority="1121" operator="greaterThan">
      <formula>200</formula>
    </cfRule>
  </conditionalFormatting>
  <conditionalFormatting sqref="H61">
    <cfRule type="cellIs" dxfId="6" priority="1122" operator="greaterThan">
      <formula>150</formula>
    </cfRule>
  </conditionalFormatting>
  <conditionalFormatting sqref="H62">
    <cfRule type="cellIs" dxfId="4" priority="1123" operator="greaterThan">
      <formula>250</formula>
    </cfRule>
  </conditionalFormatting>
  <conditionalFormatting sqref="H62">
    <cfRule type="cellIs" dxfId="5" priority="1124" operator="greaterThan">
      <formula>200</formula>
    </cfRule>
  </conditionalFormatting>
  <conditionalFormatting sqref="H62">
    <cfRule type="cellIs" dxfId="6" priority="1125" operator="greaterThan">
      <formula>150</formula>
    </cfRule>
  </conditionalFormatting>
  <conditionalFormatting sqref="H63">
    <cfRule type="cellIs" dxfId="4" priority="1126" operator="greaterThan">
      <formula>250</formula>
    </cfRule>
  </conditionalFormatting>
  <conditionalFormatting sqref="H63">
    <cfRule type="cellIs" dxfId="5" priority="1127" operator="greaterThan">
      <formula>200</formula>
    </cfRule>
  </conditionalFormatting>
  <conditionalFormatting sqref="H63">
    <cfRule type="cellIs" dxfId="6" priority="1128" operator="greaterThan">
      <formula>150</formula>
    </cfRule>
  </conditionalFormatting>
  <conditionalFormatting sqref="H64">
    <cfRule type="cellIs" dxfId="4" priority="1129" operator="greaterThan">
      <formula>250</formula>
    </cfRule>
  </conditionalFormatting>
  <conditionalFormatting sqref="H64">
    <cfRule type="cellIs" dxfId="5" priority="1130" operator="greaterThan">
      <formula>200</formula>
    </cfRule>
  </conditionalFormatting>
  <conditionalFormatting sqref="H64">
    <cfRule type="cellIs" dxfId="6" priority="1131" operator="greaterThan">
      <formula>150</formula>
    </cfRule>
  </conditionalFormatting>
  <conditionalFormatting sqref="H65">
    <cfRule type="cellIs" dxfId="4" priority="1132" operator="greaterThan">
      <formula>250</formula>
    </cfRule>
  </conditionalFormatting>
  <conditionalFormatting sqref="H65">
    <cfRule type="cellIs" dxfId="5" priority="1133" operator="greaterThan">
      <formula>200</formula>
    </cfRule>
  </conditionalFormatting>
  <conditionalFormatting sqref="H65">
    <cfRule type="cellIs" dxfId="6" priority="1134" operator="greaterThan">
      <formula>150</formula>
    </cfRule>
  </conditionalFormatting>
  <conditionalFormatting sqref="H66">
    <cfRule type="cellIs" dxfId="4" priority="1135" operator="greaterThan">
      <formula>250</formula>
    </cfRule>
  </conditionalFormatting>
  <conditionalFormatting sqref="H66">
    <cfRule type="cellIs" dxfId="5" priority="1136" operator="greaterThan">
      <formula>200</formula>
    </cfRule>
  </conditionalFormatting>
  <conditionalFormatting sqref="H66">
    <cfRule type="cellIs" dxfId="6" priority="1137" operator="greaterThan">
      <formula>150</formula>
    </cfRule>
  </conditionalFormatting>
  <conditionalFormatting sqref="H67">
    <cfRule type="cellIs" dxfId="4" priority="1138" operator="greaterThan">
      <formula>250</formula>
    </cfRule>
  </conditionalFormatting>
  <conditionalFormatting sqref="H67">
    <cfRule type="cellIs" dxfId="5" priority="1139" operator="greaterThan">
      <formula>200</formula>
    </cfRule>
  </conditionalFormatting>
  <conditionalFormatting sqref="H67">
    <cfRule type="cellIs" dxfId="6" priority="1140" operator="greaterThan">
      <formula>150</formula>
    </cfRule>
  </conditionalFormatting>
  <conditionalFormatting sqref="H68">
    <cfRule type="cellIs" dxfId="4" priority="1141" operator="greaterThan">
      <formula>250</formula>
    </cfRule>
  </conditionalFormatting>
  <conditionalFormatting sqref="H68">
    <cfRule type="cellIs" dxfId="5" priority="1142" operator="greaterThan">
      <formula>200</formula>
    </cfRule>
  </conditionalFormatting>
  <conditionalFormatting sqref="H68">
    <cfRule type="cellIs" dxfId="6" priority="1143" operator="greaterThan">
      <formula>150</formula>
    </cfRule>
  </conditionalFormatting>
  <conditionalFormatting sqref="H69">
    <cfRule type="cellIs" dxfId="4" priority="1144" operator="greaterThan">
      <formula>250</formula>
    </cfRule>
  </conditionalFormatting>
  <conditionalFormatting sqref="H69">
    <cfRule type="cellIs" dxfId="5" priority="1145" operator="greaterThan">
      <formula>200</formula>
    </cfRule>
  </conditionalFormatting>
  <conditionalFormatting sqref="H69">
    <cfRule type="cellIs" dxfId="6" priority="1146" operator="greaterThan">
      <formula>150</formula>
    </cfRule>
  </conditionalFormatting>
  <conditionalFormatting sqref="H70">
    <cfRule type="cellIs" dxfId="4" priority="1147" operator="greaterThan">
      <formula>250</formula>
    </cfRule>
  </conditionalFormatting>
  <conditionalFormatting sqref="H70">
    <cfRule type="cellIs" dxfId="5" priority="1148" operator="greaterThan">
      <formula>200</formula>
    </cfRule>
  </conditionalFormatting>
  <conditionalFormatting sqref="H70">
    <cfRule type="cellIs" dxfId="6" priority="1149" operator="greaterThan">
      <formula>150</formula>
    </cfRule>
  </conditionalFormatting>
  <conditionalFormatting sqref="H71">
    <cfRule type="cellIs" dxfId="4" priority="1150" operator="greaterThan">
      <formula>250</formula>
    </cfRule>
  </conditionalFormatting>
  <conditionalFormatting sqref="H71">
    <cfRule type="cellIs" dxfId="5" priority="1151" operator="greaterThan">
      <formula>200</formula>
    </cfRule>
  </conditionalFormatting>
  <conditionalFormatting sqref="H71">
    <cfRule type="cellIs" dxfId="6" priority="1152" operator="greaterThan">
      <formula>150</formula>
    </cfRule>
  </conditionalFormatting>
  <conditionalFormatting sqref="H72">
    <cfRule type="cellIs" dxfId="4" priority="1153" operator="greaterThan">
      <formula>250</formula>
    </cfRule>
  </conditionalFormatting>
  <conditionalFormatting sqref="H72">
    <cfRule type="cellIs" dxfId="5" priority="1154" operator="greaterThan">
      <formula>200</formula>
    </cfRule>
  </conditionalFormatting>
  <conditionalFormatting sqref="H72">
    <cfRule type="cellIs" dxfId="6" priority="1155" operator="greaterThan">
      <formula>150</formula>
    </cfRule>
  </conditionalFormatting>
  <conditionalFormatting sqref="H73">
    <cfRule type="cellIs" dxfId="4" priority="1156" operator="greaterThan">
      <formula>250</formula>
    </cfRule>
  </conditionalFormatting>
  <conditionalFormatting sqref="H73">
    <cfRule type="cellIs" dxfId="5" priority="1157" operator="greaterThan">
      <formula>200</formula>
    </cfRule>
  </conditionalFormatting>
  <conditionalFormatting sqref="H73">
    <cfRule type="cellIs" dxfId="6" priority="1158" operator="greaterThan">
      <formula>150</formula>
    </cfRule>
  </conditionalFormatting>
  <conditionalFormatting sqref="H74">
    <cfRule type="cellIs" dxfId="4" priority="1159" operator="greaterThan">
      <formula>250</formula>
    </cfRule>
  </conditionalFormatting>
  <conditionalFormatting sqref="H74">
    <cfRule type="cellIs" dxfId="5" priority="1160" operator="greaterThan">
      <formula>200</formula>
    </cfRule>
  </conditionalFormatting>
  <conditionalFormatting sqref="H74">
    <cfRule type="cellIs" dxfId="6" priority="1161" operator="greaterThan">
      <formula>150</formula>
    </cfRule>
  </conditionalFormatting>
  <conditionalFormatting sqref="H75">
    <cfRule type="cellIs" dxfId="4" priority="1162" operator="greaterThan">
      <formula>250</formula>
    </cfRule>
  </conditionalFormatting>
  <conditionalFormatting sqref="H75">
    <cfRule type="cellIs" dxfId="5" priority="1163" operator="greaterThan">
      <formula>200</formula>
    </cfRule>
  </conditionalFormatting>
  <conditionalFormatting sqref="H75">
    <cfRule type="cellIs" dxfId="6" priority="1164" operator="greaterThan">
      <formula>150</formula>
    </cfRule>
  </conditionalFormatting>
  <conditionalFormatting sqref="H76">
    <cfRule type="cellIs" dxfId="4" priority="1165" operator="greaterThan">
      <formula>250</formula>
    </cfRule>
  </conditionalFormatting>
  <conditionalFormatting sqref="H76">
    <cfRule type="cellIs" dxfId="5" priority="1166" operator="greaterThan">
      <formula>200</formula>
    </cfRule>
  </conditionalFormatting>
  <conditionalFormatting sqref="H76">
    <cfRule type="cellIs" dxfId="6" priority="1167" operator="greaterThan">
      <formula>150</formula>
    </cfRule>
  </conditionalFormatting>
  <conditionalFormatting sqref="H77">
    <cfRule type="cellIs" dxfId="4" priority="1168" operator="greaterThan">
      <formula>250</formula>
    </cfRule>
  </conditionalFormatting>
  <conditionalFormatting sqref="H77">
    <cfRule type="cellIs" dxfId="5" priority="1169" operator="greaterThan">
      <formula>200</formula>
    </cfRule>
  </conditionalFormatting>
  <conditionalFormatting sqref="H77">
    <cfRule type="cellIs" dxfId="6" priority="1170" operator="greaterThan">
      <formula>150</formula>
    </cfRule>
  </conditionalFormatting>
  <conditionalFormatting sqref="H78">
    <cfRule type="cellIs" dxfId="4" priority="1171" operator="greaterThan">
      <formula>250</formula>
    </cfRule>
  </conditionalFormatting>
  <conditionalFormatting sqref="H78">
    <cfRule type="cellIs" dxfId="5" priority="1172" operator="greaterThan">
      <formula>200</formula>
    </cfRule>
  </conditionalFormatting>
  <conditionalFormatting sqref="H78">
    <cfRule type="cellIs" dxfId="6" priority="1173" operator="greaterThan">
      <formula>150</formula>
    </cfRule>
  </conditionalFormatting>
  <conditionalFormatting sqref="H79">
    <cfRule type="cellIs" dxfId="4" priority="1174" operator="greaterThan">
      <formula>250</formula>
    </cfRule>
  </conditionalFormatting>
  <conditionalFormatting sqref="H79">
    <cfRule type="cellIs" dxfId="5" priority="1175" operator="greaterThan">
      <formula>200</formula>
    </cfRule>
  </conditionalFormatting>
  <conditionalFormatting sqref="H79">
    <cfRule type="cellIs" dxfId="6" priority="1176" operator="greaterThan">
      <formula>150</formula>
    </cfRule>
  </conditionalFormatting>
  <conditionalFormatting sqref="H80">
    <cfRule type="cellIs" dxfId="4" priority="1177" operator="greaterThan">
      <formula>250</formula>
    </cfRule>
  </conditionalFormatting>
  <conditionalFormatting sqref="H80">
    <cfRule type="cellIs" dxfId="5" priority="1178" operator="greaterThan">
      <formula>200</formula>
    </cfRule>
  </conditionalFormatting>
  <conditionalFormatting sqref="H80">
    <cfRule type="cellIs" dxfId="6" priority="1179" operator="greaterThan">
      <formula>150</formula>
    </cfRule>
  </conditionalFormatting>
  <conditionalFormatting sqref="H81">
    <cfRule type="cellIs" dxfId="4" priority="1180" operator="greaterThan">
      <formula>250</formula>
    </cfRule>
  </conditionalFormatting>
  <conditionalFormatting sqref="H81">
    <cfRule type="cellIs" dxfId="5" priority="1181" operator="greaterThan">
      <formula>200</formula>
    </cfRule>
  </conditionalFormatting>
  <conditionalFormatting sqref="H81">
    <cfRule type="cellIs" dxfId="6" priority="1182" operator="greaterThan">
      <formula>150</formula>
    </cfRule>
  </conditionalFormatting>
  <conditionalFormatting sqref="H82">
    <cfRule type="cellIs" dxfId="4" priority="1183" operator="greaterThan">
      <formula>250</formula>
    </cfRule>
  </conditionalFormatting>
  <conditionalFormatting sqref="H82">
    <cfRule type="cellIs" dxfId="5" priority="1184" operator="greaterThan">
      <formula>200</formula>
    </cfRule>
  </conditionalFormatting>
  <conditionalFormatting sqref="H82">
    <cfRule type="cellIs" dxfId="6" priority="1185" operator="greaterThan">
      <formula>150</formula>
    </cfRule>
  </conditionalFormatting>
  <conditionalFormatting sqref="H83">
    <cfRule type="cellIs" dxfId="4" priority="1186" operator="greaterThan">
      <formula>250</formula>
    </cfRule>
  </conditionalFormatting>
  <conditionalFormatting sqref="H83">
    <cfRule type="cellIs" dxfId="5" priority="1187" operator="greaterThan">
      <formula>200</formula>
    </cfRule>
  </conditionalFormatting>
  <conditionalFormatting sqref="H83">
    <cfRule type="cellIs" dxfId="6" priority="1188" operator="greaterThan">
      <formula>150</formula>
    </cfRule>
  </conditionalFormatting>
  <conditionalFormatting sqref="H84">
    <cfRule type="cellIs" dxfId="4" priority="1189" operator="greaterThan">
      <formula>250</formula>
    </cfRule>
  </conditionalFormatting>
  <conditionalFormatting sqref="H84">
    <cfRule type="cellIs" dxfId="5" priority="1190" operator="greaterThan">
      <formula>200</formula>
    </cfRule>
  </conditionalFormatting>
  <conditionalFormatting sqref="H84">
    <cfRule type="cellIs" dxfId="6" priority="1191" operator="greaterThan">
      <formula>150</formula>
    </cfRule>
  </conditionalFormatting>
  <conditionalFormatting sqref="H85">
    <cfRule type="cellIs" dxfId="4" priority="1192" operator="greaterThan">
      <formula>250</formula>
    </cfRule>
  </conditionalFormatting>
  <conditionalFormatting sqref="H85">
    <cfRule type="cellIs" dxfId="5" priority="1193" operator="greaterThan">
      <formula>200</formula>
    </cfRule>
  </conditionalFormatting>
  <conditionalFormatting sqref="H85">
    <cfRule type="cellIs" dxfId="6" priority="1194" operator="greaterThan">
      <formula>150</formula>
    </cfRule>
  </conditionalFormatting>
  <conditionalFormatting sqref="H86">
    <cfRule type="cellIs" dxfId="4" priority="1195" operator="greaterThan">
      <formula>250</formula>
    </cfRule>
  </conditionalFormatting>
  <conditionalFormatting sqref="H86">
    <cfRule type="cellIs" dxfId="5" priority="1196" operator="greaterThan">
      <formula>200</formula>
    </cfRule>
  </conditionalFormatting>
  <conditionalFormatting sqref="H86">
    <cfRule type="cellIs" dxfId="6" priority="1197" operator="greaterThan">
      <formula>150</formula>
    </cfRule>
  </conditionalFormatting>
  <conditionalFormatting sqref="H87">
    <cfRule type="cellIs" dxfId="4" priority="1198" operator="greaterThan">
      <formula>250</formula>
    </cfRule>
  </conditionalFormatting>
  <conditionalFormatting sqref="H87">
    <cfRule type="cellIs" dxfId="5" priority="1199" operator="greaterThan">
      <formula>200</formula>
    </cfRule>
  </conditionalFormatting>
  <conditionalFormatting sqref="H87">
    <cfRule type="cellIs" dxfId="6" priority="1200" operator="greaterThan">
      <formula>150</formula>
    </cfRule>
  </conditionalFormatting>
  <conditionalFormatting sqref="H88">
    <cfRule type="cellIs" dxfId="4" priority="1201" operator="greaterThan">
      <formula>250</formula>
    </cfRule>
  </conditionalFormatting>
  <conditionalFormatting sqref="H88">
    <cfRule type="cellIs" dxfId="5" priority="1202" operator="greaterThan">
      <formula>200</formula>
    </cfRule>
  </conditionalFormatting>
  <conditionalFormatting sqref="H88">
    <cfRule type="cellIs" dxfId="6" priority="1203" operator="greaterThan">
      <formula>150</formula>
    </cfRule>
  </conditionalFormatting>
  <conditionalFormatting sqref="H89">
    <cfRule type="cellIs" dxfId="4" priority="1204" operator="greaterThan">
      <formula>250</formula>
    </cfRule>
  </conditionalFormatting>
  <conditionalFormatting sqref="H89">
    <cfRule type="cellIs" dxfId="5" priority="1205" operator="greaterThan">
      <formula>200</formula>
    </cfRule>
  </conditionalFormatting>
  <conditionalFormatting sqref="H89">
    <cfRule type="cellIs" dxfId="6" priority="1206" operator="greaterThan">
      <formula>150</formula>
    </cfRule>
  </conditionalFormatting>
  <conditionalFormatting sqref="H90">
    <cfRule type="cellIs" dxfId="4" priority="1207" operator="greaterThan">
      <formula>250</formula>
    </cfRule>
  </conditionalFormatting>
  <conditionalFormatting sqref="H90">
    <cfRule type="cellIs" dxfId="5" priority="1208" operator="greaterThan">
      <formula>200</formula>
    </cfRule>
  </conditionalFormatting>
  <conditionalFormatting sqref="H90">
    <cfRule type="cellIs" dxfId="6" priority="1209" operator="greaterThan">
      <formula>150</formula>
    </cfRule>
  </conditionalFormatting>
  <conditionalFormatting sqref="H91">
    <cfRule type="cellIs" dxfId="4" priority="1210" operator="greaterThan">
      <formula>250</formula>
    </cfRule>
  </conditionalFormatting>
  <conditionalFormatting sqref="H91">
    <cfRule type="cellIs" dxfId="5" priority="1211" operator="greaterThan">
      <formula>200</formula>
    </cfRule>
  </conditionalFormatting>
  <conditionalFormatting sqref="H91">
    <cfRule type="cellIs" dxfId="6" priority="1212" operator="greaterThan">
      <formula>150</formula>
    </cfRule>
  </conditionalFormatting>
  <conditionalFormatting sqref="H92">
    <cfRule type="cellIs" dxfId="4" priority="1213" operator="greaterThan">
      <formula>250</formula>
    </cfRule>
  </conditionalFormatting>
  <conditionalFormatting sqref="H92">
    <cfRule type="cellIs" dxfId="5" priority="1214" operator="greaterThan">
      <formula>200</formula>
    </cfRule>
  </conditionalFormatting>
  <conditionalFormatting sqref="H92">
    <cfRule type="cellIs" dxfId="6" priority="1215" operator="greaterThan">
      <formula>150</formula>
    </cfRule>
  </conditionalFormatting>
  <conditionalFormatting sqref="H93">
    <cfRule type="cellIs" dxfId="4" priority="1216" operator="greaterThan">
      <formula>250</formula>
    </cfRule>
  </conditionalFormatting>
  <conditionalFormatting sqref="H93">
    <cfRule type="cellIs" dxfId="5" priority="1217" operator="greaterThan">
      <formula>200</formula>
    </cfRule>
  </conditionalFormatting>
  <conditionalFormatting sqref="H93">
    <cfRule type="cellIs" dxfId="6" priority="1218" operator="greaterThan">
      <formula>150</formula>
    </cfRule>
  </conditionalFormatting>
  <conditionalFormatting sqref="H94">
    <cfRule type="cellIs" dxfId="4" priority="1219" operator="greaterThan">
      <formula>250</formula>
    </cfRule>
  </conditionalFormatting>
  <conditionalFormatting sqref="H94">
    <cfRule type="cellIs" dxfId="5" priority="1220" operator="greaterThan">
      <formula>200</formula>
    </cfRule>
  </conditionalFormatting>
  <conditionalFormatting sqref="H94">
    <cfRule type="cellIs" dxfId="6" priority="1221" operator="greaterThan">
      <formula>150</formula>
    </cfRule>
  </conditionalFormatting>
  <conditionalFormatting sqref="H95">
    <cfRule type="cellIs" dxfId="4" priority="1222" operator="greaterThan">
      <formula>250</formula>
    </cfRule>
  </conditionalFormatting>
  <conditionalFormatting sqref="H95">
    <cfRule type="cellIs" dxfId="5" priority="1223" operator="greaterThan">
      <formula>200</formula>
    </cfRule>
  </conditionalFormatting>
  <conditionalFormatting sqref="H95">
    <cfRule type="cellIs" dxfId="6" priority="1224" operator="greaterThan">
      <formula>150</formula>
    </cfRule>
  </conditionalFormatting>
  <conditionalFormatting sqref="H96">
    <cfRule type="cellIs" dxfId="4" priority="1225" operator="greaterThan">
      <formula>250</formula>
    </cfRule>
  </conditionalFormatting>
  <conditionalFormatting sqref="H96">
    <cfRule type="cellIs" dxfId="5" priority="1226" operator="greaterThan">
      <formula>200</formula>
    </cfRule>
  </conditionalFormatting>
  <conditionalFormatting sqref="H96">
    <cfRule type="cellIs" dxfId="6" priority="1227" operator="greaterThan">
      <formula>150</formula>
    </cfRule>
  </conditionalFormatting>
  <conditionalFormatting sqref="H97">
    <cfRule type="cellIs" dxfId="4" priority="1228" operator="greaterThan">
      <formula>250</formula>
    </cfRule>
  </conditionalFormatting>
  <conditionalFormatting sqref="H97">
    <cfRule type="cellIs" dxfId="5" priority="1229" operator="greaterThan">
      <formula>200</formula>
    </cfRule>
  </conditionalFormatting>
  <conditionalFormatting sqref="H97">
    <cfRule type="cellIs" dxfId="6" priority="1230" operator="greaterThan">
      <formula>150</formula>
    </cfRule>
  </conditionalFormatting>
  <conditionalFormatting sqref="H98">
    <cfRule type="cellIs" dxfId="4" priority="1231" operator="greaterThan">
      <formula>250</formula>
    </cfRule>
  </conditionalFormatting>
  <conditionalFormatting sqref="H98">
    <cfRule type="cellIs" dxfId="5" priority="1232" operator="greaterThan">
      <formula>200</formula>
    </cfRule>
  </conditionalFormatting>
  <conditionalFormatting sqref="H98">
    <cfRule type="cellIs" dxfId="6" priority="1233" operator="greaterThan">
      <formula>150</formula>
    </cfRule>
  </conditionalFormatting>
  <conditionalFormatting sqref="H99">
    <cfRule type="cellIs" dxfId="4" priority="1234" operator="greaterThan">
      <formula>250</formula>
    </cfRule>
  </conditionalFormatting>
  <conditionalFormatting sqref="H99">
    <cfRule type="cellIs" dxfId="5" priority="1235" operator="greaterThan">
      <formula>200</formula>
    </cfRule>
  </conditionalFormatting>
  <conditionalFormatting sqref="H99">
    <cfRule type="cellIs" dxfId="6" priority="1236" operator="greaterThan">
      <formula>150</formula>
    </cfRule>
  </conditionalFormatting>
  <conditionalFormatting sqref="H100">
    <cfRule type="cellIs" dxfId="4" priority="1237" operator="greaterThan">
      <formula>250</formula>
    </cfRule>
  </conditionalFormatting>
  <conditionalFormatting sqref="H100">
    <cfRule type="cellIs" dxfId="5" priority="1238" operator="greaterThan">
      <formula>200</formula>
    </cfRule>
  </conditionalFormatting>
  <conditionalFormatting sqref="H100">
    <cfRule type="cellIs" dxfId="6" priority="1239" operator="greaterThan">
      <formula>150</formula>
    </cfRule>
  </conditionalFormatting>
  <conditionalFormatting sqref="H101">
    <cfRule type="cellIs" dxfId="4" priority="1240" operator="greaterThan">
      <formula>250</formula>
    </cfRule>
  </conditionalFormatting>
  <conditionalFormatting sqref="H101">
    <cfRule type="cellIs" dxfId="5" priority="1241" operator="greaterThan">
      <formula>200</formula>
    </cfRule>
  </conditionalFormatting>
  <conditionalFormatting sqref="H101">
    <cfRule type="cellIs" dxfId="6" priority="1242" operator="greaterThan">
      <formula>150</formula>
    </cfRule>
  </conditionalFormatting>
  <conditionalFormatting sqref="H102">
    <cfRule type="cellIs" dxfId="4" priority="1243" operator="greaterThan">
      <formula>250</formula>
    </cfRule>
  </conditionalFormatting>
  <conditionalFormatting sqref="H102">
    <cfRule type="cellIs" dxfId="5" priority="1244" operator="greaterThan">
      <formula>200</formula>
    </cfRule>
  </conditionalFormatting>
  <conditionalFormatting sqref="H102">
    <cfRule type="cellIs" dxfId="6" priority="1245" operator="greaterThan">
      <formula>150</formula>
    </cfRule>
  </conditionalFormatting>
  <conditionalFormatting sqref="H103">
    <cfRule type="cellIs" dxfId="4" priority="1246" operator="greaterThan">
      <formula>250</formula>
    </cfRule>
  </conditionalFormatting>
  <conditionalFormatting sqref="H103">
    <cfRule type="cellIs" dxfId="5" priority="1247" operator="greaterThan">
      <formula>200</formula>
    </cfRule>
  </conditionalFormatting>
  <conditionalFormatting sqref="H103">
    <cfRule type="cellIs" dxfId="6" priority="1248" operator="greaterThan">
      <formula>150</formula>
    </cfRule>
  </conditionalFormatting>
  <conditionalFormatting sqref="I8">
    <cfRule type="cellIs" dxfId="4" priority="1249" operator="greaterThan">
      <formula>250</formula>
    </cfRule>
  </conditionalFormatting>
  <conditionalFormatting sqref="I8">
    <cfRule type="cellIs" dxfId="5" priority="1250" operator="greaterThan">
      <formula>200</formula>
    </cfRule>
  </conditionalFormatting>
  <conditionalFormatting sqref="I8">
    <cfRule type="cellIs" dxfId="6" priority="1251" operator="greaterThan">
      <formula>150</formula>
    </cfRule>
  </conditionalFormatting>
  <conditionalFormatting sqref="I9">
    <cfRule type="cellIs" dxfId="4" priority="1252" operator="greaterThan">
      <formula>250</formula>
    </cfRule>
  </conditionalFormatting>
  <conditionalFormatting sqref="I9">
    <cfRule type="cellIs" dxfId="5" priority="1253" operator="greaterThan">
      <formula>200</formula>
    </cfRule>
  </conditionalFormatting>
  <conditionalFormatting sqref="I9">
    <cfRule type="cellIs" dxfId="6" priority="1254" operator="greaterThan">
      <formula>150</formula>
    </cfRule>
  </conditionalFormatting>
  <conditionalFormatting sqref="I10">
    <cfRule type="cellIs" dxfId="4" priority="1255" operator="greaterThan">
      <formula>250</formula>
    </cfRule>
  </conditionalFormatting>
  <conditionalFormatting sqref="I10">
    <cfRule type="cellIs" dxfId="5" priority="1256" operator="greaterThan">
      <formula>200</formula>
    </cfRule>
  </conditionalFormatting>
  <conditionalFormatting sqref="I10">
    <cfRule type="cellIs" dxfId="6" priority="1257" operator="greaterThan">
      <formula>150</formula>
    </cfRule>
  </conditionalFormatting>
  <conditionalFormatting sqref="I11">
    <cfRule type="cellIs" dxfId="4" priority="1258" operator="greaterThan">
      <formula>250</formula>
    </cfRule>
  </conditionalFormatting>
  <conditionalFormatting sqref="I11">
    <cfRule type="cellIs" dxfId="5" priority="1259" operator="greaterThan">
      <formula>200</formula>
    </cfRule>
  </conditionalFormatting>
  <conditionalFormatting sqref="I11">
    <cfRule type="cellIs" dxfId="6" priority="1260" operator="greaterThan">
      <formula>150</formula>
    </cfRule>
  </conditionalFormatting>
  <conditionalFormatting sqref="I12">
    <cfRule type="cellIs" dxfId="4" priority="1261" operator="greaterThan">
      <formula>250</formula>
    </cfRule>
  </conditionalFormatting>
  <conditionalFormatting sqref="I12">
    <cfRule type="cellIs" dxfId="5" priority="1262" operator="greaterThan">
      <formula>200</formula>
    </cfRule>
  </conditionalFormatting>
  <conditionalFormatting sqref="I12">
    <cfRule type="cellIs" dxfId="6" priority="1263" operator="greaterThan">
      <formula>150</formula>
    </cfRule>
  </conditionalFormatting>
  <conditionalFormatting sqref="I13">
    <cfRule type="cellIs" dxfId="4" priority="1264" operator="greaterThan">
      <formula>250</formula>
    </cfRule>
  </conditionalFormatting>
  <conditionalFormatting sqref="I13">
    <cfRule type="cellIs" dxfId="5" priority="1265" operator="greaterThan">
      <formula>200</formula>
    </cfRule>
  </conditionalFormatting>
  <conditionalFormatting sqref="I13">
    <cfRule type="cellIs" dxfId="6" priority="1266" operator="greaterThan">
      <formula>150</formula>
    </cfRule>
  </conditionalFormatting>
  <conditionalFormatting sqref="I14">
    <cfRule type="cellIs" dxfId="4" priority="1267" operator="greaterThan">
      <formula>250</formula>
    </cfRule>
  </conditionalFormatting>
  <conditionalFormatting sqref="I14">
    <cfRule type="cellIs" dxfId="5" priority="1268" operator="greaterThan">
      <formula>200</formula>
    </cfRule>
  </conditionalFormatting>
  <conditionalFormatting sqref="I14">
    <cfRule type="cellIs" dxfId="6" priority="1269" operator="greaterThan">
      <formula>150</formula>
    </cfRule>
  </conditionalFormatting>
  <conditionalFormatting sqref="I15">
    <cfRule type="cellIs" dxfId="4" priority="1270" operator="greaterThan">
      <formula>250</formula>
    </cfRule>
  </conditionalFormatting>
  <conditionalFormatting sqref="I15">
    <cfRule type="cellIs" dxfId="5" priority="1271" operator="greaterThan">
      <formula>200</formula>
    </cfRule>
  </conditionalFormatting>
  <conditionalFormatting sqref="I15">
    <cfRule type="cellIs" dxfId="6" priority="1272" operator="greaterThan">
      <formula>150</formula>
    </cfRule>
  </conditionalFormatting>
  <conditionalFormatting sqref="I16">
    <cfRule type="cellIs" dxfId="4" priority="1273" operator="greaterThan">
      <formula>250</formula>
    </cfRule>
  </conditionalFormatting>
  <conditionalFormatting sqref="I16">
    <cfRule type="cellIs" dxfId="5" priority="1274" operator="greaterThan">
      <formula>200</formula>
    </cfRule>
  </conditionalFormatting>
  <conditionalFormatting sqref="I16">
    <cfRule type="cellIs" dxfId="6" priority="1275" operator="greaterThan">
      <formula>150</formula>
    </cfRule>
  </conditionalFormatting>
  <conditionalFormatting sqref="I17">
    <cfRule type="cellIs" dxfId="4" priority="1276" operator="greaterThan">
      <formula>250</formula>
    </cfRule>
  </conditionalFormatting>
  <conditionalFormatting sqref="I17">
    <cfRule type="cellIs" dxfId="5" priority="1277" operator="greaterThan">
      <formula>200</formula>
    </cfRule>
  </conditionalFormatting>
  <conditionalFormatting sqref="I17">
    <cfRule type="cellIs" dxfId="6" priority="1278" operator="greaterThan">
      <formula>150</formula>
    </cfRule>
  </conditionalFormatting>
  <conditionalFormatting sqref="I18">
    <cfRule type="cellIs" dxfId="4" priority="1279" operator="greaterThan">
      <formula>250</formula>
    </cfRule>
  </conditionalFormatting>
  <conditionalFormatting sqref="I18">
    <cfRule type="cellIs" dxfId="5" priority="1280" operator="greaterThan">
      <formula>200</formula>
    </cfRule>
  </conditionalFormatting>
  <conditionalFormatting sqref="I18">
    <cfRule type="cellIs" dxfId="6" priority="1281" operator="greaterThan">
      <formula>150</formula>
    </cfRule>
  </conditionalFormatting>
  <conditionalFormatting sqref="I19">
    <cfRule type="cellIs" dxfId="4" priority="1282" operator="greaterThan">
      <formula>250</formula>
    </cfRule>
  </conditionalFormatting>
  <conditionalFormatting sqref="I19">
    <cfRule type="cellIs" dxfId="5" priority="1283" operator="greaterThan">
      <formula>200</formula>
    </cfRule>
  </conditionalFormatting>
  <conditionalFormatting sqref="I19">
    <cfRule type="cellIs" dxfId="6" priority="1284" operator="greaterThan">
      <formula>150</formula>
    </cfRule>
  </conditionalFormatting>
  <conditionalFormatting sqref="I20">
    <cfRule type="cellIs" dxfId="4" priority="1285" operator="greaterThan">
      <formula>250</formula>
    </cfRule>
  </conditionalFormatting>
  <conditionalFormatting sqref="I20">
    <cfRule type="cellIs" dxfId="5" priority="1286" operator="greaterThan">
      <formula>200</formula>
    </cfRule>
  </conditionalFormatting>
  <conditionalFormatting sqref="I20">
    <cfRule type="cellIs" dxfId="6" priority="1287" operator="greaterThan">
      <formula>150</formula>
    </cfRule>
  </conditionalFormatting>
  <conditionalFormatting sqref="I21">
    <cfRule type="cellIs" dxfId="4" priority="1288" operator="greaterThan">
      <formula>250</formula>
    </cfRule>
  </conditionalFormatting>
  <conditionalFormatting sqref="I21">
    <cfRule type="cellIs" dxfId="5" priority="1289" operator="greaterThan">
      <formula>200</formula>
    </cfRule>
  </conditionalFormatting>
  <conditionalFormatting sqref="I21">
    <cfRule type="cellIs" dxfId="6" priority="1290" operator="greaterThan">
      <formula>150</formula>
    </cfRule>
  </conditionalFormatting>
  <conditionalFormatting sqref="I22">
    <cfRule type="cellIs" dxfId="4" priority="1291" operator="greaterThan">
      <formula>250</formula>
    </cfRule>
  </conditionalFormatting>
  <conditionalFormatting sqref="I22">
    <cfRule type="cellIs" dxfId="5" priority="1292" operator="greaterThan">
      <formula>200</formula>
    </cfRule>
  </conditionalFormatting>
  <conditionalFormatting sqref="I22">
    <cfRule type="cellIs" dxfId="6" priority="1293" operator="greaterThan">
      <formula>150</formula>
    </cfRule>
  </conditionalFormatting>
  <conditionalFormatting sqref="I23">
    <cfRule type="cellIs" dxfId="4" priority="1294" operator="greaterThan">
      <formula>250</formula>
    </cfRule>
  </conditionalFormatting>
  <conditionalFormatting sqref="I23">
    <cfRule type="cellIs" dxfId="5" priority="1295" operator="greaterThan">
      <formula>200</formula>
    </cfRule>
  </conditionalFormatting>
  <conditionalFormatting sqref="I23">
    <cfRule type="cellIs" dxfId="6" priority="1296" operator="greaterThan">
      <formula>150</formula>
    </cfRule>
  </conditionalFormatting>
  <conditionalFormatting sqref="I24">
    <cfRule type="cellIs" dxfId="4" priority="1297" operator="greaterThan">
      <formula>250</formula>
    </cfRule>
  </conditionalFormatting>
  <conditionalFormatting sqref="I24">
    <cfRule type="cellIs" dxfId="5" priority="1298" operator="greaterThan">
      <formula>200</formula>
    </cfRule>
  </conditionalFormatting>
  <conditionalFormatting sqref="I24">
    <cfRule type="cellIs" dxfId="6" priority="1299" operator="greaterThan">
      <formula>150</formula>
    </cfRule>
  </conditionalFormatting>
  <conditionalFormatting sqref="I25">
    <cfRule type="cellIs" dxfId="4" priority="1300" operator="greaterThan">
      <formula>250</formula>
    </cfRule>
  </conditionalFormatting>
  <conditionalFormatting sqref="I25">
    <cfRule type="cellIs" dxfId="5" priority="1301" operator="greaterThan">
      <formula>200</formula>
    </cfRule>
  </conditionalFormatting>
  <conditionalFormatting sqref="I25">
    <cfRule type="cellIs" dxfId="6" priority="1302" operator="greaterThan">
      <formula>150</formula>
    </cfRule>
  </conditionalFormatting>
  <conditionalFormatting sqref="I26">
    <cfRule type="cellIs" dxfId="4" priority="1303" operator="greaterThan">
      <formula>250</formula>
    </cfRule>
  </conditionalFormatting>
  <conditionalFormatting sqref="I26">
    <cfRule type="cellIs" dxfId="5" priority="1304" operator="greaterThan">
      <formula>200</formula>
    </cfRule>
  </conditionalFormatting>
  <conditionalFormatting sqref="I26">
    <cfRule type="cellIs" dxfId="6" priority="1305" operator="greaterThan">
      <formula>150</formula>
    </cfRule>
  </conditionalFormatting>
  <conditionalFormatting sqref="I27">
    <cfRule type="cellIs" dxfId="4" priority="1306" operator="greaterThan">
      <formula>250</formula>
    </cfRule>
  </conditionalFormatting>
  <conditionalFormatting sqref="I27">
    <cfRule type="cellIs" dxfId="5" priority="1307" operator="greaterThan">
      <formula>200</formula>
    </cfRule>
  </conditionalFormatting>
  <conditionalFormatting sqref="I27">
    <cfRule type="cellIs" dxfId="6" priority="1308" operator="greaterThan">
      <formula>150</formula>
    </cfRule>
  </conditionalFormatting>
  <conditionalFormatting sqref="I28">
    <cfRule type="cellIs" dxfId="4" priority="1309" operator="greaterThan">
      <formula>250</formula>
    </cfRule>
  </conditionalFormatting>
  <conditionalFormatting sqref="I28">
    <cfRule type="cellIs" dxfId="5" priority="1310" operator="greaterThan">
      <formula>200</formula>
    </cfRule>
  </conditionalFormatting>
  <conditionalFormatting sqref="I28">
    <cfRule type="cellIs" dxfId="6" priority="1311" operator="greaterThan">
      <formula>150</formula>
    </cfRule>
  </conditionalFormatting>
  <conditionalFormatting sqref="I29">
    <cfRule type="cellIs" dxfId="4" priority="1312" operator="greaterThan">
      <formula>250</formula>
    </cfRule>
  </conditionalFormatting>
  <conditionalFormatting sqref="I29">
    <cfRule type="cellIs" dxfId="5" priority="1313" operator="greaterThan">
      <formula>200</formula>
    </cfRule>
  </conditionalFormatting>
  <conditionalFormatting sqref="I29">
    <cfRule type="cellIs" dxfId="6" priority="1314" operator="greaterThan">
      <formula>150</formula>
    </cfRule>
  </conditionalFormatting>
  <conditionalFormatting sqref="I30">
    <cfRule type="cellIs" dxfId="4" priority="1315" operator="greaterThan">
      <formula>250</formula>
    </cfRule>
  </conditionalFormatting>
  <conditionalFormatting sqref="I30">
    <cfRule type="cellIs" dxfId="5" priority="1316" operator="greaterThan">
      <formula>200</formula>
    </cfRule>
  </conditionalFormatting>
  <conditionalFormatting sqref="I30">
    <cfRule type="cellIs" dxfId="6" priority="1317" operator="greaterThan">
      <formula>150</formula>
    </cfRule>
  </conditionalFormatting>
  <conditionalFormatting sqref="I31">
    <cfRule type="cellIs" dxfId="4" priority="1318" operator="greaterThan">
      <formula>250</formula>
    </cfRule>
  </conditionalFormatting>
  <conditionalFormatting sqref="I31">
    <cfRule type="cellIs" dxfId="5" priority="1319" operator="greaterThan">
      <formula>200</formula>
    </cfRule>
  </conditionalFormatting>
  <conditionalFormatting sqref="I31">
    <cfRule type="cellIs" dxfId="6" priority="1320" operator="greaterThan">
      <formula>150</formula>
    </cfRule>
  </conditionalFormatting>
  <conditionalFormatting sqref="I32">
    <cfRule type="cellIs" dxfId="4" priority="1321" operator="greaterThan">
      <formula>250</formula>
    </cfRule>
  </conditionalFormatting>
  <conditionalFormatting sqref="I32">
    <cfRule type="cellIs" dxfId="5" priority="1322" operator="greaterThan">
      <formula>200</formula>
    </cfRule>
  </conditionalFormatting>
  <conditionalFormatting sqref="I32">
    <cfRule type="cellIs" dxfId="6" priority="1323" operator="greaterThan">
      <formula>150</formula>
    </cfRule>
  </conditionalFormatting>
  <conditionalFormatting sqref="I33">
    <cfRule type="cellIs" dxfId="4" priority="1324" operator="greaterThan">
      <formula>250</formula>
    </cfRule>
  </conditionalFormatting>
  <conditionalFormatting sqref="I33">
    <cfRule type="cellIs" dxfId="5" priority="1325" operator="greaterThan">
      <formula>200</formula>
    </cfRule>
  </conditionalFormatting>
  <conditionalFormatting sqref="I33">
    <cfRule type="cellIs" dxfId="6" priority="1326" operator="greaterThan">
      <formula>150</formula>
    </cfRule>
  </conditionalFormatting>
  <conditionalFormatting sqref="I34">
    <cfRule type="cellIs" dxfId="4" priority="1327" operator="greaterThan">
      <formula>250</formula>
    </cfRule>
  </conditionalFormatting>
  <conditionalFormatting sqref="I34">
    <cfRule type="cellIs" dxfId="5" priority="1328" operator="greaterThan">
      <formula>200</formula>
    </cfRule>
  </conditionalFormatting>
  <conditionalFormatting sqref="I34">
    <cfRule type="cellIs" dxfId="6" priority="1329" operator="greaterThan">
      <formula>150</formula>
    </cfRule>
  </conditionalFormatting>
  <conditionalFormatting sqref="I35">
    <cfRule type="cellIs" dxfId="4" priority="1330" operator="greaterThan">
      <formula>250</formula>
    </cfRule>
  </conditionalFormatting>
  <conditionalFormatting sqref="I35">
    <cfRule type="cellIs" dxfId="5" priority="1331" operator="greaterThan">
      <formula>200</formula>
    </cfRule>
  </conditionalFormatting>
  <conditionalFormatting sqref="I35">
    <cfRule type="cellIs" dxfId="6" priority="1332" operator="greaterThan">
      <formula>150</formula>
    </cfRule>
  </conditionalFormatting>
  <conditionalFormatting sqref="I36">
    <cfRule type="cellIs" dxfId="4" priority="1333" operator="greaterThan">
      <formula>250</formula>
    </cfRule>
  </conditionalFormatting>
  <conditionalFormatting sqref="I36">
    <cfRule type="cellIs" dxfId="5" priority="1334" operator="greaterThan">
      <formula>200</formula>
    </cfRule>
  </conditionalFormatting>
  <conditionalFormatting sqref="I36">
    <cfRule type="cellIs" dxfId="6" priority="1335" operator="greaterThan">
      <formula>150</formula>
    </cfRule>
  </conditionalFormatting>
  <conditionalFormatting sqref="I37">
    <cfRule type="cellIs" dxfId="4" priority="1336" operator="greaterThan">
      <formula>250</formula>
    </cfRule>
  </conditionalFormatting>
  <conditionalFormatting sqref="I37">
    <cfRule type="cellIs" dxfId="5" priority="1337" operator="greaterThan">
      <formula>200</formula>
    </cfRule>
  </conditionalFormatting>
  <conditionalFormatting sqref="I37">
    <cfRule type="cellIs" dxfId="6" priority="1338" operator="greaterThan">
      <formula>150</formula>
    </cfRule>
  </conditionalFormatting>
  <conditionalFormatting sqref="I38">
    <cfRule type="cellIs" dxfId="4" priority="1339" operator="greaterThan">
      <formula>250</formula>
    </cfRule>
  </conditionalFormatting>
  <conditionalFormatting sqref="I38">
    <cfRule type="cellIs" dxfId="5" priority="1340" operator="greaterThan">
      <formula>200</formula>
    </cfRule>
  </conditionalFormatting>
  <conditionalFormatting sqref="I38">
    <cfRule type="cellIs" dxfId="6" priority="1341" operator="greaterThan">
      <formula>150</formula>
    </cfRule>
  </conditionalFormatting>
  <conditionalFormatting sqref="I39">
    <cfRule type="cellIs" dxfId="4" priority="1342" operator="greaterThan">
      <formula>250</formula>
    </cfRule>
  </conditionalFormatting>
  <conditionalFormatting sqref="I39">
    <cfRule type="cellIs" dxfId="5" priority="1343" operator="greaterThan">
      <formula>200</formula>
    </cfRule>
  </conditionalFormatting>
  <conditionalFormatting sqref="I39">
    <cfRule type="cellIs" dxfId="6" priority="1344" operator="greaterThan">
      <formula>150</formula>
    </cfRule>
  </conditionalFormatting>
  <conditionalFormatting sqref="I40">
    <cfRule type="cellIs" dxfId="4" priority="1345" operator="greaterThan">
      <formula>250</formula>
    </cfRule>
  </conditionalFormatting>
  <conditionalFormatting sqref="I40">
    <cfRule type="cellIs" dxfId="5" priority="1346" operator="greaterThan">
      <formula>200</formula>
    </cfRule>
  </conditionalFormatting>
  <conditionalFormatting sqref="I40">
    <cfRule type="cellIs" dxfId="6" priority="1347" operator="greaterThan">
      <formula>150</formula>
    </cfRule>
  </conditionalFormatting>
  <conditionalFormatting sqref="I41">
    <cfRule type="cellIs" dxfId="4" priority="1348" operator="greaterThan">
      <formula>250</formula>
    </cfRule>
  </conditionalFormatting>
  <conditionalFormatting sqref="I41">
    <cfRule type="cellIs" dxfId="5" priority="1349" operator="greaterThan">
      <formula>200</formula>
    </cfRule>
  </conditionalFormatting>
  <conditionalFormatting sqref="I41">
    <cfRule type="cellIs" dxfId="6" priority="1350" operator="greaterThan">
      <formula>150</formula>
    </cfRule>
  </conditionalFormatting>
  <conditionalFormatting sqref="I42">
    <cfRule type="cellIs" dxfId="4" priority="1351" operator="greaterThan">
      <formula>250</formula>
    </cfRule>
  </conditionalFormatting>
  <conditionalFormatting sqref="I42">
    <cfRule type="cellIs" dxfId="5" priority="1352" operator="greaterThan">
      <formula>200</formula>
    </cfRule>
  </conditionalFormatting>
  <conditionalFormatting sqref="I42">
    <cfRule type="cellIs" dxfId="6" priority="1353" operator="greaterThan">
      <formula>150</formula>
    </cfRule>
  </conditionalFormatting>
  <conditionalFormatting sqref="I43">
    <cfRule type="cellIs" dxfId="4" priority="1354" operator="greaterThan">
      <formula>250</formula>
    </cfRule>
  </conditionalFormatting>
  <conditionalFormatting sqref="I43">
    <cfRule type="cellIs" dxfId="5" priority="1355" operator="greaterThan">
      <formula>200</formula>
    </cfRule>
  </conditionalFormatting>
  <conditionalFormatting sqref="I43">
    <cfRule type="cellIs" dxfId="6" priority="1356" operator="greaterThan">
      <formula>150</formula>
    </cfRule>
  </conditionalFormatting>
  <conditionalFormatting sqref="I44">
    <cfRule type="cellIs" dxfId="4" priority="1357" operator="greaterThan">
      <formula>250</formula>
    </cfRule>
  </conditionalFormatting>
  <conditionalFormatting sqref="I44">
    <cfRule type="cellIs" dxfId="5" priority="1358" operator="greaterThan">
      <formula>200</formula>
    </cfRule>
  </conditionalFormatting>
  <conditionalFormatting sqref="I44">
    <cfRule type="cellIs" dxfId="6" priority="1359" operator="greaterThan">
      <formula>150</formula>
    </cfRule>
  </conditionalFormatting>
  <conditionalFormatting sqref="I45">
    <cfRule type="cellIs" dxfId="4" priority="1360" operator="greaterThan">
      <formula>250</formula>
    </cfRule>
  </conditionalFormatting>
  <conditionalFormatting sqref="I45">
    <cfRule type="cellIs" dxfId="5" priority="1361" operator="greaterThan">
      <formula>200</formula>
    </cfRule>
  </conditionalFormatting>
  <conditionalFormatting sqref="I45">
    <cfRule type="cellIs" dxfId="6" priority="1362" operator="greaterThan">
      <formula>150</formula>
    </cfRule>
  </conditionalFormatting>
  <conditionalFormatting sqref="I46">
    <cfRule type="cellIs" dxfId="4" priority="1363" operator="greaterThan">
      <formula>250</formula>
    </cfRule>
  </conditionalFormatting>
  <conditionalFormatting sqref="I46">
    <cfRule type="cellIs" dxfId="5" priority="1364" operator="greaterThan">
      <formula>200</formula>
    </cfRule>
  </conditionalFormatting>
  <conditionalFormatting sqref="I46">
    <cfRule type="cellIs" dxfId="6" priority="1365" operator="greaterThan">
      <formula>150</formula>
    </cfRule>
  </conditionalFormatting>
  <conditionalFormatting sqref="I47">
    <cfRule type="cellIs" dxfId="4" priority="1366" operator="greaterThan">
      <formula>250</formula>
    </cfRule>
  </conditionalFormatting>
  <conditionalFormatting sqref="I47">
    <cfRule type="cellIs" dxfId="5" priority="1367" operator="greaterThan">
      <formula>200</formula>
    </cfRule>
  </conditionalFormatting>
  <conditionalFormatting sqref="I47">
    <cfRule type="cellIs" dxfId="6" priority="1368" operator="greaterThan">
      <formula>150</formula>
    </cfRule>
  </conditionalFormatting>
  <conditionalFormatting sqref="I48">
    <cfRule type="cellIs" dxfId="4" priority="1369" operator="greaterThan">
      <formula>250</formula>
    </cfRule>
  </conditionalFormatting>
  <conditionalFormatting sqref="I48">
    <cfRule type="cellIs" dxfId="5" priority="1370" operator="greaterThan">
      <formula>200</formula>
    </cfRule>
  </conditionalFormatting>
  <conditionalFormatting sqref="I48">
    <cfRule type="cellIs" dxfId="6" priority="1371" operator="greaterThan">
      <formula>150</formula>
    </cfRule>
  </conditionalFormatting>
  <conditionalFormatting sqref="I49">
    <cfRule type="cellIs" dxfId="4" priority="1372" operator="greaterThan">
      <formula>250</formula>
    </cfRule>
  </conditionalFormatting>
  <conditionalFormatting sqref="I49">
    <cfRule type="cellIs" dxfId="5" priority="1373" operator="greaterThan">
      <formula>200</formula>
    </cfRule>
  </conditionalFormatting>
  <conditionalFormatting sqref="I49">
    <cfRule type="cellIs" dxfId="6" priority="1374" operator="greaterThan">
      <formula>150</formula>
    </cfRule>
  </conditionalFormatting>
  <conditionalFormatting sqref="I50">
    <cfRule type="cellIs" dxfId="4" priority="1375" operator="greaterThan">
      <formula>250</formula>
    </cfRule>
  </conditionalFormatting>
  <conditionalFormatting sqref="I50">
    <cfRule type="cellIs" dxfId="5" priority="1376" operator="greaterThan">
      <formula>200</formula>
    </cfRule>
  </conditionalFormatting>
  <conditionalFormatting sqref="I50">
    <cfRule type="cellIs" dxfId="6" priority="1377" operator="greaterThan">
      <formula>150</formula>
    </cfRule>
  </conditionalFormatting>
  <conditionalFormatting sqref="I51">
    <cfRule type="cellIs" dxfId="4" priority="1378" operator="greaterThan">
      <formula>250</formula>
    </cfRule>
  </conditionalFormatting>
  <conditionalFormatting sqref="I51">
    <cfRule type="cellIs" dxfId="5" priority="1379" operator="greaterThan">
      <formula>200</formula>
    </cfRule>
  </conditionalFormatting>
  <conditionalFormatting sqref="I51">
    <cfRule type="cellIs" dxfId="6" priority="1380" operator="greaterThan">
      <formula>150</formula>
    </cfRule>
  </conditionalFormatting>
  <conditionalFormatting sqref="I52">
    <cfRule type="cellIs" dxfId="4" priority="1381" operator="greaterThan">
      <formula>250</formula>
    </cfRule>
  </conditionalFormatting>
  <conditionalFormatting sqref="I52">
    <cfRule type="cellIs" dxfId="5" priority="1382" operator="greaterThan">
      <formula>200</formula>
    </cfRule>
  </conditionalFormatting>
  <conditionalFormatting sqref="I52">
    <cfRule type="cellIs" dxfId="6" priority="1383" operator="greaterThan">
      <formula>150</formula>
    </cfRule>
  </conditionalFormatting>
  <conditionalFormatting sqref="I53">
    <cfRule type="cellIs" dxfId="4" priority="1384" operator="greaterThan">
      <formula>250</formula>
    </cfRule>
  </conditionalFormatting>
  <conditionalFormatting sqref="I53">
    <cfRule type="cellIs" dxfId="5" priority="1385" operator="greaterThan">
      <formula>200</formula>
    </cfRule>
  </conditionalFormatting>
  <conditionalFormatting sqref="I53">
    <cfRule type="cellIs" dxfId="6" priority="1386" operator="greaterThan">
      <formula>150</formula>
    </cfRule>
  </conditionalFormatting>
  <conditionalFormatting sqref="I54">
    <cfRule type="cellIs" dxfId="4" priority="1387" operator="greaterThan">
      <formula>250</formula>
    </cfRule>
  </conditionalFormatting>
  <conditionalFormatting sqref="I54">
    <cfRule type="cellIs" dxfId="5" priority="1388" operator="greaterThan">
      <formula>200</formula>
    </cfRule>
  </conditionalFormatting>
  <conditionalFormatting sqref="I54">
    <cfRule type="cellIs" dxfId="6" priority="1389" operator="greaterThan">
      <formula>150</formula>
    </cfRule>
  </conditionalFormatting>
  <conditionalFormatting sqref="I55">
    <cfRule type="cellIs" dxfId="4" priority="1390" operator="greaterThan">
      <formula>250</formula>
    </cfRule>
  </conditionalFormatting>
  <conditionalFormatting sqref="I55">
    <cfRule type="cellIs" dxfId="5" priority="1391" operator="greaterThan">
      <formula>200</formula>
    </cfRule>
  </conditionalFormatting>
  <conditionalFormatting sqref="I55">
    <cfRule type="cellIs" dxfId="6" priority="1392" operator="greaterThan">
      <formula>150</formula>
    </cfRule>
  </conditionalFormatting>
  <conditionalFormatting sqref="I56">
    <cfRule type="cellIs" dxfId="4" priority="1393" operator="greaterThan">
      <formula>250</formula>
    </cfRule>
  </conditionalFormatting>
  <conditionalFormatting sqref="I56">
    <cfRule type="cellIs" dxfId="5" priority="1394" operator="greaterThan">
      <formula>200</formula>
    </cfRule>
  </conditionalFormatting>
  <conditionalFormatting sqref="I56">
    <cfRule type="cellIs" dxfId="6" priority="1395" operator="greaterThan">
      <formula>150</formula>
    </cfRule>
  </conditionalFormatting>
  <conditionalFormatting sqref="I57">
    <cfRule type="cellIs" dxfId="4" priority="1396" operator="greaterThan">
      <formula>250</formula>
    </cfRule>
  </conditionalFormatting>
  <conditionalFormatting sqref="I57">
    <cfRule type="cellIs" dxfId="5" priority="1397" operator="greaterThan">
      <formula>200</formula>
    </cfRule>
  </conditionalFormatting>
  <conditionalFormatting sqref="I57">
    <cfRule type="cellIs" dxfId="6" priority="1398" operator="greaterThan">
      <formula>150</formula>
    </cfRule>
  </conditionalFormatting>
  <conditionalFormatting sqref="I58">
    <cfRule type="cellIs" dxfId="4" priority="1399" operator="greaterThan">
      <formula>250</formula>
    </cfRule>
  </conditionalFormatting>
  <conditionalFormatting sqref="I58">
    <cfRule type="cellIs" dxfId="5" priority="1400" operator="greaterThan">
      <formula>200</formula>
    </cfRule>
  </conditionalFormatting>
  <conditionalFormatting sqref="I58">
    <cfRule type="cellIs" dxfId="6" priority="1401" operator="greaterThan">
      <formula>150</formula>
    </cfRule>
  </conditionalFormatting>
  <conditionalFormatting sqref="I59">
    <cfRule type="cellIs" dxfId="4" priority="1402" operator="greaterThan">
      <formula>250</formula>
    </cfRule>
  </conditionalFormatting>
  <conditionalFormatting sqref="I59">
    <cfRule type="cellIs" dxfId="5" priority="1403" operator="greaterThan">
      <formula>200</formula>
    </cfRule>
  </conditionalFormatting>
  <conditionalFormatting sqref="I59">
    <cfRule type="cellIs" dxfId="6" priority="1404" operator="greaterThan">
      <formula>150</formula>
    </cfRule>
  </conditionalFormatting>
  <conditionalFormatting sqref="I60">
    <cfRule type="cellIs" dxfId="4" priority="1405" operator="greaterThan">
      <formula>250</formula>
    </cfRule>
  </conditionalFormatting>
  <conditionalFormatting sqref="I60">
    <cfRule type="cellIs" dxfId="5" priority="1406" operator="greaterThan">
      <formula>200</formula>
    </cfRule>
  </conditionalFormatting>
  <conditionalFormatting sqref="I60">
    <cfRule type="cellIs" dxfId="6" priority="1407" operator="greaterThan">
      <formula>150</formula>
    </cfRule>
  </conditionalFormatting>
  <conditionalFormatting sqref="I61">
    <cfRule type="cellIs" dxfId="4" priority="1408" operator="greaterThan">
      <formula>250</formula>
    </cfRule>
  </conditionalFormatting>
  <conditionalFormatting sqref="I61">
    <cfRule type="cellIs" dxfId="5" priority="1409" operator="greaterThan">
      <formula>200</formula>
    </cfRule>
  </conditionalFormatting>
  <conditionalFormatting sqref="I61">
    <cfRule type="cellIs" dxfId="6" priority="1410" operator="greaterThan">
      <formula>150</formula>
    </cfRule>
  </conditionalFormatting>
  <conditionalFormatting sqref="I62">
    <cfRule type="cellIs" dxfId="4" priority="1411" operator="greaterThan">
      <formula>250</formula>
    </cfRule>
  </conditionalFormatting>
  <conditionalFormatting sqref="I62">
    <cfRule type="cellIs" dxfId="5" priority="1412" operator="greaterThan">
      <formula>200</formula>
    </cfRule>
  </conditionalFormatting>
  <conditionalFormatting sqref="I62">
    <cfRule type="cellIs" dxfId="6" priority="1413" operator="greaterThan">
      <formula>150</formula>
    </cfRule>
  </conditionalFormatting>
  <conditionalFormatting sqref="I63">
    <cfRule type="cellIs" dxfId="4" priority="1414" operator="greaterThan">
      <formula>250</formula>
    </cfRule>
  </conditionalFormatting>
  <conditionalFormatting sqref="I63">
    <cfRule type="cellIs" dxfId="5" priority="1415" operator="greaterThan">
      <formula>200</formula>
    </cfRule>
  </conditionalFormatting>
  <conditionalFormatting sqref="I63">
    <cfRule type="cellIs" dxfId="6" priority="1416" operator="greaterThan">
      <formula>150</formula>
    </cfRule>
  </conditionalFormatting>
  <conditionalFormatting sqref="I64">
    <cfRule type="cellIs" dxfId="4" priority="1417" operator="greaterThan">
      <formula>250</formula>
    </cfRule>
  </conditionalFormatting>
  <conditionalFormatting sqref="I64">
    <cfRule type="cellIs" dxfId="5" priority="1418" operator="greaterThan">
      <formula>200</formula>
    </cfRule>
  </conditionalFormatting>
  <conditionalFormatting sqref="I64">
    <cfRule type="cellIs" dxfId="6" priority="1419" operator="greaterThan">
      <formula>150</formula>
    </cfRule>
  </conditionalFormatting>
  <conditionalFormatting sqref="I65">
    <cfRule type="cellIs" dxfId="4" priority="1420" operator="greaterThan">
      <formula>250</formula>
    </cfRule>
  </conditionalFormatting>
  <conditionalFormatting sqref="I65">
    <cfRule type="cellIs" dxfId="5" priority="1421" operator="greaterThan">
      <formula>200</formula>
    </cfRule>
  </conditionalFormatting>
  <conditionalFormatting sqref="I65">
    <cfRule type="cellIs" dxfId="6" priority="1422" operator="greaterThan">
      <formula>150</formula>
    </cfRule>
  </conditionalFormatting>
  <conditionalFormatting sqref="I66">
    <cfRule type="cellIs" dxfId="4" priority="1423" operator="greaterThan">
      <formula>250</formula>
    </cfRule>
  </conditionalFormatting>
  <conditionalFormatting sqref="I66">
    <cfRule type="cellIs" dxfId="5" priority="1424" operator="greaterThan">
      <formula>200</formula>
    </cfRule>
  </conditionalFormatting>
  <conditionalFormatting sqref="I66">
    <cfRule type="cellIs" dxfId="6" priority="1425" operator="greaterThan">
      <formula>150</formula>
    </cfRule>
  </conditionalFormatting>
  <conditionalFormatting sqref="I67">
    <cfRule type="cellIs" dxfId="4" priority="1426" operator="greaterThan">
      <formula>250</formula>
    </cfRule>
  </conditionalFormatting>
  <conditionalFormatting sqref="I67">
    <cfRule type="cellIs" dxfId="5" priority="1427" operator="greaterThan">
      <formula>200</formula>
    </cfRule>
  </conditionalFormatting>
  <conditionalFormatting sqref="I67">
    <cfRule type="cellIs" dxfId="6" priority="1428" operator="greaterThan">
      <formula>150</formula>
    </cfRule>
  </conditionalFormatting>
  <conditionalFormatting sqref="I68">
    <cfRule type="cellIs" dxfId="4" priority="1429" operator="greaterThan">
      <formula>250</formula>
    </cfRule>
  </conditionalFormatting>
  <conditionalFormatting sqref="I68">
    <cfRule type="cellIs" dxfId="5" priority="1430" operator="greaterThan">
      <formula>200</formula>
    </cfRule>
  </conditionalFormatting>
  <conditionalFormatting sqref="I68">
    <cfRule type="cellIs" dxfId="6" priority="1431" operator="greaterThan">
      <formula>150</formula>
    </cfRule>
  </conditionalFormatting>
  <conditionalFormatting sqref="I69">
    <cfRule type="cellIs" dxfId="4" priority="1432" operator="greaterThan">
      <formula>250</formula>
    </cfRule>
  </conditionalFormatting>
  <conditionalFormatting sqref="I69">
    <cfRule type="cellIs" dxfId="5" priority="1433" operator="greaterThan">
      <formula>200</formula>
    </cfRule>
  </conditionalFormatting>
  <conditionalFormatting sqref="I69">
    <cfRule type="cellIs" dxfId="6" priority="1434" operator="greaterThan">
      <formula>150</formula>
    </cfRule>
  </conditionalFormatting>
  <conditionalFormatting sqref="I70">
    <cfRule type="cellIs" dxfId="4" priority="1435" operator="greaterThan">
      <formula>250</formula>
    </cfRule>
  </conditionalFormatting>
  <conditionalFormatting sqref="I70">
    <cfRule type="cellIs" dxfId="5" priority="1436" operator="greaterThan">
      <formula>200</formula>
    </cfRule>
  </conditionalFormatting>
  <conditionalFormatting sqref="I70">
    <cfRule type="cellIs" dxfId="6" priority="1437" operator="greaterThan">
      <formula>150</formula>
    </cfRule>
  </conditionalFormatting>
  <conditionalFormatting sqref="I71">
    <cfRule type="cellIs" dxfId="4" priority="1438" operator="greaterThan">
      <formula>250</formula>
    </cfRule>
  </conditionalFormatting>
  <conditionalFormatting sqref="I71">
    <cfRule type="cellIs" dxfId="5" priority="1439" operator="greaterThan">
      <formula>200</formula>
    </cfRule>
  </conditionalFormatting>
  <conditionalFormatting sqref="I71">
    <cfRule type="cellIs" dxfId="6" priority="1440" operator="greaterThan">
      <formula>150</formula>
    </cfRule>
  </conditionalFormatting>
  <conditionalFormatting sqref="I72">
    <cfRule type="cellIs" dxfId="4" priority="1441" operator="greaterThan">
      <formula>250</formula>
    </cfRule>
  </conditionalFormatting>
  <conditionalFormatting sqref="I72">
    <cfRule type="cellIs" dxfId="5" priority="1442" operator="greaterThan">
      <formula>200</formula>
    </cfRule>
  </conditionalFormatting>
  <conditionalFormatting sqref="I72">
    <cfRule type="cellIs" dxfId="6" priority="1443" operator="greaterThan">
      <formula>150</formula>
    </cfRule>
  </conditionalFormatting>
  <conditionalFormatting sqref="I73">
    <cfRule type="cellIs" dxfId="4" priority="1444" operator="greaterThan">
      <formula>250</formula>
    </cfRule>
  </conditionalFormatting>
  <conditionalFormatting sqref="I73">
    <cfRule type="cellIs" dxfId="5" priority="1445" operator="greaterThan">
      <formula>200</formula>
    </cfRule>
  </conditionalFormatting>
  <conditionalFormatting sqref="I73">
    <cfRule type="cellIs" dxfId="6" priority="1446" operator="greaterThan">
      <formula>150</formula>
    </cfRule>
  </conditionalFormatting>
  <conditionalFormatting sqref="I74">
    <cfRule type="cellIs" dxfId="4" priority="1447" operator="greaterThan">
      <formula>250</formula>
    </cfRule>
  </conditionalFormatting>
  <conditionalFormatting sqref="I74">
    <cfRule type="cellIs" dxfId="5" priority="1448" operator="greaterThan">
      <formula>200</formula>
    </cfRule>
  </conditionalFormatting>
  <conditionalFormatting sqref="I74">
    <cfRule type="cellIs" dxfId="6" priority="1449" operator="greaterThan">
      <formula>150</formula>
    </cfRule>
  </conditionalFormatting>
  <conditionalFormatting sqref="I75">
    <cfRule type="cellIs" dxfId="4" priority="1450" operator="greaterThan">
      <formula>250</formula>
    </cfRule>
  </conditionalFormatting>
  <conditionalFormatting sqref="I75">
    <cfRule type="cellIs" dxfId="5" priority="1451" operator="greaterThan">
      <formula>200</formula>
    </cfRule>
  </conditionalFormatting>
  <conditionalFormatting sqref="I75">
    <cfRule type="cellIs" dxfId="6" priority="1452" operator="greaterThan">
      <formula>150</formula>
    </cfRule>
  </conditionalFormatting>
  <conditionalFormatting sqref="I76">
    <cfRule type="cellIs" dxfId="4" priority="1453" operator="greaterThan">
      <formula>250</formula>
    </cfRule>
  </conditionalFormatting>
  <conditionalFormatting sqref="I76">
    <cfRule type="cellIs" dxfId="5" priority="1454" operator="greaterThan">
      <formula>200</formula>
    </cfRule>
  </conditionalFormatting>
  <conditionalFormatting sqref="I76">
    <cfRule type="cellIs" dxfId="6" priority="1455" operator="greaterThan">
      <formula>150</formula>
    </cfRule>
  </conditionalFormatting>
  <conditionalFormatting sqref="I77">
    <cfRule type="cellIs" dxfId="4" priority="1456" operator="greaterThan">
      <formula>250</formula>
    </cfRule>
  </conditionalFormatting>
  <conditionalFormatting sqref="I77">
    <cfRule type="cellIs" dxfId="5" priority="1457" operator="greaterThan">
      <formula>200</formula>
    </cfRule>
  </conditionalFormatting>
  <conditionalFormatting sqref="I77">
    <cfRule type="cellIs" dxfId="6" priority="1458" operator="greaterThan">
      <formula>150</formula>
    </cfRule>
  </conditionalFormatting>
  <conditionalFormatting sqref="I78">
    <cfRule type="cellIs" dxfId="4" priority="1459" operator="greaterThan">
      <formula>250</formula>
    </cfRule>
  </conditionalFormatting>
  <conditionalFormatting sqref="I78">
    <cfRule type="cellIs" dxfId="5" priority="1460" operator="greaterThan">
      <formula>200</formula>
    </cfRule>
  </conditionalFormatting>
  <conditionalFormatting sqref="I78">
    <cfRule type="cellIs" dxfId="6" priority="1461" operator="greaterThan">
      <formula>150</formula>
    </cfRule>
  </conditionalFormatting>
  <conditionalFormatting sqref="I79">
    <cfRule type="cellIs" dxfId="4" priority="1462" operator="greaterThan">
      <formula>250</formula>
    </cfRule>
  </conditionalFormatting>
  <conditionalFormatting sqref="I79">
    <cfRule type="cellIs" dxfId="5" priority="1463" operator="greaterThan">
      <formula>200</formula>
    </cfRule>
  </conditionalFormatting>
  <conditionalFormatting sqref="I79">
    <cfRule type="cellIs" dxfId="6" priority="1464" operator="greaterThan">
      <formula>150</formula>
    </cfRule>
  </conditionalFormatting>
  <conditionalFormatting sqref="I80">
    <cfRule type="cellIs" dxfId="4" priority="1465" operator="greaterThan">
      <formula>250</formula>
    </cfRule>
  </conditionalFormatting>
  <conditionalFormatting sqref="I80">
    <cfRule type="cellIs" dxfId="5" priority="1466" operator="greaterThan">
      <formula>200</formula>
    </cfRule>
  </conditionalFormatting>
  <conditionalFormatting sqref="I80">
    <cfRule type="cellIs" dxfId="6" priority="1467" operator="greaterThan">
      <formula>150</formula>
    </cfRule>
  </conditionalFormatting>
  <conditionalFormatting sqref="I81">
    <cfRule type="cellIs" dxfId="4" priority="1468" operator="greaterThan">
      <formula>250</formula>
    </cfRule>
  </conditionalFormatting>
  <conditionalFormatting sqref="I81">
    <cfRule type="cellIs" dxfId="5" priority="1469" operator="greaterThan">
      <formula>200</formula>
    </cfRule>
  </conditionalFormatting>
  <conditionalFormatting sqref="I81">
    <cfRule type="cellIs" dxfId="6" priority="1470" operator="greaterThan">
      <formula>150</formula>
    </cfRule>
  </conditionalFormatting>
  <conditionalFormatting sqref="I82">
    <cfRule type="cellIs" dxfId="4" priority="1471" operator="greaterThan">
      <formula>250</formula>
    </cfRule>
  </conditionalFormatting>
  <conditionalFormatting sqref="I82">
    <cfRule type="cellIs" dxfId="5" priority="1472" operator="greaterThan">
      <formula>200</formula>
    </cfRule>
  </conditionalFormatting>
  <conditionalFormatting sqref="I82">
    <cfRule type="cellIs" dxfId="6" priority="1473" operator="greaterThan">
      <formula>150</formula>
    </cfRule>
  </conditionalFormatting>
  <conditionalFormatting sqref="I83">
    <cfRule type="cellIs" dxfId="4" priority="1474" operator="greaterThan">
      <formula>250</formula>
    </cfRule>
  </conditionalFormatting>
  <conditionalFormatting sqref="I83">
    <cfRule type="cellIs" dxfId="5" priority="1475" operator="greaterThan">
      <formula>200</formula>
    </cfRule>
  </conditionalFormatting>
  <conditionalFormatting sqref="I83">
    <cfRule type="cellIs" dxfId="6" priority="1476" operator="greaterThan">
      <formula>150</formula>
    </cfRule>
  </conditionalFormatting>
  <conditionalFormatting sqref="I84">
    <cfRule type="cellIs" dxfId="4" priority="1477" operator="greaterThan">
      <formula>250</formula>
    </cfRule>
  </conditionalFormatting>
  <conditionalFormatting sqref="I84">
    <cfRule type="cellIs" dxfId="5" priority="1478" operator="greaterThan">
      <formula>200</formula>
    </cfRule>
  </conditionalFormatting>
  <conditionalFormatting sqref="I84">
    <cfRule type="cellIs" dxfId="6" priority="1479" operator="greaterThan">
      <formula>150</formula>
    </cfRule>
  </conditionalFormatting>
  <conditionalFormatting sqref="I85">
    <cfRule type="cellIs" dxfId="4" priority="1480" operator="greaterThan">
      <formula>250</formula>
    </cfRule>
  </conditionalFormatting>
  <conditionalFormatting sqref="I85">
    <cfRule type="cellIs" dxfId="5" priority="1481" operator="greaterThan">
      <formula>200</formula>
    </cfRule>
  </conditionalFormatting>
  <conditionalFormatting sqref="I85">
    <cfRule type="cellIs" dxfId="6" priority="1482" operator="greaterThan">
      <formula>150</formula>
    </cfRule>
  </conditionalFormatting>
  <conditionalFormatting sqref="I86">
    <cfRule type="cellIs" dxfId="4" priority="1483" operator="greaterThan">
      <formula>250</formula>
    </cfRule>
  </conditionalFormatting>
  <conditionalFormatting sqref="I86">
    <cfRule type="cellIs" dxfId="5" priority="1484" operator="greaterThan">
      <formula>200</formula>
    </cfRule>
  </conditionalFormatting>
  <conditionalFormatting sqref="I86">
    <cfRule type="cellIs" dxfId="6" priority="1485" operator="greaterThan">
      <formula>150</formula>
    </cfRule>
  </conditionalFormatting>
  <conditionalFormatting sqref="I87">
    <cfRule type="cellIs" dxfId="4" priority="1486" operator="greaterThan">
      <formula>250</formula>
    </cfRule>
  </conditionalFormatting>
  <conditionalFormatting sqref="I87">
    <cfRule type="cellIs" dxfId="5" priority="1487" operator="greaterThan">
      <formula>200</formula>
    </cfRule>
  </conditionalFormatting>
  <conditionalFormatting sqref="I87">
    <cfRule type="cellIs" dxfId="6" priority="1488" operator="greaterThan">
      <formula>150</formula>
    </cfRule>
  </conditionalFormatting>
  <conditionalFormatting sqref="I88">
    <cfRule type="cellIs" dxfId="4" priority="1489" operator="greaterThan">
      <formula>250</formula>
    </cfRule>
  </conditionalFormatting>
  <conditionalFormatting sqref="I88">
    <cfRule type="cellIs" dxfId="5" priority="1490" operator="greaterThan">
      <formula>200</formula>
    </cfRule>
  </conditionalFormatting>
  <conditionalFormatting sqref="I88">
    <cfRule type="cellIs" dxfId="6" priority="1491" operator="greaterThan">
      <formula>150</formula>
    </cfRule>
  </conditionalFormatting>
  <conditionalFormatting sqref="I89">
    <cfRule type="cellIs" dxfId="4" priority="1492" operator="greaterThan">
      <formula>250</formula>
    </cfRule>
  </conditionalFormatting>
  <conditionalFormatting sqref="I89">
    <cfRule type="cellIs" dxfId="5" priority="1493" operator="greaterThan">
      <formula>200</formula>
    </cfRule>
  </conditionalFormatting>
  <conditionalFormatting sqref="I89">
    <cfRule type="cellIs" dxfId="6" priority="1494" operator="greaterThan">
      <formula>150</formula>
    </cfRule>
  </conditionalFormatting>
  <conditionalFormatting sqref="I90">
    <cfRule type="cellIs" dxfId="4" priority="1495" operator="greaterThan">
      <formula>250</formula>
    </cfRule>
  </conditionalFormatting>
  <conditionalFormatting sqref="I90">
    <cfRule type="cellIs" dxfId="5" priority="1496" operator="greaterThan">
      <formula>200</formula>
    </cfRule>
  </conditionalFormatting>
  <conditionalFormatting sqref="I90">
    <cfRule type="cellIs" dxfId="6" priority="1497" operator="greaterThan">
      <formula>150</formula>
    </cfRule>
  </conditionalFormatting>
  <conditionalFormatting sqref="I91">
    <cfRule type="cellIs" dxfId="4" priority="1498" operator="greaterThan">
      <formula>250</formula>
    </cfRule>
  </conditionalFormatting>
  <conditionalFormatting sqref="I91">
    <cfRule type="cellIs" dxfId="5" priority="1499" operator="greaterThan">
      <formula>200</formula>
    </cfRule>
  </conditionalFormatting>
  <conditionalFormatting sqref="I91">
    <cfRule type="cellIs" dxfId="6" priority="1500" operator="greaterThan">
      <formula>150</formula>
    </cfRule>
  </conditionalFormatting>
  <conditionalFormatting sqref="I92">
    <cfRule type="cellIs" dxfId="4" priority="1501" operator="greaterThan">
      <formula>250</formula>
    </cfRule>
  </conditionalFormatting>
  <conditionalFormatting sqref="I92">
    <cfRule type="cellIs" dxfId="5" priority="1502" operator="greaterThan">
      <formula>200</formula>
    </cfRule>
  </conditionalFormatting>
  <conditionalFormatting sqref="I92">
    <cfRule type="cellIs" dxfId="6" priority="1503" operator="greaterThan">
      <formula>150</formula>
    </cfRule>
  </conditionalFormatting>
  <conditionalFormatting sqref="I93">
    <cfRule type="cellIs" dxfId="4" priority="1504" operator="greaterThan">
      <formula>250</formula>
    </cfRule>
  </conditionalFormatting>
  <conditionalFormatting sqref="I93">
    <cfRule type="cellIs" dxfId="5" priority="1505" operator="greaterThan">
      <formula>200</formula>
    </cfRule>
  </conditionalFormatting>
  <conditionalFormatting sqref="I93">
    <cfRule type="cellIs" dxfId="6" priority="1506" operator="greaterThan">
      <formula>150</formula>
    </cfRule>
  </conditionalFormatting>
  <conditionalFormatting sqref="I94">
    <cfRule type="cellIs" dxfId="4" priority="1507" operator="greaterThan">
      <formula>250</formula>
    </cfRule>
  </conditionalFormatting>
  <conditionalFormatting sqref="I94">
    <cfRule type="cellIs" dxfId="5" priority="1508" operator="greaterThan">
      <formula>200</formula>
    </cfRule>
  </conditionalFormatting>
  <conditionalFormatting sqref="I94">
    <cfRule type="cellIs" dxfId="6" priority="1509" operator="greaterThan">
      <formula>150</formula>
    </cfRule>
  </conditionalFormatting>
  <conditionalFormatting sqref="I95">
    <cfRule type="cellIs" dxfId="4" priority="1510" operator="greaterThan">
      <formula>250</formula>
    </cfRule>
  </conditionalFormatting>
  <conditionalFormatting sqref="I95">
    <cfRule type="cellIs" dxfId="5" priority="1511" operator="greaterThan">
      <formula>200</formula>
    </cfRule>
  </conditionalFormatting>
  <conditionalFormatting sqref="I95">
    <cfRule type="cellIs" dxfId="6" priority="1512" operator="greaterThan">
      <formula>150</formula>
    </cfRule>
  </conditionalFormatting>
  <conditionalFormatting sqref="I96">
    <cfRule type="cellIs" dxfId="4" priority="1513" operator="greaterThan">
      <formula>250</formula>
    </cfRule>
  </conditionalFormatting>
  <conditionalFormatting sqref="I96">
    <cfRule type="cellIs" dxfId="5" priority="1514" operator="greaterThan">
      <formula>200</formula>
    </cfRule>
  </conditionalFormatting>
  <conditionalFormatting sqref="I96">
    <cfRule type="cellIs" dxfId="6" priority="1515" operator="greaterThan">
      <formula>150</formula>
    </cfRule>
  </conditionalFormatting>
  <conditionalFormatting sqref="I97">
    <cfRule type="cellIs" dxfId="4" priority="1516" operator="greaterThan">
      <formula>250</formula>
    </cfRule>
  </conditionalFormatting>
  <conditionalFormatting sqref="I97">
    <cfRule type="cellIs" dxfId="5" priority="1517" operator="greaterThan">
      <formula>200</formula>
    </cfRule>
  </conditionalFormatting>
  <conditionalFormatting sqref="I97">
    <cfRule type="cellIs" dxfId="6" priority="1518" operator="greaterThan">
      <formula>150</formula>
    </cfRule>
  </conditionalFormatting>
  <conditionalFormatting sqref="I98">
    <cfRule type="cellIs" dxfId="4" priority="1519" operator="greaterThan">
      <formula>250</formula>
    </cfRule>
  </conditionalFormatting>
  <conditionalFormatting sqref="I98">
    <cfRule type="cellIs" dxfId="5" priority="1520" operator="greaterThan">
      <formula>200</formula>
    </cfRule>
  </conditionalFormatting>
  <conditionalFormatting sqref="I98">
    <cfRule type="cellIs" dxfId="6" priority="1521" operator="greaterThan">
      <formula>150</formula>
    </cfRule>
  </conditionalFormatting>
  <conditionalFormatting sqref="I99">
    <cfRule type="cellIs" dxfId="4" priority="1522" operator="greaterThan">
      <formula>250</formula>
    </cfRule>
  </conditionalFormatting>
  <conditionalFormatting sqref="I99">
    <cfRule type="cellIs" dxfId="5" priority="1523" operator="greaterThan">
      <formula>200</formula>
    </cfRule>
  </conditionalFormatting>
  <conditionalFormatting sqref="I99">
    <cfRule type="cellIs" dxfId="6" priority="1524" operator="greaterThan">
      <formula>150</formula>
    </cfRule>
  </conditionalFormatting>
  <conditionalFormatting sqref="I100">
    <cfRule type="cellIs" dxfId="4" priority="1525" operator="greaterThan">
      <formula>250</formula>
    </cfRule>
  </conditionalFormatting>
  <conditionalFormatting sqref="I100">
    <cfRule type="cellIs" dxfId="5" priority="1526" operator="greaterThan">
      <formula>200</formula>
    </cfRule>
  </conditionalFormatting>
  <conditionalFormatting sqref="I100">
    <cfRule type="cellIs" dxfId="6" priority="1527" operator="greaterThan">
      <formula>150</formula>
    </cfRule>
  </conditionalFormatting>
  <conditionalFormatting sqref="I101">
    <cfRule type="cellIs" dxfId="4" priority="1528" operator="greaterThan">
      <formula>250</formula>
    </cfRule>
  </conditionalFormatting>
  <conditionalFormatting sqref="I101">
    <cfRule type="cellIs" dxfId="5" priority="1529" operator="greaterThan">
      <formula>200</formula>
    </cfRule>
  </conditionalFormatting>
  <conditionalFormatting sqref="I101">
    <cfRule type="cellIs" dxfId="6" priority="1530" operator="greaterThan">
      <formula>150</formula>
    </cfRule>
  </conditionalFormatting>
  <conditionalFormatting sqref="I102">
    <cfRule type="cellIs" dxfId="4" priority="1531" operator="greaterThan">
      <formula>250</formula>
    </cfRule>
  </conditionalFormatting>
  <conditionalFormatting sqref="I102">
    <cfRule type="cellIs" dxfId="5" priority="1532" operator="greaterThan">
      <formula>200</formula>
    </cfRule>
  </conditionalFormatting>
  <conditionalFormatting sqref="I102">
    <cfRule type="cellIs" dxfId="6" priority="1533" operator="greaterThan">
      <formula>150</formula>
    </cfRule>
  </conditionalFormatting>
  <conditionalFormatting sqref="I103">
    <cfRule type="cellIs" dxfId="4" priority="1534" operator="greaterThan">
      <formula>250</formula>
    </cfRule>
  </conditionalFormatting>
  <conditionalFormatting sqref="I103">
    <cfRule type="cellIs" dxfId="5" priority="1535" operator="greaterThan">
      <formula>200</formula>
    </cfRule>
  </conditionalFormatting>
  <conditionalFormatting sqref="I103">
    <cfRule type="cellIs" dxfId="6" priority="1536" operator="greaterThan">
      <formula>150</formula>
    </cfRule>
  </conditionalFormatting>
  <conditionalFormatting sqref="Z8">
    <cfRule type="cellIs" dxfId="2" priority="1537" operator="greaterThan">
      <formula>0</formula>
    </cfRule>
  </conditionalFormatting>
  <conditionalFormatting sqref="Z9">
    <cfRule type="cellIs" dxfId="2" priority="1538" operator="greaterThan">
      <formula>0</formula>
    </cfRule>
  </conditionalFormatting>
  <conditionalFormatting sqref="Z10">
    <cfRule type="cellIs" dxfId="2" priority="1539" operator="greaterThan">
      <formula>0</formula>
    </cfRule>
  </conditionalFormatting>
  <conditionalFormatting sqref="Z11">
    <cfRule type="cellIs" dxfId="2" priority="1540" operator="greaterThan">
      <formula>0</formula>
    </cfRule>
  </conditionalFormatting>
  <conditionalFormatting sqref="Z12">
    <cfRule type="cellIs" dxfId="2" priority="1541" operator="greaterThan">
      <formula>0</formula>
    </cfRule>
  </conditionalFormatting>
  <conditionalFormatting sqref="Z13">
    <cfRule type="cellIs" dxfId="2" priority="1542" operator="greaterThan">
      <formula>0</formula>
    </cfRule>
  </conditionalFormatting>
  <conditionalFormatting sqref="Z14">
    <cfRule type="cellIs" dxfId="2" priority="1543" operator="greaterThan">
      <formula>0</formula>
    </cfRule>
  </conditionalFormatting>
  <conditionalFormatting sqref="Z15">
    <cfRule type="cellIs" dxfId="2" priority="1544" operator="greaterThan">
      <formula>0</formula>
    </cfRule>
  </conditionalFormatting>
  <conditionalFormatting sqref="Z16">
    <cfRule type="cellIs" dxfId="2" priority="1545" operator="greaterThan">
      <formula>0</formula>
    </cfRule>
  </conditionalFormatting>
  <conditionalFormatting sqref="Z17">
    <cfRule type="cellIs" dxfId="2" priority="1546" operator="greaterThan">
      <formula>0</formula>
    </cfRule>
  </conditionalFormatting>
  <conditionalFormatting sqref="Z18">
    <cfRule type="cellIs" dxfId="2" priority="1547" operator="greaterThan">
      <formula>0</formula>
    </cfRule>
  </conditionalFormatting>
  <conditionalFormatting sqref="Z19">
    <cfRule type="cellIs" dxfId="2" priority="1548" operator="greaterThan">
      <formula>0</formula>
    </cfRule>
  </conditionalFormatting>
  <conditionalFormatting sqref="Z20">
    <cfRule type="cellIs" dxfId="2" priority="1549" operator="greaterThan">
      <formula>0</formula>
    </cfRule>
  </conditionalFormatting>
  <conditionalFormatting sqref="Z21">
    <cfRule type="cellIs" dxfId="2" priority="1550" operator="greaterThan">
      <formula>0</formula>
    </cfRule>
  </conditionalFormatting>
  <conditionalFormatting sqref="Z22">
    <cfRule type="cellIs" dxfId="2" priority="1551" operator="greaterThan">
      <formula>0</formula>
    </cfRule>
  </conditionalFormatting>
  <conditionalFormatting sqref="Z23">
    <cfRule type="cellIs" dxfId="2" priority="1552" operator="greaterThan">
      <formula>0</formula>
    </cfRule>
  </conditionalFormatting>
  <conditionalFormatting sqref="Z24">
    <cfRule type="cellIs" dxfId="2" priority="1553" operator="greaterThan">
      <formula>0</formula>
    </cfRule>
  </conditionalFormatting>
  <conditionalFormatting sqref="Z25">
    <cfRule type="cellIs" dxfId="2" priority="1554" operator="greaterThan">
      <formula>0</formula>
    </cfRule>
  </conditionalFormatting>
  <conditionalFormatting sqref="Z26">
    <cfRule type="cellIs" dxfId="2" priority="1555" operator="greaterThan">
      <formula>0</formula>
    </cfRule>
  </conditionalFormatting>
  <conditionalFormatting sqref="Z27">
    <cfRule type="cellIs" dxfId="2" priority="1556" operator="greaterThan">
      <formula>0</formula>
    </cfRule>
  </conditionalFormatting>
  <conditionalFormatting sqref="Z28">
    <cfRule type="cellIs" dxfId="2" priority="1557" operator="greaterThan">
      <formula>0</formula>
    </cfRule>
  </conditionalFormatting>
  <conditionalFormatting sqref="Z29">
    <cfRule type="cellIs" dxfId="2" priority="1558" operator="greaterThan">
      <formula>0</formula>
    </cfRule>
  </conditionalFormatting>
  <conditionalFormatting sqref="Z30">
    <cfRule type="cellIs" dxfId="2" priority="1559" operator="greaterThan">
      <formula>0</formula>
    </cfRule>
  </conditionalFormatting>
  <conditionalFormatting sqref="Z31">
    <cfRule type="cellIs" dxfId="2" priority="1560" operator="greaterThan">
      <formula>0</formula>
    </cfRule>
  </conditionalFormatting>
  <conditionalFormatting sqref="Z32">
    <cfRule type="cellIs" dxfId="2" priority="1561" operator="greaterThan">
      <formula>0</formula>
    </cfRule>
  </conditionalFormatting>
  <conditionalFormatting sqref="Z33">
    <cfRule type="cellIs" dxfId="2" priority="1562" operator="greaterThan">
      <formula>0</formula>
    </cfRule>
  </conditionalFormatting>
  <conditionalFormatting sqref="Z34">
    <cfRule type="cellIs" dxfId="2" priority="1563" operator="greaterThan">
      <formula>0</formula>
    </cfRule>
  </conditionalFormatting>
  <conditionalFormatting sqref="Z35">
    <cfRule type="cellIs" dxfId="2" priority="1564" operator="greaterThan">
      <formula>0</formula>
    </cfRule>
  </conditionalFormatting>
  <conditionalFormatting sqref="Z36">
    <cfRule type="cellIs" dxfId="2" priority="1565" operator="greaterThan">
      <formula>0</formula>
    </cfRule>
  </conditionalFormatting>
  <conditionalFormatting sqref="Z37">
    <cfRule type="cellIs" dxfId="2" priority="1566" operator="greaterThan">
      <formula>0</formula>
    </cfRule>
  </conditionalFormatting>
  <conditionalFormatting sqref="Z38">
    <cfRule type="cellIs" dxfId="2" priority="1567" operator="greaterThan">
      <formula>0</formula>
    </cfRule>
  </conditionalFormatting>
  <conditionalFormatting sqref="Z39">
    <cfRule type="cellIs" dxfId="2" priority="1568" operator="greaterThan">
      <formula>0</formula>
    </cfRule>
  </conditionalFormatting>
  <conditionalFormatting sqref="Z40">
    <cfRule type="cellIs" dxfId="2" priority="1569" operator="greaterThan">
      <formula>0</formula>
    </cfRule>
  </conditionalFormatting>
  <conditionalFormatting sqref="Z41">
    <cfRule type="cellIs" dxfId="2" priority="1570" operator="greaterThan">
      <formula>0</formula>
    </cfRule>
  </conditionalFormatting>
  <conditionalFormatting sqref="Z42">
    <cfRule type="cellIs" dxfId="2" priority="1571" operator="greaterThan">
      <formula>0</formula>
    </cfRule>
  </conditionalFormatting>
  <conditionalFormatting sqref="Z43">
    <cfRule type="cellIs" dxfId="2" priority="1572" operator="greaterThan">
      <formula>0</formula>
    </cfRule>
  </conditionalFormatting>
  <conditionalFormatting sqref="Z44">
    <cfRule type="cellIs" dxfId="2" priority="1573" operator="greaterThan">
      <formula>0</formula>
    </cfRule>
  </conditionalFormatting>
  <conditionalFormatting sqref="Z45">
    <cfRule type="cellIs" dxfId="2" priority="1574" operator="greaterThan">
      <formula>0</formula>
    </cfRule>
  </conditionalFormatting>
  <conditionalFormatting sqref="Z46">
    <cfRule type="cellIs" dxfId="2" priority="1575" operator="greaterThan">
      <formula>0</formula>
    </cfRule>
  </conditionalFormatting>
  <conditionalFormatting sqref="Z47">
    <cfRule type="cellIs" dxfId="2" priority="1576" operator="greaterThan">
      <formula>0</formula>
    </cfRule>
  </conditionalFormatting>
  <conditionalFormatting sqref="Z48">
    <cfRule type="cellIs" dxfId="2" priority="1577" operator="greaterThan">
      <formula>0</formula>
    </cfRule>
  </conditionalFormatting>
  <conditionalFormatting sqref="Z49">
    <cfRule type="cellIs" dxfId="2" priority="1578" operator="greaterThan">
      <formula>0</formula>
    </cfRule>
  </conditionalFormatting>
  <conditionalFormatting sqref="Z50">
    <cfRule type="cellIs" dxfId="2" priority="1579" operator="greaterThan">
      <formula>0</formula>
    </cfRule>
  </conditionalFormatting>
  <conditionalFormatting sqref="Z51">
    <cfRule type="cellIs" dxfId="2" priority="1580" operator="greaterThan">
      <formula>0</formula>
    </cfRule>
  </conditionalFormatting>
  <conditionalFormatting sqref="Z52">
    <cfRule type="cellIs" dxfId="2" priority="1581" operator="greaterThan">
      <formula>0</formula>
    </cfRule>
  </conditionalFormatting>
  <conditionalFormatting sqref="Z53">
    <cfRule type="cellIs" dxfId="2" priority="1582" operator="greaterThan">
      <formula>0</formula>
    </cfRule>
  </conditionalFormatting>
  <conditionalFormatting sqref="Z54">
    <cfRule type="cellIs" dxfId="2" priority="1583" operator="greaterThan">
      <formula>0</formula>
    </cfRule>
  </conditionalFormatting>
  <conditionalFormatting sqref="Z55">
    <cfRule type="cellIs" dxfId="2" priority="1584" operator="greaterThan">
      <formula>0</formula>
    </cfRule>
  </conditionalFormatting>
  <conditionalFormatting sqref="Z56">
    <cfRule type="cellIs" dxfId="2" priority="1585" operator="greaterThan">
      <formula>0</formula>
    </cfRule>
  </conditionalFormatting>
  <conditionalFormatting sqref="Z57">
    <cfRule type="cellIs" dxfId="2" priority="1586" operator="greaterThan">
      <formula>0</formula>
    </cfRule>
  </conditionalFormatting>
  <conditionalFormatting sqref="Z58">
    <cfRule type="cellIs" dxfId="2" priority="1587" operator="greaterThan">
      <formula>0</formula>
    </cfRule>
  </conditionalFormatting>
  <conditionalFormatting sqref="Z59">
    <cfRule type="cellIs" dxfId="2" priority="1588" operator="greaterThan">
      <formula>0</formula>
    </cfRule>
  </conditionalFormatting>
  <conditionalFormatting sqref="Z60">
    <cfRule type="cellIs" dxfId="2" priority="1589" operator="greaterThan">
      <formula>0</formula>
    </cfRule>
  </conditionalFormatting>
  <conditionalFormatting sqref="Z61">
    <cfRule type="cellIs" dxfId="2" priority="1590" operator="greaterThan">
      <formula>0</formula>
    </cfRule>
  </conditionalFormatting>
  <conditionalFormatting sqref="Z62">
    <cfRule type="cellIs" dxfId="2" priority="1591" operator="greaterThan">
      <formula>0</formula>
    </cfRule>
  </conditionalFormatting>
  <conditionalFormatting sqref="Z63">
    <cfRule type="cellIs" dxfId="2" priority="1592" operator="greaterThan">
      <formula>0</formula>
    </cfRule>
  </conditionalFormatting>
  <conditionalFormatting sqref="Z64">
    <cfRule type="cellIs" dxfId="2" priority="1593" operator="greaterThan">
      <formula>0</formula>
    </cfRule>
  </conditionalFormatting>
  <conditionalFormatting sqref="Z65">
    <cfRule type="cellIs" dxfId="2" priority="1594" operator="greaterThan">
      <formula>0</formula>
    </cfRule>
  </conditionalFormatting>
  <conditionalFormatting sqref="Z66">
    <cfRule type="cellIs" dxfId="2" priority="1595" operator="greaterThan">
      <formula>0</formula>
    </cfRule>
  </conditionalFormatting>
  <conditionalFormatting sqref="Z67">
    <cfRule type="cellIs" dxfId="2" priority="1596" operator="greaterThan">
      <formula>0</formula>
    </cfRule>
  </conditionalFormatting>
  <conditionalFormatting sqref="Z68">
    <cfRule type="cellIs" dxfId="2" priority="1597" operator="greaterThan">
      <formula>0</formula>
    </cfRule>
  </conditionalFormatting>
  <conditionalFormatting sqref="Z69">
    <cfRule type="cellIs" dxfId="2" priority="1598" operator="greaterThan">
      <formula>0</formula>
    </cfRule>
  </conditionalFormatting>
  <conditionalFormatting sqref="Z70">
    <cfRule type="cellIs" dxfId="2" priority="1599" operator="greaterThan">
      <formula>0</formula>
    </cfRule>
  </conditionalFormatting>
  <conditionalFormatting sqref="Z71">
    <cfRule type="cellIs" dxfId="2" priority="1600" operator="greaterThan">
      <formula>0</formula>
    </cfRule>
  </conditionalFormatting>
  <conditionalFormatting sqref="Z72">
    <cfRule type="cellIs" dxfId="2" priority="1601" operator="greaterThan">
      <formula>0</formula>
    </cfRule>
  </conditionalFormatting>
  <conditionalFormatting sqref="Z73">
    <cfRule type="cellIs" dxfId="2" priority="1602" operator="greaterThan">
      <formula>0</formula>
    </cfRule>
  </conditionalFormatting>
  <conditionalFormatting sqref="Z74">
    <cfRule type="cellIs" dxfId="2" priority="1603" operator="greaterThan">
      <formula>0</formula>
    </cfRule>
  </conditionalFormatting>
  <conditionalFormatting sqref="Z75">
    <cfRule type="cellIs" dxfId="2" priority="1604" operator="greaterThan">
      <formula>0</formula>
    </cfRule>
  </conditionalFormatting>
  <conditionalFormatting sqref="Z76">
    <cfRule type="cellIs" dxfId="2" priority="1605" operator="greaterThan">
      <formula>0</formula>
    </cfRule>
  </conditionalFormatting>
  <conditionalFormatting sqref="Z77">
    <cfRule type="cellIs" dxfId="2" priority="1606" operator="greaterThan">
      <formula>0</formula>
    </cfRule>
  </conditionalFormatting>
  <conditionalFormatting sqref="Z78">
    <cfRule type="cellIs" dxfId="2" priority="1607" operator="greaterThan">
      <formula>0</formula>
    </cfRule>
  </conditionalFormatting>
  <conditionalFormatting sqref="Z79">
    <cfRule type="cellIs" dxfId="2" priority="1608" operator="greaterThan">
      <formula>0</formula>
    </cfRule>
  </conditionalFormatting>
  <conditionalFormatting sqref="Z80">
    <cfRule type="cellIs" dxfId="2" priority="1609" operator="greaterThan">
      <formula>0</formula>
    </cfRule>
  </conditionalFormatting>
  <conditionalFormatting sqref="Z81">
    <cfRule type="cellIs" dxfId="2" priority="1610" operator="greaterThan">
      <formula>0</formula>
    </cfRule>
  </conditionalFormatting>
  <conditionalFormatting sqref="Z82">
    <cfRule type="cellIs" dxfId="2" priority="1611" operator="greaterThan">
      <formula>0</formula>
    </cfRule>
  </conditionalFormatting>
  <conditionalFormatting sqref="Z83">
    <cfRule type="cellIs" dxfId="2" priority="1612" operator="greaterThan">
      <formula>0</formula>
    </cfRule>
  </conditionalFormatting>
  <conditionalFormatting sqref="Z84">
    <cfRule type="cellIs" dxfId="2" priority="1613" operator="greaterThan">
      <formula>0</formula>
    </cfRule>
  </conditionalFormatting>
  <conditionalFormatting sqref="Z85">
    <cfRule type="cellIs" dxfId="2" priority="1614" operator="greaterThan">
      <formula>0</formula>
    </cfRule>
  </conditionalFormatting>
  <conditionalFormatting sqref="Z86">
    <cfRule type="cellIs" dxfId="2" priority="1615" operator="greaterThan">
      <formula>0</formula>
    </cfRule>
  </conditionalFormatting>
  <conditionalFormatting sqref="Z87">
    <cfRule type="cellIs" dxfId="2" priority="1616" operator="greaterThan">
      <formula>0</formula>
    </cfRule>
  </conditionalFormatting>
  <conditionalFormatting sqref="Z88">
    <cfRule type="cellIs" dxfId="2" priority="1617" operator="greaterThan">
      <formula>0</formula>
    </cfRule>
  </conditionalFormatting>
  <conditionalFormatting sqref="Z89">
    <cfRule type="cellIs" dxfId="2" priority="1618" operator="greaterThan">
      <formula>0</formula>
    </cfRule>
  </conditionalFormatting>
  <conditionalFormatting sqref="Z90">
    <cfRule type="cellIs" dxfId="2" priority="1619" operator="greaterThan">
      <formula>0</formula>
    </cfRule>
  </conditionalFormatting>
  <conditionalFormatting sqref="Z91">
    <cfRule type="cellIs" dxfId="2" priority="1620" operator="greaterThan">
      <formula>0</formula>
    </cfRule>
  </conditionalFormatting>
  <conditionalFormatting sqref="Z92">
    <cfRule type="cellIs" dxfId="2" priority="1621" operator="greaterThan">
      <formula>0</formula>
    </cfRule>
  </conditionalFormatting>
  <conditionalFormatting sqref="Z93">
    <cfRule type="cellIs" dxfId="2" priority="1622" operator="greaterThan">
      <formula>0</formula>
    </cfRule>
  </conditionalFormatting>
  <conditionalFormatting sqref="Z94">
    <cfRule type="cellIs" dxfId="2" priority="1623" operator="greaterThan">
      <formula>0</formula>
    </cfRule>
  </conditionalFormatting>
  <conditionalFormatting sqref="Z95">
    <cfRule type="cellIs" dxfId="2" priority="1624" operator="greaterThan">
      <formula>0</formula>
    </cfRule>
  </conditionalFormatting>
  <conditionalFormatting sqref="Z96">
    <cfRule type="cellIs" dxfId="2" priority="1625" operator="greaterThan">
      <formula>0</formula>
    </cfRule>
  </conditionalFormatting>
  <conditionalFormatting sqref="Z97">
    <cfRule type="cellIs" dxfId="2" priority="1626" operator="greaterThan">
      <formula>0</formula>
    </cfRule>
  </conditionalFormatting>
  <conditionalFormatting sqref="Z98">
    <cfRule type="cellIs" dxfId="2" priority="1627" operator="greaterThan">
      <formula>0</formula>
    </cfRule>
  </conditionalFormatting>
  <conditionalFormatting sqref="Z99">
    <cfRule type="cellIs" dxfId="2" priority="1628" operator="greaterThan">
      <formula>0</formula>
    </cfRule>
  </conditionalFormatting>
  <conditionalFormatting sqref="Z100">
    <cfRule type="cellIs" dxfId="2" priority="1629" operator="greaterThan">
      <formula>0</formula>
    </cfRule>
  </conditionalFormatting>
  <conditionalFormatting sqref="Z101">
    <cfRule type="cellIs" dxfId="2" priority="1630" operator="greaterThan">
      <formula>0</formula>
    </cfRule>
  </conditionalFormatting>
  <conditionalFormatting sqref="Z102">
    <cfRule type="cellIs" dxfId="2" priority="1631" operator="greaterThan">
      <formula>0</formula>
    </cfRule>
  </conditionalFormatting>
  <conditionalFormatting sqref="Z103">
    <cfRule type="cellIs" dxfId="2" priority="1632" operator="greaterThan">
      <formula>0</formula>
    </cfRule>
  </conditionalFormatting>
  <conditionalFormatting sqref="C8">
    <cfRule type="cellIs" dxfId="7" priority="1633" operator="lessThan">
      <formula>49.85</formula>
    </cfRule>
  </conditionalFormatting>
  <conditionalFormatting sqref="C8">
    <cfRule type="cellIs" dxfId="8" priority="1634" operator="greaterThan">
      <formula>50.05</formula>
    </cfRule>
  </conditionalFormatting>
  <conditionalFormatting sqref="C9">
    <cfRule type="cellIs" dxfId="7" priority="1635" operator="lessThan">
      <formula>49.85</formula>
    </cfRule>
  </conditionalFormatting>
  <conditionalFormatting sqref="C9">
    <cfRule type="cellIs" dxfId="8" priority="1636" operator="greaterThan">
      <formula>50.05</formula>
    </cfRule>
  </conditionalFormatting>
  <conditionalFormatting sqref="C10">
    <cfRule type="cellIs" dxfId="7" priority="1637" operator="lessThan">
      <formula>49.85</formula>
    </cfRule>
  </conditionalFormatting>
  <conditionalFormatting sqref="C10">
    <cfRule type="cellIs" dxfId="8" priority="1638" operator="greaterThan">
      <formula>50.05</formula>
    </cfRule>
  </conditionalFormatting>
  <conditionalFormatting sqref="C11">
    <cfRule type="cellIs" dxfId="7" priority="1639" operator="lessThan">
      <formula>49.85</formula>
    </cfRule>
  </conditionalFormatting>
  <conditionalFormatting sqref="C11">
    <cfRule type="cellIs" dxfId="8" priority="1640" operator="greaterThan">
      <formula>50.05</formula>
    </cfRule>
  </conditionalFormatting>
  <conditionalFormatting sqref="C12">
    <cfRule type="cellIs" dxfId="7" priority="1641" operator="lessThan">
      <formula>49.85</formula>
    </cfRule>
  </conditionalFormatting>
  <conditionalFormatting sqref="C12">
    <cfRule type="cellIs" dxfId="8" priority="1642" operator="greaterThan">
      <formula>50.05</formula>
    </cfRule>
  </conditionalFormatting>
  <conditionalFormatting sqref="C13">
    <cfRule type="cellIs" dxfId="7" priority="1643" operator="lessThan">
      <formula>49.85</formula>
    </cfRule>
  </conditionalFormatting>
  <conditionalFormatting sqref="C13">
    <cfRule type="cellIs" dxfId="8" priority="1644" operator="greaterThan">
      <formula>50.05</formula>
    </cfRule>
  </conditionalFormatting>
  <conditionalFormatting sqref="C14">
    <cfRule type="cellIs" dxfId="7" priority="1645" operator="lessThan">
      <formula>49.85</formula>
    </cfRule>
  </conditionalFormatting>
  <conditionalFormatting sqref="C14">
    <cfRule type="cellIs" dxfId="8" priority="1646" operator="greaterThan">
      <formula>50.05</formula>
    </cfRule>
  </conditionalFormatting>
  <conditionalFormatting sqref="C15">
    <cfRule type="cellIs" dxfId="7" priority="1647" operator="lessThan">
      <formula>49.85</formula>
    </cfRule>
  </conditionalFormatting>
  <conditionalFormatting sqref="C15">
    <cfRule type="cellIs" dxfId="8" priority="1648" operator="greaterThan">
      <formula>50.05</formula>
    </cfRule>
  </conditionalFormatting>
  <conditionalFormatting sqref="C16">
    <cfRule type="cellIs" dxfId="7" priority="1649" operator="lessThan">
      <formula>49.85</formula>
    </cfRule>
  </conditionalFormatting>
  <conditionalFormatting sqref="C16">
    <cfRule type="cellIs" dxfId="8" priority="1650" operator="greaterThan">
      <formula>50.05</formula>
    </cfRule>
  </conditionalFormatting>
  <conditionalFormatting sqref="C17">
    <cfRule type="cellIs" dxfId="7" priority="1651" operator="lessThan">
      <formula>49.85</formula>
    </cfRule>
  </conditionalFormatting>
  <conditionalFormatting sqref="C17">
    <cfRule type="cellIs" dxfId="8" priority="1652" operator="greaterThan">
      <formula>50.05</formula>
    </cfRule>
  </conditionalFormatting>
  <conditionalFormatting sqref="C18">
    <cfRule type="cellIs" dxfId="7" priority="1653" operator="lessThan">
      <formula>49.85</formula>
    </cfRule>
  </conditionalFormatting>
  <conditionalFormatting sqref="C18">
    <cfRule type="cellIs" dxfId="8" priority="1654" operator="greaterThan">
      <formula>50.05</formula>
    </cfRule>
  </conditionalFormatting>
  <conditionalFormatting sqref="C19">
    <cfRule type="cellIs" dxfId="7" priority="1655" operator="lessThan">
      <formula>49.85</formula>
    </cfRule>
  </conditionalFormatting>
  <conditionalFormatting sqref="C19">
    <cfRule type="cellIs" dxfId="8" priority="1656" operator="greaterThan">
      <formula>50.05</formula>
    </cfRule>
  </conditionalFormatting>
  <conditionalFormatting sqref="C20">
    <cfRule type="cellIs" dxfId="7" priority="1657" operator="lessThan">
      <formula>49.85</formula>
    </cfRule>
  </conditionalFormatting>
  <conditionalFormatting sqref="C20">
    <cfRule type="cellIs" dxfId="8" priority="1658" operator="greaterThan">
      <formula>50.05</formula>
    </cfRule>
  </conditionalFormatting>
  <conditionalFormatting sqref="C21">
    <cfRule type="cellIs" dxfId="7" priority="1659" operator="lessThan">
      <formula>49.85</formula>
    </cfRule>
  </conditionalFormatting>
  <conditionalFormatting sqref="C21">
    <cfRule type="cellIs" dxfId="8" priority="1660" operator="greaterThan">
      <formula>50.05</formula>
    </cfRule>
  </conditionalFormatting>
  <conditionalFormatting sqref="C22">
    <cfRule type="cellIs" dxfId="7" priority="1661" operator="lessThan">
      <formula>49.85</formula>
    </cfRule>
  </conditionalFormatting>
  <conditionalFormatting sqref="C22">
    <cfRule type="cellIs" dxfId="8" priority="1662" operator="greaterThan">
      <formula>50.05</formula>
    </cfRule>
  </conditionalFormatting>
  <conditionalFormatting sqref="C23">
    <cfRule type="cellIs" dxfId="7" priority="1663" operator="lessThan">
      <formula>49.85</formula>
    </cfRule>
  </conditionalFormatting>
  <conditionalFormatting sqref="C23">
    <cfRule type="cellIs" dxfId="8" priority="1664" operator="greaterThan">
      <formula>50.05</formula>
    </cfRule>
  </conditionalFormatting>
  <conditionalFormatting sqref="C24">
    <cfRule type="cellIs" dxfId="7" priority="1665" operator="lessThan">
      <formula>49.85</formula>
    </cfRule>
  </conditionalFormatting>
  <conditionalFormatting sqref="C24">
    <cfRule type="cellIs" dxfId="8" priority="1666" operator="greaterThan">
      <formula>50.05</formula>
    </cfRule>
  </conditionalFormatting>
  <conditionalFormatting sqref="C25">
    <cfRule type="cellIs" dxfId="7" priority="1667" operator="lessThan">
      <formula>49.85</formula>
    </cfRule>
  </conditionalFormatting>
  <conditionalFormatting sqref="C25">
    <cfRule type="cellIs" dxfId="8" priority="1668" operator="greaterThan">
      <formula>50.05</formula>
    </cfRule>
  </conditionalFormatting>
  <conditionalFormatting sqref="C26">
    <cfRule type="cellIs" dxfId="7" priority="1669" operator="lessThan">
      <formula>49.85</formula>
    </cfRule>
  </conditionalFormatting>
  <conditionalFormatting sqref="C26">
    <cfRule type="cellIs" dxfId="8" priority="1670" operator="greaterThan">
      <formula>50.05</formula>
    </cfRule>
  </conditionalFormatting>
  <conditionalFormatting sqref="C27">
    <cfRule type="cellIs" dxfId="7" priority="1671" operator="lessThan">
      <formula>49.85</formula>
    </cfRule>
  </conditionalFormatting>
  <conditionalFormatting sqref="C27">
    <cfRule type="cellIs" dxfId="8" priority="1672" operator="greaterThan">
      <formula>50.05</formula>
    </cfRule>
  </conditionalFormatting>
  <conditionalFormatting sqref="C28">
    <cfRule type="cellIs" dxfId="7" priority="1673" operator="lessThan">
      <formula>49.85</formula>
    </cfRule>
  </conditionalFormatting>
  <conditionalFormatting sqref="C28">
    <cfRule type="cellIs" dxfId="8" priority="1674" operator="greaterThan">
      <formula>50.05</formula>
    </cfRule>
  </conditionalFormatting>
  <conditionalFormatting sqref="C29">
    <cfRule type="cellIs" dxfId="7" priority="1675" operator="lessThan">
      <formula>49.85</formula>
    </cfRule>
  </conditionalFormatting>
  <conditionalFormatting sqref="C29">
    <cfRule type="cellIs" dxfId="8" priority="1676" operator="greaterThan">
      <formula>50.05</formula>
    </cfRule>
  </conditionalFormatting>
  <conditionalFormatting sqref="C30">
    <cfRule type="cellIs" dxfId="7" priority="1677" operator="lessThan">
      <formula>49.85</formula>
    </cfRule>
  </conditionalFormatting>
  <conditionalFormatting sqref="C30">
    <cfRule type="cellIs" dxfId="8" priority="1678" operator="greaterThan">
      <formula>50.05</formula>
    </cfRule>
  </conditionalFormatting>
  <conditionalFormatting sqref="C31">
    <cfRule type="cellIs" dxfId="7" priority="1679" operator="lessThan">
      <formula>49.85</formula>
    </cfRule>
  </conditionalFormatting>
  <conditionalFormatting sqref="C31">
    <cfRule type="cellIs" dxfId="8" priority="1680" operator="greaterThan">
      <formula>50.05</formula>
    </cfRule>
  </conditionalFormatting>
  <conditionalFormatting sqref="C32">
    <cfRule type="cellIs" dxfId="7" priority="1681" operator="lessThan">
      <formula>49.85</formula>
    </cfRule>
  </conditionalFormatting>
  <conditionalFormatting sqref="C32">
    <cfRule type="cellIs" dxfId="8" priority="1682" operator="greaterThan">
      <formula>50.05</formula>
    </cfRule>
  </conditionalFormatting>
  <conditionalFormatting sqref="C33">
    <cfRule type="cellIs" dxfId="7" priority="1683" operator="lessThan">
      <formula>49.85</formula>
    </cfRule>
  </conditionalFormatting>
  <conditionalFormatting sqref="C33">
    <cfRule type="cellIs" dxfId="8" priority="1684" operator="greaterThan">
      <formula>50.05</formula>
    </cfRule>
  </conditionalFormatting>
  <conditionalFormatting sqref="C34">
    <cfRule type="cellIs" dxfId="7" priority="1685" operator="lessThan">
      <formula>49.85</formula>
    </cfRule>
  </conditionalFormatting>
  <conditionalFormatting sqref="C34">
    <cfRule type="cellIs" dxfId="8" priority="1686" operator="greaterThan">
      <formula>50.05</formula>
    </cfRule>
  </conditionalFormatting>
  <conditionalFormatting sqref="C35">
    <cfRule type="cellIs" dxfId="7" priority="1687" operator="lessThan">
      <formula>49.85</formula>
    </cfRule>
  </conditionalFormatting>
  <conditionalFormatting sqref="C35">
    <cfRule type="cellIs" dxfId="8" priority="1688" operator="greaterThan">
      <formula>50.05</formula>
    </cfRule>
  </conditionalFormatting>
  <conditionalFormatting sqref="C36">
    <cfRule type="cellIs" dxfId="7" priority="1689" operator="lessThan">
      <formula>49.85</formula>
    </cfRule>
  </conditionalFormatting>
  <conditionalFormatting sqref="C36">
    <cfRule type="cellIs" dxfId="8" priority="1690" operator="greaterThan">
      <formula>50.05</formula>
    </cfRule>
  </conditionalFormatting>
  <conditionalFormatting sqref="C37">
    <cfRule type="cellIs" dxfId="7" priority="1691" operator="lessThan">
      <formula>49.85</formula>
    </cfRule>
  </conditionalFormatting>
  <conditionalFormatting sqref="C37">
    <cfRule type="cellIs" dxfId="8" priority="1692" operator="greaterThan">
      <formula>50.05</formula>
    </cfRule>
  </conditionalFormatting>
  <conditionalFormatting sqref="C38">
    <cfRule type="cellIs" dxfId="7" priority="1693" operator="lessThan">
      <formula>49.85</formula>
    </cfRule>
  </conditionalFormatting>
  <conditionalFormatting sqref="C38">
    <cfRule type="cellIs" dxfId="8" priority="1694" operator="greaterThan">
      <formula>50.05</formula>
    </cfRule>
  </conditionalFormatting>
  <conditionalFormatting sqref="C39">
    <cfRule type="cellIs" dxfId="7" priority="1695" operator="lessThan">
      <formula>49.85</formula>
    </cfRule>
  </conditionalFormatting>
  <conditionalFormatting sqref="C39">
    <cfRule type="cellIs" dxfId="8" priority="1696" operator="greaterThan">
      <formula>50.05</formula>
    </cfRule>
  </conditionalFormatting>
  <conditionalFormatting sqref="C40">
    <cfRule type="cellIs" dxfId="7" priority="1697" operator="lessThan">
      <formula>49.85</formula>
    </cfRule>
  </conditionalFormatting>
  <conditionalFormatting sqref="C40">
    <cfRule type="cellIs" dxfId="8" priority="1698" operator="greaterThan">
      <formula>50.05</formula>
    </cfRule>
  </conditionalFormatting>
  <conditionalFormatting sqref="C41">
    <cfRule type="cellIs" dxfId="7" priority="1699" operator="lessThan">
      <formula>49.85</formula>
    </cfRule>
  </conditionalFormatting>
  <conditionalFormatting sqref="C41">
    <cfRule type="cellIs" dxfId="8" priority="1700" operator="greaterThan">
      <formula>50.05</formula>
    </cfRule>
  </conditionalFormatting>
  <conditionalFormatting sqref="C42">
    <cfRule type="cellIs" dxfId="7" priority="1701" operator="lessThan">
      <formula>49.85</formula>
    </cfRule>
  </conditionalFormatting>
  <conditionalFormatting sqref="C42">
    <cfRule type="cellIs" dxfId="8" priority="1702" operator="greaterThan">
      <formula>50.05</formula>
    </cfRule>
  </conditionalFormatting>
  <conditionalFormatting sqref="C43">
    <cfRule type="cellIs" dxfId="7" priority="1703" operator="lessThan">
      <formula>49.85</formula>
    </cfRule>
  </conditionalFormatting>
  <conditionalFormatting sqref="C43">
    <cfRule type="cellIs" dxfId="8" priority="1704" operator="greaterThan">
      <formula>50.05</formula>
    </cfRule>
  </conditionalFormatting>
  <conditionalFormatting sqref="C44">
    <cfRule type="cellIs" dxfId="7" priority="1705" operator="lessThan">
      <formula>49.85</formula>
    </cfRule>
  </conditionalFormatting>
  <conditionalFormatting sqref="C44">
    <cfRule type="cellIs" dxfId="8" priority="1706" operator="greaterThan">
      <formula>50.05</formula>
    </cfRule>
  </conditionalFormatting>
  <conditionalFormatting sqref="C45">
    <cfRule type="cellIs" dxfId="7" priority="1707" operator="lessThan">
      <formula>49.85</formula>
    </cfRule>
  </conditionalFormatting>
  <conditionalFormatting sqref="C45">
    <cfRule type="cellIs" dxfId="8" priority="1708" operator="greaterThan">
      <formula>50.05</formula>
    </cfRule>
  </conditionalFormatting>
  <conditionalFormatting sqref="C46">
    <cfRule type="cellIs" dxfId="7" priority="1709" operator="lessThan">
      <formula>49.85</formula>
    </cfRule>
  </conditionalFormatting>
  <conditionalFormatting sqref="C46">
    <cfRule type="cellIs" dxfId="8" priority="1710" operator="greaterThan">
      <formula>50.05</formula>
    </cfRule>
  </conditionalFormatting>
  <conditionalFormatting sqref="C47">
    <cfRule type="cellIs" dxfId="7" priority="1711" operator="lessThan">
      <formula>49.85</formula>
    </cfRule>
  </conditionalFormatting>
  <conditionalFormatting sqref="C47">
    <cfRule type="cellIs" dxfId="8" priority="1712" operator="greaterThan">
      <formula>50.05</formula>
    </cfRule>
  </conditionalFormatting>
  <conditionalFormatting sqref="C48">
    <cfRule type="cellIs" dxfId="7" priority="1713" operator="lessThan">
      <formula>49.85</formula>
    </cfRule>
  </conditionalFormatting>
  <conditionalFormatting sqref="C48">
    <cfRule type="cellIs" dxfId="8" priority="1714" operator="greaterThan">
      <formula>50.05</formula>
    </cfRule>
  </conditionalFormatting>
  <conditionalFormatting sqref="C49">
    <cfRule type="cellIs" dxfId="7" priority="1715" operator="lessThan">
      <formula>49.85</formula>
    </cfRule>
  </conditionalFormatting>
  <conditionalFormatting sqref="C49">
    <cfRule type="cellIs" dxfId="8" priority="1716" operator="greaterThan">
      <formula>50.05</formula>
    </cfRule>
  </conditionalFormatting>
  <conditionalFormatting sqref="C50">
    <cfRule type="cellIs" dxfId="7" priority="1717" operator="lessThan">
      <formula>49.85</formula>
    </cfRule>
  </conditionalFormatting>
  <conditionalFormatting sqref="C50">
    <cfRule type="cellIs" dxfId="8" priority="1718" operator="greaterThan">
      <formula>50.05</formula>
    </cfRule>
  </conditionalFormatting>
  <conditionalFormatting sqref="C51">
    <cfRule type="cellIs" dxfId="7" priority="1719" operator="lessThan">
      <formula>49.85</formula>
    </cfRule>
  </conditionalFormatting>
  <conditionalFormatting sqref="C51">
    <cfRule type="cellIs" dxfId="8" priority="1720" operator="greaterThan">
      <formula>50.05</formula>
    </cfRule>
  </conditionalFormatting>
  <conditionalFormatting sqref="C52">
    <cfRule type="cellIs" dxfId="7" priority="1721" operator="lessThan">
      <formula>49.85</formula>
    </cfRule>
  </conditionalFormatting>
  <conditionalFormatting sqref="C52">
    <cfRule type="cellIs" dxfId="8" priority="1722" operator="greaterThan">
      <formula>50.05</formula>
    </cfRule>
  </conditionalFormatting>
  <conditionalFormatting sqref="C53">
    <cfRule type="cellIs" dxfId="7" priority="1723" operator="lessThan">
      <formula>49.85</formula>
    </cfRule>
  </conditionalFormatting>
  <conditionalFormatting sqref="C53">
    <cfRule type="cellIs" dxfId="8" priority="1724" operator="greaterThan">
      <formula>50.05</formula>
    </cfRule>
  </conditionalFormatting>
  <conditionalFormatting sqref="C54">
    <cfRule type="cellIs" dxfId="7" priority="1725" operator="lessThan">
      <formula>49.85</formula>
    </cfRule>
  </conditionalFormatting>
  <conditionalFormatting sqref="C54">
    <cfRule type="cellIs" dxfId="8" priority="1726" operator="greaterThan">
      <formula>50.05</formula>
    </cfRule>
  </conditionalFormatting>
  <conditionalFormatting sqref="C55">
    <cfRule type="cellIs" dxfId="7" priority="1727" operator="lessThan">
      <formula>49.85</formula>
    </cfRule>
  </conditionalFormatting>
  <conditionalFormatting sqref="C55">
    <cfRule type="cellIs" dxfId="8" priority="1728" operator="greaterThan">
      <formula>50.05</formula>
    </cfRule>
  </conditionalFormatting>
  <conditionalFormatting sqref="C56">
    <cfRule type="cellIs" dxfId="7" priority="1729" operator="lessThan">
      <formula>49.85</formula>
    </cfRule>
  </conditionalFormatting>
  <conditionalFormatting sqref="C56">
    <cfRule type="cellIs" dxfId="8" priority="1730" operator="greaterThan">
      <formula>50.05</formula>
    </cfRule>
  </conditionalFormatting>
  <conditionalFormatting sqref="C57">
    <cfRule type="cellIs" dxfId="7" priority="1731" operator="lessThan">
      <formula>49.85</formula>
    </cfRule>
  </conditionalFormatting>
  <conditionalFormatting sqref="C57">
    <cfRule type="cellIs" dxfId="8" priority="1732" operator="greaterThan">
      <formula>50.05</formula>
    </cfRule>
  </conditionalFormatting>
  <conditionalFormatting sqref="C58">
    <cfRule type="cellIs" dxfId="7" priority="1733" operator="lessThan">
      <formula>49.85</formula>
    </cfRule>
  </conditionalFormatting>
  <conditionalFormatting sqref="C58">
    <cfRule type="cellIs" dxfId="8" priority="1734" operator="greaterThan">
      <formula>50.05</formula>
    </cfRule>
  </conditionalFormatting>
  <conditionalFormatting sqref="C59">
    <cfRule type="cellIs" dxfId="7" priority="1735" operator="lessThan">
      <formula>49.85</formula>
    </cfRule>
  </conditionalFormatting>
  <conditionalFormatting sqref="C59">
    <cfRule type="cellIs" dxfId="8" priority="1736" operator="greaterThan">
      <formula>50.05</formula>
    </cfRule>
  </conditionalFormatting>
  <conditionalFormatting sqref="C60">
    <cfRule type="cellIs" dxfId="7" priority="1737" operator="lessThan">
      <formula>49.85</formula>
    </cfRule>
  </conditionalFormatting>
  <conditionalFormatting sqref="C60">
    <cfRule type="cellIs" dxfId="8" priority="1738" operator="greaterThan">
      <formula>50.05</formula>
    </cfRule>
  </conditionalFormatting>
  <conditionalFormatting sqref="C61">
    <cfRule type="cellIs" dxfId="7" priority="1739" operator="lessThan">
      <formula>49.85</formula>
    </cfRule>
  </conditionalFormatting>
  <conditionalFormatting sqref="C61">
    <cfRule type="cellIs" dxfId="8" priority="1740" operator="greaterThan">
      <formula>50.05</formula>
    </cfRule>
  </conditionalFormatting>
  <conditionalFormatting sqref="C62">
    <cfRule type="cellIs" dxfId="7" priority="1741" operator="lessThan">
      <formula>49.85</formula>
    </cfRule>
  </conditionalFormatting>
  <conditionalFormatting sqref="C62">
    <cfRule type="cellIs" dxfId="8" priority="1742" operator="greaterThan">
      <formula>50.05</formula>
    </cfRule>
  </conditionalFormatting>
  <conditionalFormatting sqref="C63">
    <cfRule type="cellIs" dxfId="7" priority="1743" operator="lessThan">
      <formula>49.85</formula>
    </cfRule>
  </conditionalFormatting>
  <conditionalFormatting sqref="C63">
    <cfRule type="cellIs" dxfId="8" priority="1744" operator="greaterThan">
      <formula>50.05</formula>
    </cfRule>
  </conditionalFormatting>
  <conditionalFormatting sqref="C64">
    <cfRule type="cellIs" dxfId="7" priority="1745" operator="lessThan">
      <formula>49.85</formula>
    </cfRule>
  </conditionalFormatting>
  <conditionalFormatting sqref="C64">
    <cfRule type="cellIs" dxfId="8" priority="1746" operator="greaterThan">
      <formula>50.05</formula>
    </cfRule>
  </conditionalFormatting>
  <conditionalFormatting sqref="C65">
    <cfRule type="cellIs" dxfId="7" priority="1747" operator="lessThan">
      <formula>49.85</formula>
    </cfRule>
  </conditionalFormatting>
  <conditionalFormatting sqref="C65">
    <cfRule type="cellIs" dxfId="8" priority="1748" operator="greaterThan">
      <formula>50.05</formula>
    </cfRule>
  </conditionalFormatting>
  <conditionalFormatting sqref="C66">
    <cfRule type="cellIs" dxfId="7" priority="1749" operator="lessThan">
      <formula>49.85</formula>
    </cfRule>
  </conditionalFormatting>
  <conditionalFormatting sqref="C66">
    <cfRule type="cellIs" dxfId="8" priority="1750" operator="greaterThan">
      <formula>50.05</formula>
    </cfRule>
  </conditionalFormatting>
  <conditionalFormatting sqref="C67">
    <cfRule type="cellIs" dxfId="7" priority="1751" operator="lessThan">
      <formula>49.85</formula>
    </cfRule>
  </conditionalFormatting>
  <conditionalFormatting sqref="C67">
    <cfRule type="cellIs" dxfId="8" priority="1752" operator="greaterThan">
      <formula>50.05</formula>
    </cfRule>
  </conditionalFormatting>
  <conditionalFormatting sqref="C68">
    <cfRule type="cellIs" dxfId="7" priority="1753" operator="lessThan">
      <formula>49.85</formula>
    </cfRule>
  </conditionalFormatting>
  <conditionalFormatting sqref="C68">
    <cfRule type="cellIs" dxfId="8" priority="1754" operator="greaterThan">
      <formula>50.05</formula>
    </cfRule>
  </conditionalFormatting>
  <conditionalFormatting sqref="C69">
    <cfRule type="cellIs" dxfId="7" priority="1755" operator="lessThan">
      <formula>49.85</formula>
    </cfRule>
  </conditionalFormatting>
  <conditionalFormatting sqref="C69">
    <cfRule type="cellIs" dxfId="8" priority="1756" operator="greaterThan">
      <formula>50.05</formula>
    </cfRule>
  </conditionalFormatting>
  <conditionalFormatting sqref="C70">
    <cfRule type="cellIs" dxfId="7" priority="1757" operator="lessThan">
      <formula>49.85</formula>
    </cfRule>
  </conditionalFormatting>
  <conditionalFormatting sqref="C70">
    <cfRule type="cellIs" dxfId="8" priority="1758" operator="greaterThan">
      <formula>50.05</formula>
    </cfRule>
  </conditionalFormatting>
  <conditionalFormatting sqref="C71">
    <cfRule type="cellIs" dxfId="7" priority="1759" operator="lessThan">
      <formula>49.85</formula>
    </cfRule>
  </conditionalFormatting>
  <conditionalFormatting sqref="C71">
    <cfRule type="cellIs" dxfId="8" priority="1760" operator="greaterThan">
      <formula>50.05</formula>
    </cfRule>
  </conditionalFormatting>
  <conditionalFormatting sqref="C72">
    <cfRule type="cellIs" dxfId="7" priority="1761" operator="lessThan">
      <formula>49.85</formula>
    </cfRule>
  </conditionalFormatting>
  <conditionalFormatting sqref="C72">
    <cfRule type="cellIs" dxfId="8" priority="1762" operator="greaterThan">
      <formula>50.05</formula>
    </cfRule>
  </conditionalFormatting>
  <conditionalFormatting sqref="C73">
    <cfRule type="cellIs" dxfId="7" priority="1763" operator="lessThan">
      <formula>49.85</formula>
    </cfRule>
  </conditionalFormatting>
  <conditionalFormatting sqref="C73">
    <cfRule type="cellIs" dxfId="8" priority="1764" operator="greaterThan">
      <formula>50.05</formula>
    </cfRule>
  </conditionalFormatting>
  <conditionalFormatting sqref="C74">
    <cfRule type="cellIs" dxfId="7" priority="1765" operator="lessThan">
      <formula>49.85</formula>
    </cfRule>
  </conditionalFormatting>
  <conditionalFormatting sqref="C74">
    <cfRule type="cellIs" dxfId="8" priority="1766" operator="greaterThan">
      <formula>50.05</formula>
    </cfRule>
  </conditionalFormatting>
  <conditionalFormatting sqref="C75">
    <cfRule type="cellIs" dxfId="7" priority="1767" operator="lessThan">
      <formula>49.85</formula>
    </cfRule>
  </conditionalFormatting>
  <conditionalFormatting sqref="C75">
    <cfRule type="cellIs" dxfId="8" priority="1768" operator="greaterThan">
      <formula>50.05</formula>
    </cfRule>
  </conditionalFormatting>
  <conditionalFormatting sqref="C76">
    <cfRule type="cellIs" dxfId="7" priority="1769" operator="lessThan">
      <formula>49.85</formula>
    </cfRule>
  </conditionalFormatting>
  <conditionalFormatting sqref="C76">
    <cfRule type="cellIs" dxfId="8" priority="1770" operator="greaterThan">
      <formula>50.05</formula>
    </cfRule>
  </conditionalFormatting>
  <conditionalFormatting sqref="C77">
    <cfRule type="cellIs" dxfId="7" priority="1771" operator="lessThan">
      <formula>49.85</formula>
    </cfRule>
  </conditionalFormatting>
  <conditionalFormatting sqref="C77">
    <cfRule type="cellIs" dxfId="8" priority="1772" operator="greaterThan">
      <formula>50.05</formula>
    </cfRule>
  </conditionalFormatting>
  <conditionalFormatting sqref="C78">
    <cfRule type="cellIs" dxfId="7" priority="1773" operator="lessThan">
      <formula>49.85</formula>
    </cfRule>
  </conditionalFormatting>
  <conditionalFormatting sqref="C78">
    <cfRule type="cellIs" dxfId="8" priority="1774" operator="greaterThan">
      <formula>50.05</formula>
    </cfRule>
  </conditionalFormatting>
  <conditionalFormatting sqref="C79">
    <cfRule type="cellIs" dxfId="7" priority="1775" operator="lessThan">
      <formula>49.85</formula>
    </cfRule>
  </conditionalFormatting>
  <conditionalFormatting sqref="C79">
    <cfRule type="cellIs" dxfId="8" priority="1776" operator="greaterThan">
      <formula>50.05</formula>
    </cfRule>
  </conditionalFormatting>
  <conditionalFormatting sqref="C80">
    <cfRule type="cellIs" dxfId="7" priority="1777" operator="lessThan">
      <formula>49.85</formula>
    </cfRule>
  </conditionalFormatting>
  <conditionalFormatting sqref="C80">
    <cfRule type="cellIs" dxfId="8" priority="1778" operator="greaterThan">
      <formula>50.05</formula>
    </cfRule>
  </conditionalFormatting>
  <conditionalFormatting sqref="C81">
    <cfRule type="cellIs" dxfId="7" priority="1779" operator="lessThan">
      <formula>49.85</formula>
    </cfRule>
  </conditionalFormatting>
  <conditionalFormatting sqref="C81">
    <cfRule type="cellIs" dxfId="8" priority="1780" operator="greaterThan">
      <formula>50.05</formula>
    </cfRule>
  </conditionalFormatting>
  <conditionalFormatting sqref="C82">
    <cfRule type="cellIs" dxfId="7" priority="1781" operator="lessThan">
      <formula>49.85</formula>
    </cfRule>
  </conditionalFormatting>
  <conditionalFormatting sqref="C82">
    <cfRule type="cellIs" dxfId="8" priority="1782" operator="greaterThan">
      <formula>50.05</formula>
    </cfRule>
  </conditionalFormatting>
  <conditionalFormatting sqref="C83">
    <cfRule type="cellIs" dxfId="7" priority="1783" operator="lessThan">
      <formula>49.85</formula>
    </cfRule>
  </conditionalFormatting>
  <conditionalFormatting sqref="C83">
    <cfRule type="cellIs" dxfId="8" priority="1784" operator="greaterThan">
      <formula>50.05</formula>
    </cfRule>
  </conditionalFormatting>
  <conditionalFormatting sqref="C84">
    <cfRule type="cellIs" dxfId="7" priority="1785" operator="lessThan">
      <formula>49.85</formula>
    </cfRule>
  </conditionalFormatting>
  <conditionalFormatting sqref="C84">
    <cfRule type="cellIs" dxfId="8" priority="1786" operator="greaterThan">
      <formula>50.05</formula>
    </cfRule>
  </conditionalFormatting>
  <conditionalFormatting sqref="C85">
    <cfRule type="cellIs" dxfId="7" priority="1787" operator="lessThan">
      <formula>49.85</formula>
    </cfRule>
  </conditionalFormatting>
  <conditionalFormatting sqref="C85">
    <cfRule type="cellIs" dxfId="8" priority="1788" operator="greaterThan">
      <formula>50.05</formula>
    </cfRule>
  </conditionalFormatting>
  <conditionalFormatting sqref="C86">
    <cfRule type="cellIs" dxfId="7" priority="1789" operator="lessThan">
      <formula>49.85</formula>
    </cfRule>
  </conditionalFormatting>
  <conditionalFormatting sqref="C86">
    <cfRule type="cellIs" dxfId="8" priority="1790" operator="greaterThan">
      <formula>50.05</formula>
    </cfRule>
  </conditionalFormatting>
  <conditionalFormatting sqref="C87">
    <cfRule type="cellIs" dxfId="7" priority="1791" operator="lessThan">
      <formula>49.85</formula>
    </cfRule>
  </conditionalFormatting>
  <conditionalFormatting sqref="C87">
    <cfRule type="cellIs" dxfId="8" priority="1792" operator="greaterThan">
      <formula>50.05</formula>
    </cfRule>
  </conditionalFormatting>
  <conditionalFormatting sqref="C88">
    <cfRule type="cellIs" dxfId="7" priority="1793" operator="lessThan">
      <formula>49.85</formula>
    </cfRule>
  </conditionalFormatting>
  <conditionalFormatting sqref="C88">
    <cfRule type="cellIs" dxfId="8" priority="1794" operator="greaterThan">
      <formula>50.05</formula>
    </cfRule>
  </conditionalFormatting>
  <conditionalFormatting sqref="C89">
    <cfRule type="cellIs" dxfId="7" priority="1795" operator="lessThan">
      <formula>49.85</formula>
    </cfRule>
  </conditionalFormatting>
  <conditionalFormatting sqref="C89">
    <cfRule type="cellIs" dxfId="8" priority="1796" operator="greaterThan">
      <formula>50.05</formula>
    </cfRule>
  </conditionalFormatting>
  <conditionalFormatting sqref="C90">
    <cfRule type="cellIs" dxfId="7" priority="1797" operator="lessThan">
      <formula>49.85</formula>
    </cfRule>
  </conditionalFormatting>
  <conditionalFormatting sqref="C90">
    <cfRule type="cellIs" dxfId="8" priority="1798" operator="greaterThan">
      <formula>50.05</formula>
    </cfRule>
  </conditionalFormatting>
  <conditionalFormatting sqref="C91">
    <cfRule type="cellIs" dxfId="7" priority="1799" operator="lessThan">
      <formula>49.85</formula>
    </cfRule>
  </conditionalFormatting>
  <conditionalFormatting sqref="C91">
    <cfRule type="cellIs" dxfId="8" priority="1800" operator="greaterThan">
      <formula>50.05</formula>
    </cfRule>
  </conditionalFormatting>
  <conditionalFormatting sqref="C92">
    <cfRule type="cellIs" dxfId="7" priority="1801" operator="lessThan">
      <formula>49.85</formula>
    </cfRule>
  </conditionalFormatting>
  <conditionalFormatting sqref="C92">
    <cfRule type="cellIs" dxfId="8" priority="1802" operator="greaterThan">
      <formula>50.05</formula>
    </cfRule>
  </conditionalFormatting>
  <conditionalFormatting sqref="C93">
    <cfRule type="cellIs" dxfId="7" priority="1803" operator="lessThan">
      <formula>49.85</formula>
    </cfRule>
  </conditionalFormatting>
  <conditionalFormatting sqref="C93">
    <cfRule type="cellIs" dxfId="8" priority="1804" operator="greaterThan">
      <formula>50.05</formula>
    </cfRule>
  </conditionalFormatting>
  <conditionalFormatting sqref="C94">
    <cfRule type="cellIs" dxfId="7" priority="1805" operator="lessThan">
      <formula>49.85</formula>
    </cfRule>
  </conditionalFormatting>
  <conditionalFormatting sqref="C94">
    <cfRule type="cellIs" dxfId="8" priority="1806" operator="greaterThan">
      <formula>50.05</formula>
    </cfRule>
  </conditionalFormatting>
  <conditionalFormatting sqref="C95">
    <cfRule type="cellIs" dxfId="7" priority="1807" operator="lessThan">
      <formula>49.85</formula>
    </cfRule>
  </conditionalFormatting>
  <conditionalFormatting sqref="C95">
    <cfRule type="cellIs" dxfId="8" priority="1808" operator="greaterThan">
      <formula>50.05</formula>
    </cfRule>
  </conditionalFormatting>
  <conditionalFormatting sqref="C96">
    <cfRule type="cellIs" dxfId="7" priority="1809" operator="lessThan">
      <formula>49.85</formula>
    </cfRule>
  </conditionalFormatting>
  <conditionalFormatting sqref="C96">
    <cfRule type="cellIs" dxfId="8" priority="1810" operator="greaterThan">
      <formula>50.05</formula>
    </cfRule>
  </conditionalFormatting>
  <conditionalFormatting sqref="C97">
    <cfRule type="cellIs" dxfId="7" priority="1811" operator="lessThan">
      <formula>49.85</formula>
    </cfRule>
  </conditionalFormatting>
  <conditionalFormatting sqref="C97">
    <cfRule type="cellIs" dxfId="8" priority="1812" operator="greaterThan">
      <formula>50.05</formula>
    </cfRule>
  </conditionalFormatting>
  <conditionalFormatting sqref="C98">
    <cfRule type="cellIs" dxfId="7" priority="1813" operator="lessThan">
      <formula>49.85</formula>
    </cfRule>
  </conditionalFormatting>
  <conditionalFormatting sqref="C98">
    <cfRule type="cellIs" dxfId="8" priority="1814" operator="greaterThan">
      <formula>50.05</formula>
    </cfRule>
  </conditionalFormatting>
  <conditionalFormatting sqref="C99">
    <cfRule type="cellIs" dxfId="7" priority="1815" operator="lessThan">
      <formula>49.85</formula>
    </cfRule>
  </conditionalFormatting>
  <conditionalFormatting sqref="C99">
    <cfRule type="cellIs" dxfId="8" priority="1816" operator="greaterThan">
      <formula>50.05</formula>
    </cfRule>
  </conditionalFormatting>
  <conditionalFormatting sqref="C100">
    <cfRule type="cellIs" dxfId="7" priority="1817" operator="lessThan">
      <formula>49.85</formula>
    </cfRule>
  </conditionalFormatting>
  <conditionalFormatting sqref="C100">
    <cfRule type="cellIs" dxfId="8" priority="1818" operator="greaterThan">
      <formula>50.05</formula>
    </cfRule>
  </conditionalFormatting>
  <conditionalFormatting sqref="C101">
    <cfRule type="cellIs" dxfId="7" priority="1819" operator="lessThan">
      <formula>49.85</formula>
    </cfRule>
  </conditionalFormatting>
  <conditionalFormatting sqref="C101">
    <cfRule type="cellIs" dxfId="8" priority="1820" operator="greaterThan">
      <formula>50.05</formula>
    </cfRule>
  </conditionalFormatting>
  <conditionalFormatting sqref="C102">
    <cfRule type="cellIs" dxfId="7" priority="1821" operator="lessThan">
      <formula>49.85</formula>
    </cfRule>
  </conditionalFormatting>
  <conditionalFormatting sqref="C102">
    <cfRule type="cellIs" dxfId="8" priority="1822" operator="greaterThan">
      <formula>50.05</formula>
    </cfRule>
  </conditionalFormatting>
  <conditionalFormatting sqref="C103">
    <cfRule type="cellIs" dxfId="7" priority="1823" operator="lessThan">
      <formula>49.85</formula>
    </cfRule>
  </conditionalFormatting>
  <conditionalFormatting sqref="C103">
    <cfRule type="cellIs" dxfId="8" priority="1824" operator="greaterThan">
      <formula>50.05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cols>
    <col min="18" max="18" width="18.12" customWidth="true" style="0"/>
    <col min="25" max="25" width="17.4" customWidth="true" style="0"/>
    <col min="26" max="26" width="16.71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0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301.176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58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49.98</v>
      </c>
      <c r="D8" s="64">
        <f>ROUND(C8,2)</f>
        <v>49.98</v>
      </c>
      <c r="E8" s="65">
        <v>363.53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150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50.06</v>
      </c>
      <c r="D9" s="79">
        <f>ROUND(C9,2)</f>
        <v>50.06</v>
      </c>
      <c r="E9" s="65">
        <v>0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150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50.02</v>
      </c>
      <c r="D10" s="79">
        <f>ROUND(C10,2)</f>
        <v>50.02</v>
      </c>
      <c r="E10" s="65">
        <v>180.71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150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301.18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150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50.01</v>
      </c>
      <c r="D12" s="79">
        <f>ROUND(C12,2)</f>
        <v>50.01</v>
      </c>
      <c r="E12" s="65">
        <v>240.94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150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49.99</v>
      </c>
      <c r="D13" s="79">
        <f>ROUND(C13,2)</f>
        <v>49.99</v>
      </c>
      <c r="E13" s="65">
        <v>332.35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150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49.97</v>
      </c>
      <c r="D14" s="79">
        <f>ROUND(C14,2)</f>
        <v>49.97</v>
      </c>
      <c r="E14" s="65">
        <v>394.71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150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50.02</v>
      </c>
      <c r="D15" s="79">
        <f>ROUND(C15,2)</f>
        <v>50.02</v>
      </c>
      <c r="E15" s="65">
        <v>180.71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150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49.97</v>
      </c>
      <c r="D16" s="79">
        <f>ROUND(C16,2)</f>
        <v>49.97</v>
      </c>
      <c r="E16" s="65">
        <v>394.71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150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49.92</v>
      </c>
      <c r="D17" s="79">
        <f>ROUND(C17,2)</f>
        <v>49.92</v>
      </c>
      <c r="E17" s="65">
        <v>550.59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150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49.96</v>
      </c>
      <c r="D18" s="79">
        <f>ROUND(C18,2)</f>
        <v>49.96</v>
      </c>
      <c r="E18" s="65">
        <v>425.88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150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49.98</v>
      </c>
      <c r="D19" s="79">
        <f>ROUND(C19,2)</f>
        <v>49.98</v>
      </c>
      <c r="E19" s="65">
        <v>363.53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150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49.99</v>
      </c>
      <c r="D20" s="79">
        <f>ROUND(C20,2)</f>
        <v>49.99</v>
      </c>
      <c r="E20" s="65">
        <v>332.35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150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50</v>
      </c>
      <c r="D21" s="79">
        <f>ROUND(C21,2)</f>
        <v>50</v>
      </c>
      <c r="E21" s="65">
        <v>301.18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150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49.99</v>
      </c>
      <c r="D22" s="79">
        <f>ROUND(C22,2)</f>
        <v>49.99</v>
      </c>
      <c r="E22" s="65">
        <v>332.35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150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50</v>
      </c>
      <c r="D23" s="79">
        <f>ROUND(C23,2)</f>
        <v>50</v>
      </c>
      <c r="E23" s="65">
        <v>301.18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150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49.99</v>
      </c>
      <c r="D24" s="79">
        <f>ROUND(C24,2)</f>
        <v>49.99</v>
      </c>
      <c r="E24" s="65">
        <v>332.35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150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49.98</v>
      </c>
      <c r="D25" s="79">
        <f>ROUND(C25,2)</f>
        <v>49.98</v>
      </c>
      <c r="E25" s="65">
        <v>363.53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150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49.99</v>
      </c>
      <c r="D26" s="79">
        <f>ROUND(C26,2)</f>
        <v>49.99</v>
      </c>
      <c r="E26" s="65">
        <v>332.35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150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50.05</v>
      </c>
      <c r="D27" s="79">
        <f>ROUND(C27,2)</f>
        <v>50.05</v>
      </c>
      <c r="E27" s="65">
        <v>0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150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50.02</v>
      </c>
      <c r="D28" s="79">
        <f>ROUND(C28,2)</f>
        <v>50.02</v>
      </c>
      <c r="E28" s="65">
        <v>180.71</v>
      </c>
      <c r="F28" s="66">
        <v>0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</v>
      </c>
      <c r="T28" s="65">
        <f>MIN($T$6/100*F28,200)</f>
        <v>0</v>
      </c>
      <c r="U28" s="65">
        <f>MIN($U$6/100*F28,250)</f>
        <v>0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150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50</v>
      </c>
      <c r="D29" s="79">
        <f>ROUND(C29,2)</f>
        <v>50</v>
      </c>
      <c r="E29" s="65">
        <v>301.18</v>
      </c>
      <c r="F29" s="66">
        <v>0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</v>
      </c>
      <c r="T29" s="65">
        <f>MIN($T$6/100*F29,200)</f>
        <v>0</v>
      </c>
      <c r="U29" s="65">
        <f>MIN($U$6/100*F29,250)</f>
        <v>0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150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50</v>
      </c>
      <c r="D30" s="79">
        <f>ROUND(C30,2)</f>
        <v>50</v>
      </c>
      <c r="E30" s="65">
        <v>301.18</v>
      </c>
      <c r="F30" s="66">
        <v>0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</v>
      </c>
      <c r="T30" s="65">
        <f>MIN($T$6/100*F30,200)</f>
        <v>0</v>
      </c>
      <c r="U30" s="65">
        <f>MIN($U$6/100*F30,250)</f>
        <v>0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150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50.02</v>
      </c>
      <c r="D31" s="79">
        <f>ROUND(C31,2)</f>
        <v>50.02</v>
      </c>
      <c r="E31" s="65">
        <v>180.71</v>
      </c>
      <c r="F31" s="66">
        <v>0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</v>
      </c>
      <c r="T31" s="65">
        <f>MIN($T$6/100*F31,200)</f>
        <v>0</v>
      </c>
      <c r="U31" s="65">
        <f>MIN($U$6/100*F31,250)</f>
        <v>0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150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50.03</v>
      </c>
      <c r="D32" s="79">
        <f>ROUND(C32,2)</f>
        <v>50.03</v>
      </c>
      <c r="E32" s="65">
        <v>120.47</v>
      </c>
      <c r="F32" s="66">
        <v>0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</v>
      </c>
      <c r="T32" s="65">
        <f>MIN($T$6/100*F32,200)</f>
        <v>0</v>
      </c>
      <c r="U32" s="65">
        <f>MIN($U$6/100*F32,250)</f>
        <v>0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150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50.04</v>
      </c>
      <c r="D33" s="79">
        <f>ROUND(C33,2)</f>
        <v>50.04</v>
      </c>
      <c r="E33" s="65">
        <v>60.24</v>
      </c>
      <c r="F33" s="66">
        <v>0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</v>
      </c>
      <c r="T33" s="65">
        <f>MIN($T$6/100*F33,200)</f>
        <v>0</v>
      </c>
      <c r="U33" s="65">
        <f>MIN($U$6/100*F33,250)</f>
        <v>0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150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50.02</v>
      </c>
      <c r="D34" s="79">
        <f>ROUND(C34,2)</f>
        <v>50.02</v>
      </c>
      <c r="E34" s="65">
        <v>180.71</v>
      </c>
      <c r="F34" s="66">
        <v>0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</v>
      </c>
      <c r="T34" s="65">
        <f>MIN($T$6/100*F34,200)</f>
        <v>0</v>
      </c>
      <c r="U34" s="65">
        <f>MIN($U$6/100*F34,250)</f>
        <v>0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150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50.01</v>
      </c>
      <c r="D35" s="79">
        <f>ROUND(C35,2)</f>
        <v>50.01</v>
      </c>
      <c r="E35" s="65">
        <v>240.94</v>
      </c>
      <c r="F35" s="66">
        <v>0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</v>
      </c>
      <c r="T35" s="65">
        <f>MIN($T$6/100*F35,200)</f>
        <v>0</v>
      </c>
      <c r="U35" s="65">
        <f>MIN($U$6/100*F35,250)</f>
        <v>0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150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49.99</v>
      </c>
      <c r="D36" s="79">
        <f>ROUND(C36,2)</f>
        <v>49.99</v>
      </c>
      <c r="E36" s="65">
        <v>332.35</v>
      </c>
      <c r="F36" s="66">
        <v>0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</v>
      </c>
      <c r="T36" s="65">
        <f>MIN($T$6/100*F36,200)</f>
        <v>0</v>
      </c>
      <c r="U36" s="65">
        <f>MIN($U$6/100*F36,250)</f>
        <v>0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150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49.95</v>
      </c>
      <c r="D37" s="79">
        <f>ROUND(C37,2)</f>
        <v>49.95</v>
      </c>
      <c r="E37" s="65">
        <v>457.06</v>
      </c>
      <c r="F37" s="66">
        <v>0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</v>
      </c>
      <c r="T37" s="65">
        <f>MIN($T$6/100*F37,200)</f>
        <v>0</v>
      </c>
      <c r="U37" s="65">
        <f>MIN($U$6/100*F37,250)</f>
        <v>0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150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49.96</v>
      </c>
      <c r="D38" s="79">
        <f>ROUND(C38,2)</f>
        <v>49.96</v>
      </c>
      <c r="E38" s="65">
        <v>425.88</v>
      </c>
      <c r="F38" s="66">
        <v>0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</v>
      </c>
      <c r="T38" s="65">
        <f>MIN($T$6/100*F38,200)</f>
        <v>0</v>
      </c>
      <c r="U38" s="65">
        <f>MIN($U$6/100*F38,250)</f>
        <v>0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150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49.94</v>
      </c>
      <c r="D39" s="79">
        <f>ROUND(C39,2)</f>
        <v>49.94</v>
      </c>
      <c r="E39" s="65">
        <v>488.24</v>
      </c>
      <c r="F39" s="66">
        <v>0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</v>
      </c>
      <c r="T39" s="65">
        <f>MIN($T$6/100*F39,200)</f>
        <v>0</v>
      </c>
      <c r="U39" s="65">
        <f>MIN($U$6/100*F39,250)</f>
        <v>0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150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</v>
      </c>
      <c r="D40" s="79">
        <f>ROUND(C40,2)</f>
        <v>50</v>
      </c>
      <c r="E40" s="65">
        <v>301.18</v>
      </c>
      <c r="F40" s="66">
        <v>0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</v>
      </c>
      <c r="T40" s="65">
        <f>MIN($T$6/100*F40,200)</f>
        <v>0</v>
      </c>
      <c r="U40" s="65">
        <f>MIN($U$6/100*F40,250)</f>
        <v>0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150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49.93</v>
      </c>
      <c r="D41" s="79">
        <f>ROUND(C41,2)</f>
        <v>49.93</v>
      </c>
      <c r="E41" s="65">
        <v>519.41</v>
      </c>
      <c r="F41" s="66">
        <v>0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</v>
      </c>
      <c r="T41" s="65">
        <f>MIN($T$6/100*F41,200)</f>
        <v>0</v>
      </c>
      <c r="U41" s="65">
        <f>MIN($U$6/100*F41,250)</f>
        <v>0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150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49.87</v>
      </c>
      <c r="D42" s="79">
        <f>ROUND(C42,2)</f>
        <v>49.87</v>
      </c>
      <c r="E42" s="65">
        <v>706.47</v>
      </c>
      <c r="F42" s="66">
        <v>0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</v>
      </c>
      <c r="T42" s="65">
        <f>MIN($T$6/100*F42,200)</f>
        <v>0</v>
      </c>
      <c r="U42" s="65">
        <f>MIN($U$6/100*F42,250)</f>
        <v>0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150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49.88</v>
      </c>
      <c r="D43" s="79">
        <f>ROUND(C43,2)</f>
        <v>49.88</v>
      </c>
      <c r="E43" s="65">
        <v>675.29</v>
      </c>
      <c r="F43" s="66">
        <v>0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</v>
      </c>
      <c r="T43" s="65">
        <f>MIN($T$6/100*F43,200)</f>
        <v>0</v>
      </c>
      <c r="U43" s="65">
        <f>MIN($U$6/100*F43,250)</f>
        <v>0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150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49.8</v>
      </c>
      <c r="D44" s="79">
        <f>ROUND(C44,2)</f>
        <v>49.8</v>
      </c>
      <c r="E44" s="65">
        <v>800</v>
      </c>
      <c r="F44" s="66">
        <v>0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</v>
      </c>
      <c r="T44" s="65">
        <f>MIN($T$6/100*F44,200)</f>
        <v>0</v>
      </c>
      <c r="U44" s="65">
        <f>MIN($U$6/100*F44,250)</f>
        <v>0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150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49.97</v>
      </c>
      <c r="D45" s="79">
        <f>ROUND(C45,2)</f>
        <v>49.97</v>
      </c>
      <c r="E45" s="65">
        <v>394.71</v>
      </c>
      <c r="F45" s="66">
        <v>0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</v>
      </c>
      <c r="T45" s="65">
        <f>MIN($T$6/100*F45,200)</f>
        <v>0</v>
      </c>
      <c r="U45" s="65">
        <f>MIN($U$6/100*F45,250)</f>
        <v>0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150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49.89</v>
      </c>
      <c r="D46" s="79">
        <f>ROUND(C46,2)</f>
        <v>49.89</v>
      </c>
      <c r="E46" s="65">
        <v>644.12</v>
      </c>
      <c r="F46" s="66">
        <v>0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</v>
      </c>
      <c r="T46" s="65">
        <f>MIN($T$6/100*F46,200)</f>
        <v>0</v>
      </c>
      <c r="U46" s="65">
        <f>MIN($U$6/100*F46,250)</f>
        <v>0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150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49.99</v>
      </c>
      <c r="D47" s="79">
        <f>ROUND(C47,2)</f>
        <v>49.99</v>
      </c>
      <c r="E47" s="65">
        <v>332.35</v>
      </c>
      <c r="F47" s="66">
        <v>0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</v>
      </c>
      <c r="T47" s="65">
        <f>MIN($T$6/100*F47,200)</f>
        <v>0</v>
      </c>
      <c r="U47" s="65">
        <f>MIN($U$6/100*F47,250)</f>
        <v>0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150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</v>
      </c>
      <c r="D48" s="79">
        <f>ROUND(C48,2)</f>
        <v>50</v>
      </c>
      <c r="E48" s="65">
        <v>301.18</v>
      </c>
      <c r="F48" s="66">
        <v>0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</v>
      </c>
      <c r="T48" s="65">
        <f>MIN($T$6/100*F48,200)</f>
        <v>0</v>
      </c>
      <c r="U48" s="65">
        <f>MIN($U$6/100*F48,250)</f>
        <v>0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150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49.99</v>
      </c>
      <c r="D49" s="79">
        <f>ROUND(C49,2)</f>
        <v>49.99</v>
      </c>
      <c r="E49" s="65">
        <v>332.35</v>
      </c>
      <c r="F49" s="66">
        <v>0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</v>
      </c>
      <c r="T49" s="65">
        <f>MIN($T$6/100*F49,200)</f>
        <v>0</v>
      </c>
      <c r="U49" s="65">
        <f>MIN($U$6/100*F49,250)</f>
        <v>0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150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50.06</v>
      </c>
      <c r="D50" s="79">
        <f>ROUND(C50,2)</f>
        <v>50.06</v>
      </c>
      <c r="E50" s="65">
        <v>0</v>
      </c>
      <c r="F50" s="66">
        <v>0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</v>
      </c>
      <c r="T50" s="65">
        <f>MIN($T$6/100*F50,200)</f>
        <v>0</v>
      </c>
      <c r="U50" s="65">
        <f>MIN($U$6/100*F50,250)</f>
        <v>0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150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50.04</v>
      </c>
      <c r="D51" s="79">
        <f>ROUND(C51,2)</f>
        <v>50.04</v>
      </c>
      <c r="E51" s="65">
        <v>60.24</v>
      </c>
      <c r="F51" s="66">
        <v>0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</v>
      </c>
      <c r="T51" s="65">
        <f>MIN($T$6/100*F51,200)</f>
        <v>0</v>
      </c>
      <c r="U51" s="65">
        <f>MIN($U$6/100*F51,250)</f>
        <v>0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150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49.96</v>
      </c>
      <c r="D52" s="79">
        <f>ROUND(C52,2)</f>
        <v>49.96</v>
      </c>
      <c r="E52" s="65">
        <v>425.88</v>
      </c>
      <c r="F52" s="66">
        <v>0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</v>
      </c>
      <c r="T52" s="65">
        <f>MIN($T$6/100*F52,200)</f>
        <v>0</v>
      </c>
      <c r="U52" s="65">
        <f>MIN($U$6/100*F52,250)</f>
        <v>0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150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</v>
      </c>
      <c r="D53" s="79">
        <f>ROUND(C53,2)</f>
        <v>50</v>
      </c>
      <c r="E53" s="65">
        <v>301.18</v>
      </c>
      <c r="F53" s="66">
        <v>0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</v>
      </c>
      <c r="T53" s="65">
        <f>MIN($T$6/100*F53,200)</f>
        <v>0</v>
      </c>
      <c r="U53" s="65">
        <f>MIN($U$6/100*F53,250)</f>
        <v>0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150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50.03</v>
      </c>
      <c r="D54" s="79">
        <f>ROUND(C54,2)</f>
        <v>50.03</v>
      </c>
      <c r="E54" s="65">
        <v>120.47</v>
      </c>
      <c r="F54" s="66">
        <v>0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</v>
      </c>
      <c r="T54" s="65">
        <f>MIN($T$6/100*F54,200)</f>
        <v>0</v>
      </c>
      <c r="U54" s="65">
        <f>MIN($U$6/100*F54,250)</f>
        <v>0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150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50.02</v>
      </c>
      <c r="D55" s="79">
        <f>ROUND(C55,2)</f>
        <v>50.02</v>
      </c>
      <c r="E55" s="65">
        <v>180.71</v>
      </c>
      <c r="F55" s="66">
        <v>0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</v>
      </c>
      <c r="T55" s="65">
        <f>MIN($T$6/100*F55,200)</f>
        <v>0</v>
      </c>
      <c r="U55" s="65">
        <f>MIN($U$6/100*F55,250)</f>
        <v>0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150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50</v>
      </c>
      <c r="D56" s="79">
        <f>ROUND(C56,2)</f>
        <v>50</v>
      </c>
      <c r="E56" s="65">
        <v>301.18</v>
      </c>
      <c r="F56" s="66">
        <v>0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</v>
      </c>
      <c r="T56" s="65">
        <f>MIN($T$6/100*F56,200)</f>
        <v>0</v>
      </c>
      <c r="U56" s="65">
        <f>MIN($U$6/100*F56,250)</f>
        <v>0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150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</v>
      </c>
      <c r="D57" s="79">
        <f>ROUND(C57,2)</f>
        <v>49.9</v>
      </c>
      <c r="E57" s="65">
        <v>612.9400000000001</v>
      </c>
      <c r="F57" s="66">
        <v>0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150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49.98</v>
      </c>
      <c r="D58" s="79">
        <f>ROUND(C58,2)</f>
        <v>49.98</v>
      </c>
      <c r="E58" s="65">
        <v>363.53</v>
      </c>
      <c r="F58" s="66">
        <v>0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150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</v>
      </c>
      <c r="D59" s="79">
        <f>ROUND(C59,2)</f>
        <v>50</v>
      </c>
      <c r="E59" s="65">
        <v>301.18</v>
      </c>
      <c r="F59" s="66">
        <v>0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150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50.01</v>
      </c>
      <c r="D60" s="79">
        <f>ROUND(C60,2)</f>
        <v>50.01</v>
      </c>
      <c r="E60" s="65">
        <v>240.94</v>
      </c>
      <c r="F60" s="66">
        <v>0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</v>
      </c>
      <c r="T60" s="65">
        <f>MIN($T$6/100*F60,200)</f>
        <v>0</v>
      </c>
      <c r="U60" s="65">
        <f>MIN($U$6/100*F60,250)</f>
        <v>0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150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50.01</v>
      </c>
      <c r="D61" s="79">
        <f>ROUND(C61,2)</f>
        <v>50.01</v>
      </c>
      <c r="E61" s="65">
        <v>240.94</v>
      </c>
      <c r="F61" s="66">
        <v>0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</v>
      </c>
      <c r="T61" s="65">
        <f>MIN($T$6/100*F61,200)</f>
        <v>0</v>
      </c>
      <c r="U61" s="65">
        <f>MIN($U$6/100*F61,250)</f>
        <v>0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150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</v>
      </c>
      <c r="D62" s="79">
        <f>ROUND(C62,2)</f>
        <v>50</v>
      </c>
      <c r="E62" s="65">
        <v>301.18</v>
      </c>
      <c r="F62" s="66">
        <v>0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</v>
      </c>
      <c r="T62" s="65">
        <f>MIN($T$6/100*F62,200)</f>
        <v>0</v>
      </c>
      <c r="U62" s="65">
        <f>MIN($U$6/100*F62,250)</f>
        <v>0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150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50.02</v>
      </c>
      <c r="D63" s="79">
        <f>ROUND(C63,2)</f>
        <v>50.02</v>
      </c>
      <c r="E63" s="65">
        <v>180.71</v>
      </c>
      <c r="F63" s="66">
        <v>0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</v>
      </c>
      <c r="T63" s="65">
        <f>MIN($T$6/100*F63,200)</f>
        <v>0</v>
      </c>
      <c r="U63" s="65">
        <f>MIN($U$6/100*F63,250)</f>
        <v>0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150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50.03</v>
      </c>
      <c r="D64" s="79">
        <f>ROUND(C64,2)</f>
        <v>50.03</v>
      </c>
      <c r="E64" s="65">
        <v>120.47</v>
      </c>
      <c r="F64" s="66">
        <v>24.79</v>
      </c>
      <c r="G64" s="80">
        <v>0</v>
      </c>
      <c r="H64" s="68">
        <f>MAX(G64,-0.12*F64)</f>
        <v>0</v>
      </c>
      <c r="I64" s="68">
        <f>IF(ABS(F64)&lt;=10,0.5,IF(ABS(F64)&lt;=25,1,IF(ABS(F64)&lt;=100,2,10)))</f>
        <v>1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2.9748</v>
      </c>
      <c r="T64" s="65">
        <f>MIN($T$6/100*F64,200)</f>
        <v>3.7185</v>
      </c>
      <c r="U64" s="65">
        <f>MIN($U$6/100*F64,250)</f>
        <v>4.958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150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49.97</v>
      </c>
      <c r="D65" s="79">
        <f>ROUND(C65,2)</f>
        <v>49.97</v>
      </c>
      <c r="E65" s="65">
        <v>394.71</v>
      </c>
      <c r="F65" s="66">
        <v>24.79</v>
      </c>
      <c r="G65" s="80">
        <v>0</v>
      </c>
      <c r="H65" s="68">
        <f>MAX(G65,-0.12*F65)</f>
        <v>0</v>
      </c>
      <c r="I65" s="68">
        <f>IF(ABS(F65)&lt;=10,0.5,IF(ABS(F65)&lt;=25,1,IF(ABS(F65)&lt;=100,2,10)))</f>
        <v>1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2.9748</v>
      </c>
      <c r="T65" s="65">
        <f>MIN($T$6/100*F65,200)</f>
        <v>3.7185</v>
      </c>
      <c r="U65" s="65">
        <f>MIN($U$6/100*F65,250)</f>
        <v>4.958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150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50.02</v>
      </c>
      <c r="D66" s="79">
        <f>ROUND(C66,2)</f>
        <v>50.02</v>
      </c>
      <c r="E66" s="65">
        <v>180.71</v>
      </c>
      <c r="F66" s="66">
        <v>24.79</v>
      </c>
      <c r="G66" s="80">
        <v>0</v>
      </c>
      <c r="H66" s="68">
        <f>MAX(G66,-0.12*F66)</f>
        <v>0</v>
      </c>
      <c r="I66" s="68">
        <f>IF(ABS(F66)&lt;=10,0.5,IF(ABS(F66)&lt;=25,1,IF(ABS(F66)&lt;=100,2,10)))</f>
        <v>1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2.9748</v>
      </c>
      <c r="T66" s="65">
        <f>MIN($T$6/100*F66,200)</f>
        <v>3.7185</v>
      </c>
      <c r="U66" s="65">
        <f>MIN($U$6/100*F66,250)</f>
        <v>4.958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150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49.97</v>
      </c>
      <c r="D67" s="79">
        <f>ROUND(C67,2)</f>
        <v>49.97</v>
      </c>
      <c r="E67" s="65">
        <v>394.71</v>
      </c>
      <c r="F67" s="66">
        <v>24.79</v>
      </c>
      <c r="G67" s="80">
        <v>0</v>
      </c>
      <c r="H67" s="68">
        <f>MAX(G67,-0.12*F67)</f>
        <v>0</v>
      </c>
      <c r="I67" s="68">
        <f>IF(ABS(F67)&lt;=10,0.5,IF(ABS(F67)&lt;=25,1,IF(ABS(F67)&lt;=100,2,10)))</f>
        <v>1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2.9748</v>
      </c>
      <c r="T67" s="65">
        <f>MIN($T$6/100*F67,200)</f>
        <v>3.7185</v>
      </c>
      <c r="U67" s="65">
        <f>MIN($U$6/100*F67,250)</f>
        <v>4.958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150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50.02</v>
      </c>
      <c r="D68" s="79">
        <f>ROUND(C68,2)</f>
        <v>50.02</v>
      </c>
      <c r="E68" s="65">
        <v>180.71</v>
      </c>
      <c r="F68" s="66">
        <v>24.79</v>
      </c>
      <c r="G68" s="80">
        <v>0</v>
      </c>
      <c r="H68" s="68">
        <f>MAX(G68,-0.12*F68)</f>
        <v>0</v>
      </c>
      <c r="I68" s="68">
        <f>IF(ABS(F68)&lt;=10,0.5,IF(ABS(F68)&lt;=25,1,IF(ABS(F68)&lt;=100,2,10)))</f>
        <v>1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2.9748</v>
      </c>
      <c r="T68" s="65">
        <f>MIN($T$6/100*F68,200)</f>
        <v>3.7185</v>
      </c>
      <c r="U68" s="65">
        <f>MIN($U$6/100*F68,250)</f>
        <v>4.958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150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49.94</v>
      </c>
      <c r="D69" s="79">
        <f>ROUND(C69,2)</f>
        <v>49.94</v>
      </c>
      <c r="E69" s="65">
        <v>488.24</v>
      </c>
      <c r="F69" s="66">
        <v>24.79</v>
      </c>
      <c r="G69" s="80">
        <v>0</v>
      </c>
      <c r="H69" s="68">
        <f>MAX(G69,-0.12*F69)</f>
        <v>0</v>
      </c>
      <c r="I69" s="68">
        <f>IF(ABS(F69)&lt;=10,0.5,IF(ABS(F69)&lt;=25,1,IF(ABS(F69)&lt;=100,2,10)))</f>
        <v>1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2.9748</v>
      </c>
      <c r="T69" s="65">
        <f>MIN($T$6/100*F69,200)</f>
        <v>3.7185</v>
      </c>
      <c r="U69" s="65">
        <f>MIN($U$6/100*F69,250)</f>
        <v>4.958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150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50.01</v>
      </c>
      <c r="D70" s="79">
        <f>ROUND(C70,2)</f>
        <v>50.01</v>
      </c>
      <c r="E70" s="65">
        <v>240.94</v>
      </c>
      <c r="F70" s="66">
        <v>24.79</v>
      </c>
      <c r="G70" s="80">
        <v>0</v>
      </c>
      <c r="H70" s="68">
        <f>MAX(G70,-0.12*F70)</f>
        <v>0</v>
      </c>
      <c r="I70" s="68">
        <f>IF(ABS(F70)&lt;=10,0.5,IF(ABS(F70)&lt;=25,1,IF(ABS(F70)&lt;=100,2,10)))</f>
        <v>1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2.9748</v>
      </c>
      <c r="T70" s="65">
        <f>MIN($T$6/100*F70,200)</f>
        <v>3.7185</v>
      </c>
      <c r="U70" s="65">
        <f>MIN($U$6/100*F70,250)</f>
        <v>4.958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150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49.99</v>
      </c>
      <c r="D71" s="79">
        <f>ROUND(C71,2)</f>
        <v>49.99</v>
      </c>
      <c r="E71" s="65">
        <v>332.35</v>
      </c>
      <c r="F71" s="66">
        <v>24.79</v>
      </c>
      <c r="G71" s="80">
        <v>0</v>
      </c>
      <c r="H71" s="68">
        <f>MAX(G71,-0.12*F71)</f>
        <v>0</v>
      </c>
      <c r="I71" s="68">
        <f>IF(ABS(F71)&lt;=10,0.5,IF(ABS(F71)&lt;=25,1,IF(ABS(F71)&lt;=100,2,10)))</f>
        <v>1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2.9748</v>
      </c>
      <c r="T71" s="65">
        <f>MIN($T$6/100*F71,200)</f>
        <v>3.7185</v>
      </c>
      <c r="U71" s="65">
        <f>MIN($U$6/100*F71,250)</f>
        <v>4.958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150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50.02</v>
      </c>
      <c r="D72" s="79">
        <f>ROUND(C72,2)</f>
        <v>50.02</v>
      </c>
      <c r="E72" s="65">
        <v>180.71</v>
      </c>
      <c r="F72" s="66">
        <v>24.79</v>
      </c>
      <c r="G72" s="80">
        <v>0</v>
      </c>
      <c r="H72" s="68">
        <f>MAX(G72,-0.12*F72)</f>
        <v>0</v>
      </c>
      <c r="I72" s="68">
        <f>IF(ABS(F72)&lt;=10,0.5,IF(ABS(F72)&lt;=25,1,IF(ABS(F72)&lt;=100,2,10)))</f>
        <v>1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2.9748</v>
      </c>
      <c r="T72" s="65">
        <f>MIN($T$6/100*F72,200)</f>
        <v>3.7185</v>
      </c>
      <c r="U72" s="65">
        <f>MIN($U$6/100*F72,250)</f>
        <v>4.958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150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49.94</v>
      </c>
      <c r="D73" s="79">
        <f>ROUND(C73,2)</f>
        <v>49.94</v>
      </c>
      <c r="E73" s="65">
        <v>488.24</v>
      </c>
      <c r="F73" s="66">
        <v>24.79</v>
      </c>
      <c r="G73" s="80">
        <v>0</v>
      </c>
      <c r="H73" s="68">
        <f>MAX(G73,-0.12*F73)</f>
        <v>0</v>
      </c>
      <c r="I73" s="68">
        <f>IF(ABS(F73)&lt;=10,0.5,IF(ABS(F73)&lt;=25,1,IF(ABS(F73)&lt;=100,2,10)))</f>
        <v>1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2.9748</v>
      </c>
      <c r="T73" s="65">
        <f>MIN($T$6/100*F73,200)</f>
        <v>3.7185</v>
      </c>
      <c r="U73" s="65">
        <f>MIN($U$6/100*F73,250)</f>
        <v>4.958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150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50.01</v>
      </c>
      <c r="D74" s="79">
        <f>ROUND(C74,2)</f>
        <v>50.01</v>
      </c>
      <c r="E74" s="65">
        <v>240.94</v>
      </c>
      <c r="F74" s="66">
        <v>24.79</v>
      </c>
      <c r="G74" s="80">
        <v>0</v>
      </c>
      <c r="H74" s="68">
        <f>MAX(G74,-0.12*F74)</f>
        <v>0</v>
      </c>
      <c r="I74" s="68">
        <f>IF(ABS(F74)&lt;=10,0.5,IF(ABS(F74)&lt;=25,1,IF(ABS(F74)&lt;=100,2,10)))</f>
        <v>1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2.9748</v>
      </c>
      <c r="T74" s="65">
        <f>MIN($T$6/100*F74,200)</f>
        <v>3.7185</v>
      </c>
      <c r="U74" s="65">
        <f>MIN($U$6/100*F74,250)</f>
        <v>4.958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150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49.97</v>
      </c>
      <c r="D75" s="79">
        <f>ROUND(C75,2)</f>
        <v>49.97</v>
      </c>
      <c r="E75" s="65">
        <v>394.71</v>
      </c>
      <c r="F75" s="66">
        <v>24.79</v>
      </c>
      <c r="G75" s="80">
        <v>0</v>
      </c>
      <c r="H75" s="68">
        <f>MAX(G75,-0.12*F75)</f>
        <v>0</v>
      </c>
      <c r="I75" s="68">
        <f>IF(ABS(F75)&lt;=10,0.5,IF(ABS(F75)&lt;=25,1,IF(ABS(F75)&lt;=100,2,10)))</f>
        <v>1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2.9748</v>
      </c>
      <c r="T75" s="65">
        <f>MIN($T$6/100*F75,200)</f>
        <v>3.7185</v>
      </c>
      <c r="U75" s="65">
        <f>MIN($U$6/100*F75,250)</f>
        <v>4.958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150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50.02</v>
      </c>
      <c r="D76" s="79">
        <f>ROUND(C76,2)</f>
        <v>50.02</v>
      </c>
      <c r="E76" s="65">
        <v>180.71</v>
      </c>
      <c r="F76" s="66">
        <v>24.79</v>
      </c>
      <c r="G76" s="80">
        <v>0</v>
      </c>
      <c r="H76" s="68">
        <f>MAX(G76,-0.12*F76)</f>
        <v>0</v>
      </c>
      <c r="I76" s="68">
        <f>IF(ABS(F76)&lt;=10,0.5,IF(ABS(F76)&lt;=25,1,IF(ABS(F76)&lt;=100,2,10)))</f>
        <v>1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2.9748</v>
      </c>
      <c r="T76" s="65">
        <f>MIN($T$6/100*F76,200)</f>
        <v>3.7185</v>
      </c>
      <c r="U76" s="65">
        <f>MIN($U$6/100*F76,250)</f>
        <v>4.958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150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49.96</v>
      </c>
      <c r="D77" s="79">
        <f>ROUND(C77,2)</f>
        <v>49.96</v>
      </c>
      <c r="E77" s="65">
        <v>425.88</v>
      </c>
      <c r="F77" s="66">
        <v>24.79</v>
      </c>
      <c r="G77" s="80">
        <v>0</v>
      </c>
      <c r="H77" s="68">
        <f>MAX(G77,-0.12*F77)</f>
        <v>0</v>
      </c>
      <c r="I77" s="68">
        <f>IF(ABS(F77)&lt;=10,0.5,IF(ABS(F77)&lt;=25,1,IF(ABS(F77)&lt;=100,2,10)))</f>
        <v>1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2.9748</v>
      </c>
      <c r="T77" s="65">
        <f>MIN($T$6/100*F77,200)</f>
        <v>3.7185</v>
      </c>
      <c r="U77" s="65">
        <f>MIN($U$6/100*F77,250)</f>
        <v>4.958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150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49.99</v>
      </c>
      <c r="D78" s="79">
        <f>ROUND(C78,2)</f>
        <v>49.99</v>
      </c>
      <c r="E78" s="65">
        <v>332.35</v>
      </c>
      <c r="F78" s="66">
        <v>24.79</v>
      </c>
      <c r="G78" s="80">
        <v>0</v>
      </c>
      <c r="H78" s="68">
        <f>MAX(G78,-0.12*F78)</f>
        <v>0</v>
      </c>
      <c r="I78" s="68">
        <f>IF(ABS(F78)&lt;=10,0.5,IF(ABS(F78)&lt;=25,1,IF(ABS(F78)&lt;=100,2,10)))</f>
        <v>1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2.9748</v>
      </c>
      <c r="T78" s="65">
        <f>MIN($T$6/100*F78,200)</f>
        <v>3.7185</v>
      </c>
      <c r="U78" s="65">
        <f>MIN($U$6/100*F78,250)</f>
        <v>4.958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150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50</v>
      </c>
      <c r="D79" s="79">
        <f>ROUND(C79,2)</f>
        <v>50</v>
      </c>
      <c r="E79" s="65">
        <v>301.18</v>
      </c>
      <c r="F79" s="66">
        <v>24.79</v>
      </c>
      <c r="G79" s="80">
        <v>0</v>
      </c>
      <c r="H79" s="68">
        <f>MAX(G79,-0.12*F79)</f>
        <v>0</v>
      </c>
      <c r="I79" s="68">
        <f>IF(ABS(F79)&lt;=10,0.5,IF(ABS(F79)&lt;=25,1,IF(ABS(F79)&lt;=100,2,10)))</f>
        <v>1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2.9748</v>
      </c>
      <c r="T79" s="65">
        <f>MIN($T$6/100*F79,200)</f>
        <v>3.7185</v>
      </c>
      <c r="U79" s="65">
        <f>MIN($U$6/100*F79,250)</f>
        <v>4.958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150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50.1</v>
      </c>
      <c r="D80" s="79">
        <f>ROUND(C80,2)</f>
        <v>50.1</v>
      </c>
      <c r="E80" s="65">
        <v>0</v>
      </c>
      <c r="F80" s="66">
        <v>24.79</v>
      </c>
      <c r="G80" s="80">
        <v>0</v>
      </c>
      <c r="H80" s="68">
        <f>MAX(G80,-0.12*F80)</f>
        <v>0</v>
      </c>
      <c r="I80" s="68">
        <f>IF(ABS(F80)&lt;=10,0.5,IF(ABS(F80)&lt;=25,1,IF(ABS(F80)&lt;=100,2,10)))</f>
        <v>1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2.9748</v>
      </c>
      <c r="T80" s="65">
        <f>MIN($T$6/100*F80,200)</f>
        <v>3.7185</v>
      </c>
      <c r="U80" s="65">
        <f>MIN($U$6/100*F80,250)</f>
        <v>4.958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150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49.99</v>
      </c>
      <c r="D81" s="79">
        <f>ROUND(C81,2)</f>
        <v>49.99</v>
      </c>
      <c r="E81" s="65">
        <v>332.35</v>
      </c>
      <c r="F81" s="66">
        <v>24.79</v>
      </c>
      <c r="G81" s="80">
        <v>0</v>
      </c>
      <c r="H81" s="68">
        <f>MAX(G81,-0.12*F81)</f>
        <v>0</v>
      </c>
      <c r="I81" s="68">
        <f>IF(ABS(F81)&lt;=10,0.5,IF(ABS(F81)&lt;=25,1,IF(ABS(F81)&lt;=100,2,10)))</f>
        <v>1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2.9748</v>
      </c>
      <c r="T81" s="65">
        <f>MIN($T$6/100*F81,200)</f>
        <v>3.7185</v>
      </c>
      <c r="U81" s="65">
        <f>MIN($U$6/100*F81,250)</f>
        <v>4.958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150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</v>
      </c>
      <c r="D82" s="79">
        <f>ROUND(C82,2)</f>
        <v>49.9</v>
      </c>
      <c r="E82" s="65">
        <v>612.9400000000001</v>
      </c>
      <c r="F82" s="66">
        <v>24.79</v>
      </c>
      <c r="G82" s="80">
        <v>0</v>
      </c>
      <c r="H82" s="68">
        <f>MAX(G82,-0.12*F82)</f>
        <v>0</v>
      </c>
      <c r="I82" s="68">
        <f>IF(ABS(F82)&lt;=10,0.5,IF(ABS(F82)&lt;=25,1,IF(ABS(F82)&lt;=100,2,10)))</f>
        <v>1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2.9748</v>
      </c>
      <c r="T82" s="65">
        <f>MIN($T$6/100*F82,200)</f>
        <v>3.7185</v>
      </c>
      <c r="U82" s="65">
        <f>MIN($U$6/100*F82,250)</f>
        <v>4.958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150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49.92</v>
      </c>
      <c r="D83" s="79">
        <f>ROUND(C83,2)</f>
        <v>49.92</v>
      </c>
      <c r="E83" s="65">
        <v>550.59</v>
      </c>
      <c r="F83" s="66">
        <v>24.79</v>
      </c>
      <c r="G83" s="80">
        <v>0</v>
      </c>
      <c r="H83" s="68">
        <f>MAX(G83,-0.12*F83)</f>
        <v>0</v>
      </c>
      <c r="I83" s="68">
        <f>IF(ABS(F83)&lt;=10,0.5,IF(ABS(F83)&lt;=25,1,IF(ABS(F83)&lt;=100,2,10)))</f>
        <v>1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2.9748</v>
      </c>
      <c r="T83" s="65">
        <f>MIN($T$6/100*F83,200)</f>
        <v>3.7185</v>
      </c>
      <c r="U83" s="65">
        <f>MIN($U$6/100*F83,250)</f>
        <v>4.958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150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50.01</v>
      </c>
      <c r="D84" s="79">
        <f>ROUND(C84,2)</f>
        <v>50.01</v>
      </c>
      <c r="E84" s="65">
        <v>240.94</v>
      </c>
      <c r="F84" s="66">
        <v>24.79</v>
      </c>
      <c r="G84" s="80">
        <v>0</v>
      </c>
      <c r="H84" s="68">
        <f>MAX(G84,-0.12*F84)</f>
        <v>0</v>
      </c>
      <c r="I84" s="68">
        <f>IF(ABS(F84)&lt;=10,0.5,IF(ABS(F84)&lt;=25,1,IF(ABS(F84)&lt;=100,2,10)))</f>
        <v>1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2.9748</v>
      </c>
      <c r="T84" s="65">
        <f>MIN($T$6/100*F84,200)</f>
        <v>3.7185</v>
      </c>
      <c r="U84" s="65">
        <f>MIN($U$6/100*F84,250)</f>
        <v>4.958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150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50.01</v>
      </c>
      <c r="D85" s="79">
        <f>ROUND(C85,2)</f>
        <v>50.01</v>
      </c>
      <c r="E85" s="65">
        <v>240.94</v>
      </c>
      <c r="F85" s="66">
        <v>24.79</v>
      </c>
      <c r="G85" s="80">
        <v>0</v>
      </c>
      <c r="H85" s="68">
        <f>MAX(G85,-0.12*F85)</f>
        <v>0</v>
      </c>
      <c r="I85" s="68">
        <f>IF(ABS(F85)&lt;=10,0.5,IF(ABS(F85)&lt;=25,1,IF(ABS(F85)&lt;=100,2,10)))</f>
        <v>1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2.9748</v>
      </c>
      <c r="T85" s="65">
        <f>MIN($T$6/100*F85,200)</f>
        <v>3.7185</v>
      </c>
      <c r="U85" s="65">
        <f>MIN($U$6/100*F85,250)</f>
        <v>4.958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150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49.96</v>
      </c>
      <c r="D86" s="79">
        <f>ROUND(C86,2)</f>
        <v>49.96</v>
      </c>
      <c r="E86" s="65">
        <v>425.88</v>
      </c>
      <c r="F86" s="66">
        <v>24.79</v>
      </c>
      <c r="G86" s="80">
        <v>0</v>
      </c>
      <c r="H86" s="68">
        <f>MAX(G86,-0.12*F86)</f>
        <v>0</v>
      </c>
      <c r="I86" s="68">
        <f>IF(ABS(F86)&lt;=10,0.5,IF(ABS(F86)&lt;=25,1,IF(ABS(F86)&lt;=100,2,10)))</f>
        <v>1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2.9748</v>
      </c>
      <c r="T86" s="65">
        <f>MIN($T$6/100*F86,200)</f>
        <v>3.7185</v>
      </c>
      <c r="U86" s="65">
        <f>MIN($U$6/100*F86,250)</f>
        <v>4.958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150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50.03</v>
      </c>
      <c r="D87" s="79">
        <f>ROUND(C87,2)</f>
        <v>50.03</v>
      </c>
      <c r="E87" s="65">
        <v>120.47</v>
      </c>
      <c r="F87" s="66">
        <v>24.79</v>
      </c>
      <c r="G87" s="80">
        <v>0</v>
      </c>
      <c r="H87" s="68">
        <f>MAX(G87,-0.12*F87)</f>
        <v>0</v>
      </c>
      <c r="I87" s="68">
        <f>IF(ABS(F87)&lt;=10,0.5,IF(ABS(F87)&lt;=25,1,IF(ABS(F87)&lt;=100,2,10)))</f>
        <v>1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2.9748</v>
      </c>
      <c r="T87" s="65">
        <f>MIN($T$6/100*F87,200)</f>
        <v>3.7185</v>
      </c>
      <c r="U87" s="65">
        <f>MIN($U$6/100*F87,250)</f>
        <v>4.958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150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50.06</v>
      </c>
      <c r="D88" s="79">
        <f>ROUND(C88,2)</f>
        <v>50.06</v>
      </c>
      <c r="E88" s="65">
        <v>0</v>
      </c>
      <c r="F88" s="66">
        <v>24.79</v>
      </c>
      <c r="G88" s="80">
        <v>0</v>
      </c>
      <c r="H88" s="68">
        <f>MAX(G88,-0.12*F88)</f>
        <v>0</v>
      </c>
      <c r="I88" s="68">
        <f>IF(ABS(F88)&lt;=10,0.5,IF(ABS(F88)&lt;=25,1,IF(ABS(F88)&lt;=100,2,10)))</f>
        <v>1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2.9748</v>
      </c>
      <c r="T88" s="65">
        <f>MIN($T$6/100*F88,200)</f>
        <v>3.7185</v>
      </c>
      <c r="U88" s="65">
        <f>MIN($U$6/100*F88,250)</f>
        <v>4.958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150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50.01</v>
      </c>
      <c r="D89" s="79">
        <f>ROUND(C89,2)</f>
        <v>50.01</v>
      </c>
      <c r="E89" s="65">
        <v>240.94</v>
      </c>
      <c r="F89" s="66">
        <v>24.79</v>
      </c>
      <c r="G89" s="80">
        <v>0</v>
      </c>
      <c r="H89" s="68">
        <f>MAX(G89,-0.12*F89)</f>
        <v>0</v>
      </c>
      <c r="I89" s="68">
        <f>IF(ABS(F89)&lt;=10,0.5,IF(ABS(F89)&lt;=25,1,IF(ABS(F89)&lt;=100,2,10)))</f>
        <v>1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2.9748</v>
      </c>
      <c r="T89" s="65">
        <f>MIN($T$6/100*F89,200)</f>
        <v>3.7185</v>
      </c>
      <c r="U89" s="65">
        <f>MIN($U$6/100*F89,250)</f>
        <v>4.958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150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49.93</v>
      </c>
      <c r="D90" s="79">
        <f>ROUND(C90,2)</f>
        <v>49.93</v>
      </c>
      <c r="E90" s="65">
        <v>519.41</v>
      </c>
      <c r="F90" s="66">
        <v>24.79</v>
      </c>
      <c r="G90" s="80">
        <v>0</v>
      </c>
      <c r="H90" s="68">
        <f>MAX(G90,-0.12*F90)</f>
        <v>0</v>
      </c>
      <c r="I90" s="68">
        <f>IF(ABS(F90)&lt;=10,0.5,IF(ABS(F90)&lt;=25,1,IF(ABS(F90)&lt;=100,2,10)))</f>
        <v>1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2.9748</v>
      </c>
      <c r="T90" s="65">
        <f>MIN($T$6/100*F90,200)</f>
        <v>3.7185</v>
      </c>
      <c r="U90" s="65">
        <f>MIN($U$6/100*F90,250)</f>
        <v>4.958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150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49.98</v>
      </c>
      <c r="D91" s="79">
        <f>ROUND(C91,2)</f>
        <v>49.98</v>
      </c>
      <c r="E91" s="65">
        <v>363.53</v>
      </c>
      <c r="F91" s="66">
        <v>24.79</v>
      </c>
      <c r="G91" s="80">
        <v>0</v>
      </c>
      <c r="H91" s="68">
        <f>MAX(G91,-0.12*F91)</f>
        <v>0</v>
      </c>
      <c r="I91" s="68">
        <f>IF(ABS(F91)&lt;=10,0.5,IF(ABS(F91)&lt;=25,1,IF(ABS(F91)&lt;=100,2,10)))</f>
        <v>1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2.9748</v>
      </c>
      <c r="T91" s="65">
        <f>MIN($T$6/100*F91,200)</f>
        <v>3.7185</v>
      </c>
      <c r="U91" s="65">
        <f>MIN($U$6/100*F91,250)</f>
        <v>4.958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150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50.02</v>
      </c>
      <c r="D92" s="79">
        <f>ROUND(C92,2)</f>
        <v>50.02</v>
      </c>
      <c r="E92" s="65">
        <v>180.71</v>
      </c>
      <c r="F92" s="66">
        <v>24.79</v>
      </c>
      <c r="G92" s="80">
        <v>0</v>
      </c>
      <c r="H92" s="68">
        <f>MAX(G92,-0.12*F92)</f>
        <v>0</v>
      </c>
      <c r="I92" s="68">
        <f>IF(ABS(F92)&lt;=10,0.5,IF(ABS(F92)&lt;=25,1,IF(ABS(F92)&lt;=100,2,10)))</f>
        <v>1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2.9748</v>
      </c>
      <c r="T92" s="65">
        <f>MIN($T$6/100*F92,200)</f>
        <v>3.7185</v>
      </c>
      <c r="U92" s="65">
        <f>MIN($U$6/100*F92,250)</f>
        <v>4.958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150">
        <f>IF(AND(C92&gt;=50.1,G92&lt;0),($A$2)*ABS(G92)/40000,0)</f>
        <v>0</v>
      </c>
      <c r="AA92" s="73">
        <f>R92+Y92+Z92</f>
        <v>0</v>
      </c>
      <c r="AB92" s="148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</v>
      </c>
      <c r="D93" s="79">
        <f>ROUND(C93,2)</f>
        <v>50</v>
      </c>
      <c r="E93" s="65">
        <v>301.18</v>
      </c>
      <c r="F93" s="66">
        <v>24.79</v>
      </c>
      <c r="G93" s="80">
        <v>0</v>
      </c>
      <c r="H93" s="68">
        <f>MAX(G93,-0.12*F93)</f>
        <v>0</v>
      </c>
      <c r="I93" s="68">
        <f>IF(ABS(F93)&lt;=10,0.5,IF(ABS(F93)&lt;=25,1,IF(ABS(F93)&lt;=100,2,10)))</f>
        <v>1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2.9748</v>
      </c>
      <c r="T93" s="65">
        <f>MIN($T$6/100*F93,200)</f>
        <v>3.7185</v>
      </c>
      <c r="U93" s="65">
        <f>MIN($U$6/100*F93,250)</f>
        <v>4.958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150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49.93</v>
      </c>
      <c r="D94" s="79">
        <f>ROUND(C94,2)</f>
        <v>49.93</v>
      </c>
      <c r="E94" s="65">
        <v>519.41</v>
      </c>
      <c r="F94" s="66">
        <v>24.79</v>
      </c>
      <c r="G94" s="80">
        <v>0</v>
      </c>
      <c r="H94" s="68">
        <f>MAX(G94,-0.12*F94)</f>
        <v>0</v>
      </c>
      <c r="I94" s="68">
        <f>IF(ABS(F94)&lt;=10,0.5,IF(ABS(F94)&lt;=25,1,IF(ABS(F94)&lt;=100,2,10)))</f>
        <v>1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2.9748</v>
      </c>
      <c r="T94" s="65">
        <f>MIN($T$6/100*F94,200)</f>
        <v>3.7185</v>
      </c>
      <c r="U94" s="65">
        <f>MIN($U$6/100*F94,250)</f>
        <v>4.958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150">
        <f>IF(AND(C94&gt;=50.1,G94&lt;0),($A$2)*ABS(G94)/40000,0)</f>
        <v>0</v>
      </c>
      <c r="AA94" s="73">
        <f>R94+Y94+Z94</f>
        <v>0</v>
      </c>
      <c r="AB94" s="148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50.04</v>
      </c>
      <c r="D95" s="79">
        <f>ROUND(C95,2)</f>
        <v>50.04</v>
      </c>
      <c r="E95" s="65">
        <v>60.24</v>
      </c>
      <c r="F95" s="66">
        <v>24.79</v>
      </c>
      <c r="G95" s="80">
        <v>0</v>
      </c>
      <c r="H95" s="68">
        <f>MAX(G95,-0.12*F95)</f>
        <v>0</v>
      </c>
      <c r="I95" s="68">
        <f>IF(ABS(F95)&lt;=10,0.5,IF(ABS(F95)&lt;=25,1,IF(ABS(F95)&lt;=100,2,10)))</f>
        <v>1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2.9748</v>
      </c>
      <c r="T95" s="65">
        <f>MIN($T$6/100*F95,200)</f>
        <v>3.7185</v>
      </c>
      <c r="U95" s="65">
        <f>MIN($U$6/100*F95,250)</f>
        <v>4.958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150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50.01</v>
      </c>
      <c r="D96" s="79">
        <f>ROUND(C96,2)</f>
        <v>50.01</v>
      </c>
      <c r="E96" s="65">
        <v>240.94</v>
      </c>
      <c r="F96" s="66">
        <v>0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</v>
      </c>
      <c r="T96" s="65">
        <f>MIN($T$6/100*F96,200)</f>
        <v>0</v>
      </c>
      <c r="U96" s="65">
        <f>MIN($U$6/100*F96,250)</f>
        <v>0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150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50.03</v>
      </c>
      <c r="D97" s="79">
        <f>ROUND(C97,2)</f>
        <v>50.03</v>
      </c>
      <c r="E97" s="65">
        <v>120.47</v>
      </c>
      <c r="F97" s="66">
        <v>0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</v>
      </c>
      <c r="T97" s="65">
        <f>MIN($T$6/100*F97,200)</f>
        <v>0</v>
      </c>
      <c r="U97" s="65">
        <f>MIN($U$6/100*F97,250)</f>
        <v>0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150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</v>
      </c>
      <c r="D98" s="79">
        <f>ROUND(C98,2)</f>
        <v>50</v>
      </c>
      <c r="E98" s="65">
        <v>301.18</v>
      </c>
      <c r="F98" s="66">
        <v>0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</v>
      </c>
      <c r="T98" s="65">
        <f>MIN($T$6/100*F98,200)</f>
        <v>0</v>
      </c>
      <c r="U98" s="65">
        <f>MIN($U$6/100*F98,250)</f>
        <v>0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150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49.98</v>
      </c>
      <c r="D99" s="79">
        <f>ROUND(C99,2)</f>
        <v>49.98</v>
      </c>
      <c r="E99" s="65">
        <v>363.53</v>
      </c>
      <c r="F99" s="66">
        <v>0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</v>
      </c>
      <c r="T99" s="65">
        <f>MIN($T$6/100*F99,200)</f>
        <v>0</v>
      </c>
      <c r="U99" s="65">
        <f>MIN($U$6/100*F99,250)</f>
        <v>0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150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49.94</v>
      </c>
      <c r="D100" s="79">
        <f>ROUND(C100,2)</f>
        <v>49.94</v>
      </c>
      <c r="E100" s="65">
        <v>488.24</v>
      </c>
      <c r="F100" s="66">
        <v>0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</v>
      </c>
      <c r="T100" s="65">
        <f>MIN($T$6/100*F100,200)</f>
        <v>0</v>
      </c>
      <c r="U100" s="65">
        <f>MIN($U$6/100*F100,250)</f>
        <v>0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150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49.95</v>
      </c>
      <c r="D101" s="79">
        <f>ROUND(C101,2)</f>
        <v>49.95</v>
      </c>
      <c r="E101" s="65">
        <v>457.06</v>
      </c>
      <c r="F101" s="66">
        <v>0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</v>
      </c>
      <c r="T101" s="65">
        <f>MIN($T$6/100*F101,200)</f>
        <v>0</v>
      </c>
      <c r="U101" s="65">
        <f>MIN($U$6/100*F101,250)</f>
        <v>0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150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50.02</v>
      </c>
      <c r="D102" s="79">
        <f>ROUND(C102,2)</f>
        <v>50.02</v>
      </c>
      <c r="E102" s="65">
        <v>180.71</v>
      </c>
      <c r="F102" s="66">
        <v>0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</v>
      </c>
      <c r="T102" s="65">
        <f>MIN($T$6/100*F102,200)</f>
        <v>0</v>
      </c>
      <c r="U102" s="65">
        <f>MIN($U$6/100*F102,250)</f>
        <v>0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150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50.04</v>
      </c>
      <c r="D103" s="104">
        <f>ROUND(C103,2)</f>
        <v>50.04</v>
      </c>
      <c r="E103" s="105">
        <v>60.24</v>
      </c>
      <c r="F103" s="66">
        <v>0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</v>
      </c>
      <c r="T103" s="112">
        <f>MIN($T$6/100*F103,200)</f>
        <v>0</v>
      </c>
      <c r="U103" s="112">
        <f>MIN($U$6/100*F103,250)</f>
        <v>0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150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49.98875000000001</v>
      </c>
      <c r="D104" s="118">
        <f>ROUND(C104,2)</f>
        <v>49.99</v>
      </c>
      <c r="E104" s="119">
        <f>AVERAGE(E6:E103)</f>
        <v>309.7020833333332</v>
      </c>
      <c r="F104" s="119">
        <f>AVERAGE(F6:F103)</f>
        <v>8.26333333333333</v>
      </c>
      <c r="G104" s="120">
        <f>SUM(G8:G103)/4</f>
        <v>0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0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0</v>
      </c>
      <c r="AB104" s="125">
        <f>SUM(AB8:AB103)</f>
        <v>0</v>
      </c>
      <c r="AC104" s="126">
        <f>SUM(AC8:AC103)</f>
        <v>0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0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60.23520000000001</v>
      </c>
      <c r="AH152" s="92">
        <f>MIN(AG152,$C$2)</f>
        <v>60.23520000000001</v>
      </c>
    </row>
    <row r="153" spans="1:37" customHeight="1" ht="15.75">
      <c r="AE153" s="17"/>
      <c r="AF153" s="143">
        <f>ROUND((AF152-0.01),2)</f>
        <v>50.03</v>
      </c>
      <c r="AG153" s="144">
        <f>2*$A$2/5</f>
        <v>120.4704</v>
      </c>
      <c r="AH153" s="92">
        <f>MIN(AG153,$C$2)</f>
        <v>120.4704</v>
      </c>
    </row>
    <row r="154" spans="1:37" customHeight="1" ht="15.75">
      <c r="AE154" s="17"/>
      <c r="AF154" s="143">
        <f>ROUND((AF153-0.01),2)</f>
        <v>50.02</v>
      </c>
      <c r="AG154" s="144">
        <f>3*$A$2/5</f>
        <v>180.7056</v>
      </c>
      <c r="AH154" s="92">
        <f>MIN(AG154,$C$2)</f>
        <v>180.7056</v>
      </c>
    </row>
    <row r="155" spans="1:37" customHeight="1" ht="15.75">
      <c r="AE155" s="17"/>
      <c r="AF155" s="143">
        <f>ROUND((AF154-0.01),2)</f>
        <v>50.01</v>
      </c>
      <c r="AG155" s="144">
        <f>4*$A$2/5</f>
        <v>240.9408</v>
      </c>
      <c r="AH155" s="92">
        <f>MIN(AG155,$C$2)</f>
        <v>240.9408</v>
      </c>
    </row>
    <row r="156" spans="1:37" customHeight="1" ht="15.75">
      <c r="AE156" s="17"/>
      <c r="AF156" s="143">
        <f>ROUND((AF155-0.01),2)</f>
        <v>50</v>
      </c>
      <c r="AG156" s="144">
        <f>5*$A$2/5</f>
        <v>301.176</v>
      </c>
      <c r="AH156" s="92">
        <f>MIN(AG156,$C$2)</f>
        <v>301.176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332.3525</v>
      </c>
      <c r="AH157" s="92">
        <f>MIN(AG157,$C$2)</f>
        <v>332.3525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363.5290000000001</v>
      </c>
      <c r="AH158" s="92">
        <f>MIN(AG158,$C$2)</f>
        <v>363.5290000000001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394.7055</v>
      </c>
      <c r="AH159" s="92">
        <f>MIN(AG159,$C$2)</f>
        <v>394.7055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425.8820000000001</v>
      </c>
      <c r="AH160" s="92">
        <f>MIN(AG160,$C$2)</f>
        <v>425.8820000000001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457.0585</v>
      </c>
      <c r="AH161" s="92">
        <f>MIN(AG161,$C$2)</f>
        <v>457.0585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488.235</v>
      </c>
      <c r="AH162" s="92">
        <f>MIN(AG162,$C$2)</f>
        <v>488.235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519.4115</v>
      </c>
      <c r="AH163" s="92">
        <f>MIN(AG163,$C$2)</f>
        <v>519.4115</v>
      </c>
    </row>
    <row r="164" spans="1:37" customHeight="1" ht="15">
      <c r="AE164" s="17"/>
      <c r="AF164" s="143">
        <f>ROUND((AF163-0.01),2)</f>
        <v>49.92</v>
      </c>
      <c r="AG164" s="144">
        <f>400+8*$A$2/16</f>
        <v>550.588</v>
      </c>
      <c r="AH164" s="145">
        <f>MIN(AG164,$C$2)</f>
        <v>550.588</v>
      </c>
    </row>
    <row r="165" spans="1:37" customHeight="1" ht="15">
      <c r="AE165" s="17"/>
      <c r="AF165" s="143">
        <f>ROUND((AF164-0.01),2)</f>
        <v>49.91</v>
      </c>
      <c r="AG165" s="144">
        <f>450+7*$A$2/16</f>
        <v>581.7645</v>
      </c>
      <c r="AH165" s="145">
        <f>MIN(AG165,$C$2)</f>
        <v>581.7645</v>
      </c>
    </row>
    <row r="166" spans="1:37" customHeight="1" ht="15">
      <c r="AE166" s="17"/>
      <c r="AF166" s="143">
        <f>ROUND((AF165-0.01),2)</f>
        <v>49.9</v>
      </c>
      <c r="AG166" s="144">
        <f>500+6*$A$2/16</f>
        <v>612.941</v>
      </c>
      <c r="AH166" s="145">
        <f>MIN(AG166,$C$2)</f>
        <v>612.941</v>
      </c>
    </row>
    <row r="167" spans="1:37" customHeight="1" ht="15">
      <c r="AE167" s="17"/>
      <c r="AF167" s="143">
        <f>ROUND((AF166-0.01),2)</f>
        <v>49.89</v>
      </c>
      <c r="AG167" s="144">
        <f>550+5*$A$2/16</f>
        <v>644.1175000000001</v>
      </c>
      <c r="AH167" s="145">
        <f>MIN(AG167,$C$2)</f>
        <v>644.1175000000001</v>
      </c>
    </row>
    <row r="168" spans="1:37" customHeight="1" ht="15">
      <c r="AE168" s="17"/>
      <c r="AF168" s="143">
        <f>ROUND((AF167-0.01),2)</f>
        <v>49.88</v>
      </c>
      <c r="AG168" s="144">
        <f>600+4*$A$2/16</f>
        <v>675.294</v>
      </c>
      <c r="AH168" s="145">
        <f>MIN(AG168,$C$2)</f>
        <v>675.294</v>
      </c>
    </row>
    <row r="169" spans="1:37" customHeight="1" ht="15">
      <c r="AE169" s="17"/>
      <c r="AF169" s="143">
        <f>ROUND((AF168-0.01),2)</f>
        <v>49.87</v>
      </c>
      <c r="AG169" s="144">
        <f>650+3*$A$2/16</f>
        <v>706.4705</v>
      </c>
      <c r="AH169" s="145">
        <f>MIN(AG169,$C$2)</f>
        <v>706.4705</v>
      </c>
    </row>
    <row r="170" spans="1:37" customHeight="1" ht="15">
      <c r="AE170" s="17"/>
      <c r="AF170" s="143">
        <f>ROUND((AF169-0.01),2)</f>
        <v>49.86</v>
      </c>
      <c r="AG170" s="144">
        <f>700+2*$A$2/16</f>
        <v>737.647</v>
      </c>
      <c r="AH170" s="145">
        <f>MIN(AG170,$C$2)</f>
        <v>737.647</v>
      </c>
    </row>
    <row r="171" spans="1:37" customHeight="1" ht="15">
      <c r="AE171" s="17"/>
      <c r="AF171" s="143">
        <f>ROUND((AF170-0.01),2)</f>
        <v>49.85</v>
      </c>
      <c r="AG171" s="144">
        <f>750+1*$A$2/16</f>
        <v>768.8235</v>
      </c>
      <c r="AH171" s="145">
        <f>MIN(AG171,$C$2)</f>
        <v>768.8235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-0.03417159242462511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303.128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59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50.03</v>
      </c>
      <c r="D8" s="64">
        <f>ROUND(C8,2)</f>
        <v>50.03</v>
      </c>
      <c r="E8" s="65">
        <v>121.25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151">
        <f>IF(AND(D8&lt;49.85,G8&gt;0),$C$2*ABS(G8)/40000,(SUMPRODUCT(--(G8&gt;$S8:$U8),(G8-$S8:$U8),($V8:$X8)))*E8/40000)</f>
        <v>0</v>
      </c>
      <c r="Z8" s="151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49.95</v>
      </c>
      <c r="D9" s="79">
        <f>ROUND(C9,2)</f>
        <v>49.95</v>
      </c>
      <c r="E9" s="65">
        <v>458.4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152">
        <f>IF(AND(D9&lt;49.85,G9&gt;0),$C$2*ABS(G9)/40000,(SUMPRODUCT(--(G9&gt;$S9:$U9),(G9-$S9:$U9),($V9:$X9)))*E9/40000)</f>
        <v>0</v>
      </c>
      <c r="Z9" s="151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49.99</v>
      </c>
      <c r="D10" s="79">
        <f>ROUND(C10,2)</f>
        <v>49.99</v>
      </c>
      <c r="E10" s="65">
        <v>334.18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152">
        <f>IF(AND(D10&lt;49.85,G10&gt;0),$C$2*ABS(G10)/40000,(SUMPRODUCT(--(G10&gt;$S10:$U10),(G10-$S10:$U10),($V10:$X10)))*E10/40000)</f>
        <v>0</v>
      </c>
      <c r="Z10" s="151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49.94</v>
      </c>
      <c r="D11" s="79">
        <f>ROUND(C11,2)</f>
        <v>49.94</v>
      </c>
      <c r="E11" s="65">
        <v>489.46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152">
        <f>IF(AND(D11&lt;49.85,G11&gt;0),$C$2*ABS(G11)/40000,(SUMPRODUCT(--(G11&gt;$S11:$U11),(G11-$S11:$U11),($V11:$X11)))*E11/40000)</f>
        <v>0</v>
      </c>
      <c r="Z11" s="151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49.96</v>
      </c>
      <c r="D12" s="79">
        <f>ROUND(C12,2)</f>
        <v>49.96</v>
      </c>
      <c r="E12" s="65">
        <v>427.35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152">
        <f>IF(AND(D12&lt;49.85,G12&gt;0),$C$2*ABS(G12)/40000,(SUMPRODUCT(--(G12&gt;$S12:$U12),(G12-$S12:$U12),($V12:$X12)))*E12/40000)</f>
        <v>0</v>
      </c>
      <c r="Z12" s="151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49.91</v>
      </c>
      <c r="D13" s="79">
        <f>ROUND(C13,2)</f>
        <v>49.91</v>
      </c>
      <c r="E13" s="65">
        <v>582.62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152">
        <f>IF(AND(D13&lt;49.85,G13&gt;0),$C$2*ABS(G13)/40000,(SUMPRODUCT(--(G13&gt;$S13:$U13),(G13-$S13:$U13),($V13:$X13)))*E13/40000)</f>
        <v>0</v>
      </c>
      <c r="Z13" s="151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49.94</v>
      </c>
      <c r="D14" s="79">
        <f>ROUND(C14,2)</f>
        <v>49.94</v>
      </c>
      <c r="E14" s="65">
        <v>489.46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152">
        <f>IF(AND(D14&lt;49.85,G14&gt;0),$C$2*ABS(G14)/40000,(SUMPRODUCT(--(G14&gt;$S14:$U14),(G14-$S14:$U14),($V14:$X14)))*E14/40000)</f>
        <v>0</v>
      </c>
      <c r="Z14" s="151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49.97</v>
      </c>
      <c r="D15" s="79">
        <f>ROUND(C15,2)</f>
        <v>49.97</v>
      </c>
      <c r="E15" s="65">
        <v>396.29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152">
        <f>IF(AND(D15&lt;49.85,G15&gt;0),$C$2*ABS(G15)/40000,(SUMPRODUCT(--(G15&gt;$S15:$U15),(G15-$S15:$U15),($V15:$X15)))*E15/40000)</f>
        <v>0</v>
      </c>
      <c r="Z15" s="151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50.01</v>
      </c>
      <c r="D16" s="79">
        <f>ROUND(C16,2)</f>
        <v>50.01</v>
      </c>
      <c r="E16" s="65">
        <v>242.5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152">
        <f>IF(AND(D16&lt;49.85,G16&gt;0),$C$2*ABS(G16)/40000,(SUMPRODUCT(--(G16&gt;$S16:$U16),(G16-$S16:$U16),($V16:$X16)))*E16/40000)</f>
        <v>0</v>
      </c>
      <c r="Z16" s="151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</v>
      </c>
      <c r="D17" s="79">
        <f>ROUND(C17,2)</f>
        <v>50</v>
      </c>
      <c r="E17" s="65">
        <v>303.13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152">
        <f>IF(AND(D17&lt;49.85,G17&gt;0),$C$2*ABS(G17)/40000,(SUMPRODUCT(--(G17&gt;$S17:$U17),(G17-$S17:$U17),($V17:$X17)))*E17/40000)</f>
        <v>0</v>
      </c>
      <c r="Z17" s="151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50</v>
      </c>
      <c r="D18" s="79">
        <f>ROUND(C18,2)</f>
        <v>50</v>
      </c>
      <c r="E18" s="65">
        <v>303.13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152">
        <f>IF(AND(D18&lt;49.85,G18&gt;0),$C$2*ABS(G18)/40000,(SUMPRODUCT(--(G18&gt;$S18:$U18),(G18-$S18:$U18),($V18:$X18)))*E18/40000)</f>
        <v>0</v>
      </c>
      <c r="Z18" s="151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50.02</v>
      </c>
      <c r="D19" s="79">
        <f>ROUND(C19,2)</f>
        <v>50.02</v>
      </c>
      <c r="E19" s="65">
        <v>181.88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152">
        <f>IF(AND(D19&lt;49.85,G19&gt;0),$C$2*ABS(G19)/40000,(SUMPRODUCT(--(G19&gt;$S19:$U19),(G19-$S19:$U19),($V19:$X19)))*E19/40000)</f>
        <v>0</v>
      </c>
      <c r="Z19" s="151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50</v>
      </c>
      <c r="D20" s="79">
        <f>ROUND(C20,2)</f>
        <v>50</v>
      </c>
      <c r="E20" s="65">
        <v>303.13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152">
        <f>IF(AND(D20&lt;49.85,G20&gt;0),$C$2*ABS(G20)/40000,(SUMPRODUCT(--(G20&gt;$S20:$U20),(G20-$S20:$U20),($V20:$X20)))*E20/40000)</f>
        <v>0</v>
      </c>
      <c r="Z20" s="151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50</v>
      </c>
      <c r="D21" s="79">
        <f>ROUND(C21,2)</f>
        <v>50</v>
      </c>
      <c r="E21" s="65">
        <v>303.13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152">
        <f>IF(AND(D21&lt;49.85,G21&gt;0),$C$2*ABS(G21)/40000,(SUMPRODUCT(--(G21&gt;$S21:$U21),(G21-$S21:$U21),($V21:$X21)))*E21/40000)</f>
        <v>0</v>
      </c>
      <c r="Z21" s="151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49.97</v>
      </c>
      <c r="D22" s="79">
        <f>ROUND(C22,2)</f>
        <v>49.97</v>
      </c>
      <c r="E22" s="65">
        <v>396.29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152">
        <f>IF(AND(D22&lt;49.85,G22&gt;0),$C$2*ABS(G22)/40000,(SUMPRODUCT(--(G22&gt;$S22:$U22),(G22-$S22:$U22),($V22:$X22)))*E22/40000)</f>
        <v>0</v>
      </c>
      <c r="Z22" s="151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49.91</v>
      </c>
      <c r="D23" s="79">
        <f>ROUND(C23,2)</f>
        <v>49.91</v>
      </c>
      <c r="E23" s="65">
        <v>582.62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152">
        <f>IF(AND(D23&lt;49.85,G23&gt;0),$C$2*ABS(G23)/40000,(SUMPRODUCT(--(G23&gt;$S23:$U23),(G23-$S23:$U23),($V23:$X23)))*E23/40000)</f>
        <v>0</v>
      </c>
      <c r="Z23" s="151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49.91</v>
      </c>
      <c r="D24" s="79">
        <f>ROUND(C24,2)</f>
        <v>49.91</v>
      </c>
      <c r="E24" s="65">
        <v>582.62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152">
        <f>IF(AND(D24&lt;49.85,G24&gt;0),$C$2*ABS(G24)/40000,(SUMPRODUCT(--(G24&gt;$S24:$U24),(G24-$S24:$U24),($V24:$X24)))*E24/40000)</f>
        <v>0</v>
      </c>
      <c r="Z24" s="151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</v>
      </c>
      <c r="D25" s="79">
        <f>ROUND(C25,2)</f>
        <v>49.9</v>
      </c>
      <c r="E25" s="65">
        <v>613.67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152">
        <f>IF(AND(D25&lt;49.85,G25&gt;0),$C$2*ABS(G25)/40000,(SUMPRODUCT(--(G25&gt;$S25:$U25),(G25-$S25:$U25),($V25:$X25)))*E25/40000)</f>
        <v>0</v>
      </c>
      <c r="Z25" s="151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49.97</v>
      </c>
      <c r="D26" s="79">
        <f>ROUND(C26,2)</f>
        <v>49.97</v>
      </c>
      <c r="E26" s="65">
        <v>396.29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152">
        <f>IF(AND(D26&lt;49.85,G26&gt;0),$C$2*ABS(G26)/40000,(SUMPRODUCT(--(G26&gt;$S26:$U26),(G26-$S26:$U26),($V26:$X26)))*E26/40000)</f>
        <v>0</v>
      </c>
      <c r="Z26" s="151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50.04</v>
      </c>
      <c r="D27" s="79">
        <f>ROUND(C27,2)</f>
        <v>50.04</v>
      </c>
      <c r="E27" s="65">
        <v>60.63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152">
        <f>IF(AND(D27&lt;49.85,G27&gt;0),$C$2*ABS(G27)/40000,(SUMPRODUCT(--(G27&gt;$S27:$U27),(G27-$S27:$U27),($V27:$X27)))*E27/40000)</f>
        <v>0</v>
      </c>
      <c r="Z27" s="151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49.97</v>
      </c>
      <c r="D28" s="79">
        <f>ROUND(C28,2)</f>
        <v>49.97</v>
      </c>
      <c r="E28" s="65">
        <v>396.29</v>
      </c>
      <c r="F28" s="66">
        <v>0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</v>
      </c>
      <c r="T28" s="65">
        <f>MIN($T$6/100*F28,200)</f>
        <v>0</v>
      </c>
      <c r="U28" s="65">
        <f>MIN($U$6/100*F28,250)</f>
        <v>0</v>
      </c>
      <c r="V28" s="65">
        <v>0.2</v>
      </c>
      <c r="W28" s="65">
        <v>0.2</v>
      </c>
      <c r="X28" s="65">
        <v>0.6</v>
      </c>
      <c r="Y28" s="152">
        <f>IF(AND(D28&lt;49.85,G28&gt;0),$C$2*ABS(G28)/40000,(SUMPRODUCT(--(G28&gt;$S28:$U28),(G28-$S28:$U28),($V28:$X28)))*E28/40000)</f>
        <v>0</v>
      </c>
      <c r="Z28" s="151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50</v>
      </c>
      <c r="D29" s="79">
        <f>ROUND(C29,2)</f>
        <v>50</v>
      </c>
      <c r="E29" s="65">
        <v>303.13</v>
      </c>
      <c r="F29" s="66">
        <v>0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</v>
      </c>
      <c r="T29" s="65">
        <f>MIN($T$6/100*F29,200)</f>
        <v>0</v>
      </c>
      <c r="U29" s="65">
        <f>MIN($U$6/100*F29,250)</f>
        <v>0</v>
      </c>
      <c r="V29" s="65">
        <v>0.2</v>
      </c>
      <c r="W29" s="65">
        <v>0.2</v>
      </c>
      <c r="X29" s="65">
        <v>0.6</v>
      </c>
      <c r="Y29" s="152">
        <f>IF(AND(D29&lt;49.85,G29&gt;0),$C$2*ABS(G29)/40000,(SUMPRODUCT(--(G29&gt;$S29:$U29),(G29-$S29:$U29),($V29:$X29)))*E29/40000)</f>
        <v>0</v>
      </c>
      <c r="Z29" s="151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49.97</v>
      </c>
      <c r="D30" s="79">
        <f>ROUND(C30,2)</f>
        <v>49.97</v>
      </c>
      <c r="E30" s="65">
        <v>396.29</v>
      </c>
      <c r="F30" s="66">
        <v>0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</v>
      </c>
      <c r="T30" s="65">
        <f>MIN($T$6/100*F30,200)</f>
        <v>0</v>
      </c>
      <c r="U30" s="65">
        <f>MIN($U$6/100*F30,250)</f>
        <v>0</v>
      </c>
      <c r="V30" s="65">
        <v>0.2</v>
      </c>
      <c r="W30" s="65">
        <v>0.2</v>
      </c>
      <c r="X30" s="65">
        <v>0.6</v>
      </c>
      <c r="Y30" s="152">
        <f>IF(AND(D30&lt;49.85,G30&gt;0),$C$2*ABS(G30)/40000,(SUMPRODUCT(--(G30&gt;$S30:$U30),(G30-$S30:$U30),($V30:$X30)))*E30/40000)</f>
        <v>0</v>
      </c>
      <c r="Z30" s="151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50.01</v>
      </c>
      <c r="D31" s="79">
        <f>ROUND(C31,2)</f>
        <v>50.01</v>
      </c>
      <c r="E31" s="65">
        <v>242.5</v>
      </c>
      <c r="F31" s="66">
        <v>0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</v>
      </c>
      <c r="T31" s="65">
        <f>MIN($T$6/100*F31,200)</f>
        <v>0</v>
      </c>
      <c r="U31" s="65">
        <f>MIN($U$6/100*F31,250)</f>
        <v>0</v>
      </c>
      <c r="V31" s="65">
        <v>0.2</v>
      </c>
      <c r="W31" s="65">
        <v>0.2</v>
      </c>
      <c r="X31" s="65">
        <v>0.6</v>
      </c>
      <c r="Y31" s="152">
        <f>IF(AND(D31&lt;49.85,G31&gt;0),$C$2*ABS(G31)/40000,(SUMPRODUCT(--(G31&gt;$S31:$U31),(G31-$S31:$U31),($V31:$X31)))*E31/40000)</f>
        <v>0</v>
      </c>
      <c r="Z31" s="151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50.05</v>
      </c>
      <c r="D32" s="79">
        <f>ROUND(C32,2)</f>
        <v>50.05</v>
      </c>
      <c r="E32" s="65">
        <v>0</v>
      </c>
      <c r="F32" s="66">
        <v>0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</v>
      </c>
      <c r="T32" s="65">
        <f>MIN($T$6/100*F32,200)</f>
        <v>0</v>
      </c>
      <c r="U32" s="65">
        <f>MIN($U$6/100*F32,250)</f>
        <v>0</v>
      </c>
      <c r="V32" s="65">
        <v>0.2</v>
      </c>
      <c r="W32" s="65">
        <v>0.2</v>
      </c>
      <c r="X32" s="65">
        <v>0.6</v>
      </c>
      <c r="Y32" s="152">
        <f>IF(AND(D32&lt;49.85,G32&gt;0),$C$2*ABS(G32)/40000,(SUMPRODUCT(--(G32&gt;$S32:$U32),(G32-$S32:$U32),($V32:$X32)))*E32/40000)</f>
        <v>0</v>
      </c>
      <c r="Z32" s="151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50.01</v>
      </c>
      <c r="D33" s="79">
        <f>ROUND(C33,2)</f>
        <v>50.01</v>
      </c>
      <c r="E33" s="65">
        <v>242.5</v>
      </c>
      <c r="F33" s="66">
        <v>0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</v>
      </c>
      <c r="T33" s="65">
        <f>MIN($T$6/100*F33,200)</f>
        <v>0</v>
      </c>
      <c r="U33" s="65">
        <f>MIN($U$6/100*F33,250)</f>
        <v>0</v>
      </c>
      <c r="V33" s="65">
        <v>0.2</v>
      </c>
      <c r="W33" s="65">
        <v>0.2</v>
      </c>
      <c r="X33" s="65">
        <v>0.6</v>
      </c>
      <c r="Y33" s="152">
        <f>IF(AND(D33&lt;49.85,G33&gt;0),$C$2*ABS(G33)/40000,(SUMPRODUCT(--(G33&gt;$S33:$U33),(G33-$S33:$U33),($V33:$X33)))*E33/40000)</f>
        <v>0</v>
      </c>
      <c r="Z33" s="151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49.92</v>
      </c>
      <c r="D34" s="79">
        <f>ROUND(C34,2)</f>
        <v>49.92</v>
      </c>
      <c r="E34" s="65">
        <v>551.5599999999999</v>
      </c>
      <c r="F34" s="66">
        <v>0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</v>
      </c>
      <c r="T34" s="65">
        <f>MIN($T$6/100*F34,200)</f>
        <v>0</v>
      </c>
      <c r="U34" s="65">
        <f>MIN($U$6/100*F34,250)</f>
        <v>0</v>
      </c>
      <c r="V34" s="65">
        <v>0.2</v>
      </c>
      <c r="W34" s="65">
        <v>0.2</v>
      </c>
      <c r="X34" s="65">
        <v>0.6</v>
      </c>
      <c r="Y34" s="152">
        <f>IF(AND(D34&lt;49.85,G34&gt;0),$C$2*ABS(G34)/40000,(SUMPRODUCT(--(G34&gt;$S34:$U34),(G34-$S34:$U34),($V34:$X34)))*E34/40000)</f>
        <v>0</v>
      </c>
      <c r="Z34" s="151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49.94</v>
      </c>
      <c r="D35" s="79">
        <f>ROUND(C35,2)</f>
        <v>49.94</v>
      </c>
      <c r="E35" s="65">
        <v>489.46</v>
      </c>
      <c r="F35" s="66">
        <v>0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</v>
      </c>
      <c r="T35" s="65">
        <f>MIN($T$6/100*F35,200)</f>
        <v>0</v>
      </c>
      <c r="U35" s="65">
        <f>MIN($U$6/100*F35,250)</f>
        <v>0</v>
      </c>
      <c r="V35" s="65">
        <v>0.2</v>
      </c>
      <c r="W35" s="65">
        <v>0.2</v>
      </c>
      <c r="X35" s="65">
        <v>0.6</v>
      </c>
      <c r="Y35" s="152">
        <f>IF(AND(D35&lt;49.85,G35&gt;0),$C$2*ABS(G35)/40000,(SUMPRODUCT(--(G35&gt;$S35:$U35),(G35-$S35:$U35),($V35:$X35)))*E35/40000)</f>
        <v>0</v>
      </c>
      <c r="Z35" s="151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49.98</v>
      </c>
      <c r="D36" s="79">
        <f>ROUND(C36,2)</f>
        <v>49.98</v>
      </c>
      <c r="E36" s="65">
        <v>365.24</v>
      </c>
      <c r="F36" s="66">
        <v>0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</v>
      </c>
      <c r="T36" s="65">
        <f>MIN($T$6/100*F36,200)</f>
        <v>0</v>
      </c>
      <c r="U36" s="65">
        <f>MIN($U$6/100*F36,250)</f>
        <v>0</v>
      </c>
      <c r="V36" s="65">
        <v>0.2</v>
      </c>
      <c r="W36" s="65">
        <v>0.2</v>
      </c>
      <c r="X36" s="65">
        <v>0.6</v>
      </c>
      <c r="Y36" s="152">
        <f>IF(AND(D36&lt;49.85,G36&gt;0),$C$2*ABS(G36)/40000,(SUMPRODUCT(--(G36&gt;$S36:$U36),(G36-$S36:$U36),($V36:$X36)))*E36/40000)</f>
        <v>0</v>
      </c>
      <c r="Z36" s="151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49.87</v>
      </c>
      <c r="D37" s="79">
        <f>ROUND(C37,2)</f>
        <v>49.87</v>
      </c>
      <c r="E37" s="65">
        <v>706.84</v>
      </c>
      <c r="F37" s="66">
        <v>0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</v>
      </c>
      <c r="T37" s="65">
        <f>MIN($T$6/100*F37,200)</f>
        <v>0</v>
      </c>
      <c r="U37" s="65">
        <f>MIN($U$6/100*F37,250)</f>
        <v>0</v>
      </c>
      <c r="V37" s="65">
        <v>0.2</v>
      </c>
      <c r="W37" s="65">
        <v>0.2</v>
      </c>
      <c r="X37" s="65">
        <v>0.6</v>
      </c>
      <c r="Y37" s="152">
        <f>IF(AND(D37&lt;49.85,G37&gt;0),$C$2*ABS(G37)/40000,(SUMPRODUCT(--(G37&gt;$S37:$U37),(G37-$S37:$U37),($V37:$X37)))*E37/40000)</f>
        <v>0</v>
      </c>
      <c r="Z37" s="151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49.89</v>
      </c>
      <c r="D38" s="79">
        <f>ROUND(C38,2)</f>
        <v>49.89</v>
      </c>
      <c r="E38" s="65">
        <v>644.73</v>
      </c>
      <c r="F38" s="66">
        <v>0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</v>
      </c>
      <c r="T38" s="65">
        <f>MIN($T$6/100*F38,200)</f>
        <v>0</v>
      </c>
      <c r="U38" s="65">
        <f>MIN($U$6/100*F38,250)</f>
        <v>0</v>
      </c>
      <c r="V38" s="65">
        <v>0.2</v>
      </c>
      <c r="W38" s="65">
        <v>0.2</v>
      </c>
      <c r="X38" s="65">
        <v>0.6</v>
      </c>
      <c r="Y38" s="152">
        <f>IF(AND(D38&lt;49.85,G38&gt;0),$C$2*ABS(G38)/40000,(SUMPRODUCT(--(G38&gt;$S38:$U38),(G38-$S38:$U38),($V38:$X38)))*E38/40000)</f>
        <v>0</v>
      </c>
      <c r="Z38" s="151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50.03</v>
      </c>
      <c r="D39" s="79">
        <f>ROUND(C39,2)</f>
        <v>50.03</v>
      </c>
      <c r="E39" s="65">
        <v>121.25</v>
      </c>
      <c r="F39" s="66">
        <v>0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</v>
      </c>
      <c r="T39" s="65">
        <f>MIN($T$6/100*F39,200)</f>
        <v>0</v>
      </c>
      <c r="U39" s="65">
        <f>MIN($U$6/100*F39,250)</f>
        <v>0</v>
      </c>
      <c r="V39" s="65">
        <v>0.2</v>
      </c>
      <c r="W39" s="65">
        <v>0.2</v>
      </c>
      <c r="X39" s="65">
        <v>0.6</v>
      </c>
      <c r="Y39" s="152">
        <f>IF(AND(D39&lt;49.85,G39&gt;0),$C$2*ABS(G39)/40000,(SUMPRODUCT(--(G39&gt;$S39:$U39),(G39-$S39:$U39),($V39:$X39)))*E39/40000)</f>
        <v>0</v>
      </c>
      <c r="Z39" s="151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50.04</v>
      </c>
      <c r="D40" s="79">
        <f>ROUND(C40,2)</f>
        <v>50.04</v>
      </c>
      <c r="E40" s="65">
        <v>60.63</v>
      </c>
      <c r="F40" s="66">
        <v>0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</v>
      </c>
      <c r="T40" s="65">
        <f>MIN($T$6/100*F40,200)</f>
        <v>0</v>
      </c>
      <c r="U40" s="65">
        <f>MIN($U$6/100*F40,250)</f>
        <v>0</v>
      </c>
      <c r="V40" s="65">
        <v>0.2</v>
      </c>
      <c r="W40" s="65">
        <v>0.2</v>
      </c>
      <c r="X40" s="65">
        <v>0.6</v>
      </c>
      <c r="Y40" s="152">
        <f>IF(AND(D40&lt;49.85,G40&gt;0),$C$2*ABS(G40)/40000,(SUMPRODUCT(--(G40&gt;$S40:$U40),(G40-$S40:$U40),($V40:$X40)))*E40/40000)</f>
        <v>0</v>
      </c>
      <c r="Z40" s="151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50</v>
      </c>
      <c r="D41" s="79">
        <f>ROUND(C41,2)</f>
        <v>50</v>
      </c>
      <c r="E41" s="65">
        <v>303.13</v>
      </c>
      <c r="F41" s="66">
        <v>0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</v>
      </c>
      <c r="T41" s="65">
        <f>MIN($T$6/100*F41,200)</f>
        <v>0</v>
      </c>
      <c r="U41" s="65">
        <f>MIN($U$6/100*F41,250)</f>
        <v>0</v>
      </c>
      <c r="V41" s="65">
        <v>0.2</v>
      </c>
      <c r="W41" s="65">
        <v>0.2</v>
      </c>
      <c r="X41" s="65">
        <v>0.6</v>
      </c>
      <c r="Y41" s="152">
        <f>IF(AND(D41&lt;49.85,G41&gt;0),$C$2*ABS(G41)/40000,(SUMPRODUCT(--(G41&gt;$S41:$U41),(G41-$S41:$U41),($V41:$X41)))*E41/40000)</f>
        <v>0</v>
      </c>
      <c r="Z41" s="151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49.97</v>
      </c>
      <c r="D42" s="79">
        <f>ROUND(C42,2)</f>
        <v>49.97</v>
      </c>
      <c r="E42" s="65">
        <v>396.29</v>
      </c>
      <c r="F42" s="66">
        <v>0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</v>
      </c>
      <c r="T42" s="65">
        <f>MIN($T$6/100*F42,200)</f>
        <v>0</v>
      </c>
      <c r="U42" s="65">
        <f>MIN($U$6/100*F42,250)</f>
        <v>0</v>
      </c>
      <c r="V42" s="65">
        <v>0.2</v>
      </c>
      <c r="W42" s="65">
        <v>0.2</v>
      </c>
      <c r="X42" s="65">
        <v>0.6</v>
      </c>
      <c r="Y42" s="152">
        <f>IF(AND(D42&lt;49.85,G42&gt;0),$C$2*ABS(G42)/40000,(SUMPRODUCT(--(G42&gt;$S42:$U42),(G42-$S42:$U42),($V42:$X42)))*E42/40000)</f>
        <v>0</v>
      </c>
      <c r="Z42" s="151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50.02</v>
      </c>
      <c r="D43" s="79">
        <f>ROUND(C43,2)</f>
        <v>50.02</v>
      </c>
      <c r="E43" s="65">
        <v>181.88</v>
      </c>
      <c r="F43" s="66">
        <v>0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</v>
      </c>
      <c r="T43" s="65">
        <f>MIN($T$6/100*F43,200)</f>
        <v>0</v>
      </c>
      <c r="U43" s="65">
        <f>MIN($U$6/100*F43,250)</f>
        <v>0</v>
      </c>
      <c r="V43" s="65">
        <v>0.2</v>
      </c>
      <c r="W43" s="65">
        <v>0.2</v>
      </c>
      <c r="X43" s="65">
        <v>0.6</v>
      </c>
      <c r="Y43" s="152">
        <f>IF(AND(D43&lt;49.85,G43&gt;0),$C$2*ABS(G43)/40000,(SUMPRODUCT(--(G43&gt;$S43:$U43),(G43-$S43:$U43),($V43:$X43)))*E43/40000)</f>
        <v>0</v>
      </c>
      <c r="Z43" s="151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49.97</v>
      </c>
      <c r="D44" s="79">
        <f>ROUND(C44,2)</f>
        <v>49.97</v>
      </c>
      <c r="E44" s="65">
        <v>396.29</v>
      </c>
      <c r="F44" s="66">
        <v>0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</v>
      </c>
      <c r="T44" s="65">
        <f>MIN($T$6/100*F44,200)</f>
        <v>0</v>
      </c>
      <c r="U44" s="65">
        <f>MIN($U$6/100*F44,250)</f>
        <v>0</v>
      </c>
      <c r="V44" s="65">
        <v>0.2</v>
      </c>
      <c r="W44" s="65">
        <v>0.2</v>
      </c>
      <c r="X44" s="65">
        <v>0.6</v>
      </c>
      <c r="Y44" s="152">
        <f>IF(AND(D44&lt;49.85,G44&gt;0),$C$2*ABS(G44)/40000,(SUMPRODUCT(--(G44&gt;$S44:$U44),(G44-$S44:$U44),($V44:$X44)))*E44/40000)</f>
        <v>0</v>
      </c>
      <c r="Z44" s="151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49.93</v>
      </c>
      <c r="D45" s="79">
        <f>ROUND(C45,2)</f>
        <v>49.93</v>
      </c>
      <c r="E45" s="65">
        <v>520.51</v>
      </c>
      <c r="F45" s="66">
        <v>0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</v>
      </c>
      <c r="T45" s="65">
        <f>MIN($T$6/100*F45,200)</f>
        <v>0</v>
      </c>
      <c r="U45" s="65">
        <f>MIN($U$6/100*F45,250)</f>
        <v>0</v>
      </c>
      <c r="V45" s="65">
        <v>0.2</v>
      </c>
      <c r="W45" s="65">
        <v>0.2</v>
      </c>
      <c r="X45" s="65">
        <v>0.6</v>
      </c>
      <c r="Y45" s="152">
        <f>IF(AND(D45&lt;49.85,G45&gt;0),$C$2*ABS(G45)/40000,(SUMPRODUCT(--(G45&gt;$S45:$U45),(G45-$S45:$U45),($V45:$X45)))*E45/40000)</f>
        <v>0</v>
      </c>
      <c r="Z45" s="151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50.01</v>
      </c>
      <c r="D46" s="79">
        <f>ROUND(C46,2)</f>
        <v>50.01</v>
      </c>
      <c r="E46" s="65">
        <v>242.5</v>
      </c>
      <c r="F46" s="66">
        <v>0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</v>
      </c>
      <c r="T46" s="65">
        <f>MIN($T$6/100*F46,200)</f>
        <v>0</v>
      </c>
      <c r="U46" s="65">
        <f>MIN($U$6/100*F46,250)</f>
        <v>0</v>
      </c>
      <c r="V46" s="65">
        <v>0.2</v>
      </c>
      <c r="W46" s="65">
        <v>0.2</v>
      </c>
      <c r="X46" s="65">
        <v>0.6</v>
      </c>
      <c r="Y46" s="152">
        <f>IF(AND(D46&lt;49.85,G46&gt;0),$C$2*ABS(G46)/40000,(SUMPRODUCT(--(G46&gt;$S46:$U46),(G46-$S46:$U46),($V46:$X46)))*E46/40000)</f>
        <v>0</v>
      </c>
      <c r="Z46" s="151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50.04</v>
      </c>
      <c r="D47" s="79">
        <f>ROUND(C47,2)</f>
        <v>50.04</v>
      </c>
      <c r="E47" s="65">
        <v>60.63</v>
      </c>
      <c r="F47" s="66">
        <v>0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</v>
      </c>
      <c r="T47" s="65">
        <f>MIN($T$6/100*F47,200)</f>
        <v>0</v>
      </c>
      <c r="U47" s="65">
        <f>MIN($U$6/100*F47,250)</f>
        <v>0</v>
      </c>
      <c r="V47" s="65">
        <v>0.2</v>
      </c>
      <c r="W47" s="65">
        <v>0.2</v>
      </c>
      <c r="X47" s="65">
        <v>0.6</v>
      </c>
      <c r="Y47" s="152">
        <f>IF(AND(D47&lt;49.85,G47&gt;0),$C$2*ABS(G47)/40000,(SUMPRODUCT(--(G47&gt;$S47:$U47),(G47-$S47:$U47),($V47:$X47)))*E47/40000)</f>
        <v>0</v>
      </c>
      <c r="Z47" s="151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50.04</v>
      </c>
      <c r="D48" s="79">
        <f>ROUND(C48,2)</f>
        <v>50.04</v>
      </c>
      <c r="E48" s="65">
        <v>60.63</v>
      </c>
      <c r="F48" s="66">
        <v>0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</v>
      </c>
      <c r="T48" s="65">
        <f>MIN($T$6/100*F48,200)</f>
        <v>0</v>
      </c>
      <c r="U48" s="65">
        <f>MIN($U$6/100*F48,250)</f>
        <v>0</v>
      </c>
      <c r="V48" s="65">
        <v>0.2</v>
      </c>
      <c r="W48" s="65">
        <v>0.2</v>
      </c>
      <c r="X48" s="65">
        <v>0.6</v>
      </c>
      <c r="Y48" s="152">
        <f>IF(AND(D48&lt;49.85,G48&gt;0),$C$2*ABS(G48)/40000,(SUMPRODUCT(--(G48&gt;$S48:$U48),(G48-$S48:$U48),($V48:$X48)))*E48/40000)</f>
        <v>0</v>
      </c>
      <c r="Z48" s="151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50.02</v>
      </c>
      <c r="D49" s="79">
        <f>ROUND(C49,2)</f>
        <v>50.02</v>
      </c>
      <c r="E49" s="65">
        <v>181.88</v>
      </c>
      <c r="F49" s="66">
        <v>0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</v>
      </c>
      <c r="T49" s="65">
        <f>MIN($T$6/100*F49,200)</f>
        <v>0</v>
      </c>
      <c r="U49" s="65">
        <f>MIN($U$6/100*F49,250)</f>
        <v>0</v>
      </c>
      <c r="V49" s="65">
        <v>0.2</v>
      </c>
      <c r="W49" s="65">
        <v>0.2</v>
      </c>
      <c r="X49" s="65">
        <v>0.6</v>
      </c>
      <c r="Y49" s="152">
        <f>IF(AND(D49&lt;49.85,G49&gt;0),$C$2*ABS(G49)/40000,(SUMPRODUCT(--(G49&gt;$S49:$U49),(G49-$S49:$U49),($V49:$X49)))*E49/40000)</f>
        <v>0</v>
      </c>
      <c r="Z49" s="151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50.04</v>
      </c>
      <c r="D50" s="79">
        <f>ROUND(C50,2)</f>
        <v>50.04</v>
      </c>
      <c r="E50" s="65">
        <v>60.63</v>
      </c>
      <c r="F50" s="66">
        <v>0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</v>
      </c>
      <c r="T50" s="65">
        <f>MIN($T$6/100*F50,200)</f>
        <v>0</v>
      </c>
      <c r="U50" s="65">
        <f>MIN($U$6/100*F50,250)</f>
        <v>0</v>
      </c>
      <c r="V50" s="65">
        <v>0.2</v>
      </c>
      <c r="W50" s="65">
        <v>0.2</v>
      </c>
      <c r="X50" s="65">
        <v>0.6</v>
      </c>
      <c r="Y50" s="152">
        <f>IF(AND(D50&lt;49.85,G50&gt;0),$C$2*ABS(G50)/40000,(SUMPRODUCT(--(G50&gt;$S50:$U50),(G50-$S50:$U50),($V50:$X50)))*E50/40000)</f>
        <v>0</v>
      </c>
      <c r="Z50" s="151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50.02</v>
      </c>
      <c r="D51" s="79">
        <f>ROUND(C51,2)</f>
        <v>50.02</v>
      </c>
      <c r="E51" s="65">
        <v>181.88</v>
      </c>
      <c r="F51" s="66">
        <v>0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</v>
      </c>
      <c r="T51" s="65">
        <f>MIN($T$6/100*F51,200)</f>
        <v>0</v>
      </c>
      <c r="U51" s="65">
        <f>MIN($U$6/100*F51,250)</f>
        <v>0</v>
      </c>
      <c r="V51" s="65">
        <v>0.2</v>
      </c>
      <c r="W51" s="65">
        <v>0.2</v>
      </c>
      <c r="X51" s="65">
        <v>0.6</v>
      </c>
      <c r="Y51" s="152">
        <f>IF(AND(D51&lt;49.85,G51&gt;0),$C$2*ABS(G51)/40000,(SUMPRODUCT(--(G51&gt;$S51:$U51),(G51-$S51:$U51),($V51:$X51)))*E51/40000)</f>
        <v>0</v>
      </c>
      <c r="Z51" s="151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50.03</v>
      </c>
      <c r="D52" s="79">
        <f>ROUND(C52,2)</f>
        <v>50.03</v>
      </c>
      <c r="E52" s="65">
        <v>121.25</v>
      </c>
      <c r="F52" s="66">
        <v>0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</v>
      </c>
      <c r="T52" s="65">
        <f>MIN($T$6/100*F52,200)</f>
        <v>0</v>
      </c>
      <c r="U52" s="65">
        <f>MIN($U$6/100*F52,250)</f>
        <v>0</v>
      </c>
      <c r="V52" s="65">
        <v>0.2</v>
      </c>
      <c r="W52" s="65">
        <v>0.2</v>
      </c>
      <c r="X52" s="65">
        <v>0.6</v>
      </c>
      <c r="Y52" s="152">
        <f>IF(AND(D52&lt;49.85,G52&gt;0),$C$2*ABS(G52)/40000,(SUMPRODUCT(--(G52&gt;$S52:$U52),(G52-$S52:$U52),($V52:$X52)))*E52/40000)</f>
        <v>0</v>
      </c>
      <c r="Z52" s="151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50.01</v>
      </c>
      <c r="D53" s="79">
        <f>ROUND(C53,2)</f>
        <v>50.01</v>
      </c>
      <c r="E53" s="65">
        <v>242.5</v>
      </c>
      <c r="F53" s="66">
        <v>0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</v>
      </c>
      <c r="T53" s="65">
        <f>MIN($T$6/100*F53,200)</f>
        <v>0</v>
      </c>
      <c r="U53" s="65">
        <f>MIN($U$6/100*F53,250)</f>
        <v>0</v>
      </c>
      <c r="V53" s="65">
        <v>0.2</v>
      </c>
      <c r="W53" s="65">
        <v>0.2</v>
      </c>
      <c r="X53" s="65">
        <v>0.6</v>
      </c>
      <c r="Y53" s="152">
        <f>IF(AND(D53&lt;49.85,G53&gt;0),$C$2*ABS(G53)/40000,(SUMPRODUCT(--(G53&gt;$S53:$U53),(G53-$S53:$U53),($V53:$X53)))*E53/40000)</f>
        <v>0</v>
      </c>
      <c r="Z53" s="151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50.01</v>
      </c>
      <c r="D54" s="79">
        <f>ROUND(C54,2)</f>
        <v>50.01</v>
      </c>
      <c r="E54" s="65">
        <v>242.5</v>
      </c>
      <c r="F54" s="66">
        <v>0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</v>
      </c>
      <c r="T54" s="65">
        <f>MIN($T$6/100*F54,200)</f>
        <v>0</v>
      </c>
      <c r="U54" s="65">
        <f>MIN($U$6/100*F54,250)</f>
        <v>0</v>
      </c>
      <c r="V54" s="65">
        <v>0.2</v>
      </c>
      <c r="W54" s="65">
        <v>0.2</v>
      </c>
      <c r="X54" s="65">
        <v>0.6</v>
      </c>
      <c r="Y54" s="152">
        <f>IF(AND(D54&lt;49.85,G54&gt;0),$C$2*ABS(G54)/40000,(SUMPRODUCT(--(G54&gt;$S54:$U54),(G54-$S54:$U54),($V54:$X54)))*E54/40000)</f>
        <v>0</v>
      </c>
      <c r="Z54" s="151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49.99</v>
      </c>
      <c r="D55" s="79">
        <f>ROUND(C55,2)</f>
        <v>49.99</v>
      </c>
      <c r="E55" s="65">
        <v>334.18</v>
      </c>
      <c r="F55" s="66">
        <v>0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</v>
      </c>
      <c r="T55" s="65">
        <f>MIN($T$6/100*F55,200)</f>
        <v>0</v>
      </c>
      <c r="U55" s="65">
        <f>MIN($U$6/100*F55,250)</f>
        <v>0</v>
      </c>
      <c r="V55" s="65">
        <v>0.2</v>
      </c>
      <c r="W55" s="65">
        <v>0.2</v>
      </c>
      <c r="X55" s="65">
        <v>0.6</v>
      </c>
      <c r="Y55" s="152">
        <f>IF(AND(D55&lt;49.85,G55&gt;0),$C$2*ABS(G55)/40000,(SUMPRODUCT(--(G55&gt;$S55:$U55),(G55-$S55:$U55),($V55:$X55)))*E55/40000)</f>
        <v>0</v>
      </c>
      <c r="Z55" s="151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49.99</v>
      </c>
      <c r="D56" s="79">
        <f>ROUND(C56,2)</f>
        <v>49.99</v>
      </c>
      <c r="E56" s="65">
        <v>334.18</v>
      </c>
      <c r="F56" s="66">
        <v>0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</v>
      </c>
      <c r="T56" s="65">
        <f>MIN($T$6/100*F56,200)</f>
        <v>0</v>
      </c>
      <c r="U56" s="65">
        <f>MIN($U$6/100*F56,250)</f>
        <v>0</v>
      </c>
      <c r="V56" s="65">
        <v>0.2</v>
      </c>
      <c r="W56" s="65">
        <v>0.2</v>
      </c>
      <c r="X56" s="65">
        <v>0.6</v>
      </c>
      <c r="Y56" s="152">
        <f>IF(AND(D56&lt;49.85,G56&gt;0),$C$2*ABS(G56)/40000,(SUMPRODUCT(--(G56&gt;$S56:$U56),(G56-$S56:$U56),($V56:$X56)))*E56/40000)</f>
        <v>0</v>
      </c>
      <c r="Z56" s="151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49.98</v>
      </c>
      <c r="D57" s="79">
        <f>ROUND(C57,2)</f>
        <v>49.98</v>
      </c>
      <c r="E57" s="65">
        <v>365.24</v>
      </c>
      <c r="F57" s="66">
        <v>0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152">
        <f>IF(AND(D57&lt;49.85,G57&gt;0),$C$2*ABS(G57)/40000,(SUMPRODUCT(--(G57&gt;$S57:$U57),(G57-$S57:$U57),($V57:$X57)))*E57/40000)</f>
        <v>0</v>
      </c>
      <c r="Z57" s="151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49.97</v>
      </c>
      <c r="D58" s="79">
        <f>ROUND(C58,2)</f>
        <v>49.97</v>
      </c>
      <c r="E58" s="65">
        <v>396.29</v>
      </c>
      <c r="F58" s="66">
        <v>0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152">
        <f>IF(AND(D58&lt;49.85,G58&gt;0),$C$2*ABS(G58)/40000,(SUMPRODUCT(--(G58&gt;$S58:$U58),(G58-$S58:$U58),($V58:$X58)))*E58/40000)</f>
        <v>0</v>
      </c>
      <c r="Z58" s="151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49.93</v>
      </c>
      <c r="D59" s="79">
        <f>ROUND(C59,2)</f>
        <v>49.93</v>
      </c>
      <c r="E59" s="65">
        <v>520.51</v>
      </c>
      <c r="F59" s="66">
        <v>0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152">
        <f>IF(AND(D59&lt;49.85,G59&gt;0),$C$2*ABS(G59)/40000,(SUMPRODUCT(--(G59&gt;$S59:$U59),(G59-$S59:$U59),($V59:$X59)))*E59/40000)</f>
        <v>0</v>
      </c>
      <c r="Z59" s="151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50.03</v>
      </c>
      <c r="D60" s="79">
        <f>ROUND(C60,2)</f>
        <v>50.03</v>
      </c>
      <c r="E60" s="65">
        <v>121.25</v>
      </c>
      <c r="F60" s="66">
        <v>0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</v>
      </c>
      <c r="T60" s="65">
        <f>MIN($T$6/100*F60,200)</f>
        <v>0</v>
      </c>
      <c r="U60" s="65">
        <f>MIN($U$6/100*F60,250)</f>
        <v>0</v>
      </c>
      <c r="V60" s="65">
        <v>0.2</v>
      </c>
      <c r="W60" s="65">
        <v>0.2</v>
      </c>
      <c r="X60" s="65">
        <v>0.6</v>
      </c>
      <c r="Y60" s="152">
        <f>IF(AND(D60&lt;49.85,G60&gt;0),$C$2*ABS(G60)/40000,(SUMPRODUCT(--(G60&gt;$S60:$U60),(G60-$S60:$U60),($V60:$X60)))*E60/40000)</f>
        <v>0</v>
      </c>
      <c r="Z60" s="151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50.02</v>
      </c>
      <c r="D61" s="79">
        <f>ROUND(C61,2)</f>
        <v>50.02</v>
      </c>
      <c r="E61" s="65">
        <v>181.88</v>
      </c>
      <c r="F61" s="66">
        <v>0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</v>
      </c>
      <c r="T61" s="65">
        <f>MIN($T$6/100*F61,200)</f>
        <v>0</v>
      </c>
      <c r="U61" s="65">
        <f>MIN($U$6/100*F61,250)</f>
        <v>0</v>
      </c>
      <c r="V61" s="65">
        <v>0.2</v>
      </c>
      <c r="W61" s="65">
        <v>0.2</v>
      </c>
      <c r="X61" s="65">
        <v>0.6</v>
      </c>
      <c r="Y61" s="152">
        <f>IF(AND(D61&lt;49.85,G61&gt;0),$C$2*ABS(G61)/40000,(SUMPRODUCT(--(G61&gt;$S61:$U61),(G61-$S61:$U61),($V61:$X61)))*E61/40000)</f>
        <v>0</v>
      </c>
      <c r="Z61" s="151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50.01</v>
      </c>
      <c r="D62" s="79">
        <f>ROUND(C62,2)</f>
        <v>50.01</v>
      </c>
      <c r="E62" s="65">
        <v>242.5</v>
      </c>
      <c r="F62" s="66">
        <v>0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</v>
      </c>
      <c r="T62" s="65">
        <f>MIN($T$6/100*F62,200)</f>
        <v>0</v>
      </c>
      <c r="U62" s="65">
        <f>MIN($U$6/100*F62,250)</f>
        <v>0</v>
      </c>
      <c r="V62" s="65">
        <v>0.2</v>
      </c>
      <c r="W62" s="65">
        <v>0.2</v>
      </c>
      <c r="X62" s="65">
        <v>0.6</v>
      </c>
      <c r="Y62" s="152">
        <f>IF(AND(D62&lt;49.85,G62&gt;0),$C$2*ABS(G62)/40000,(SUMPRODUCT(--(G62&gt;$S62:$U62),(G62-$S62:$U62),($V62:$X62)))*E62/40000)</f>
        <v>0</v>
      </c>
      <c r="Z62" s="151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50.02</v>
      </c>
      <c r="D63" s="79">
        <f>ROUND(C63,2)</f>
        <v>50.02</v>
      </c>
      <c r="E63" s="65">
        <v>181.88</v>
      </c>
      <c r="F63" s="66">
        <v>0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</v>
      </c>
      <c r="T63" s="65">
        <f>MIN($T$6/100*F63,200)</f>
        <v>0</v>
      </c>
      <c r="U63" s="65">
        <f>MIN($U$6/100*F63,250)</f>
        <v>0</v>
      </c>
      <c r="V63" s="65">
        <v>0.2</v>
      </c>
      <c r="W63" s="65">
        <v>0.2</v>
      </c>
      <c r="X63" s="65">
        <v>0.6</v>
      </c>
      <c r="Y63" s="152">
        <f>IF(AND(D63&lt;49.85,G63&gt;0),$C$2*ABS(G63)/40000,(SUMPRODUCT(--(G63&gt;$S63:$U63),(G63-$S63:$U63),($V63:$X63)))*E63/40000)</f>
        <v>0</v>
      </c>
      <c r="Z63" s="151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50.01</v>
      </c>
      <c r="D64" s="79">
        <f>ROUND(C64,2)</f>
        <v>50.01</v>
      </c>
      <c r="E64" s="65">
        <v>242.5</v>
      </c>
      <c r="F64" s="66">
        <v>25.76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3.0912</v>
      </c>
      <c r="T64" s="65">
        <f>MIN($T$6/100*F64,200)</f>
        <v>3.864</v>
      </c>
      <c r="U64" s="65">
        <f>MIN($U$6/100*F64,250)</f>
        <v>5.152000000000001</v>
      </c>
      <c r="V64" s="65">
        <v>0.2</v>
      </c>
      <c r="W64" s="65">
        <v>0.2</v>
      </c>
      <c r="X64" s="65">
        <v>0.6</v>
      </c>
      <c r="Y64" s="152">
        <f>IF(AND(D64&lt;49.85,G64&gt;0),$C$2*ABS(G64)/40000,(SUMPRODUCT(--(G64&gt;$S64:$U64),(G64-$S64:$U64),($V64:$X64)))*E64/40000)</f>
        <v>0</v>
      </c>
      <c r="Z64" s="151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50</v>
      </c>
      <c r="D65" s="79">
        <f>ROUND(C65,2)</f>
        <v>50</v>
      </c>
      <c r="E65" s="65">
        <v>303.13</v>
      </c>
      <c r="F65" s="66">
        <v>25.76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3.0912</v>
      </c>
      <c r="T65" s="65">
        <f>MIN($T$6/100*F65,200)</f>
        <v>3.864</v>
      </c>
      <c r="U65" s="65">
        <f>MIN($U$6/100*F65,250)</f>
        <v>5.152000000000001</v>
      </c>
      <c r="V65" s="65">
        <v>0.2</v>
      </c>
      <c r="W65" s="65">
        <v>0.2</v>
      </c>
      <c r="X65" s="65">
        <v>0.6</v>
      </c>
      <c r="Y65" s="152">
        <f>IF(AND(D65&lt;49.85,G65&gt;0),$C$2*ABS(G65)/40000,(SUMPRODUCT(--(G65&gt;$S65:$U65),(G65-$S65:$U65),($V65:$X65)))*E65/40000)</f>
        <v>0</v>
      </c>
      <c r="Z65" s="151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49.96</v>
      </c>
      <c r="D66" s="79">
        <f>ROUND(C66,2)</f>
        <v>49.96</v>
      </c>
      <c r="E66" s="65">
        <v>427.35</v>
      </c>
      <c r="F66" s="66">
        <v>25.76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3.0912</v>
      </c>
      <c r="T66" s="65">
        <f>MIN($T$6/100*F66,200)</f>
        <v>3.864</v>
      </c>
      <c r="U66" s="65">
        <f>MIN($U$6/100*F66,250)</f>
        <v>5.152000000000001</v>
      </c>
      <c r="V66" s="65">
        <v>0.2</v>
      </c>
      <c r="W66" s="65">
        <v>0.2</v>
      </c>
      <c r="X66" s="65">
        <v>0.6</v>
      </c>
      <c r="Y66" s="152">
        <f>IF(AND(D66&lt;49.85,G66&gt;0),$C$2*ABS(G66)/40000,(SUMPRODUCT(--(G66&gt;$S66:$U66),(G66-$S66:$U66),($V66:$X66)))*E66/40000)</f>
        <v>0</v>
      </c>
      <c r="Z66" s="151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49.95</v>
      </c>
      <c r="D67" s="79">
        <f>ROUND(C67,2)</f>
        <v>49.95</v>
      </c>
      <c r="E67" s="65">
        <v>458.4</v>
      </c>
      <c r="F67" s="66">
        <v>25.76</v>
      </c>
      <c r="G67" s="80">
        <v>-0.3187107500000046</v>
      </c>
      <c r="H67" s="68">
        <f>MAX(G67,-0.12*F67)</f>
        <v>-0.3187107500000046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-0.003652425195000053</v>
      </c>
      <c r="S67" s="65">
        <f>MIN($S$6/100*F67,150)</f>
        <v>3.0912</v>
      </c>
      <c r="T67" s="65">
        <f>MIN($T$6/100*F67,200)</f>
        <v>3.864</v>
      </c>
      <c r="U67" s="65">
        <f>MIN($U$6/100*F67,250)</f>
        <v>5.152000000000001</v>
      </c>
      <c r="V67" s="65">
        <v>0.2</v>
      </c>
      <c r="W67" s="65">
        <v>0.2</v>
      </c>
      <c r="X67" s="65">
        <v>0.6</v>
      </c>
      <c r="Y67" s="152">
        <f>IF(AND(D67&lt;49.85,G67&gt;0),$C$2*ABS(G67)/40000,(SUMPRODUCT(--(G67&gt;$S67:$U67),(G67-$S67:$U67),($V67:$X67)))*E67/40000)</f>
        <v>0</v>
      </c>
      <c r="Z67" s="151">
        <f>IF(AND(C67&gt;=50.1,G67&lt;0),($A$2)*ABS(G67)/40000,0)</f>
        <v>0</v>
      </c>
      <c r="AA67" s="73">
        <f>R67+Y67+Z67</f>
        <v>-0.003652425195000053</v>
      </c>
      <c r="AB67" s="148" t="str">
        <f>IF(AA67&gt;=0,AA67,"")</f>
        <v/>
      </c>
      <c r="AC67" s="82">
        <f>IF(AA67&lt;0,AA67,"")</f>
        <v>-0.003652425195000053</v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49.99</v>
      </c>
      <c r="D68" s="79">
        <f>ROUND(C68,2)</f>
        <v>49.99</v>
      </c>
      <c r="E68" s="65">
        <v>334.18</v>
      </c>
      <c r="F68" s="66">
        <v>25.76</v>
      </c>
      <c r="G68" s="80">
        <v>-1.049853500000001</v>
      </c>
      <c r="H68" s="68">
        <f>MAX(G68,-0.12*F68)</f>
        <v>-1.049853500000001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-0.008771001065750008</v>
      </c>
      <c r="S68" s="65">
        <f>MIN($S$6/100*F68,150)</f>
        <v>3.0912</v>
      </c>
      <c r="T68" s="65">
        <f>MIN($T$6/100*F68,200)</f>
        <v>3.864</v>
      </c>
      <c r="U68" s="65">
        <f>MIN($U$6/100*F68,250)</f>
        <v>5.152000000000001</v>
      </c>
      <c r="V68" s="65">
        <v>0.2</v>
      </c>
      <c r="W68" s="65">
        <v>0.2</v>
      </c>
      <c r="X68" s="65">
        <v>0.6</v>
      </c>
      <c r="Y68" s="152">
        <f>IF(AND(D68&lt;49.85,G68&gt;0),$C$2*ABS(G68)/40000,(SUMPRODUCT(--(G68&gt;$S68:$U68),(G68-$S68:$U68),($V68:$X68)))*E68/40000)</f>
        <v>0</v>
      </c>
      <c r="Z68" s="151">
        <f>IF(AND(C68&gt;=50.1,G68&lt;0),($A$2)*ABS(G68)/40000,0)</f>
        <v>0</v>
      </c>
      <c r="AA68" s="73">
        <f>R68+Y68+Z68</f>
        <v>-0.008771001065750008</v>
      </c>
      <c r="AB68" s="148" t="str">
        <f>IF(AA68&gt;=0,AA68,"")</f>
        <v/>
      </c>
      <c r="AC68" s="82">
        <f>IF(AA68&lt;0,AA68,"")</f>
        <v>-0.008771001065750008</v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49.98</v>
      </c>
      <c r="D69" s="79">
        <f>ROUND(C69,2)</f>
        <v>49.98</v>
      </c>
      <c r="E69" s="65">
        <v>365.24</v>
      </c>
      <c r="F69" s="66">
        <v>25.76</v>
      </c>
      <c r="G69" s="80">
        <v>-1.70664275</v>
      </c>
      <c r="H69" s="68">
        <f>MAX(G69,-0.12*F69)</f>
        <v>-1.70664275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-0.01558335495025</v>
      </c>
      <c r="S69" s="65">
        <f>MIN($S$6/100*F69,150)</f>
        <v>3.0912</v>
      </c>
      <c r="T69" s="65">
        <f>MIN($T$6/100*F69,200)</f>
        <v>3.864</v>
      </c>
      <c r="U69" s="65">
        <f>MIN($U$6/100*F69,250)</f>
        <v>5.152000000000001</v>
      </c>
      <c r="V69" s="65">
        <v>0.2</v>
      </c>
      <c r="W69" s="65">
        <v>0.2</v>
      </c>
      <c r="X69" s="65">
        <v>0.6</v>
      </c>
      <c r="Y69" s="152">
        <f>IF(AND(D69&lt;49.85,G69&gt;0),$C$2*ABS(G69)/40000,(SUMPRODUCT(--(G69&gt;$S69:$U69),(G69-$S69:$U69),($V69:$X69)))*E69/40000)</f>
        <v>0</v>
      </c>
      <c r="Z69" s="151">
        <f>IF(AND(C69&gt;=50.1,G69&lt;0),($A$2)*ABS(G69)/40000,0)</f>
        <v>0</v>
      </c>
      <c r="AA69" s="73">
        <f>R69+Y69+Z69</f>
        <v>-0.01558335495025</v>
      </c>
      <c r="AB69" s="148" t="str">
        <f>IF(AA69&gt;=0,AA69,"")</f>
        <v/>
      </c>
      <c r="AC69" s="82">
        <f>IF(AA69&lt;0,AA69,"")</f>
        <v>-0.01558335495025</v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50.02</v>
      </c>
      <c r="D70" s="79">
        <f>ROUND(C70,2)</f>
        <v>50.02</v>
      </c>
      <c r="E70" s="65">
        <v>181.88</v>
      </c>
      <c r="F70" s="66">
        <v>25.76</v>
      </c>
      <c r="G70" s="80">
        <v>-1.334875250000003</v>
      </c>
      <c r="H70" s="68">
        <f>MAX(G70,-0.12*F70)</f>
        <v>-1.334875250000003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-0.006069677761750015</v>
      </c>
      <c r="S70" s="65">
        <f>MIN($S$6/100*F70,150)</f>
        <v>3.0912</v>
      </c>
      <c r="T70" s="65">
        <f>MIN($T$6/100*F70,200)</f>
        <v>3.864</v>
      </c>
      <c r="U70" s="65">
        <f>MIN($U$6/100*F70,250)</f>
        <v>5.152000000000001</v>
      </c>
      <c r="V70" s="65">
        <v>0.2</v>
      </c>
      <c r="W70" s="65">
        <v>0.2</v>
      </c>
      <c r="X70" s="65">
        <v>0.6</v>
      </c>
      <c r="Y70" s="152">
        <f>IF(AND(D70&lt;49.85,G70&gt;0),$C$2*ABS(G70)/40000,(SUMPRODUCT(--(G70&gt;$S70:$U70),(G70-$S70:$U70),($V70:$X70)))*E70/40000)</f>
        <v>0</v>
      </c>
      <c r="Z70" s="151">
        <f>IF(AND(C70&gt;=50.1,G70&lt;0),($A$2)*ABS(G70)/40000,0)</f>
        <v>0</v>
      </c>
      <c r="AA70" s="73">
        <f>R70+Y70+Z70</f>
        <v>-0.006069677761750015</v>
      </c>
      <c r="AB70" s="148" t="str">
        <f>IF(AA70&gt;=0,AA70,"")</f>
        <v/>
      </c>
      <c r="AC70" s="82">
        <f>IF(AA70&lt;0,AA70,"")</f>
        <v>-0.006069677761750015</v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50</v>
      </c>
      <c r="D71" s="79">
        <f>ROUND(C71,2)</f>
        <v>50</v>
      </c>
      <c r="E71" s="65">
        <v>303.13</v>
      </c>
      <c r="F71" s="66">
        <v>25.76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3.0912</v>
      </c>
      <c r="T71" s="65">
        <f>MIN($T$6/100*F71,200)</f>
        <v>3.864</v>
      </c>
      <c r="U71" s="65">
        <f>MIN($U$6/100*F71,250)</f>
        <v>5.152000000000001</v>
      </c>
      <c r="V71" s="65">
        <v>0.2</v>
      </c>
      <c r="W71" s="65">
        <v>0.2</v>
      </c>
      <c r="X71" s="65">
        <v>0.6</v>
      </c>
      <c r="Y71" s="152">
        <f>IF(AND(D71&lt;49.85,G71&gt;0),$C$2*ABS(G71)/40000,(SUMPRODUCT(--(G71&gt;$S71:$U71),(G71-$S71:$U71),($V71:$X71)))*E71/40000)</f>
        <v>0</v>
      </c>
      <c r="Z71" s="151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50.05</v>
      </c>
      <c r="D72" s="79">
        <f>ROUND(C72,2)</f>
        <v>50.05</v>
      </c>
      <c r="E72" s="65">
        <v>0</v>
      </c>
      <c r="F72" s="66">
        <v>25.76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3.0912</v>
      </c>
      <c r="T72" s="65">
        <f>MIN($T$6/100*F72,200)</f>
        <v>3.864</v>
      </c>
      <c r="U72" s="65">
        <f>MIN($U$6/100*F72,250)</f>
        <v>5.152000000000001</v>
      </c>
      <c r="V72" s="65">
        <v>0.2</v>
      </c>
      <c r="W72" s="65">
        <v>0.2</v>
      </c>
      <c r="X72" s="65">
        <v>0.6</v>
      </c>
      <c r="Y72" s="152">
        <f>IF(AND(D72&lt;49.85,G72&gt;0),$C$2*ABS(G72)/40000,(SUMPRODUCT(--(G72&gt;$S72:$U72),(G72-$S72:$U72),($V72:$X72)))*E72/40000)</f>
        <v>0</v>
      </c>
      <c r="Z72" s="151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49.97</v>
      </c>
      <c r="D73" s="79">
        <f>ROUND(C73,2)</f>
        <v>49.97</v>
      </c>
      <c r="E73" s="65">
        <v>396.29</v>
      </c>
      <c r="F73" s="66">
        <v>25.76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3.0912</v>
      </c>
      <c r="T73" s="65">
        <f>MIN($T$6/100*F73,200)</f>
        <v>3.864</v>
      </c>
      <c r="U73" s="65">
        <f>MIN($U$6/100*F73,250)</f>
        <v>5.152000000000001</v>
      </c>
      <c r="V73" s="65">
        <v>0.2</v>
      </c>
      <c r="W73" s="65">
        <v>0.2</v>
      </c>
      <c r="X73" s="65">
        <v>0.6</v>
      </c>
      <c r="Y73" s="152">
        <f>IF(AND(D73&lt;49.85,G73&gt;0),$C$2*ABS(G73)/40000,(SUMPRODUCT(--(G73&gt;$S73:$U73),(G73-$S73:$U73),($V73:$X73)))*E73/40000)</f>
        <v>0</v>
      </c>
      <c r="Z73" s="151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49.96</v>
      </c>
      <c r="D74" s="79">
        <f>ROUND(C74,2)</f>
        <v>49.96</v>
      </c>
      <c r="E74" s="65">
        <v>427.35</v>
      </c>
      <c r="F74" s="66">
        <v>25.76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3.0912</v>
      </c>
      <c r="T74" s="65">
        <f>MIN($T$6/100*F74,200)</f>
        <v>3.864</v>
      </c>
      <c r="U74" s="65">
        <f>MIN($U$6/100*F74,250)</f>
        <v>5.152000000000001</v>
      </c>
      <c r="V74" s="65">
        <v>0.2</v>
      </c>
      <c r="W74" s="65">
        <v>0.2</v>
      </c>
      <c r="X74" s="65">
        <v>0.6</v>
      </c>
      <c r="Y74" s="152">
        <f>IF(AND(D74&lt;49.85,G74&gt;0),$C$2*ABS(G74)/40000,(SUMPRODUCT(--(G74&gt;$S74:$U74),(G74-$S74:$U74),($V74:$X74)))*E74/40000)</f>
        <v>0</v>
      </c>
      <c r="Z74" s="151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49.99</v>
      </c>
      <c r="D75" s="79">
        <f>ROUND(C75,2)</f>
        <v>49.99</v>
      </c>
      <c r="E75" s="65">
        <v>334.18</v>
      </c>
      <c r="F75" s="66">
        <v>25.76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3.0912</v>
      </c>
      <c r="T75" s="65">
        <f>MIN($T$6/100*F75,200)</f>
        <v>3.864</v>
      </c>
      <c r="U75" s="65">
        <f>MIN($U$6/100*F75,250)</f>
        <v>5.152000000000001</v>
      </c>
      <c r="V75" s="65">
        <v>0.2</v>
      </c>
      <c r="W75" s="65">
        <v>0.2</v>
      </c>
      <c r="X75" s="65">
        <v>0.6</v>
      </c>
      <c r="Y75" s="152">
        <f>IF(AND(D75&lt;49.85,G75&gt;0),$C$2*ABS(G75)/40000,(SUMPRODUCT(--(G75&gt;$S75:$U75),(G75-$S75:$U75),($V75:$X75)))*E75/40000)</f>
        <v>0</v>
      </c>
      <c r="Z75" s="151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50.04</v>
      </c>
      <c r="D76" s="79">
        <f>ROUND(C76,2)</f>
        <v>50.04</v>
      </c>
      <c r="E76" s="65">
        <v>60.63</v>
      </c>
      <c r="F76" s="66">
        <v>25.76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3.0912</v>
      </c>
      <c r="T76" s="65">
        <f>MIN($T$6/100*F76,200)</f>
        <v>3.864</v>
      </c>
      <c r="U76" s="65">
        <f>MIN($U$6/100*F76,250)</f>
        <v>5.152000000000001</v>
      </c>
      <c r="V76" s="65">
        <v>0.2</v>
      </c>
      <c r="W76" s="65">
        <v>0.2</v>
      </c>
      <c r="X76" s="65">
        <v>0.6</v>
      </c>
      <c r="Y76" s="152">
        <f>IF(AND(D76&lt;49.85,G76&gt;0),$C$2*ABS(G76)/40000,(SUMPRODUCT(--(G76&gt;$S76:$U76),(G76-$S76:$U76),($V76:$X76)))*E76/40000)</f>
        <v>0</v>
      </c>
      <c r="Z76" s="151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50</v>
      </c>
      <c r="D77" s="79">
        <f>ROUND(C77,2)</f>
        <v>50</v>
      </c>
      <c r="E77" s="65">
        <v>303.13</v>
      </c>
      <c r="F77" s="66">
        <v>25.76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3.0912</v>
      </c>
      <c r="T77" s="65">
        <f>MIN($T$6/100*F77,200)</f>
        <v>3.864</v>
      </c>
      <c r="U77" s="65">
        <f>MIN($U$6/100*F77,250)</f>
        <v>5.152000000000001</v>
      </c>
      <c r="V77" s="65">
        <v>0.2</v>
      </c>
      <c r="W77" s="65">
        <v>0.2</v>
      </c>
      <c r="X77" s="65">
        <v>0.6</v>
      </c>
      <c r="Y77" s="152">
        <f>IF(AND(D77&lt;49.85,G77&gt;0),$C$2*ABS(G77)/40000,(SUMPRODUCT(--(G77&gt;$S77:$U77),(G77-$S77:$U77),($V77:$X77)))*E77/40000)</f>
        <v>0</v>
      </c>
      <c r="Z77" s="151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49.98</v>
      </c>
      <c r="D78" s="79">
        <f>ROUND(C78,2)</f>
        <v>49.98</v>
      </c>
      <c r="E78" s="65">
        <v>365.24</v>
      </c>
      <c r="F78" s="66">
        <v>25.76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3.0912</v>
      </c>
      <c r="T78" s="65">
        <f>MIN($T$6/100*F78,200)</f>
        <v>3.864</v>
      </c>
      <c r="U78" s="65">
        <f>MIN($U$6/100*F78,250)</f>
        <v>5.152000000000001</v>
      </c>
      <c r="V78" s="65">
        <v>0.2</v>
      </c>
      <c r="W78" s="65">
        <v>0.2</v>
      </c>
      <c r="X78" s="65">
        <v>0.6</v>
      </c>
      <c r="Y78" s="152">
        <f>IF(AND(D78&lt;49.85,G78&gt;0),$C$2*ABS(G78)/40000,(SUMPRODUCT(--(G78&gt;$S78:$U78),(G78-$S78:$U78),($V78:$X78)))*E78/40000)</f>
        <v>0</v>
      </c>
      <c r="Z78" s="151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49.94</v>
      </c>
      <c r="D79" s="79">
        <f>ROUND(C79,2)</f>
        <v>49.94</v>
      </c>
      <c r="E79" s="65">
        <v>489.46</v>
      </c>
      <c r="F79" s="66">
        <v>25.76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3.0912</v>
      </c>
      <c r="T79" s="65">
        <f>MIN($T$6/100*F79,200)</f>
        <v>3.864</v>
      </c>
      <c r="U79" s="65">
        <f>MIN($U$6/100*F79,250)</f>
        <v>5.152000000000001</v>
      </c>
      <c r="V79" s="65">
        <v>0.2</v>
      </c>
      <c r="W79" s="65">
        <v>0.2</v>
      </c>
      <c r="X79" s="65">
        <v>0.6</v>
      </c>
      <c r="Y79" s="152">
        <f>IF(AND(D79&lt;49.85,G79&gt;0),$C$2*ABS(G79)/40000,(SUMPRODUCT(--(G79&gt;$S79:$U79),(G79-$S79:$U79),($V79:$X79)))*E79/40000)</f>
        <v>0</v>
      </c>
      <c r="Z79" s="151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50.03</v>
      </c>
      <c r="D80" s="79">
        <f>ROUND(C80,2)</f>
        <v>50.03</v>
      </c>
      <c r="E80" s="65">
        <v>121.25</v>
      </c>
      <c r="F80" s="66">
        <v>25.76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3.0912</v>
      </c>
      <c r="T80" s="65">
        <f>MIN($T$6/100*F80,200)</f>
        <v>3.864</v>
      </c>
      <c r="U80" s="65">
        <f>MIN($U$6/100*F80,250)</f>
        <v>5.152000000000001</v>
      </c>
      <c r="V80" s="65">
        <v>0.2</v>
      </c>
      <c r="W80" s="65">
        <v>0.2</v>
      </c>
      <c r="X80" s="65">
        <v>0.6</v>
      </c>
      <c r="Y80" s="152">
        <f>IF(AND(D80&lt;49.85,G80&gt;0),$C$2*ABS(G80)/40000,(SUMPRODUCT(--(G80&gt;$S80:$U80),(G80-$S80:$U80),($V80:$X80)))*E80/40000)</f>
        <v>0</v>
      </c>
      <c r="Z80" s="151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49.96</v>
      </c>
      <c r="D81" s="79">
        <f>ROUND(C81,2)</f>
        <v>49.96</v>
      </c>
      <c r="E81" s="65">
        <v>427.35</v>
      </c>
      <c r="F81" s="66">
        <v>25.76</v>
      </c>
      <c r="G81" s="80">
        <v>-0.008904500000003424</v>
      </c>
      <c r="H81" s="68">
        <f>MAX(G81,-0.12*F81)</f>
        <v>-0.008904500000003424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-9.513345187503657E-5</v>
      </c>
      <c r="S81" s="65">
        <f>MIN($S$6/100*F81,150)</f>
        <v>3.0912</v>
      </c>
      <c r="T81" s="65">
        <f>MIN($T$6/100*F81,200)</f>
        <v>3.864</v>
      </c>
      <c r="U81" s="65">
        <f>MIN($U$6/100*F81,250)</f>
        <v>5.152000000000001</v>
      </c>
      <c r="V81" s="65">
        <v>0.2</v>
      </c>
      <c r="W81" s="65">
        <v>0.2</v>
      </c>
      <c r="X81" s="65">
        <v>0.6</v>
      </c>
      <c r="Y81" s="152">
        <f>IF(AND(D81&lt;49.85,G81&gt;0),$C$2*ABS(G81)/40000,(SUMPRODUCT(--(G81&gt;$S81:$U81),(G81-$S81:$U81),($V81:$X81)))*E81/40000)</f>
        <v>0</v>
      </c>
      <c r="Z81" s="151">
        <f>IF(AND(C81&gt;=50.1,G81&lt;0),($A$2)*ABS(G81)/40000,0)</f>
        <v>0</v>
      </c>
      <c r="AA81" s="73">
        <f>R81+Y81+Z81</f>
        <v>-9.513345187503657E-5</v>
      </c>
      <c r="AB81" s="148" t="str">
        <f>IF(AA81&gt;=0,AA81,"")</f>
        <v/>
      </c>
      <c r="AC81" s="82">
        <f>IF(AA81&lt;0,AA81,"")</f>
        <v>-9.513345187503657E-5</v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49.95</v>
      </c>
      <c r="D82" s="79">
        <f>ROUND(C82,2)</f>
        <v>49.95</v>
      </c>
      <c r="E82" s="65">
        <v>458.4</v>
      </c>
      <c r="F82" s="66">
        <v>25.76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3.0912</v>
      </c>
      <c r="T82" s="65">
        <f>MIN($T$6/100*F82,200)</f>
        <v>3.864</v>
      </c>
      <c r="U82" s="65">
        <f>MIN($U$6/100*F82,250)</f>
        <v>5.152000000000001</v>
      </c>
      <c r="V82" s="65">
        <v>0.2</v>
      </c>
      <c r="W82" s="65">
        <v>0.2</v>
      </c>
      <c r="X82" s="65">
        <v>0.6</v>
      </c>
      <c r="Y82" s="152">
        <f>IF(AND(D82&lt;49.85,G82&gt;0),$C$2*ABS(G82)/40000,(SUMPRODUCT(--(G82&gt;$S82:$U82),(G82-$S82:$U82),($V82:$X82)))*E82/40000)</f>
        <v>0</v>
      </c>
      <c r="Z82" s="151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49.89</v>
      </c>
      <c r="D83" s="79">
        <f>ROUND(C83,2)</f>
        <v>49.89</v>
      </c>
      <c r="E83" s="65">
        <v>644.73</v>
      </c>
      <c r="F83" s="66">
        <v>25.76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3.0912</v>
      </c>
      <c r="T83" s="65">
        <f>MIN($T$6/100*F83,200)</f>
        <v>3.864</v>
      </c>
      <c r="U83" s="65">
        <f>MIN($U$6/100*F83,250)</f>
        <v>5.152000000000001</v>
      </c>
      <c r="V83" s="65">
        <v>0.2</v>
      </c>
      <c r="W83" s="65">
        <v>0.2</v>
      </c>
      <c r="X83" s="65">
        <v>0.6</v>
      </c>
      <c r="Y83" s="152">
        <f>IF(AND(D83&lt;49.85,G83&gt;0),$C$2*ABS(G83)/40000,(SUMPRODUCT(--(G83&gt;$S83:$U83),(G83-$S83:$U83),($V83:$X83)))*E83/40000)</f>
        <v>0</v>
      </c>
      <c r="Z83" s="151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49.89</v>
      </c>
      <c r="D84" s="79">
        <f>ROUND(C84,2)</f>
        <v>49.89</v>
      </c>
      <c r="E84" s="65">
        <v>644.73</v>
      </c>
      <c r="F84" s="66">
        <v>25.76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3.0912</v>
      </c>
      <c r="T84" s="65">
        <f>MIN($T$6/100*F84,200)</f>
        <v>3.864</v>
      </c>
      <c r="U84" s="65">
        <f>MIN($U$6/100*F84,250)</f>
        <v>5.152000000000001</v>
      </c>
      <c r="V84" s="65">
        <v>0.2</v>
      </c>
      <c r="W84" s="65">
        <v>0.2</v>
      </c>
      <c r="X84" s="65">
        <v>0.6</v>
      </c>
      <c r="Y84" s="152">
        <f>IF(AND(D84&lt;49.85,G84&gt;0),$C$2*ABS(G84)/40000,(SUMPRODUCT(--(G84&gt;$S84:$U84),(G84-$S84:$U84),($V84:$X84)))*E84/40000)</f>
        <v>0</v>
      </c>
      <c r="Z84" s="151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50.04</v>
      </c>
      <c r="D85" s="79">
        <f>ROUND(C85,2)</f>
        <v>50.04</v>
      </c>
      <c r="E85" s="65">
        <v>60.63</v>
      </c>
      <c r="F85" s="66">
        <v>25.76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3.0912</v>
      </c>
      <c r="T85" s="65">
        <f>MIN($T$6/100*F85,200)</f>
        <v>3.864</v>
      </c>
      <c r="U85" s="65">
        <f>MIN($U$6/100*F85,250)</f>
        <v>5.152000000000001</v>
      </c>
      <c r="V85" s="65">
        <v>0.2</v>
      </c>
      <c r="W85" s="65">
        <v>0.2</v>
      </c>
      <c r="X85" s="65">
        <v>0.6</v>
      </c>
      <c r="Y85" s="152">
        <f>IF(AND(D85&lt;49.85,G85&gt;0),$C$2*ABS(G85)/40000,(SUMPRODUCT(--(G85&gt;$S85:$U85),(G85-$S85:$U85),($V85:$X85)))*E85/40000)</f>
        <v>0</v>
      </c>
      <c r="Z85" s="151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50.03</v>
      </c>
      <c r="D86" s="79">
        <f>ROUND(C86,2)</f>
        <v>50.03</v>
      </c>
      <c r="E86" s="65">
        <v>121.25</v>
      </c>
      <c r="F86" s="66">
        <v>25.77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3.0924</v>
      </c>
      <c r="T86" s="65">
        <f>MIN($T$6/100*F86,200)</f>
        <v>3.8655</v>
      </c>
      <c r="U86" s="65">
        <f>MIN($U$6/100*F86,250)</f>
        <v>5.154</v>
      </c>
      <c r="V86" s="65">
        <v>0.2</v>
      </c>
      <c r="W86" s="65">
        <v>0.2</v>
      </c>
      <c r="X86" s="65">
        <v>0.6</v>
      </c>
      <c r="Y86" s="152">
        <f>IF(AND(D86&lt;49.85,G86&gt;0),$C$2*ABS(G86)/40000,(SUMPRODUCT(--(G86&gt;$S86:$U86),(G86-$S86:$U86),($V86:$X86)))*E86/40000)</f>
        <v>0</v>
      </c>
      <c r="Z86" s="151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50.01</v>
      </c>
      <c r="D87" s="79">
        <f>ROUND(C87,2)</f>
        <v>50.01</v>
      </c>
      <c r="E87" s="65">
        <v>242.5</v>
      </c>
      <c r="F87" s="66">
        <v>25.77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3.0924</v>
      </c>
      <c r="T87" s="65">
        <f>MIN($T$6/100*F87,200)</f>
        <v>3.8655</v>
      </c>
      <c r="U87" s="65">
        <f>MIN($U$6/100*F87,250)</f>
        <v>5.154</v>
      </c>
      <c r="V87" s="65">
        <v>0.2</v>
      </c>
      <c r="W87" s="65">
        <v>0.2</v>
      </c>
      <c r="X87" s="65">
        <v>0.6</v>
      </c>
      <c r="Y87" s="152">
        <f>IF(AND(D87&lt;49.85,G87&gt;0),$C$2*ABS(G87)/40000,(SUMPRODUCT(--(G87&gt;$S87:$U87),(G87-$S87:$U87),($V87:$X87)))*E87/40000)</f>
        <v>0</v>
      </c>
      <c r="Z87" s="151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50.04</v>
      </c>
      <c r="D88" s="79">
        <f>ROUND(C88,2)</f>
        <v>50.04</v>
      </c>
      <c r="E88" s="65">
        <v>60.63</v>
      </c>
      <c r="F88" s="66">
        <v>25.77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3.0924</v>
      </c>
      <c r="T88" s="65">
        <f>MIN($T$6/100*F88,200)</f>
        <v>3.8655</v>
      </c>
      <c r="U88" s="65">
        <f>MIN($U$6/100*F88,250)</f>
        <v>5.154</v>
      </c>
      <c r="V88" s="65">
        <v>0.2</v>
      </c>
      <c r="W88" s="65">
        <v>0.2</v>
      </c>
      <c r="X88" s="65">
        <v>0.6</v>
      </c>
      <c r="Y88" s="152">
        <f>IF(AND(D88&lt;49.85,G88&gt;0),$C$2*ABS(G88)/40000,(SUMPRODUCT(--(G88&gt;$S88:$U88),(G88-$S88:$U88),($V88:$X88)))*E88/40000)</f>
        <v>0</v>
      </c>
      <c r="Z88" s="151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49.98</v>
      </c>
      <c r="D89" s="79">
        <f>ROUND(C89,2)</f>
        <v>49.98</v>
      </c>
      <c r="E89" s="65">
        <v>365.24</v>
      </c>
      <c r="F89" s="66">
        <v>25.77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3.0924</v>
      </c>
      <c r="T89" s="65">
        <f>MIN($T$6/100*F89,200)</f>
        <v>3.8655</v>
      </c>
      <c r="U89" s="65">
        <f>MIN($U$6/100*F89,250)</f>
        <v>5.154</v>
      </c>
      <c r="V89" s="65">
        <v>0.2</v>
      </c>
      <c r="W89" s="65">
        <v>0.2</v>
      </c>
      <c r="X89" s="65">
        <v>0.6</v>
      </c>
      <c r="Y89" s="152">
        <f>IF(AND(D89&lt;49.85,G89&gt;0),$C$2*ABS(G89)/40000,(SUMPRODUCT(--(G89&gt;$S89:$U89),(G89-$S89:$U89),($V89:$X89)))*E89/40000)</f>
        <v>0</v>
      </c>
      <c r="Z89" s="151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49.99</v>
      </c>
      <c r="D90" s="79">
        <f>ROUND(C90,2)</f>
        <v>49.99</v>
      </c>
      <c r="E90" s="65">
        <v>334.18</v>
      </c>
      <c r="F90" s="66">
        <v>25.77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3.0924</v>
      </c>
      <c r="T90" s="65">
        <f>MIN($T$6/100*F90,200)</f>
        <v>3.8655</v>
      </c>
      <c r="U90" s="65">
        <f>MIN($U$6/100*F90,250)</f>
        <v>5.154</v>
      </c>
      <c r="V90" s="65">
        <v>0.2</v>
      </c>
      <c r="W90" s="65">
        <v>0.2</v>
      </c>
      <c r="X90" s="65">
        <v>0.6</v>
      </c>
      <c r="Y90" s="152">
        <f>IF(AND(D90&lt;49.85,G90&gt;0),$C$2*ABS(G90)/40000,(SUMPRODUCT(--(G90&gt;$S90:$U90),(G90-$S90:$U90),($V90:$X90)))*E90/40000)</f>
        <v>0</v>
      </c>
      <c r="Z90" s="151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49.95</v>
      </c>
      <c r="D91" s="79">
        <f>ROUND(C91,2)</f>
        <v>49.95</v>
      </c>
      <c r="E91" s="65">
        <v>458.4</v>
      </c>
      <c r="F91" s="66">
        <v>25.77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3.0924</v>
      </c>
      <c r="T91" s="65">
        <f>MIN($T$6/100*F91,200)</f>
        <v>3.8655</v>
      </c>
      <c r="U91" s="65">
        <f>MIN($U$6/100*F91,250)</f>
        <v>5.154</v>
      </c>
      <c r="V91" s="65">
        <v>0.2</v>
      </c>
      <c r="W91" s="65">
        <v>0.2</v>
      </c>
      <c r="X91" s="65">
        <v>0.6</v>
      </c>
      <c r="Y91" s="152">
        <f>IF(AND(D91&lt;49.85,G91&gt;0),$C$2*ABS(G91)/40000,(SUMPRODUCT(--(G91&gt;$S91:$U91),(G91-$S91:$U91),($V91:$X91)))*E91/40000)</f>
        <v>0</v>
      </c>
      <c r="Z91" s="151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49.97</v>
      </c>
      <c r="D92" s="79">
        <f>ROUND(C92,2)</f>
        <v>49.97</v>
      </c>
      <c r="E92" s="65">
        <v>396.29</v>
      </c>
      <c r="F92" s="66">
        <v>25.77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3.0924</v>
      </c>
      <c r="T92" s="65">
        <f>MIN($T$6/100*F92,200)</f>
        <v>3.8655</v>
      </c>
      <c r="U92" s="65">
        <f>MIN($U$6/100*F92,250)</f>
        <v>5.154</v>
      </c>
      <c r="V92" s="65">
        <v>0.2</v>
      </c>
      <c r="W92" s="65">
        <v>0.2</v>
      </c>
      <c r="X92" s="65">
        <v>0.6</v>
      </c>
      <c r="Y92" s="152">
        <f>IF(AND(D92&lt;49.85,G92&gt;0),$C$2*ABS(G92)/40000,(SUMPRODUCT(--(G92&gt;$S92:$U92),(G92-$S92:$U92),($V92:$X92)))*E92/40000)</f>
        <v>0</v>
      </c>
      <c r="Z92" s="151">
        <f>IF(AND(C92&gt;=50.1,G92&lt;0),($A$2)*ABS(G92)/40000,0)</f>
        <v>0</v>
      </c>
      <c r="AA92" s="73">
        <f>R92+Y92+Z92</f>
        <v>0</v>
      </c>
      <c r="AB92" s="148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50.01</v>
      </c>
      <c r="D93" s="79">
        <f>ROUND(C93,2)</f>
        <v>50.01</v>
      </c>
      <c r="E93" s="65">
        <v>242.5</v>
      </c>
      <c r="F93" s="66">
        <v>25.77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3.0924</v>
      </c>
      <c r="T93" s="65">
        <f>MIN($T$6/100*F93,200)</f>
        <v>3.8655</v>
      </c>
      <c r="U93" s="65">
        <f>MIN($U$6/100*F93,250)</f>
        <v>5.154</v>
      </c>
      <c r="V93" s="65">
        <v>0.2</v>
      </c>
      <c r="W93" s="65">
        <v>0.2</v>
      </c>
      <c r="X93" s="65">
        <v>0.6</v>
      </c>
      <c r="Y93" s="152">
        <f>IF(AND(D93&lt;49.85,G93&gt;0),$C$2*ABS(G93)/40000,(SUMPRODUCT(--(G93&gt;$S93:$U93),(G93-$S93:$U93),($V93:$X93)))*E93/40000)</f>
        <v>0</v>
      </c>
      <c r="Z93" s="151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50.03</v>
      </c>
      <c r="D94" s="79">
        <f>ROUND(C94,2)</f>
        <v>50.03</v>
      </c>
      <c r="E94" s="65">
        <v>121.25</v>
      </c>
      <c r="F94" s="66">
        <v>25.77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3.0924</v>
      </c>
      <c r="T94" s="65">
        <f>MIN($T$6/100*F94,200)</f>
        <v>3.8655</v>
      </c>
      <c r="U94" s="65">
        <f>MIN($U$6/100*F94,250)</f>
        <v>5.154</v>
      </c>
      <c r="V94" s="65">
        <v>0.2</v>
      </c>
      <c r="W94" s="65">
        <v>0.2</v>
      </c>
      <c r="X94" s="65">
        <v>0.6</v>
      </c>
      <c r="Y94" s="152">
        <f>IF(AND(D94&lt;49.85,G94&gt;0),$C$2*ABS(G94)/40000,(SUMPRODUCT(--(G94&gt;$S94:$U94),(G94-$S94:$U94),($V94:$X94)))*E94/40000)</f>
        <v>0</v>
      </c>
      <c r="Z94" s="151">
        <f>IF(AND(C94&gt;=50.1,G94&lt;0),($A$2)*ABS(G94)/40000,0)</f>
        <v>0</v>
      </c>
      <c r="AA94" s="73">
        <f>R94+Y94+Z94</f>
        <v>0</v>
      </c>
      <c r="AB94" s="148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50.04</v>
      </c>
      <c r="D95" s="79">
        <f>ROUND(C95,2)</f>
        <v>50.04</v>
      </c>
      <c r="E95" s="65">
        <v>60.63</v>
      </c>
      <c r="F95" s="66">
        <v>25.77</v>
      </c>
      <c r="G95" s="80">
        <v>0</v>
      </c>
      <c r="H95" s="68">
        <f>MAX(G95,-0.12*F95)</f>
        <v>0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3.0924</v>
      </c>
      <c r="T95" s="65">
        <f>MIN($T$6/100*F95,200)</f>
        <v>3.8655</v>
      </c>
      <c r="U95" s="65">
        <f>MIN($U$6/100*F95,250)</f>
        <v>5.154</v>
      </c>
      <c r="V95" s="65">
        <v>0.2</v>
      </c>
      <c r="W95" s="65">
        <v>0.2</v>
      </c>
      <c r="X95" s="65">
        <v>0.6</v>
      </c>
      <c r="Y95" s="152">
        <f>IF(AND(D95&lt;49.85,G95&gt;0),$C$2*ABS(G95)/40000,(SUMPRODUCT(--(G95&gt;$S95:$U95),(G95-$S95:$U95),($V95:$X95)))*E95/40000)</f>
        <v>0</v>
      </c>
      <c r="Z95" s="151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50.04</v>
      </c>
      <c r="D96" s="79">
        <f>ROUND(C96,2)</f>
        <v>50.04</v>
      </c>
      <c r="E96" s="65">
        <v>60.63</v>
      </c>
      <c r="F96" s="66">
        <v>0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</v>
      </c>
      <c r="T96" s="65">
        <f>MIN($T$6/100*F96,200)</f>
        <v>0</v>
      </c>
      <c r="U96" s="65">
        <f>MIN($U$6/100*F96,250)</f>
        <v>0</v>
      </c>
      <c r="V96" s="65">
        <v>0.2</v>
      </c>
      <c r="W96" s="65">
        <v>0.2</v>
      </c>
      <c r="X96" s="65">
        <v>0.6</v>
      </c>
      <c r="Y96" s="152">
        <f>IF(AND(D96&lt;49.85,G96&gt;0),$C$2*ABS(G96)/40000,(SUMPRODUCT(--(G96&gt;$S96:$U96),(G96-$S96:$U96),($V96:$X96)))*E96/40000)</f>
        <v>0</v>
      </c>
      <c r="Z96" s="151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49.99</v>
      </c>
      <c r="D97" s="79">
        <f>ROUND(C97,2)</f>
        <v>49.99</v>
      </c>
      <c r="E97" s="65">
        <v>334.18</v>
      </c>
      <c r="F97" s="66">
        <v>0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</v>
      </c>
      <c r="T97" s="65">
        <f>MIN($T$6/100*F97,200)</f>
        <v>0</v>
      </c>
      <c r="U97" s="65">
        <f>MIN($U$6/100*F97,250)</f>
        <v>0</v>
      </c>
      <c r="V97" s="65">
        <v>0.2</v>
      </c>
      <c r="W97" s="65">
        <v>0.2</v>
      </c>
      <c r="X97" s="65">
        <v>0.6</v>
      </c>
      <c r="Y97" s="152">
        <f>IF(AND(D97&lt;49.85,G97&gt;0),$C$2*ABS(G97)/40000,(SUMPRODUCT(--(G97&gt;$S97:$U97),(G97-$S97:$U97),($V97:$X97)))*E97/40000)</f>
        <v>0</v>
      </c>
      <c r="Z97" s="151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49.98</v>
      </c>
      <c r="D98" s="79">
        <f>ROUND(C98,2)</f>
        <v>49.98</v>
      </c>
      <c r="E98" s="65">
        <v>365.24</v>
      </c>
      <c r="F98" s="66">
        <v>0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</v>
      </c>
      <c r="T98" s="65">
        <f>MIN($T$6/100*F98,200)</f>
        <v>0</v>
      </c>
      <c r="U98" s="65">
        <f>MIN($U$6/100*F98,250)</f>
        <v>0</v>
      </c>
      <c r="V98" s="65">
        <v>0.2</v>
      </c>
      <c r="W98" s="65">
        <v>0.2</v>
      </c>
      <c r="X98" s="65">
        <v>0.6</v>
      </c>
      <c r="Y98" s="152">
        <f>IF(AND(D98&lt;49.85,G98&gt;0),$C$2*ABS(G98)/40000,(SUMPRODUCT(--(G98&gt;$S98:$U98),(G98-$S98:$U98),($V98:$X98)))*E98/40000)</f>
        <v>0</v>
      </c>
      <c r="Z98" s="151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50.01</v>
      </c>
      <c r="D99" s="79">
        <f>ROUND(C99,2)</f>
        <v>50.01</v>
      </c>
      <c r="E99" s="65">
        <v>242.5</v>
      </c>
      <c r="F99" s="66">
        <v>0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</v>
      </c>
      <c r="T99" s="65">
        <f>MIN($T$6/100*F99,200)</f>
        <v>0</v>
      </c>
      <c r="U99" s="65">
        <f>MIN($U$6/100*F99,250)</f>
        <v>0</v>
      </c>
      <c r="V99" s="65">
        <v>0.2</v>
      </c>
      <c r="W99" s="65">
        <v>0.2</v>
      </c>
      <c r="X99" s="65">
        <v>0.6</v>
      </c>
      <c r="Y99" s="152">
        <f>IF(AND(D99&lt;49.85,G99&gt;0),$C$2*ABS(G99)/40000,(SUMPRODUCT(--(G99&gt;$S99:$U99),(G99-$S99:$U99),($V99:$X99)))*E99/40000)</f>
        <v>0</v>
      </c>
      <c r="Z99" s="151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49.98</v>
      </c>
      <c r="D100" s="79">
        <f>ROUND(C100,2)</f>
        <v>49.98</v>
      </c>
      <c r="E100" s="65">
        <v>365.24</v>
      </c>
      <c r="F100" s="66">
        <v>0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</v>
      </c>
      <c r="T100" s="65">
        <f>MIN($T$6/100*F100,200)</f>
        <v>0</v>
      </c>
      <c r="U100" s="65">
        <f>MIN($U$6/100*F100,250)</f>
        <v>0</v>
      </c>
      <c r="V100" s="65">
        <v>0.2</v>
      </c>
      <c r="W100" s="65">
        <v>0.2</v>
      </c>
      <c r="X100" s="65">
        <v>0.6</v>
      </c>
      <c r="Y100" s="152">
        <f>IF(AND(D100&lt;49.85,G100&gt;0),$C$2*ABS(G100)/40000,(SUMPRODUCT(--(G100&gt;$S100:$U100),(G100-$S100:$U100),($V100:$X100)))*E100/40000)</f>
        <v>0</v>
      </c>
      <c r="Z100" s="151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</v>
      </c>
      <c r="D101" s="79">
        <f>ROUND(C101,2)</f>
        <v>50</v>
      </c>
      <c r="E101" s="65">
        <v>303.13</v>
      </c>
      <c r="F101" s="66">
        <v>0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</v>
      </c>
      <c r="T101" s="65">
        <f>MIN($T$6/100*F101,200)</f>
        <v>0</v>
      </c>
      <c r="U101" s="65">
        <f>MIN($U$6/100*F101,250)</f>
        <v>0</v>
      </c>
      <c r="V101" s="65">
        <v>0.2</v>
      </c>
      <c r="W101" s="65">
        <v>0.2</v>
      </c>
      <c r="X101" s="65">
        <v>0.6</v>
      </c>
      <c r="Y101" s="152">
        <f>IF(AND(D101&lt;49.85,G101&gt;0),$C$2*ABS(G101)/40000,(SUMPRODUCT(--(G101&gt;$S101:$U101),(G101-$S101:$U101),($V101:$X101)))*E101/40000)</f>
        <v>0</v>
      </c>
      <c r="Z101" s="151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50.01</v>
      </c>
      <c r="D102" s="79">
        <f>ROUND(C102,2)</f>
        <v>50.01</v>
      </c>
      <c r="E102" s="65">
        <v>242.5</v>
      </c>
      <c r="F102" s="66">
        <v>0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</v>
      </c>
      <c r="T102" s="65">
        <f>MIN($T$6/100*F102,200)</f>
        <v>0</v>
      </c>
      <c r="U102" s="65">
        <f>MIN($U$6/100*F102,250)</f>
        <v>0</v>
      </c>
      <c r="V102" s="65">
        <v>0.2</v>
      </c>
      <c r="W102" s="65">
        <v>0.2</v>
      </c>
      <c r="X102" s="65">
        <v>0.6</v>
      </c>
      <c r="Y102" s="152">
        <f>IF(AND(D102&lt;49.85,G102&gt;0),$C$2*ABS(G102)/40000,(SUMPRODUCT(--(G102&gt;$S102:$U102),(G102-$S102:$U102),($V102:$X102)))*E102/40000)</f>
        <v>0</v>
      </c>
      <c r="Z102" s="151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50.03</v>
      </c>
      <c r="D103" s="104">
        <f>ROUND(C103,2)</f>
        <v>50.03</v>
      </c>
      <c r="E103" s="105">
        <v>121.25</v>
      </c>
      <c r="F103" s="66">
        <v>0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</v>
      </c>
      <c r="T103" s="112">
        <f>MIN($T$6/100*F103,200)</f>
        <v>0</v>
      </c>
      <c r="U103" s="112">
        <f>MIN($U$6/100*F103,250)</f>
        <v>0</v>
      </c>
      <c r="V103" s="112">
        <v>0.2</v>
      </c>
      <c r="W103" s="112">
        <v>0.2</v>
      </c>
      <c r="X103" s="112">
        <v>0.6</v>
      </c>
      <c r="Y103" s="153">
        <f>IF(AND(D103&lt;49.85,G103&gt;0),$C$2*ABS(G103)/40000,(SUMPRODUCT(--(G103&gt;$S103:$U103),(G103-$S103:$U103),($V103:$X103)))*E103/40000)</f>
        <v>0</v>
      </c>
      <c r="Z103" s="151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49.98791666666665</v>
      </c>
      <c r="D104" s="118">
        <f>ROUND(C104,2)</f>
        <v>49.99</v>
      </c>
      <c r="E104" s="119">
        <f>AVERAGE(E6:E103)</f>
        <v>309.8497916666668</v>
      </c>
      <c r="F104" s="119">
        <f>AVERAGE(F6:F103)</f>
        <v>8.58770833333333</v>
      </c>
      <c r="G104" s="120">
        <f>SUM(G8:G103)/4</f>
        <v>-1.104746687500003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-0.03417159242462511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-0.03417159242462511</v>
      </c>
      <c r="AB104" s="125">
        <f>SUM(AB8:AB103)</f>
        <v>0</v>
      </c>
      <c r="AC104" s="126">
        <f>SUM(AC8:AC103)</f>
        <v>-0.03417159242462511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-0.03417159242462511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60.62560000000001</v>
      </c>
      <c r="AH152" s="92">
        <f>MIN(AG152,$C$2)</f>
        <v>60.62560000000001</v>
      </c>
    </row>
    <row r="153" spans="1:37" customHeight="1" ht="15.75">
      <c r="AE153" s="17"/>
      <c r="AF153" s="143">
        <f>ROUND((AF152-0.01),2)</f>
        <v>50.03</v>
      </c>
      <c r="AG153" s="144">
        <f>2*$A$2/5</f>
        <v>121.2512</v>
      </c>
      <c r="AH153" s="92">
        <f>MIN(AG153,$C$2)</f>
        <v>121.2512</v>
      </c>
    </row>
    <row r="154" spans="1:37" customHeight="1" ht="15.75">
      <c r="AE154" s="17"/>
      <c r="AF154" s="143">
        <f>ROUND((AF153-0.01),2)</f>
        <v>50.02</v>
      </c>
      <c r="AG154" s="144">
        <f>3*$A$2/5</f>
        <v>181.8768</v>
      </c>
      <c r="AH154" s="92">
        <f>MIN(AG154,$C$2)</f>
        <v>181.8768</v>
      </c>
    </row>
    <row r="155" spans="1:37" customHeight="1" ht="15.75">
      <c r="AE155" s="17"/>
      <c r="AF155" s="143">
        <f>ROUND((AF154-0.01),2)</f>
        <v>50.01</v>
      </c>
      <c r="AG155" s="144">
        <f>4*$A$2/5</f>
        <v>242.5024</v>
      </c>
      <c r="AH155" s="92">
        <f>MIN(AG155,$C$2)</f>
        <v>242.5024</v>
      </c>
    </row>
    <row r="156" spans="1:37" customHeight="1" ht="15.75">
      <c r="AE156" s="17"/>
      <c r="AF156" s="143">
        <f>ROUND((AF155-0.01),2)</f>
        <v>50</v>
      </c>
      <c r="AG156" s="144">
        <f>5*$A$2/5</f>
        <v>303.128</v>
      </c>
      <c r="AH156" s="92">
        <f>MIN(AG156,$C$2)</f>
        <v>303.128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334.1825000000001</v>
      </c>
      <c r="AH157" s="92">
        <f>MIN(AG157,$C$2)</f>
        <v>334.1825000000001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365.237</v>
      </c>
      <c r="AH158" s="92">
        <f>MIN(AG158,$C$2)</f>
        <v>365.237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396.2915</v>
      </c>
      <c r="AH159" s="92">
        <f>MIN(AG159,$C$2)</f>
        <v>396.2915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427.346</v>
      </c>
      <c r="AH160" s="92">
        <f>MIN(AG160,$C$2)</f>
        <v>427.346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458.4005</v>
      </c>
      <c r="AH161" s="92">
        <f>MIN(AG161,$C$2)</f>
        <v>458.4005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489.455</v>
      </c>
      <c r="AH162" s="92">
        <f>MIN(AG162,$C$2)</f>
        <v>489.455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520.5095</v>
      </c>
      <c r="AH163" s="92">
        <f>MIN(AG163,$C$2)</f>
        <v>520.5095</v>
      </c>
    </row>
    <row r="164" spans="1:37" customHeight="1" ht="15">
      <c r="AE164" s="17"/>
      <c r="AF164" s="143">
        <f>ROUND((AF163-0.01),2)</f>
        <v>49.92</v>
      </c>
      <c r="AG164" s="144">
        <f>400+8*$A$2/16</f>
        <v>551.5640000000001</v>
      </c>
      <c r="AH164" s="145">
        <f>MIN(AG164,$C$2)</f>
        <v>551.5640000000001</v>
      </c>
    </row>
    <row r="165" spans="1:37" customHeight="1" ht="15">
      <c r="AE165" s="17"/>
      <c r="AF165" s="143">
        <f>ROUND((AF164-0.01),2)</f>
        <v>49.91</v>
      </c>
      <c r="AG165" s="144">
        <f>450+7*$A$2/16</f>
        <v>582.6185</v>
      </c>
      <c r="AH165" s="145">
        <f>MIN(AG165,$C$2)</f>
        <v>582.6185</v>
      </c>
    </row>
    <row r="166" spans="1:37" customHeight="1" ht="15">
      <c r="AE166" s="17"/>
      <c r="AF166" s="143">
        <f>ROUND((AF165-0.01),2)</f>
        <v>49.9</v>
      </c>
      <c r="AG166" s="144">
        <f>500+6*$A$2/16</f>
        <v>613.673</v>
      </c>
      <c r="AH166" s="145">
        <f>MIN(AG166,$C$2)</f>
        <v>613.673</v>
      </c>
    </row>
    <row r="167" spans="1:37" customHeight="1" ht="15">
      <c r="AE167" s="17"/>
      <c r="AF167" s="143">
        <f>ROUND((AF166-0.01),2)</f>
        <v>49.89</v>
      </c>
      <c r="AG167" s="144">
        <f>550+5*$A$2/16</f>
        <v>644.7275</v>
      </c>
      <c r="AH167" s="145">
        <f>MIN(AG167,$C$2)</f>
        <v>644.7275</v>
      </c>
    </row>
    <row r="168" spans="1:37" customHeight="1" ht="15">
      <c r="AE168" s="17"/>
      <c r="AF168" s="143">
        <f>ROUND((AF167-0.01),2)</f>
        <v>49.88</v>
      </c>
      <c r="AG168" s="144">
        <f>600+4*$A$2/16</f>
        <v>675.782</v>
      </c>
      <c r="AH168" s="145">
        <f>MIN(AG168,$C$2)</f>
        <v>675.782</v>
      </c>
    </row>
    <row r="169" spans="1:37" customHeight="1" ht="15">
      <c r="AE169" s="17"/>
      <c r="AF169" s="143">
        <f>ROUND((AF168-0.01),2)</f>
        <v>49.87</v>
      </c>
      <c r="AG169" s="144">
        <f>650+3*$A$2/16</f>
        <v>706.8365</v>
      </c>
      <c r="AH169" s="145">
        <f>MIN(AG169,$C$2)</f>
        <v>706.8365</v>
      </c>
    </row>
    <row r="170" spans="1:37" customHeight="1" ht="15">
      <c r="AE170" s="17"/>
      <c r="AF170" s="143">
        <f>ROUND((AF169-0.01),2)</f>
        <v>49.86</v>
      </c>
      <c r="AG170" s="144">
        <f>700+2*$A$2/16</f>
        <v>737.891</v>
      </c>
      <c r="AH170" s="145">
        <f>MIN(AG170,$C$2)</f>
        <v>737.891</v>
      </c>
    </row>
    <row r="171" spans="1:37" customHeight="1" ht="15">
      <c r="AE171" s="17"/>
      <c r="AF171" s="143">
        <f>ROUND((AF170-0.01),2)</f>
        <v>49.85</v>
      </c>
      <c r="AG171" s="144">
        <f>750+1*$A$2/16</f>
        <v>768.9455</v>
      </c>
      <c r="AH171" s="145">
        <f>MIN(AG171,$C$2)</f>
        <v>768.9455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-0.06856729940243751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308.277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60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50.02</v>
      </c>
      <c r="D8" s="64">
        <f>ROUND(C8,2)</f>
        <v>50.02</v>
      </c>
      <c r="E8" s="65">
        <v>184.97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50.01</v>
      </c>
      <c r="D9" s="79">
        <f>ROUND(C9,2)</f>
        <v>50.01</v>
      </c>
      <c r="E9" s="65">
        <v>246.62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</v>
      </c>
      <c r="D10" s="79">
        <f>ROUND(C10,2)</f>
        <v>50</v>
      </c>
      <c r="E10" s="65">
        <v>308.28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308.28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50.02</v>
      </c>
      <c r="D12" s="79">
        <f>ROUND(C12,2)</f>
        <v>50.02</v>
      </c>
      <c r="E12" s="65">
        <v>184.97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50</v>
      </c>
      <c r="D13" s="79">
        <f>ROUND(C13,2)</f>
        <v>50</v>
      </c>
      <c r="E13" s="65">
        <v>308.28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49.99</v>
      </c>
      <c r="D14" s="79">
        <f>ROUND(C14,2)</f>
        <v>49.99</v>
      </c>
      <c r="E14" s="65">
        <v>339.01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50.05</v>
      </c>
      <c r="D15" s="79">
        <f>ROUND(C15,2)</f>
        <v>50.05</v>
      </c>
      <c r="E15" s="65">
        <v>0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50.03</v>
      </c>
      <c r="D16" s="79">
        <f>ROUND(C16,2)</f>
        <v>50.03</v>
      </c>
      <c r="E16" s="65">
        <v>123.31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50.01</v>
      </c>
      <c r="D17" s="79">
        <f>ROUND(C17,2)</f>
        <v>50.01</v>
      </c>
      <c r="E17" s="65">
        <v>246.62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49.99</v>
      </c>
      <c r="D18" s="79">
        <f>ROUND(C18,2)</f>
        <v>49.99</v>
      </c>
      <c r="E18" s="65">
        <v>339.01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50</v>
      </c>
      <c r="D19" s="79">
        <f>ROUND(C19,2)</f>
        <v>50</v>
      </c>
      <c r="E19" s="65">
        <v>308.28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49.93</v>
      </c>
      <c r="D20" s="79">
        <f>ROUND(C20,2)</f>
        <v>49.93</v>
      </c>
      <c r="E20" s="65">
        <v>523.41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49.94</v>
      </c>
      <c r="D21" s="79">
        <f>ROUND(C21,2)</f>
        <v>49.94</v>
      </c>
      <c r="E21" s="65">
        <v>492.67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49.96</v>
      </c>
      <c r="D22" s="79">
        <f>ROUND(C22,2)</f>
        <v>49.96</v>
      </c>
      <c r="E22" s="65">
        <v>431.21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49.92</v>
      </c>
      <c r="D23" s="79">
        <f>ROUND(C23,2)</f>
        <v>49.92</v>
      </c>
      <c r="E23" s="65">
        <v>554.14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49.91</v>
      </c>
      <c r="D24" s="79">
        <f>ROUND(C24,2)</f>
        <v>49.91</v>
      </c>
      <c r="E24" s="65">
        <v>584.87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49.94</v>
      </c>
      <c r="D25" s="79">
        <f>ROUND(C25,2)</f>
        <v>49.94</v>
      </c>
      <c r="E25" s="65">
        <v>492.67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50.03</v>
      </c>
      <c r="D26" s="79">
        <f>ROUND(C26,2)</f>
        <v>50.03</v>
      </c>
      <c r="E26" s="65">
        <v>123.31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50.06</v>
      </c>
      <c r="D27" s="79">
        <f>ROUND(C27,2)</f>
        <v>50.06</v>
      </c>
      <c r="E27" s="65">
        <v>0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50</v>
      </c>
      <c r="D28" s="79">
        <f>ROUND(C28,2)</f>
        <v>50</v>
      </c>
      <c r="E28" s="65">
        <v>308.28</v>
      </c>
      <c r="F28" s="66">
        <v>0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</v>
      </c>
      <c r="T28" s="65">
        <f>MIN($T$6/100*F28,200)</f>
        <v>0</v>
      </c>
      <c r="U28" s="65">
        <f>MIN($U$6/100*F28,250)</f>
        <v>0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50.02</v>
      </c>
      <c r="D29" s="79">
        <f>ROUND(C29,2)</f>
        <v>50.02</v>
      </c>
      <c r="E29" s="65">
        <v>184.97</v>
      </c>
      <c r="F29" s="66">
        <v>0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</v>
      </c>
      <c r="T29" s="65">
        <f>MIN($T$6/100*F29,200)</f>
        <v>0</v>
      </c>
      <c r="U29" s="65">
        <f>MIN($U$6/100*F29,250)</f>
        <v>0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50.01</v>
      </c>
      <c r="D30" s="79">
        <f>ROUND(C30,2)</f>
        <v>50.01</v>
      </c>
      <c r="E30" s="65">
        <v>246.62</v>
      </c>
      <c r="F30" s="66">
        <v>0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</v>
      </c>
      <c r="T30" s="65">
        <f>MIN($T$6/100*F30,200)</f>
        <v>0</v>
      </c>
      <c r="U30" s="65">
        <f>MIN($U$6/100*F30,250)</f>
        <v>0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50.02</v>
      </c>
      <c r="D31" s="79">
        <f>ROUND(C31,2)</f>
        <v>50.02</v>
      </c>
      <c r="E31" s="65">
        <v>184.97</v>
      </c>
      <c r="F31" s="66">
        <v>0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</v>
      </c>
      <c r="T31" s="65">
        <f>MIN($T$6/100*F31,200)</f>
        <v>0</v>
      </c>
      <c r="U31" s="65">
        <f>MIN($U$6/100*F31,250)</f>
        <v>0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50.04</v>
      </c>
      <c r="D32" s="79">
        <f>ROUND(C32,2)</f>
        <v>50.04</v>
      </c>
      <c r="E32" s="65">
        <v>61.66</v>
      </c>
      <c r="F32" s="66">
        <v>0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</v>
      </c>
      <c r="T32" s="65">
        <f>MIN($T$6/100*F32,200)</f>
        <v>0</v>
      </c>
      <c r="U32" s="65">
        <f>MIN($U$6/100*F32,250)</f>
        <v>0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50.01</v>
      </c>
      <c r="D33" s="79">
        <f>ROUND(C33,2)</f>
        <v>50.01</v>
      </c>
      <c r="E33" s="65">
        <v>246.62</v>
      </c>
      <c r="F33" s="66">
        <v>0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</v>
      </c>
      <c r="T33" s="65">
        <f>MIN($T$6/100*F33,200)</f>
        <v>0</v>
      </c>
      <c r="U33" s="65">
        <f>MIN($U$6/100*F33,250)</f>
        <v>0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50.01</v>
      </c>
      <c r="D34" s="79">
        <f>ROUND(C34,2)</f>
        <v>50.01</v>
      </c>
      <c r="E34" s="65">
        <v>246.62</v>
      </c>
      <c r="F34" s="66">
        <v>0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</v>
      </c>
      <c r="T34" s="65">
        <f>MIN($T$6/100*F34,200)</f>
        <v>0</v>
      </c>
      <c r="U34" s="65">
        <f>MIN($U$6/100*F34,250)</f>
        <v>0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49.93</v>
      </c>
      <c r="D35" s="79">
        <f>ROUND(C35,2)</f>
        <v>49.93</v>
      </c>
      <c r="E35" s="65">
        <v>523.41</v>
      </c>
      <c r="F35" s="66">
        <v>0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</v>
      </c>
      <c r="T35" s="65">
        <f>MIN($T$6/100*F35,200)</f>
        <v>0</v>
      </c>
      <c r="U35" s="65">
        <f>MIN($U$6/100*F35,250)</f>
        <v>0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49.97</v>
      </c>
      <c r="D36" s="79">
        <f>ROUND(C36,2)</f>
        <v>49.97</v>
      </c>
      <c r="E36" s="65">
        <v>400.48</v>
      </c>
      <c r="F36" s="66">
        <v>0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</v>
      </c>
      <c r="T36" s="65">
        <f>MIN($T$6/100*F36,200)</f>
        <v>0</v>
      </c>
      <c r="U36" s="65">
        <f>MIN($U$6/100*F36,250)</f>
        <v>0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49.89</v>
      </c>
      <c r="D37" s="79">
        <f>ROUND(C37,2)</f>
        <v>49.89</v>
      </c>
      <c r="E37" s="65">
        <v>646.34</v>
      </c>
      <c r="F37" s="66">
        <v>0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</v>
      </c>
      <c r="T37" s="65">
        <f>MIN($T$6/100*F37,200)</f>
        <v>0</v>
      </c>
      <c r="U37" s="65">
        <f>MIN($U$6/100*F37,250)</f>
        <v>0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49.95</v>
      </c>
      <c r="D38" s="79">
        <f>ROUND(C38,2)</f>
        <v>49.95</v>
      </c>
      <c r="E38" s="65">
        <v>461.94</v>
      </c>
      <c r="F38" s="66">
        <v>0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</v>
      </c>
      <c r="T38" s="65">
        <f>MIN($T$6/100*F38,200)</f>
        <v>0</v>
      </c>
      <c r="U38" s="65">
        <f>MIN($U$6/100*F38,250)</f>
        <v>0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49.99</v>
      </c>
      <c r="D39" s="79">
        <f>ROUND(C39,2)</f>
        <v>49.99</v>
      </c>
      <c r="E39" s="65">
        <v>339.01</v>
      </c>
      <c r="F39" s="66">
        <v>0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</v>
      </c>
      <c r="T39" s="65">
        <f>MIN($T$6/100*F39,200)</f>
        <v>0</v>
      </c>
      <c r="U39" s="65">
        <f>MIN($U$6/100*F39,250)</f>
        <v>0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50.04</v>
      </c>
      <c r="D40" s="79">
        <f>ROUND(C40,2)</f>
        <v>50.04</v>
      </c>
      <c r="E40" s="65">
        <v>61.66</v>
      </c>
      <c r="F40" s="66">
        <v>0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</v>
      </c>
      <c r="T40" s="65">
        <f>MIN($T$6/100*F40,200)</f>
        <v>0</v>
      </c>
      <c r="U40" s="65">
        <f>MIN($U$6/100*F40,250)</f>
        <v>0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50.04</v>
      </c>
      <c r="D41" s="79">
        <f>ROUND(C41,2)</f>
        <v>50.04</v>
      </c>
      <c r="E41" s="65">
        <v>61.66</v>
      </c>
      <c r="F41" s="66">
        <v>0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</v>
      </c>
      <c r="T41" s="65">
        <f>MIN($T$6/100*F41,200)</f>
        <v>0</v>
      </c>
      <c r="U41" s="65">
        <f>MIN($U$6/100*F41,250)</f>
        <v>0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50.03</v>
      </c>
      <c r="D42" s="79">
        <f>ROUND(C42,2)</f>
        <v>50.03</v>
      </c>
      <c r="E42" s="65">
        <v>123.31</v>
      </c>
      <c r="F42" s="66">
        <v>0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</v>
      </c>
      <c r="T42" s="65">
        <f>MIN($T$6/100*F42,200)</f>
        <v>0</v>
      </c>
      <c r="U42" s="65">
        <f>MIN($U$6/100*F42,250)</f>
        <v>0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50.02</v>
      </c>
      <c r="D43" s="79">
        <f>ROUND(C43,2)</f>
        <v>50.02</v>
      </c>
      <c r="E43" s="65">
        <v>184.97</v>
      </c>
      <c r="F43" s="66">
        <v>0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</v>
      </c>
      <c r="T43" s="65">
        <f>MIN($T$6/100*F43,200)</f>
        <v>0</v>
      </c>
      <c r="U43" s="65">
        <f>MIN($U$6/100*F43,250)</f>
        <v>0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50.02</v>
      </c>
      <c r="D44" s="79">
        <f>ROUND(C44,2)</f>
        <v>50.02</v>
      </c>
      <c r="E44" s="65">
        <v>184.97</v>
      </c>
      <c r="F44" s="66">
        <v>0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</v>
      </c>
      <c r="T44" s="65">
        <f>MIN($T$6/100*F44,200)</f>
        <v>0</v>
      </c>
      <c r="U44" s="65">
        <f>MIN($U$6/100*F44,250)</f>
        <v>0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50.02</v>
      </c>
      <c r="D45" s="79">
        <f>ROUND(C45,2)</f>
        <v>50.02</v>
      </c>
      <c r="E45" s="65">
        <v>184.97</v>
      </c>
      <c r="F45" s="66">
        <v>0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</v>
      </c>
      <c r="T45" s="65">
        <f>MIN($T$6/100*F45,200)</f>
        <v>0</v>
      </c>
      <c r="U45" s="65">
        <f>MIN($U$6/100*F45,250)</f>
        <v>0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50</v>
      </c>
      <c r="D46" s="79">
        <f>ROUND(C46,2)</f>
        <v>50</v>
      </c>
      <c r="E46" s="65">
        <v>308.28</v>
      </c>
      <c r="F46" s="66">
        <v>0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</v>
      </c>
      <c r="T46" s="65">
        <f>MIN($T$6/100*F46,200)</f>
        <v>0</v>
      </c>
      <c r="U46" s="65">
        <f>MIN($U$6/100*F46,250)</f>
        <v>0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</v>
      </c>
      <c r="D47" s="79">
        <f>ROUND(C47,2)</f>
        <v>50</v>
      </c>
      <c r="E47" s="65">
        <v>308.28</v>
      </c>
      <c r="F47" s="66">
        <v>0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</v>
      </c>
      <c r="T47" s="65">
        <f>MIN($T$6/100*F47,200)</f>
        <v>0</v>
      </c>
      <c r="U47" s="65">
        <f>MIN($U$6/100*F47,250)</f>
        <v>0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49.97</v>
      </c>
      <c r="D48" s="79">
        <f>ROUND(C48,2)</f>
        <v>49.97</v>
      </c>
      <c r="E48" s="65">
        <v>400.48</v>
      </c>
      <c r="F48" s="66">
        <v>0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</v>
      </c>
      <c r="T48" s="65">
        <f>MIN($T$6/100*F48,200)</f>
        <v>0</v>
      </c>
      <c r="U48" s="65">
        <f>MIN($U$6/100*F48,250)</f>
        <v>0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</v>
      </c>
      <c r="D49" s="79">
        <f>ROUND(C49,2)</f>
        <v>50</v>
      </c>
      <c r="E49" s="65">
        <v>308.28</v>
      </c>
      <c r="F49" s="66">
        <v>0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</v>
      </c>
      <c r="T49" s="65">
        <f>MIN($T$6/100*F49,200)</f>
        <v>0</v>
      </c>
      <c r="U49" s="65">
        <f>MIN($U$6/100*F49,250)</f>
        <v>0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50.01</v>
      </c>
      <c r="D50" s="79">
        <f>ROUND(C50,2)</f>
        <v>50.01</v>
      </c>
      <c r="E50" s="65">
        <v>246.62</v>
      </c>
      <c r="F50" s="66">
        <v>0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</v>
      </c>
      <c r="T50" s="65">
        <f>MIN($T$6/100*F50,200)</f>
        <v>0</v>
      </c>
      <c r="U50" s="65">
        <f>MIN($U$6/100*F50,250)</f>
        <v>0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50.01</v>
      </c>
      <c r="D51" s="79">
        <f>ROUND(C51,2)</f>
        <v>50.01</v>
      </c>
      <c r="E51" s="65">
        <v>246.62</v>
      </c>
      <c r="F51" s="66">
        <v>0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</v>
      </c>
      <c r="T51" s="65">
        <f>MIN($T$6/100*F51,200)</f>
        <v>0</v>
      </c>
      <c r="U51" s="65">
        <f>MIN($U$6/100*F51,250)</f>
        <v>0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50.01</v>
      </c>
      <c r="D52" s="79">
        <f>ROUND(C52,2)</f>
        <v>50.01</v>
      </c>
      <c r="E52" s="65">
        <v>246.62</v>
      </c>
      <c r="F52" s="66">
        <v>0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</v>
      </c>
      <c r="T52" s="65">
        <f>MIN($T$6/100*F52,200)</f>
        <v>0</v>
      </c>
      <c r="U52" s="65">
        <f>MIN($U$6/100*F52,250)</f>
        <v>0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</v>
      </c>
      <c r="D53" s="79">
        <f>ROUND(C53,2)</f>
        <v>50</v>
      </c>
      <c r="E53" s="65">
        <v>308.28</v>
      </c>
      <c r="F53" s="66">
        <v>0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</v>
      </c>
      <c r="T53" s="65">
        <f>MIN($T$6/100*F53,200)</f>
        <v>0</v>
      </c>
      <c r="U53" s="65">
        <f>MIN($U$6/100*F53,250)</f>
        <v>0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49.98</v>
      </c>
      <c r="D54" s="79">
        <f>ROUND(C54,2)</f>
        <v>49.98</v>
      </c>
      <c r="E54" s="65">
        <v>369.74</v>
      </c>
      <c r="F54" s="66">
        <v>0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</v>
      </c>
      <c r="T54" s="65">
        <f>MIN($T$6/100*F54,200)</f>
        <v>0</v>
      </c>
      <c r="U54" s="65">
        <f>MIN($U$6/100*F54,250)</f>
        <v>0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49.99</v>
      </c>
      <c r="D55" s="79">
        <f>ROUND(C55,2)</f>
        <v>49.99</v>
      </c>
      <c r="E55" s="65">
        <v>339.01</v>
      </c>
      <c r="F55" s="66">
        <v>0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</v>
      </c>
      <c r="T55" s="65">
        <f>MIN($T$6/100*F55,200)</f>
        <v>0</v>
      </c>
      <c r="U55" s="65">
        <f>MIN($U$6/100*F55,250)</f>
        <v>0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</v>
      </c>
      <c r="D56" s="79">
        <f>ROUND(C56,2)</f>
        <v>49.9</v>
      </c>
      <c r="E56" s="65">
        <v>615.6</v>
      </c>
      <c r="F56" s="66">
        <v>0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</v>
      </c>
      <c r="T56" s="65">
        <f>MIN($T$6/100*F56,200)</f>
        <v>0</v>
      </c>
      <c r="U56" s="65">
        <f>MIN($U$6/100*F56,250)</f>
        <v>0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49.89</v>
      </c>
      <c r="D57" s="79">
        <f>ROUND(C57,2)</f>
        <v>49.89</v>
      </c>
      <c r="E57" s="65">
        <v>646.34</v>
      </c>
      <c r="F57" s="66">
        <v>0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49.96</v>
      </c>
      <c r="D58" s="79">
        <f>ROUND(C58,2)</f>
        <v>49.96</v>
      </c>
      <c r="E58" s="65">
        <v>431.21</v>
      </c>
      <c r="F58" s="66">
        <v>0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</v>
      </c>
      <c r="D59" s="79">
        <f>ROUND(C59,2)</f>
        <v>50</v>
      </c>
      <c r="E59" s="65">
        <v>308.28</v>
      </c>
      <c r="F59" s="66">
        <v>0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50.03</v>
      </c>
      <c r="D60" s="79">
        <f>ROUND(C60,2)</f>
        <v>50.03</v>
      </c>
      <c r="E60" s="65">
        <v>123.31</v>
      </c>
      <c r="F60" s="66">
        <v>0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</v>
      </c>
      <c r="T60" s="65">
        <f>MIN($T$6/100*F60,200)</f>
        <v>0</v>
      </c>
      <c r="U60" s="65">
        <f>MIN($U$6/100*F60,250)</f>
        <v>0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50.01</v>
      </c>
      <c r="D61" s="79">
        <f>ROUND(C61,2)</f>
        <v>50.01</v>
      </c>
      <c r="E61" s="65">
        <v>246.62</v>
      </c>
      <c r="F61" s="66">
        <v>0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</v>
      </c>
      <c r="T61" s="65">
        <f>MIN($T$6/100*F61,200)</f>
        <v>0</v>
      </c>
      <c r="U61" s="65">
        <f>MIN($U$6/100*F61,250)</f>
        <v>0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50.04</v>
      </c>
      <c r="D62" s="79">
        <f>ROUND(C62,2)</f>
        <v>50.04</v>
      </c>
      <c r="E62" s="65">
        <v>61.66</v>
      </c>
      <c r="F62" s="66">
        <v>0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</v>
      </c>
      <c r="T62" s="65">
        <f>MIN($T$6/100*F62,200)</f>
        <v>0</v>
      </c>
      <c r="U62" s="65">
        <f>MIN($U$6/100*F62,250)</f>
        <v>0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49.98</v>
      </c>
      <c r="D63" s="79">
        <f>ROUND(C63,2)</f>
        <v>49.98</v>
      </c>
      <c r="E63" s="65">
        <v>369.74</v>
      </c>
      <c r="F63" s="66">
        <v>0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</v>
      </c>
      <c r="T63" s="65">
        <f>MIN($T$6/100*F63,200)</f>
        <v>0</v>
      </c>
      <c r="U63" s="65">
        <f>MIN($U$6/100*F63,250)</f>
        <v>0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50.03</v>
      </c>
      <c r="D64" s="79">
        <f>ROUND(C64,2)</f>
        <v>50.03</v>
      </c>
      <c r="E64" s="65">
        <v>123.31</v>
      </c>
      <c r="F64" s="66">
        <v>25.78</v>
      </c>
      <c r="G64" s="80">
        <v>-2.02405675</v>
      </c>
      <c r="H64" s="68">
        <f>MAX(G64,-0.12*F64)</f>
        <v>-2.02405675</v>
      </c>
      <c r="I64" s="68">
        <f>IF(ABS(F64)&lt;=10,0.5,IF(ABS(F64)&lt;=25,1,IF(ABS(F64)&lt;=100,2,10)))</f>
        <v>2</v>
      </c>
      <c r="J64" s="69">
        <f>IF(G64&lt;-I64,1,0)</f>
        <v>1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-0.006239660946062499</v>
      </c>
      <c r="S64" s="65">
        <f>MIN($S$6/100*F64,150)</f>
        <v>3.0936</v>
      </c>
      <c r="T64" s="65">
        <f>MIN($T$6/100*F64,200)</f>
        <v>3.867</v>
      </c>
      <c r="U64" s="65">
        <f>MIN($U$6/100*F64,250)</f>
        <v>5.156000000000001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-0.006239660946062499</v>
      </c>
      <c r="AB64" s="148" t="str">
        <f>IF(AA64&gt;=0,AA64,"")</f>
        <v/>
      </c>
      <c r="AC64" s="82">
        <f>IF(AA64&lt;0,AA64,"")</f>
        <v>-0.006239660946062499</v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49.92</v>
      </c>
      <c r="D65" s="79">
        <f>ROUND(C65,2)</f>
        <v>49.92</v>
      </c>
      <c r="E65" s="65">
        <v>554.14</v>
      </c>
      <c r="F65" s="66">
        <v>25.78</v>
      </c>
      <c r="G65" s="80">
        <v>-1.416836500000002</v>
      </c>
      <c r="H65" s="68">
        <f>MAX(G65,-0.12*F65)</f>
        <v>-1.416836500000002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-0.01962814445275003</v>
      </c>
      <c r="S65" s="65">
        <f>MIN($S$6/100*F65,150)</f>
        <v>3.0936</v>
      </c>
      <c r="T65" s="65">
        <f>MIN($T$6/100*F65,200)</f>
        <v>3.867</v>
      </c>
      <c r="U65" s="65">
        <f>MIN($U$6/100*F65,250)</f>
        <v>5.156000000000001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-0.01962814445275003</v>
      </c>
      <c r="AB65" s="148" t="str">
        <f>IF(AA65&gt;=0,AA65,"")</f>
        <v/>
      </c>
      <c r="AC65" s="82">
        <f>IF(AA65&lt;0,AA65,"")</f>
        <v>-0.01962814445275003</v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49.88</v>
      </c>
      <c r="D66" s="79">
        <f>ROUND(C66,2)</f>
        <v>49.88</v>
      </c>
      <c r="E66" s="65">
        <v>677.0700000000001</v>
      </c>
      <c r="F66" s="66">
        <v>25.78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3.0936</v>
      </c>
      <c r="T66" s="65">
        <f>MIN($T$6/100*F66,200)</f>
        <v>3.867</v>
      </c>
      <c r="U66" s="65">
        <f>MIN($U$6/100*F66,250)</f>
        <v>5.156000000000001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49.87</v>
      </c>
      <c r="D67" s="79">
        <f>ROUND(C67,2)</f>
        <v>49.87</v>
      </c>
      <c r="E67" s="65">
        <v>707.8</v>
      </c>
      <c r="F67" s="66">
        <v>25.78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3.0936</v>
      </c>
      <c r="T67" s="65">
        <f>MIN($T$6/100*F67,200)</f>
        <v>3.867</v>
      </c>
      <c r="U67" s="65">
        <f>MIN($U$6/100*F67,250)</f>
        <v>5.156000000000001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49.98</v>
      </c>
      <c r="D68" s="79">
        <f>ROUND(C68,2)</f>
        <v>49.98</v>
      </c>
      <c r="E68" s="65">
        <v>369.74</v>
      </c>
      <c r="F68" s="66">
        <v>25.78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3.0936</v>
      </c>
      <c r="T68" s="65">
        <f>MIN($T$6/100*F68,200)</f>
        <v>3.867</v>
      </c>
      <c r="U68" s="65">
        <f>MIN($U$6/100*F68,250)</f>
        <v>5.156000000000001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50.01</v>
      </c>
      <c r="D69" s="79">
        <f>ROUND(C69,2)</f>
        <v>50.01</v>
      </c>
      <c r="E69" s="65">
        <v>246.62</v>
      </c>
      <c r="F69" s="66">
        <v>25.78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3.0936</v>
      </c>
      <c r="T69" s="65">
        <f>MIN($T$6/100*F69,200)</f>
        <v>3.867</v>
      </c>
      <c r="U69" s="65">
        <f>MIN($U$6/100*F69,250)</f>
        <v>5.156000000000001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</v>
      </c>
      <c r="D70" s="79">
        <f>ROUND(C70,2)</f>
        <v>50</v>
      </c>
      <c r="E70" s="65">
        <v>308.28</v>
      </c>
      <c r="F70" s="66">
        <v>25.78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3.0936</v>
      </c>
      <c r="T70" s="65">
        <f>MIN($T$6/100*F70,200)</f>
        <v>3.867</v>
      </c>
      <c r="U70" s="65">
        <f>MIN($U$6/100*F70,250)</f>
        <v>5.156000000000001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50</v>
      </c>
      <c r="D71" s="79">
        <f>ROUND(C71,2)</f>
        <v>50</v>
      </c>
      <c r="E71" s="65">
        <v>308.28</v>
      </c>
      <c r="F71" s="66">
        <v>25.78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3.0936</v>
      </c>
      <c r="T71" s="65">
        <f>MIN($T$6/100*F71,200)</f>
        <v>3.867</v>
      </c>
      <c r="U71" s="65">
        <f>MIN($U$6/100*F71,250)</f>
        <v>5.156000000000001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50.04</v>
      </c>
      <c r="D72" s="79">
        <f>ROUND(C72,2)</f>
        <v>50.04</v>
      </c>
      <c r="E72" s="65">
        <v>61.66</v>
      </c>
      <c r="F72" s="66">
        <v>25.78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3.0936</v>
      </c>
      <c r="T72" s="65">
        <f>MIN($T$6/100*F72,200)</f>
        <v>3.867</v>
      </c>
      <c r="U72" s="65">
        <f>MIN($U$6/100*F72,250)</f>
        <v>5.156000000000001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49.97</v>
      </c>
      <c r="D73" s="79">
        <f>ROUND(C73,2)</f>
        <v>49.97</v>
      </c>
      <c r="E73" s="65">
        <v>400.48</v>
      </c>
      <c r="F73" s="66">
        <v>25.78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3.0936</v>
      </c>
      <c r="T73" s="65">
        <f>MIN($T$6/100*F73,200)</f>
        <v>3.867</v>
      </c>
      <c r="U73" s="65">
        <f>MIN($U$6/100*F73,250)</f>
        <v>5.156000000000001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49.96</v>
      </c>
      <c r="D74" s="79">
        <f>ROUND(C74,2)</f>
        <v>49.96</v>
      </c>
      <c r="E74" s="65">
        <v>431.21</v>
      </c>
      <c r="F74" s="66">
        <v>25.78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3.0936</v>
      </c>
      <c r="T74" s="65">
        <f>MIN($T$6/100*F74,200)</f>
        <v>3.867</v>
      </c>
      <c r="U74" s="65">
        <f>MIN($U$6/100*F74,250)</f>
        <v>5.156000000000001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49.93</v>
      </c>
      <c r="D75" s="79">
        <f>ROUND(C75,2)</f>
        <v>49.93</v>
      </c>
      <c r="E75" s="65">
        <v>523.41</v>
      </c>
      <c r="F75" s="66">
        <v>25.78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3.0936</v>
      </c>
      <c r="T75" s="65">
        <f>MIN($T$6/100*F75,200)</f>
        <v>3.867</v>
      </c>
      <c r="U75" s="65">
        <f>MIN($U$6/100*F75,250)</f>
        <v>5.156000000000001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50.04</v>
      </c>
      <c r="D76" s="79">
        <f>ROUND(C76,2)</f>
        <v>50.04</v>
      </c>
      <c r="E76" s="65">
        <v>61.66</v>
      </c>
      <c r="F76" s="66">
        <v>25.78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3.0936</v>
      </c>
      <c r="T76" s="65">
        <f>MIN($T$6/100*F76,200)</f>
        <v>3.867</v>
      </c>
      <c r="U76" s="65">
        <f>MIN($U$6/100*F76,250)</f>
        <v>5.156000000000001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49.98</v>
      </c>
      <c r="D77" s="79">
        <f>ROUND(C77,2)</f>
        <v>49.98</v>
      </c>
      <c r="E77" s="65">
        <v>369.74</v>
      </c>
      <c r="F77" s="66">
        <v>25.78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3.0936</v>
      </c>
      <c r="T77" s="65">
        <f>MIN($T$6/100*F77,200)</f>
        <v>3.867</v>
      </c>
      <c r="U77" s="65">
        <f>MIN($U$6/100*F77,250)</f>
        <v>5.156000000000001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50.01</v>
      </c>
      <c r="D78" s="79">
        <f>ROUND(C78,2)</f>
        <v>50.01</v>
      </c>
      <c r="E78" s="65">
        <v>246.62</v>
      </c>
      <c r="F78" s="66">
        <v>25.78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3.0936</v>
      </c>
      <c r="T78" s="65">
        <f>MIN($T$6/100*F78,200)</f>
        <v>3.867</v>
      </c>
      <c r="U78" s="65">
        <f>MIN($U$6/100*F78,250)</f>
        <v>5.156000000000001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49.98</v>
      </c>
      <c r="D79" s="79">
        <f>ROUND(C79,2)</f>
        <v>49.98</v>
      </c>
      <c r="E79" s="65">
        <v>369.74</v>
      </c>
      <c r="F79" s="66">
        <v>25.78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3.0936</v>
      </c>
      <c r="T79" s="65">
        <f>MIN($T$6/100*F79,200)</f>
        <v>3.867</v>
      </c>
      <c r="U79" s="65">
        <f>MIN($U$6/100*F79,250)</f>
        <v>5.156000000000001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50.05</v>
      </c>
      <c r="D80" s="79">
        <f>ROUND(C80,2)</f>
        <v>50.05</v>
      </c>
      <c r="E80" s="65">
        <v>0</v>
      </c>
      <c r="F80" s="66">
        <v>25.78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3.0936</v>
      </c>
      <c r="T80" s="65">
        <f>MIN($T$6/100*F80,200)</f>
        <v>3.867</v>
      </c>
      <c r="U80" s="65">
        <f>MIN($U$6/100*F80,250)</f>
        <v>5.156000000000001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49.95</v>
      </c>
      <c r="D81" s="79">
        <f>ROUND(C81,2)</f>
        <v>49.95</v>
      </c>
      <c r="E81" s="65">
        <v>461.94</v>
      </c>
      <c r="F81" s="66">
        <v>25.78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3.0936</v>
      </c>
      <c r="T81" s="65">
        <f>MIN($T$6/100*F81,200)</f>
        <v>3.867</v>
      </c>
      <c r="U81" s="65">
        <f>MIN($U$6/100*F81,250)</f>
        <v>5.156000000000001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49.96</v>
      </c>
      <c r="D82" s="79">
        <f>ROUND(C82,2)</f>
        <v>49.96</v>
      </c>
      <c r="E82" s="65">
        <v>431.21</v>
      </c>
      <c r="F82" s="66">
        <v>25.77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3.0924</v>
      </c>
      <c r="T82" s="65">
        <f>MIN($T$6/100*F82,200)</f>
        <v>3.8655</v>
      </c>
      <c r="U82" s="65">
        <f>MIN($U$6/100*F82,250)</f>
        <v>5.154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49.99</v>
      </c>
      <c r="D83" s="79">
        <f>ROUND(C83,2)</f>
        <v>49.99</v>
      </c>
      <c r="E83" s="65">
        <v>339.01</v>
      </c>
      <c r="F83" s="66">
        <v>25.77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3.0924</v>
      </c>
      <c r="T83" s="65">
        <f>MIN($T$6/100*F83,200)</f>
        <v>3.8655</v>
      </c>
      <c r="U83" s="65">
        <f>MIN($U$6/100*F83,250)</f>
        <v>5.154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50</v>
      </c>
      <c r="D84" s="79">
        <f>ROUND(C84,2)</f>
        <v>50</v>
      </c>
      <c r="E84" s="65">
        <v>308.28</v>
      </c>
      <c r="F84" s="66">
        <v>25.77</v>
      </c>
      <c r="G84" s="80">
        <v>-0.2543572499999982</v>
      </c>
      <c r="H84" s="68">
        <f>MAX(G84,-0.12*F84)</f>
        <v>-0.2543572499999982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-0.001960331325749986</v>
      </c>
      <c r="S84" s="65">
        <f>MIN($S$6/100*F84,150)</f>
        <v>3.0924</v>
      </c>
      <c r="T84" s="65">
        <f>MIN($T$6/100*F84,200)</f>
        <v>3.8655</v>
      </c>
      <c r="U84" s="65">
        <f>MIN($U$6/100*F84,250)</f>
        <v>5.154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-0.001960331325749986</v>
      </c>
      <c r="AB84" s="148" t="str">
        <f>IF(AA84&gt;=0,AA84,"")</f>
        <v/>
      </c>
      <c r="AC84" s="82">
        <f>IF(AA84&lt;0,AA84,"")</f>
        <v>-0.001960331325749986</v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</v>
      </c>
      <c r="D85" s="79">
        <f>ROUND(C85,2)</f>
        <v>50</v>
      </c>
      <c r="E85" s="65">
        <v>308.28</v>
      </c>
      <c r="F85" s="66">
        <v>25.77</v>
      </c>
      <c r="G85" s="80">
        <v>-5.347572</v>
      </c>
      <c r="H85" s="68">
        <f>MAX(G85,-0.12*F85)</f>
        <v>-3.0924</v>
      </c>
      <c r="I85" s="68">
        <f>IF(ABS(F85)&lt;=10,0.5,IF(ABS(F85)&lt;=25,1,IF(ABS(F85)&lt;=100,2,10)))</f>
        <v>2</v>
      </c>
      <c r="J85" s="69">
        <f>IF(G85&lt;-I85,1,0)</f>
        <v>1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-0.0238331268</v>
      </c>
      <c r="S85" s="65">
        <f>MIN($S$6/100*F85,150)</f>
        <v>3.0924</v>
      </c>
      <c r="T85" s="65">
        <f>MIN($T$6/100*F85,200)</f>
        <v>3.8655</v>
      </c>
      <c r="U85" s="65">
        <f>MIN($U$6/100*F85,250)</f>
        <v>5.154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-0.0238331268</v>
      </c>
      <c r="AB85" s="148" t="str">
        <f>IF(AA85&gt;=0,AA85,"")</f>
        <v/>
      </c>
      <c r="AC85" s="82">
        <f>IF(AA85&lt;0,AA85,"")</f>
        <v>-0.0238331268</v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50.03</v>
      </c>
      <c r="D86" s="79">
        <f>ROUND(C86,2)</f>
        <v>50.03</v>
      </c>
      <c r="E86" s="65">
        <v>123.31</v>
      </c>
      <c r="F86" s="66">
        <v>25.77</v>
      </c>
      <c r="G86" s="80">
        <v>-1.010284500000001</v>
      </c>
      <c r="H86" s="68">
        <f>MAX(G86,-0.12*F86)</f>
        <v>-1.010284500000001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-0.003114454542375003</v>
      </c>
      <c r="S86" s="65">
        <f>MIN($S$6/100*F86,150)</f>
        <v>3.0924</v>
      </c>
      <c r="T86" s="65">
        <f>MIN($T$6/100*F86,200)</f>
        <v>3.8655</v>
      </c>
      <c r="U86" s="65">
        <f>MIN($U$6/100*F86,250)</f>
        <v>5.154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-0.003114454542375003</v>
      </c>
      <c r="AB86" s="148" t="str">
        <f>IF(AA86&gt;=0,AA86,"")</f>
        <v/>
      </c>
      <c r="AC86" s="82">
        <f>IF(AA86&lt;0,AA86,"")</f>
        <v>-0.003114454542375003</v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</v>
      </c>
      <c r="D87" s="79">
        <f>ROUND(C87,2)</f>
        <v>50</v>
      </c>
      <c r="E87" s="65">
        <v>308.28</v>
      </c>
      <c r="F87" s="66">
        <v>25.77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3.0924</v>
      </c>
      <c r="T87" s="65">
        <f>MIN($T$6/100*F87,200)</f>
        <v>3.8655</v>
      </c>
      <c r="U87" s="65">
        <f>MIN($U$6/100*F87,250)</f>
        <v>5.154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50.02</v>
      </c>
      <c r="D88" s="79">
        <f>ROUND(C88,2)</f>
        <v>50.02</v>
      </c>
      <c r="E88" s="65">
        <v>184.97</v>
      </c>
      <c r="F88" s="66">
        <v>25.77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3.0924</v>
      </c>
      <c r="T88" s="65">
        <f>MIN($T$6/100*F88,200)</f>
        <v>3.8655</v>
      </c>
      <c r="U88" s="65">
        <f>MIN($U$6/100*F88,250)</f>
        <v>5.154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49.93</v>
      </c>
      <c r="D89" s="79">
        <f>ROUND(C89,2)</f>
        <v>49.93</v>
      </c>
      <c r="E89" s="65">
        <v>523.41</v>
      </c>
      <c r="F89" s="66">
        <v>25.77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3.0924</v>
      </c>
      <c r="T89" s="65">
        <f>MIN($T$6/100*F89,200)</f>
        <v>3.8655</v>
      </c>
      <c r="U89" s="65">
        <f>MIN($U$6/100*F89,250)</f>
        <v>5.154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49.89</v>
      </c>
      <c r="D90" s="79">
        <f>ROUND(C90,2)</f>
        <v>49.89</v>
      </c>
      <c r="E90" s="65">
        <v>646.34</v>
      </c>
      <c r="F90" s="66">
        <v>25.77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3.0924</v>
      </c>
      <c r="T90" s="65">
        <f>MIN($T$6/100*F90,200)</f>
        <v>3.8655</v>
      </c>
      <c r="U90" s="65">
        <f>MIN($U$6/100*F90,250)</f>
        <v>5.154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49.92</v>
      </c>
      <c r="D91" s="79">
        <f>ROUND(C91,2)</f>
        <v>49.92</v>
      </c>
      <c r="E91" s="65">
        <v>554.14</v>
      </c>
      <c r="F91" s="66">
        <v>25.77</v>
      </c>
      <c r="G91" s="80">
        <v>-0.6633014999999993</v>
      </c>
      <c r="H91" s="68">
        <f>MAX(G91,-0.12*F91)</f>
        <v>-0.6633014999999993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-0.009189047330249989</v>
      </c>
      <c r="S91" s="65">
        <f>MIN($S$6/100*F91,150)</f>
        <v>3.0924</v>
      </c>
      <c r="T91" s="65">
        <f>MIN($T$6/100*F91,200)</f>
        <v>3.8655</v>
      </c>
      <c r="U91" s="65">
        <f>MIN($U$6/100*F91,250)</f>
        <v>5.154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-0.009189047330249989</v>
      </c>
      <c r="AB91" s="148" t="str">
        <f>IF(AA91&gt;=0,AA91,"")</f>
        <v/>
      </c>
      <c r="AC91" s="82">
        <f>IF(AA91&lt;0,AA91,"")</f>
        <v>-0.009189047330249989</v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49.92</v>
      </c>
      <c r="D92" s="79">
        <f>ROUND(C92,2)</f>
        <v>49.92</v>
      </c>
      <c r="E92" s="65">
        <v>554.14</v>
      </c>
      <c r="F92" s="66">
        <v>25.77</v>
      </c>
      <c r="G92" s="80">
        <v>-0.30392625</v>
      </c>
      <c r="H92" s="68">
        <f>MAX(G92,-0.12*F92)</f>
        <v>-0.30392625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-0.004210442304374999</v>
      </c>
      <c r="S92" s="65">
        <f>MIN($S$6/100*F92,150)</f>
        <v>3.0924</v>
      </c>
      <c r="T92" s="65">
        <f>MIN($T$6/100*F92,200)</f>
        <v>3.8655</v>
      </c>
      <c r="U92" s="65">
        <f>MIN($U$6/100*F92,250)</f>
        <v>5.154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-0.004210442304374999</v>
      </c>
      <c r="AB92" s="148" t="str">
        <f>IF(AA92&gt;=0,AA92,"")</f>
        <v/>
      </c>
      <c r="AC92" s="82">
        <f>IF(AA92&lt;0,AA92,"")</f>
        <v>-0.004210442304374999</v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</v>
      </c>
      <c r="D93" s="79">
        <f>ROUND(C93,2)</f>
        <v>50</v>
      </c>
      <c r="E93" s="65">
        <v>308.28</v>
      </c>
      <c r="F93" s="66">
        <v>25.77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3.0924</v>
      </c>
      <c r="T93" s="65">
        <f>MIN($T$6/100*F93,200)</f>
        <v>3.8655</v>
      </c>
      <c r="U93" s="65">
        <f>MIN($U$6/100*F93,250)</f>
        <v>5.154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50.01</v>
      </c>
      <c r="D94" s="79">
        <f>ROUND(C94,2)</f>
        <v>50.01</v>
      </c>
      <c r="E94" s="65">
        <v>246.62</v>
      </c>
      <c r="F94" s="66">
        <v>25.77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3.0924</v>
      </c>
      <c r="T94" s="65">
        <f>MIN($T$6/100*F94,200)</f>
        <v>3.8655</v>
      </c>
      <c r="U94" s="65">
        <f>MIN($U$6/100*F94,250)</f>
        <v>5.154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0</v>
      </c>
      <c r="AB94" s="148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50.04</v>
      </c>
      <c r="D95" s="79">
        <f>ROUND(C95,2)</f>
        <v>50.04</v>
      </c>
      <c r="E95" s="65">
        <v>61.66</v>
      </c>
      <c r="F95" s="66">
        <v>25.77</v>
      </c>
      <c r="G95" s="80">
        <v>-0.2543572499999982</v>
      </c>
      <c r="H95" s="68">
        <f>MAX(G95,-0.12*F95)</f>
        <v>-0.2543572499999982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-0.0003920917008749972</v>
      </c>
      <c r="S95" s="65">
        <f>MIN($S$6/100*F95,150)</f>
        <v>3.0924</v>
      </c>
      <c r="T95" s="65">
        <f>MIN($T$6/100*F95,200)</f>
        <v>3.8655</v>
      </c>
      <c r="U95" s="65">
        <f>MIN($U$6/100*F95,250)</f>
        <v>5.154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-0.0003920917008749972</v>
      </c>
      <c r="AB95" s="148" t="str">
        <f>IF(AA95&gt;=0,AA95,"")</f>
        <v/>
      </c>
      <c r="AC95" s="82">
        <f>IF(AA95&lt;0,AA95,"")</f>
        <v>-0.0003920917008749972</v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49.98</v>
      </c>
      <c r="D96" s="79">
        <f>ROUND(C96,2)</f>
        <v>49.98</v>
      </c>
      <c r="E96" s="65">
        <v>369.74</v>
      </c>
      <c r="F96" s="66">
        <v>0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</v>
      </c>
      <c r="T96" s="65">
        <f>MIN($T$6/100*F96,200)</f>
        <v>0</v>
      </c>
      <c r="U96" s="65">
        <f>MIN($U$6/100*F96,250)</f>
        <v>0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50</v>
      </c>
      <c r="D97" s="79">
        <f>ROUND(C97,2)</f>
        <v>50</v>
      </c>
      <c r="E97" s="65">
        <v>308.28</v>
      </c>
      <c r="F97" s="66">
        <v>0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</v>
      </c>
      <c r="T97" s="65">
        <f>MIN($T$6/100*F97,200)</f>
        <v>0</v>
      </c>
      <c r="U97" s="65">
        <f>MIN($U$6/100*F97,250)</f>
        <v>0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50.03</v>
      </c>
      <c r="D98" s="79">
        <f>ROUND(C98,2)</f>
        <v>50.03</v>
      </c>
      <c r="E98" s="65">
        <v>123.31</v>
      </c>
      <c r="F98" s="66">
        <v>0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</v>
      </c>
      <c r="T98" s="65">
        <f>MIN($T$6/100*F98,200)</f>
        <v>0</v>
      </c>
      <c r="U98" s="65">
        <f>MIN($U$6/100*F98,250)</f>
        <v>0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50.05</v>
      </c>
      <c r="D99" s="79">
        <f>ROUND(C99,2)</f>
        <v>50.05</v>
      </c>
      <c r="E99" s="65">
        <v>0</v>
      </c>
      <c r="F99" s="66">
        <v>0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</v>
      </c>
      <c r="T99" s="65">
        <f>MIN($T$6/100*F99,200)</f>
        <v>0</v>
      </c>
      <c r="U99" s="65">
        <f>MIN($U$6/100*F99,250)</f>
        <v>0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49.98</v>
      </c>
      <c r="D100" s="79">
        <f>ROUND(C100,2)</f>
        <v>49.98</v>
      </c>
      <c r="E100" s="65">
        <v>369.74</v>
      </c>
      <c r="F100" s="66">
        <v>0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</v>
      </c>
      <c r="T100" s="65">
        <f>MIN($T$6/100*F100,200)</f>
        <v>0</v>
      </c>
      <c r="U100" s="65">
        <f>MIN($U$6/100*F100,250)</f>
        <v>0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50.03</v>
      </c>
      <c r="D101" s="79">
        <f>ROUND(C101,2)</f>
        <v>50.03</v>
      </c>
      <c r="E101" s="65">
        <v>123.31</v>
      </c>
      <c r="F101" s="66">
        <v>0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</v>
      </c>
      <c r="T101" s="65">
        <f>MIN($T$6/100*F101,200)</f>
        <v>0</v>
      </c>
      <c r="U101" s="65">
        <f>MIN($U$6/100*F101,250)</f>
        <v>0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50.02</v>
      </c>
      <c r="D102" s="79">
        <f>ROUND(C102,2)</f>
        <v>50.02</v>
      </c>
      <c r="E102" s="65">
        <v>184.97</v>
      </c>
      <c r="F102" s="66">
        <v>0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</v>
      </c>
      <c r="T102" s="65">
        <f>MIN($T$6/100*F102,200)</f>
        <v>0</v>
      </c>
      <c r="U102" s="65">
        <f>MIN($U$6/100*F102,250)</f>
        <v>0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50.06</v>
      </c>
      <c r="D103" s="104">
        <f>ROUND(C103,2)</f>
        <v>50.06</v>
      </c>
      <c r="E103" s="105">
        <v>0</v>
      </c>
      <c r="F103" s="66">
        <v>0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</v>
      </c>
      <c r="T103" s="112">
        <f>MIN($T$6/100*F103,200)</f>
        <v>0</v>
      </c>
      <c r="U103" s="112">
        <f>MIN($U$6/100*F103,250)</f>
        <v>0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49.99020833333335</v>
      </c>
      <c r="D104" s="118">
        <f>ROUND(C104,2)</f>
        <v>49.99</v>
      </c>
      <c r="E104" s="119">
        <f>AVERAGE(E6:E103)</f>
        <v>304.545</v>
      </c>
      <c r="F104" s="119">
        <f>AVERAGE(F6:F103)</f>
        <v>8.591874999999996</v>
      </c>
      <c r="G104" s="120">
        <f>SUM(G8:G103)/4</f>
        <v>-2.818673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-0.06856729940243751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-0.06856729940243751</v>
      </c>
      <c r="AB104" s="125">
        <f>SUM(AB8:AB103)</f>
        <v>0</v>
      </c>
      <c r="AC104" s="126">
        <f>SUM(AC8:AC103)</f>
        <v>-0.06856729940243751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-0.06856729940243751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61.6554</v>
      </c>
      <c r="AH152" s="92">
        <f>MIN(AG152,$C$2)</f>
        <v>61.6554</v>
      </c>
    </row>
    <row r="153" spans="1:37" customHeight="1" ht="15.75">
      <c r="AE153" s="17"/>
      <c r="AF153" s="143">
        <f>ROUND((AF152-0.01),2)</f>
        <v>50.03</v>
      </c>
      <c r="AG153" s="144">
        <f>2*$A$2/5</f>
        <v>123.3108</v>
      </c>
      <c r="AH153" s="92">
        <f>MIN(AG153,$C$2)</f>
        <v>123.3108</v>
      </c>
    </row>
    <row r="154" spans="1:37" customHeight="1" ht="15.75">
      <c r="AE154" s="17"/>
      <c r="AF154" s="143">
        <f>ROUND((AF153-0.01),2)</f>
        <v>50.02</v>
      </c>
      <c r="AG154" s="144">
        <f>3*$A$2/5</f>
        <v>184.9662</v>
      </c>
      <c r="AH154" s="92">
        <f>MIN(AG154,$C$2)</f>
        <v>184.9662</v>
      </c>
    </row>
    <row r="155" spans="1:37" customHeight="1" ht="15.75">
      <c r="AE155" s="17"/>
      <c r="AF155" s="143">
        <f>ROUND((AF154-0.01),2)</f>
        <v>50.01</v>
      </c>
      <c r="AG155" s="144">
        <f>4*$A$2/5</f>
        <v>246.6216</v>
      </c>
      <c r="AH155" s="92">
        <f>MIN(AG155,$C$2)</f>
        <v>246.6216</v>
      </c>
    </row>
    <row r="156" spans="1:37" customHeight="1" ht="15.75">
      <c r="AE156" s="17"/>
      <c r="AF156" s="143">
        <f>ROUND((AF155-0.01),2)</f>
        <v>50</v>
      </c>
      <c r="AG156" s="144">
        <f>5*$A$2/5</f>
        <v>308.277</v>
      </c>
      <c r="AH156" s="92">
        <f>MIN(AG156,$C$2)</f>
        <v>308.277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339.0096875</v>
      </c>
      <c r="AH157" s="92">
        <f>MIN(AG157,$C$2)</f>
        <v>339.0096875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369.742375</v>
      </c>
      <c r="AH158" s="92">
        <f>MIN(AG158,$C$2)</f>
        <v>369.742375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400.4750625</v>
      </c>
      <c r="AH159" s="92">
        <f>MIN(AG159,$C$2)</f>
        <v>400.4750625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431.20775</v>
      </c>
      <c r="AH160" s="92">
        <f>MIN(AG160,$C$2)</f>
        <v>431.20775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461.9404375</v>
      </c>
      <c r="AH161" s="92">
        <f>MIN(AG161,$C$2)</f>
        <v>461.9404375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492.673125</v>
      </c>
      <c r="AH162" s="92">
        <f>MIN(AG162,$C$2)</f>
        <v>492.673125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523.4058125</v>
      </c>
      <c r="AH163" s="92">
        <f>MIN(AG163,$C$2)</f>
        <v>523.4058125</v>
      </c>
    </row>
    <row r="164" spans="1:37" customHeight="1" ht="15">
      <c r="AE164" s="17"/>
      <c r="AF164" s="143">
        <f>ROUND((AF163-0.01),2)</f>
        <v>49.92</v>
      </c>
      <c r="AG164" s="144">
        <f>400+8*$A$2/16</f>
        <v>554.1385</v>
      </c>
      <c r="AH164" s="145">
        <f>MIN(AG164,$C$2)</f>
        <v>554.1385</v>
      </c>
    </row>
    <row r="165" spans="1:37" customHeight="1" ht="15">
      <c r="AE165" s="17"/>
      <c r="AF165" s="143">
        <f>ROUND((AF164-0.01),2)</f>
        <v>49.91</v>
      </c>
      <c r="AG165" s="144">
        <f>450+7*$A$2/16</f>
        <v>584.8711875</v>
      </c>
      <c r="AH165" s="145">
        <f>MIN(AG165,$C$2)</f>
        <v>584.8711875</v>
      </c>
    </row>
    <row r="166" spans="1:37" customHeight="1" ht="15">
      <c r="AE166" s="17"/>
      <c r="AF166" s="143">
        <f>ROUND((AF165-0.01),2)</f>
        <v>49.9</v>
      </c>
      <c r="AG166" s="144">
        <f>500+6*$A$2/16</f>
        <v>615.603875</v>
      </c>
      <c r="AH166" s="145">
        <f>MIN(AG166,$C$2)</f>
        <v>615.603875</v>
      </c>
    </row>
    <row r="167" spans="1:37" customHeight="1" ht="15">
      <c r="AE167" s="17"/>
      <c r="AF167" s="143">
        <f>ROUND((AF166-0.01),2)</f>
        <v>49.89</v>
      </c>
      <c r="AG167" s="144">
        <f>550+5*$A$2/16</f>
        <v>646.3365625</v>
      </c>
      <c r="AH167" s="145">
        <f>MIN(AG167,$C$2)</f>
        <v>646.3365625</v>
      </c>
    </row>
    <row r="168" spans="1:37" customHeight="1" ht="15">
      <c r="AE168" s="17"/>
      <c r="AF168" s="143">
        <f>ROUND((AF167-0.01),2)</f>
        <v>49.88</v>
      </c>
      <c r="AG168" s="144">
        <f>600+4*$A$2/16</f>
        <v>677.06925</v>
      </c>
      <c r="AH168" s="145">
        <f>MIN(AG168,$C$2)</f>
        <v>677.06925</v>
      </c>
    </row>
    <row r="169" spans="1:37" customHeight="1" ht="15">
      <c r="AE169" s="17"/>
      <c r="AF169" s="143">
        <f>ROUND((AF168-0.01),2)</f>
        <v>49.87</v>
      </c>
      <c r="AG169" s="144">
        <f>650+3*$A$2/16</f>
        <v>707.8019375</v>
      </c>
      <c r="AH169" s="145">
        <f>MIN(AG169,$C$2)</f>
        <v>707.8019375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738.534625</v>
      </c>
      <c r="AH170" s="145">
        <f>MIN(AG170,$C$2)</f>
        <v>738.534625</v>
      </c>
    </row>
    <row r="171" spans="1:37" customHeight="1" ht="15">
      <c r="AE171" s="17"/>
      <c r="AF171" s="143">
        <f>ROUND((AF170-0.01),2)</f>
        <v>49.85</v>
      </c>
      <c r="AG171" s="144">
        <f>750+1*$A$2/16</f>
        <v>769.2673125</v>
      </c>
      <c r="AH171" s="145">
        <f>MIN(AG171,$C$2)</f>
        <v>769.2673125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0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287.647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61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50.02</v>
      </c>
      <c r="D8" s="64">
        <f>ROUND(C8,2)</f>
        <v>50.02</v>
      </c>
      <c r="E8" s="65">
        <v>172.59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50</v>
      </c>
      <c r="D9" s="79">
        <f>ROUND(C9,2)</f>
        <v>50</v>
      </c>
      <c r="E9" s="65">
        <v>287.65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50.03</v>
      </c>
      <c r="D10" s="79">
        <f>ROUND(C10,2)</f>
        <v>50.03</v>
      </c>
      <c r="E10" s="65">
        <v>115.06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50.03</v>
      </c>
      <c r="D11" s="79">
        <f>ROUND(C11,2)</f>
        <v>50.03</v>
      </c>
      <c r="E11" s="65">
        <v>115.06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50.02</v>
      </c>
      <c r="D12" s="79">
        <f>ROUND(C12,2)</f>
        <v>50.02</v>
      </c>
      <c r="E12" s="65">
        <v>172.59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50.01</v>
      </c>
      <c r="D13" s="79">
        <f>ROUND(C13,2)</f>
        <v>50.01</v>
      </c>
      <c r="E13" s="65">
        <v>230.12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50.02</v>
      </c>
      <c r="D14" s="79">
        <f>ROUND(C14,2)</f>
        <v>50.02</v>
      </c>
      <c r="E14" s="65">
        <v>172.59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50.04</v>
      </c>
      <c r="D15" s="79">
        <f>ROUND(C15,2)</f>
        <v>50.04</v>
      </c>
      <c r="E15" s="65">
        <v>57.53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50.02</v>
      </c>
      <c r="D16" s="79">
        <f>ROUND(C16,2)</f>
        <v>50.02</v>
      </c>
      <c r="E16" s="65">
        <v>172.59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50.02</v>
      </c>
      <c r="D17" s="79">
        <f>ROUND(C17,2)</f>
        <v>50.02</v>
      </c>
      <c r="E17" s="65">
        <v>172.59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50.01</v>
      </c>
      <c r="D18" s="79">
        <f>ROUND(C18,2)</f>
        <v>50.01</v>
      </c>
      <c r="E18" s="65">
        <v>230.12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49.99</v>
      </c>
      <c r="D19" s="79">
        <f>ROUND(C19,2)</f>
        <v>49.99</v>
      </c>
      <c r="E19" s="65">
        <v>319.67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49.97</v>
      </c>
      <c r="D20" s="79">
        <f>ROUND(C20,2)</f>
        <v>49.97</v>
      </c>
      <c r="E20" s="65">
        <v>383.71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49.97</v>
      </c>
      <c r="D21" s="79">
        <f>ROUND(C21,2)</f>
        <v>49.97</v>
      </c>
      <c r="E21" s="65">
        <v>383.71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50.02</v>
      </c>
      <c r="D22" s="79">
        <f>ROUND(C22,2)</f>
        <v>50.02</v>
      </c>
      <c r="E22" s="65">
        <v>172.59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49.97</v>
      </c>
      <c r="D23" s="79">
        <f>ROUND(C23,2)</f>
        <v>49.97</v>
      </c>
      <c r="E23" s="65">
        <v>383.71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49.97</v>
      </c>
      <c r="D24" s="79">
        <f>ROUND(C24,2)</f>
        <v>49.97</v>
      </c>
      <c r="E24" s="65">
        <v>383.71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50.04</v>
      </c>
      <c r="D25" s="79">
        <f>ROUND(C25,2)</f>
        <v>50.04</v>
      </c>
      <c r="E25" s="65">
        <v>57.53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50.02</v>
      </c>
      <c r="D26" s="79">
        <f>ROUND(C26,2)</f>
        <v>50.02</v>
      </c>
      <c r="E26" s="65">
        <v>172.59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50.01</v>
      </c>
      <c r="D27" s="79">
        <f>ROUND(C27,2)</f>
        <v>50.01</v>
      </c>
      <c r="E27" s="65">
        <v>230.12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49.99</v>
      </c>
      <c r="D28" s="79">
        <f>ROUND(C28,2)</f>
        <v>49.99</v>
      </c>
      <c r="E28" s="65">
        <v>319.67</v>
      </c>
      <c r="F28" s="66">
        <v>0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</v>
      </c>
      <c r="T28" s="65">
        <f>MIN($T$6/100*F28,200)</f>
        <v>0</v>
      </c>
      <c r="U28" s="65">
        <f>MIN($U$6/100*F28,250)</f>
        <v>0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49.97</v>
      </c>
      <c r="D29" s="79">
        <f>ROUND(C29,2)</f>
        <v>49.97</v>
      </c>
      <c r="E29" s="65">
        <v>383.71</v>
      </c>
      <c r="F29" s="66">
        <v>0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</v>
      </c>
      <c r="T29" s="65">
        <f>MIN($T$6/100*F29,200)</f>
        <v>0</v>
      </c>
      <c r="U29" s="65">
        <f>MIN($U$6/100*F29,250)</f>
        <v>0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49.98</v>
      </c>
      <c r="D30" s="79">
        <f>ROUND(C30,2)</f>
        <v>49.98</v>
      </c>
      <c r="E30" s="65">
        <v>351.69</v>
      </c>
      <c r="F30" s="66">
        <v>0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</v>
      </c>
      <c r="T30" s="65">
        <f>MIN($T$6/100*F30,200)</f>
        <v>0</v>
      </c>
      <c r="U30" s="65">
        <f>MIN($U$6/100*F30,250)</f>
        <v>0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50.04</v>
      </c>
      <c r="D31" s="79">
        <f>ROUND(C31,2)</f>
        <v>50.04</v>
      </c>
      <c r="E31" s="65">
        <v>57.53</v>
      </c>
      <c r="F31" s="66">
        <v>0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</v>
      </c>
      <c r="T31" s="65">
        <f>MIN($T$6/100*F31,200)</f>
        <v>0</v>
      </c>
      <c r="U31" s="65">
        <f>MIN($U$6/100*F31,250)</f>
        <v>0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50.04</v>
      </c>
      <c r="D32" s="79">
        <f>ROUND(C32,2)</f>
        <v>50.04</v>
      </c>
      <c r="E32" s="65">
        <v>57.53</v>
      </c>
      <c r="F32" s="66">
        <v>0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</v>
      </c>
      <c r="T32" s="65">
        <f>MIN($T$6/100*F32,200)</f>
        <v>0</v>
      </c>
      <c r="U32" s="65">
        <f>MIN($U$6/100*F32,250)</f>
        <v>0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50.05</v>
      </c>
      <c r="D33" s="79">
        <f>ROUND(C33,2)</f>
        <v>50.05</v>
      </c>
      <c r="E33" s="65">
        <v>0</v>
      </c>
      <c r="F33" s="66">
        <v>0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</v>
      </c>
      <c r="T33" s="65">
        <f>MIN($T$6/100*F33,200)</f>
        <v>0</v>
      </c>
      <c r="U33" s="65">
        <f>MIN($U$6/100*F33,250)</f>
        <v>0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50.04</v>
      </c>
      <c r="D34" s="79">
        <f>ROUND(C34,2)</f>
        <v>50.04</v>
      </c>
      <c r="E34" s="65">
        <v>57.53</v>
      </c>
      <c r="F34" s="66">
        <v>0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</v>
      </c>
      <c r="T34" s="65">
        <f>MIN($T$6/100*F34,200)</f>
        <v>0</v>
      </c>
      <c r="U34" s="65">
        <f>MIN($U$6/100*F34,250)</f>
        <v>0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50.03</v>
      </c>
      <c r="D35" s="79">
        <f>ROUND(C35,2)</f>
        <v>50.03</v>
      </c>
      <c r="E35" s="65">
        <v>115.06</v>
      </c>
      <c r="F35" s="66">
        <v>0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</v>
      </c>
      <c r="T35" s="65">
        <f>MIN($T$6/100*F35,200)</f>
        <v>0</v>
      </c>
      <c r="U35" s="65">
        <f>MIN($U$6/100*F35,250)</f>
        <v>0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50.01</v>
      </c>
      <c r="D36" s="79">
        <f>ROUND(C36,2)</f>
        <v>50.01</v>
      </c>
      <c r="E36" s="65">
        <v>230.12</v>
      </c>
      <c r="F36" s="66">
        <v>0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</v>
      </c>
      <c r="T36" s="65">
        <f>MIN($T$6/100*F36,200)</f>
        <v>0</v>
      </c>
      <c r="U36" s="65">
        <f>MIN($U$6/100*F36,250)</f>
        <v>0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49.96</v>
      </c>
      <c r="D37" s="79">
        <f>ROUND(C37,2)</f>
        <v>49.96</v>
      </c>
      <c r="E37" s="65">
        <v>415.74</v>
      </c>
      <c r="F37" s="66">
        <v>0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</v>
      </c>
      <c r="T37" s="65">
        <f>MIN($T$6/100*F37,200)</f>
        <v>0</v>
      </c>
      <c r="U37" s="65">
        <f>MIN($U$6/100*F37,250)</f>
        <v>0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49.95</v>
      </c>
      <c r="D38" s="79">
        <f>ROUND(C38,2)</f>
        <v>49.95</v>
      </c>
      <c r="E38" s="65">
        <v>447.76</v>
      </c>
      <c r="F38" s="66">
        <v>0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</v>
      </c>
      <c r="T38" s="65">
        <f>MIN($T$6/100*F38,200)</f>
        <v>0</v>
      </c>
      <c r="U38" s="65">
        <f>MIN($U$6/100*F38,250)</f>
        <v>0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49.97</v>
      </c>
      <c r="D39" s="79">
        <f>ROUND(C39,2)</f>
        <v>49.97</v>
      </c>
      <c r="E39" s="65">
        <v>383.71</v>
      </c>
      <c r="F39" s="66">
        <v>0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</v>
      </c>
      <c r="T39" s="65">
        <f>MIN($T$6/100*F39,200)</f>
        <v>0</v>
      </c>
      <c r="U39" s="65">
        <f>MIN($U$6/100*F39,250)</f>
        <v>0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50.02</v>
      </c>
      <c r="D40" s="79">
        <f>ROUND(C40,2)</f>
        <v>50.02</v>
      </c>
      <c r="E40" s="65">
        <v>172.59</v>
      </c>
      <c r="F40" s="66">
        <v>0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</v>
      </c>
      <c r="T40" s="65">
        <f>MIN($T$6/100*F40,200)</f>
        <v>0</v>
      </c>
      <c r="U40" s="65">
        <f>MIN($U$6/100*F40,250)</f>
        <v>0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49.98</v>
      </c>
      <c r="D41" s="79">
        <f>ROUND(C41,2)</f>
        <v>49.98</v>
      </c>
      <c r="E41" s="65">
        <v>351.69</v>
      </c>
      <c r="F41" s="66">
        <v>0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</v>
      </c>
      <c r="T41" s="65">
        <f>MIN($T$6/100*F41,200)</f>
        <v>0</v>
      </c>
      <c r="U41" s="65">
        <f>MIN($U$6/100*F41,250)</f>
        <v>0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49.96</v>
      </c>
      <c r="D42" s="79">
        <f>ROUND(C42,2)</f>
        <v>49.96</v>
      </c>
      <c r="E42" s="65">
        <v>415.74</v>
      </c>
      <c r="F42" s="66">
        <v>0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</v>
      </c>
      <c r="T42" s="65">
        <f>MIN($T$6/100*F42,200)</f>
        <v>0</v>
      </c>
      <c r="U42" s="65">
        <f>MIN($U$6/100*F42,250)</f>
        <v>0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49.96</v>
      </c>
      <c r="D43" s="79">
        <f>ROUND(C43,2)</f>
        <v>49.96</v>
      </c>
      <c r="E43" s="65">
        <v>415.74</v>
      </c>
      <c r="F43" s="66">
        <v>0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</v>
      </c>
      <c r="T43" s="65">
        <f>MIN($T$6/100*F43,200)</f>
        <v>0</v>
      </c>
      <c r="U43" s="65">
        <f>MIN($U$6/100*F43,250)</f>
        <v>0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49.89</v>
      </c>
      <c r="D44" s="79">
        <f>ROUND(C44,2)</f>
        <v>49.89</v>
      </c>
      <c r="E44" s="65">
        <v>639.89</v>
      </c>
      <c r="F44" s="66">
        <v>0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</v>
      </c>
      <c r="T44" s="65">
        <f>MIN($T$6/100*F44,200)</f>
        <v>0</v>
      </c>
      <c r="U44" s="65">
        <f>MIN($U$6/100*F44,250)</f>
        <v>0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49.83</v>
      </c>
      <c r="D45" s="79">
        <f>ROUND(C45,2)</f>
        <v>49.83</v>
      </c>
      <c r="E45" s="65">
        <v>800</v>
      </c>
      <c r="F45" s="66">
        <v>0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</v>
      </c>
      <c r="T45" s="65">
        <f>MIN($T$6/100*F45,200)</f>
        <v>0</v>
      </c>
      <c r="U45" s="65">
        <f>MIN($U$6/100*F45,250)</f>
        <v>0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49.92</v>
      </c>
      <c r="D46" s="79">
        <f>ROUND(C46,2)</f>
        <v>49.92</v>
      </c>
      <c r="E46" s="65">
        <v>543.8200000000001</v>
      </c>
      <c r="F46" s="66">
        <v>0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</v>
      </c>
      <c r="T46" s="65">
        <f>MIN($T$6/100*F46,200)</f>
        <v>0</v>
      </c>
      <c r="U46" s="65">
        <f>MIN($U$6/100*F46,250)</f>
        <v>0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50.02</v>
      </c>
      <c r="D47" s="79">
        <f>ROUND(C47,2)</f>
        <v>50.02</v>
      </c>
      <c r="E47" s="65">
        <v>172.59</v>
      </c>
      <c r="F47" s="66">
        <v>0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</v>
      </c>
      <c r="T47" s="65">
        <f>MIN($T$6/100*F47,200)</f>
        <v>0</v>
      </c>
      <c r="U47" s="65">
        <f>MIN($U$6/100*F47,250)</f>
        <v>0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49.98</v>
      </c>
      <c r="D48" s="79">
        <f>ROUND(C48,2)</f>
        <v>49.98</v>
      </c>
      <c r="E48" s="65">
        <v>351.69</v>
      </c>
      <c r="F48" s="66">
        <v>0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</v>
      </c>
      <c r="T48" s="65">
        <f>MIN($T$6/100*F48,200)</f>
        <v>0</v>
      </c>
      <c r="U48" s="65">
        <f>MIN($U$6/100*F48,250)</f>
        <v>0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</v>
      </c>
      <c r="D49" s="79">
        <f>ROUND(C49,2)</f>
        <v>50</v>
      </c>
      <c r="E49" s="65">
        <v>287.65</v>
      </c>
      <c r="F49" s="66">
        <v>0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</v>
      </c>
      <c r="T49" s="65">
        <f>MIN($T$6/100*F49,200)</f>
        <v>0</v>
      </c>
      <c r="U49" s="65">
        <f>MIN($U$6/100*F49,250)</f>
        <v>0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50.05</v>
      </c>
      <c r="D50" s="79">
        <f>ROUND(C50,2)</f>
        <v>50.05</v>
      </c>
      <c r="E50" s="65">
        <v>0</v>
      </c>
      <c r="F50" s="66">
        <v>0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</v>
      </c>
      <c r="T50" s="65">
        <f>MIN($T$6/100*F50,200)</f>
        <v>0</v>
      </c>
      <c r="U50" s="65">
        <f>MIN($U$6/100*F50,250)</f>
        <v>0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50.03</v>
      </c>
      <c r="D51" s="79">
        <f>ROUND(C51,2)</f>
        <v>50.03</v>
      </c>
      <c r="E51" s="65">
        <v>115.06</v>
      </c>
      <c r="F51" s="66">
        <v>0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</v>
      </c>
      <c r="T51" s="65">
        <f>MIN($T$6/100*F51,200)</f>
        <v>0</v>
      </c>
      <c r="U51" s="65">
        <f>MIN($U$6/100*F51,250)</f>
        <v>0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50.05</v>
      </c>
      <c r="D52" s="79">
        <f>ROUND(C52,2)</f>
        <v>50.05</v>
      </c>
      <c r="E52" s="65">
        <v>0</v>
      </c>
      <c r="F52" s="66">
        <v>0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</v>
      </c>
      <c r="T52" s="65">
        <f>MIN($T$6/100*F52,200)</f>
        <v>0</v>
      </c>
      <c r="U52" s="65">
        <f>MIN($U$6/100*F52,250)</f>
        <v>0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50.03</v>
      </c>
      <c r="D53" s="79">
        <f>ROUND(C53,2)</f>
        <v>50.03</v>
      </c>
      <c r="E53" s="65">
        <v>115.06</v>
      </c>
      <c r="F53" s="66">
        <v>0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</v>
      </c>
      <c r="T53" s="65">
        <f>MIN($T$6/100*F53,200)</f>
        <v>0</v>
      </c>
      <c r="U53" s="65">
        <f>MIN($U$6/100*F53,250)</f>
        <v>0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49.96</v>
      </c>
      <c r="D54" s="79">
        <f>ROUND(C54,2)</f>
        <v>49.96</v>
      </c>
      <c r="E54" s="65">
        <v>415.74</v>
      </c>
      <c r="F54" s="66">
        <v>0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</v>
      </c>
      <c r="T54" s="65">
        <f>MIN($T$6/100*F54,200)</f>
        <v>0</v>
      </c>
      <c r="U54" s="65">
        <f>MIN($U$6/100*F54,250)</f>
        <v>0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49.93</v>
      </c>
      <c r="D55" s="79">
        <f>ROUND(C55,2)</f>
        <v>49.93</v>
      </c>
      <c r="E55" s="65">
        <v>511.8</v>
      </c>
      <c r="F55" s="66">
        <v>0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</v>
      </c>
      <c r="T55" s="65">
        <f>MIN($T$6/100*F55,200)</f>
        <v>0</v>
      </c>
      <c r="U55" s="65">
        <f>MIN($U$6/100*F55,250)</f>
        <v>0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49.95</v>
      </c>
      <c r="D56" s="79">
        <f>ROUND(C56,2)</f>
        <v>49.95</v>
      </c>
      <c r="E56" s="65">
        <v>447.76</v>
      </c>
      <c r="F56" s="66">
        <v>0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</v>
      </c>
      <c r="T56" s="65">
        <f>MIN($T$6/100*F56,200)</f>
        <v>0</v>
      </c>
      <c r="U56" s="65">
        <f>MIN($U$6/100*F56,250)</f>
        <v>0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49.86</v>
      </c>
      <c r="D57" s="79">
        <f>ROUND(C57,2)</f>
        <v>49.86</v>
      </c>
      <c r="E57" s="65">
        <v>735.96</v>
      </c>
      <c r="F57" s="66">
        <v>0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49.97</v>
      </c>
      <c r="D58" s="79">
        <f>ROUND(C58,2)</f>
        <v>49.97</v>
      </c>
      <c r="E58" s="65">
        <v>383.71</v>
      </c>
      <c r="F58" s="66">
        <v>0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50.03</v>
      </c>
      <c r="D59" s="79">
        <f>ROUND(C59,2)</f>
        <v>50.03</v>
      </c>
      <c r="E59" s="65">
        <v>115.06</v>
      </c>
      <c r="F59" s="66">
        <v>0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50.05</v>
      </c>
      <c r="D60" s="79">
        <f>ROUND(C60,2)</f>
        <v>50.05</v>
      </c>
      <c r="E60" s="65">
        <v>0</v>
      </c>
      <c r="F60" s="66">
        <v>0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</v>
      </c>
      <c r="T60" s="65">
        <f>MIN($T$6/100*F60,200)</f>
        <v>0</v>
      </c>
      <c r="U60" s="65">
        <f>MIN($U$6/100*F60,250)</f>
        <v>0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50.01</v>
      </c>
      <c r="D61" s="79">
        <f>ROUND(C61,2)</f>
        <v>50.01</v>
      </c>
      <c r="E61" s="65">
        <v>230.12</v>
      </c>
      <c r="F61" s="66">
        <v>0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</v>
      </c>
      <c r="T61" s="65">
        <f>MIN($T$6/100*F61,200)</f>
        <v>0</v>
      </c>
      <c r="U61" s="65">
        <f>MIN($U$6/100*F61,250)</f>
        <v>0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49.96</v>
      </c>
      <c r="D62" s="79">
        <f>ROUND(C62,2)</f>
        <v>49.96</v>
      </c>
      <c r="E62" s="65">
        <v>415.74</v>
      </c>
      <c r="F62" s="66">
        <v>0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</v>
      </c>
      <c r="T62" s="65">
        <f>MIN($T$6/100*F62,200)</f>
        <v>0</v>
      </c>
      <c r="U62" s="65">
        <f>MIN($U$6/100*F62,250)</f>
        <v>0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49.99</v>
      </c>
      <c r="D63" s="79">
        <f>ROUND(C63,2)</f>
        <v>49.99</v>
      </c>
      <c r="E63" s="65">
        <v>319.67</v>
      </c>
      <c r="F63" s="66">
        <v>0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</v>
      </c>
      <c r="T63" s="65">
        <f>MIN($T$6/100*F63,200)</f>
        <v>0</v>
      </c>
      <c r="U63" s="65">
        <f>MIN($U$6/100*F63,250)</f>
        <v>0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49.98</v>
      </c>
      <c r="D64" s="79">
        <f>ROUND(C64,2)</f>
        <v>49.98</v>
      </c>
      <c r="E64" s="65">
        <v>351.69</v>
      </c>
      <c r="F64" s="66">
        <v>25.77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3.0924</v>
      </c>
      <c r="T64" s="65">
        <f>MIN($T$6/100*F64,200)</f>
        <v>3.8655</v>
      </c>
      <c r="U64" s="65">
        <f>MIN($U$6/100*F64,250)</f>
        <v>5.154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49.94</v>
      </c>
      <c r="D65" s="79">
        <f>ROUND(C65,2)</f>
        <v>49.94</v>
      </c>
      <c r="E65" s="65">
        <v>479.78</v>
      </c>
      <c r="F65" s="66">
        <v>25.77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3.0924</v>
      </c>
      <c r="T65" s="65">
        <f>MIN($T$6/100*F65,200)</f>
        <v>3.8655</v>
      </c>
      <c r="U65" s="65">
        <f>MIN($U$6/100*F65,250)</f>
        <v>5.154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49.97</v>
      </c>
      <c r="D66" s="79">
        <f>ROUND(C66,2)</f>
        <v>49.97</v>
      </c>
      <c r="E66" s="65">
        <v>383.71</v>
      </c>
      <c r="F66" s="66">
        <v>25.77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3.0924</v>
      </c>
      <c r="T66" s="65">
        <f>MIN($T$6/100*F66,200)</f>
        <v>3.8655</v>
      </c>
      <c r="U66" s="65">
        <f>MIN($U$6/100*F66,250)</f>
        <v>5.154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50.02</v>
      </c>
      <c r="D67" s="79">
        <f>ROUND(C67,2)</f>
        <v>50.02</v>
      </c>
      <c r="E67" s="65">
        <v>172.59</v>
      </c>
      <c r="F67" s="66">
        <v>25.77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3.0924</v>
      </c>
      <c r="T67" s="65">
        <f>MIN($T$6/100*F67,200)</f>
        <v>3.8655</v>
      </c>
      <c r="U67" s="65">
        <f>MIN($U$6/100*F67,250)</f>
        <v>5.154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50.04</v>
      </c>
      <c r="D68" s="79">
        <f>ROUND(C68,2)</f>
        <v>50.04</v>
      </c>
      <c r="E68" s="65">
        <v>57.53</v>
      </c>
      <c r="F68" s="66">
        <v>25.77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3.0924</v>
      </c>
      <c r="T68" s="65">
        <f>MIN($T$6/100*F68,200)</f>
        <v>3.8655</v>
      </c>
      <c r="U68" s="65">
        <f>MIN($U$6/100*F68,250)</f>
        <v>5.154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49.97</v>
      </c>
      <c r="D69" s="79">
        <f>ROUND(C69,2)</f>
        <v>49.97</v>
      </c>
      <c r="E69" s="65">
        <v>383.71</v>
      </c>
      <c r="F69" s="66">
        <v>25.77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3.0924</v>
      </c>
      <c r="T69" s="65">
        <f>MIN($T$6/100*F69,200)</f>
        <v>3.8655</v>
      </c>
      <c r="U69" s="65">
        <f>MIN($U$6/100*F69,250)</f>
        <v>5.154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</v>
      </c>
      <c r="D70" s="79">
        <f>ROUND(C70,2)</f>
        <v>50</v>
      </c>
      <c r="E70" s="65">
        <v>287.65</v>
      </c>
      <c r="F70" s="66">
        <v>25.77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3.0924</v>
      </c>
      <c r="T70" s="65">
        <f>MIN($T$6/100*F70,200)</f>
        <v>3.8655</v>
      </c>
      <c r="U70" s="65">
        <f>MIN($U$6/100*F70,250)</f>
        <v>5.154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49.99</v>
      </c>
      <c r="D71" s="79">
        <f>ROUND(C71,2)</f>
        <v>49.99</v>
      </c>
      <c r="E71" s="65">
        <v>319.67</v>
      </c>
      <c r="F71" s="66">
        <v>25.77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3.0924</v>
      </c>
      <c r="T71" s="65">
        <f>MIN($T$6/100*F71,200)</f>
        <v>3.8655</v>
      </c>
      <c r="U71" s="65">
        <f>MIN($U$6/100*F71,250)</f>
        <v>5.154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50.08</v>
      </c>
      <c r="D72" s="79">
        <f>ROUND(C72,2)</f>
        <v>50.08</v>
      </c>
      <c r="E72" s="65">
        <v>0</v>
      </c>
      <c r="F72" s="66">
        <v>25.77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3.0924</v>
      </c>
      <c r="T72" s="65">
        <f>MIN($T$6/100*F72,200)</f>
        <v>3.8655</v>
      </c>
      <c r="U72" s="65">
        <f>MIN($U$6/100*F72,250)</f>
        <v>5.154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49.94</v>
      </c>
      <c r="D73" s="79">
        <f>ROUND(C73,2)</f>
        <v>49.94</v>
      </c>
      <c r="E73" s="65">
        <v>479.78</v>
      </c>
      <c r="F73" s="66">
        <v>25.77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3.0924</v>
      </c>
      <c r="T73" s="65">
        <f>MIN($T$6/100*F73,200)</f>
        <v>3.8655</v>
      </c>
      <c r="U73" s="65">
        <f>MIN($U$6/100*F73,250)</f>
        <v>5.154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49.95</v>
      </c>
      <c r="D74" s="79">
        <f>ROUND(C74,2)</f>
        <v>49.95</v>
      </c>
      <c r="E74" s="65">
        <v>447.76</v>
      </c>
      <c r="F74" s="66">
        <v>25.77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3.0924</v>
      </c>
      <c r="T74" s="65">
        <f>MIN($T$6/100*F74,200)</f>
        <v>3.8655</v>
      </c>
      <c r="U74" s="65">
        <f>MIN($U$6/100*F74,250)</f>
        <v>5.154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49.92</v>
      </c>
      <c r="D75" s="79">
        <f>ROUND(C75,2)</f>
        <v>49.92</v>
      </c>
      <c r="E75" s="65">
        <v>543.8200000000001</v>
      </c>
      <c r="F75" s="66">
        <v>25.77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3.0924</v>
      </c>
      <c r="T75" s="65">
        <f>MIN($T$6/100*F75,200)</f>
        <v>3.8655</v>
      </c>
      <c r="U75" s="65">
        <f>MIN($U$6/100*F75,250)</f>
        <v>5.154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</v>
      </c>
      <c r="D76" s="79">
        <f>ROUND(C76,2)</f>
        <v>50</v>
      </c>
      <c r="E76" s="65">
        <v>287.65</v>
      </c>
      <c r="F76" s="66">
        <v>25.77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3.0924</v>
      </c>
      <c r="T76" s="65">
        <f>MIN($T$6/100*F76,200)</f>
        <v>3.8655</v>
      </c>
      <c r="U76" s="65">
        <f>MIN($U$6/100*F76,250)</f>
        <v>5.154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49.94</v>
      </c>
      <c r="D77" s="79">
        <f>ROUND(C77,2)</f>
        <v>49.94</v>
      </c>
      <c r="E77" s="65">
        <v>479.78</v>
      </c>
      <c r="F77" s="66">
        <v>25.77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3.0924</v>
      </c>
      <c r="T77" s="65">
        <f>MIN($T$6/100*F77,200)</f>
        <v>3.8655</v>
      </c>
      <c r="U77" s="65">
        <f>MIN($U$6/100*F77,250)</f>
        <v>5.154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50</v>
      </c>
      <c r="D78" s="79">
        <f>ROUND(C78,2)</f>
        <v>50</v>
      </c>
      <c r="E78" s="65">
        <v>287.65</v>
      </c>
      <c r="F78" s="66">
        <v>25.77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3.0924</v>
      </c>
      <c r="T78" s="65">
        <f>MIN($T$6/100*F78,200)</f>
        <v>3.8655</v>
      </c>
      <c r="U78" s="65">
        <f>MIN($U$6/100*F78,250)</f>
        <v>5.154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49.94</v>
      </c>
      <c r="D79" s="79">
        <f>ROUND(C79,2)</f>
        <v>49.94</v>
      </c>
      <c r="E79" s="65">
        <v>479.78</v>
      </c>
      <c r="F79" s="66">
        <v>25.77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3.0924</v>
      </c>
      <c r="T79" s="65">
        <f>MIN($T$6/100*F79,200)</f>
        <v>3.8655</v>
      </c>
      <c r="U79" s="65">
        <f>MIN($U$6/100*F79,250)</f>
        <v>5.154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50.03</v>
      </c>
      <c r="D80" s="79">
        <f>ROUND(C80,2)</f>
        <v>50.03</v>
      </c>
      <c r="E80" s="65">
        <v>115.06</v>
      </c>
      <c r="F80" s="66">
        <v>25.77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3.0924</v>
      </c>
      <c r="T80" s="65">
        <f>MIN($T$6/100*F80,200)</f>
        <v>3.8655</v>
      </c>
      <c r="U80" s="65">
        <f>MIN($U$6/100*F80,250)</f>
        <v>5.154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49.93</v>
      </c>
      <c r="D81" s="79">
        <f>ROUND(C81,2)</f>
        <v>49.93</v>
      </c>
      <c r="E81" s="65">
        <v>511.8</v>
      </c>
      <c r="F81" s="66">
        <v>25.77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3.0924</v>
      </c>
      <c r="T81" s="65">
        <f>MIN($T$6/100*F81,200)</f>
        <v>3.8655</v>
      </c>
      <c r="U81" s="65">
        <f>MIN($U$6/100*F81,250)</f>
        <v>5.154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50</v>
      </c>
      <c r="D82" s="79">
        <f>ROUND(C82,2)</f>
        <v>50</v>
      </c>
      <c r="E82" s="65">
        <v>287.65</v>
      </c>
      <c r="F82" s="66">
        <v>25.77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3.0924</v>
      </c>
      <c r="T82" s="65">
        <f>MIN($T$6/100*F82,200)</f>
        <v>3.8655</v>
      </c>
      <c r="U82" s="65">
        <f>MIN($U$6/100*F82,250)</f>
        <v>5.154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50.02</v>
      </c>
      <c r="D83" s="79">
        <f>ROUND(C83,2)</f>
        <v>50.02</v>
      </c>
      <c r="E83" s="65">
        <v>172.59</v>
      </c>
      <c r="F83" s="66">
        <v>25.77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3.0924</v>
      </c>
      <c r="T83" s="65">
        <f>MIN($T$6/100*F83,200)</f>
        <v>3.8655</v>
      </c>
      <c r="U83" s="65">
        <f>MIN($U$6/100*F83,250)</f>
        <v>5.154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50.02</v>
      </c>
      <c r="D84" s="79">
        <f>ROUND(C84,2)</f>
        <v>50.02</v>
      </c>
      <c r="E84" s="65">
        <v>172.59</v>
      </c>
      <c r="F84" s="66">
        <v>25.77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3.0924</v>
      </c>
      <c r="T84" s="65">
        <f>MIN($T$6/100*F84,200)</f>
        <v>3.8655</v>
      </c>
      <c r="U84" s="65">
        <f>MIN($U$6/100*F84,250)</f>
        <v>5.154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50.01</v>
      </c>
      <c r="D85" s="79">
        <f>ROUND(C85,2)</f>
        <v>50.01</v>
      </c>
      <c r="E85" s="65">
        <v>230.12</v>
      </c>
      <c r="F85" s="66">
        <v>25.77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3.0924</v>
      </c>
      <c r="T85" s="65">
        <f>MIN($T$6/100*F85,200)</f>
        <v>3.8655</v>
      </c>
      <c r="U85" s="65">
        <f>MIN($U$6/100*F85,250)</f>
        <v>5.154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49.94</v>
      </c>
      <c r="D86" s="79">
        <f>ROUND(C86,2)</f>
        <v>49.94</v>
      </c>
      <c r="E86" s="65">
        <v>479.78</v>
      </c>
      <c r="F86" s="66">
        <v>25.77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3.0924</v>
      </c>
      <c r="T86" s="65">
        <f>MIN($T$6/100*F86,200)</f>
        <v>3.8655</v>
      </c>
      <c r="U86" s="65">
        <f>MIN($U$6/100*F86,250)</f>
        <v>5.154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50.01</v>
      </c>
      <c r="D87" s="79">
        <f>ROUND(C87,2)</f>
        <v>50.01</v>
      </c>
      <c r="E87" s="65">
        <v>230.12</v>
      </c>
      <c r="F87" s="66">
        <v>25.77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3.0924</v>
      </c>
      <c r="T87" s="65">
        <f>MIN($T$6/100*F87,200)</f>
        <v>3.8655</v>
      </c>
      <c r="U87" s="65">
        <f>MIN($U$6/100*F87,250)</f>
        <v>5.154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50.02</v>
      </c>
      <c r="D88" s="79">
        <f>ROUND(C88,2)</f>
        <v>50.02</v>
      </c>
      <c r="E88" s="65">
        <v>172.59</v>
      </c>
      <c r="F88" s="66">
        <v>25.77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3.0924</v>
      </c>
      <c r="T88" s="65">
        <f>MIN($T$6/100*F88,200)</f>
        <v>3.8655</v>
      </c>
      <c r="U88" s="65">
        <f>MIN($U$6/100*F88,250)</f>
        <v>5.154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49.97</v>
      </c>
      <c r="D89" s="79">
        <f>ROUND(C89,2)</f>
        <v>49.97</v>
      </c>
      <c r="E89" s="65">
        <v>383.71</v>
      </c>
      <c r="F89" s="66">
        <v>25.77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3.0924</v>
      </c>
      <c r="T89" s="65">
        <f>MIN($T$6/100*F89,200)</f>
        <v>3.8655</v>
      </c>
      <c r="U89" s="65">
        <f>MIN($U$6/100*F89,250)</f>
        <v>5.154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49.97</v>
      </c>
      <c r="D90" s="79">
        <f>ROUND(C90,2)</f>
        <v>49.97</v>
      </c>
      <c r="E90" s="65">
        <v>383.71</v>
      </c>
      <c r="F90" s="66">
        <v>25.77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3.0924</v>
      </c>
      <c r="T90" s="65">
        <f>MIN($T$6/100*F90,200)</f>
        <v>3.8655</v>
      </c>
      <c r="U90" s="65">
        <f>MIN($U$6/100*F90,250)</f>
        <v>5.154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49.91</v>
      </c>
      <c r="D91" s="79">
        <f>ROUND(C91,2)</f>
        <v>49.91</v>
      </c>
      <c r="E91" s="65">
        <v>575.85</v>
      </c>
      <c r="F91" s="66">
        <v>25.77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3.0924</v>
      </c>
      <c r="T91" s="65">
        <f>MIN($T$6/100*F91,200)</f>
        <v>3.8655</v>
      </c>
      <c r="U91" s="65">
        <f>MIN($U$6/100*F91,250)</f>
        <v>5.154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49.85</v>
      </c>
      <c r="D92" s="79">
        <f>ROUND(C92,2)</f>
        <v>49.85</v>
      </c>
      <c r="E92" s="65">
        <v>767.98</v>
      </c>
      <c r="F92" s="66">
        <v>25.77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3.0924</v>
      </c>
      <c r="T92" s="65">
        <f>MIN($T$6/100*F92,200)</f>
        <v>3.8655</v>
      </c>
      <c r="U92" s="65">
        <f>MIN($U$6/100*F92,250)</f>
        <v>5.154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0</v>
      </c>
      <c r="AB92" s="148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49.92</v>
      </c>
      <c r="D93" s="79">
        <f>ROUND(C93,2)</f>
        <v>49.92</v>
      </c>
      <c r="E93" s="65">
        <v>543.8200000000001</v>
      </c>
      <c r="F93" s="66">
        <v>25.77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3.0924</v>
      </c>
      <c r="T93" s="65">
        <f>MIN($T$6/100*F93,200)</f>
        <v>3.8655</v>
      </c>
      <c r="U93" s="65">
        <f>MIN($U$6/100*F93,250)</f>
        <v>5.154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</v>
      </c>
      <c r="D94" s="79">
        <f>ROUND(C94,2)</f>
        <v>50</v>
      </c>
      <c r="E94" s="65">
        <v>287.65</v>
      </c>
      <c r="F94" s="66">
        <v>25.77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3.0924</v>
      </c>
      <c r="T94" s="65">
        <f>MIN($T$6/100*F94,200)</f>
        <v>3.8655</v>
      </c>
      <c r="U94" s="65">
        <f>MIN($U$6/100*F94,250)</f>
        <v>5.154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0</v>
      </c>
      <c r="AB94" s="148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49.99</v>
      </c>
      <c r="D95" s="79">
        <f>ROUND(C95,2)</f>
        <v>49.99</v>
      </c>
      <c r="E95" s="65">
        <v>319.67</v>
      </c>
      <c r="F95" s="66">
        <v>25.77</v>
      </c>
      <c r="G95" s="80">
        <v>0</v>
      </c>
      <c r="H95" s="68">
        <f>MAX(G95,-0.12*F95)</f>
        <v>0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3.0924</v>
      </c>
      <c r="T95" s="65">
        <f>MIN($T$6/100*F95,200)</f>
        <v>3.8655</v>
      </c>
      <c r="U95" s="65">
        <f>MIN($U$6/100*F95,250)</f>
        <v>5.154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</v>
      </c>
      <c r="D96" s="79">
        <f>ROUND(C96,2)</f>
        <v>49.9</v>
      </c>
      <c r="E96" s="65">
        <v>607.87</v>
      </c>
      <c r="F96" s="66">
        <v>0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</v>
      </c>
      <c r="T96" s="65">
        <f>MIN($T$6/100*F96,200)</f>
        <v>0</v>
      </c>
      <c r="U96" s="65">
        <f>MIN($U$6/100*F96,250)</f>
        <v>0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49.98</v>
      </c>
      <c r="D97" s="79">
        <f>ROUND(C97,2)</f>
        <v>49.98</v>
      </c>
      <c r="E97" s="65">
        <v>351.69</v>
      </c>
      <c r="F97" s="66">
        <v>0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</v>
      </c>
      <c r="T97" s="65">
        <f>MIN($T$6/100*F97,200)</f>
        <v>0</v>
      </c>
      <c r="U97" s="65">
        <f>MIN($U$6/100*F97,250)</f>
        <v>0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50.02</v>
      </c>
      <c r="D98" s="79">
        <f>ROUND(C98,2)</f>
        <v>50.02</v>
      </c>
      <c r="E98" s="65">
        <v>172.59</v>
      </c>
      <c r="F98" s="66">
        <v>0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</v>
      </c>
      <c r="T98" s="65">
        <f>MIN($T$6/100*F98,200)</f>
        <v>0</v>
      </c>
      <c r="U98" s="65">
        <f>MIN($U$6/100*F98,250)</f>
        <v>0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50.05</v>
      </c>
      <c r="D99" s="79">
        <f>ROUND(C99,2)</f>
        <v>50.05</v>
      </c>
      <c r="E99" s="65">
        <v>0</v>
      </c>
      <c r="F99" s="66">
        <v>0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</v>
      </c>
      <c r="T99" s="65">
        <f>MIN($T$6/100*F99,200)</f>
        <v>0</v>
      </c>
      <c r="U99" s="65">
        <f>MIN($U$6/100*F99,250)</f>
        <v>0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50.07</v>
      </c>
      <c r="D100" s="79">
        <f>ROUND(C100,2)</f>
        <v>50.07</v>
      </c>
      <c r="E100" s="65">
        <v>0</v>
      </c>
      <c r="F100" s="66">
        <v>0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</v>
      </c>
      <c r="T100" s="65">
        <f>MIN($T$6/100*F100,200)</f>
        <v>0</v>
      </c>
      <c r="U100" s="65">
        <f>MIN($U$6/100*F100,250)</f>
        <v>0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50.04</v>
      </c>
      <c r="D101" s="79">
        <f>ROUND(C101,2)</f>
        <v>50.04</v>
      </c>
      <c r="E101" s="65">
        <v>57.53</v>
      </c>
      <c r="F101" s="66">
        <v>0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</v>
      </c>
      <c r="T101" s="65">
        <f>MIN($T$6/100*F101,200)</f>
        <v>0</v>
      </c>
      <c r="U101" s="65">
        <f>MIN($U$6/100*F101,250)</f>
        <v>0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50.02</v>
      </c>
      <c r="D102" s="79">
        <f>ROUND(C102,2)</f>
        <v>50.02</v>
      </c>
      <c r="E102" s="65">
        <v>172.59</v>
      </c>
      <c r="F102" s="66">
        <v>0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</v>
      </c>
      <c r="T102" s="65">
        <f>MIN($T$6/100*F102,200)</f>
        <v>0</v>
      </c>
      <c r="U102" s="65">
        <f>MIN($U$6/100*F102,250)</f>
        <v>0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50.02</v>
      </c>
      <c r="D103" s="104">
        <f>ROUND(C103,2)</f>
        <v>50.02</v>
      </c>
      <c r="E103" s="105">
        <v>172.59</v>
      </c>
      <c r="F103" s="66">
        <v>0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</v>
      </c>
      <c r="T103" s="112">
        <f>MIN($T$6/100*F103,200)</f>
        <v>0</v>
      </c>
      <c r="U103" s="112">
        <f>MIN($U$6/100*F103,250)</f>
        <v>0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49.98968750000001</v>
      </c>
      <c r="D104" s="118">
        <f>ROUND(C104,2)</f>
        <v>49.99</v>
      </c>
      <c r="E104" s="119">
        <f>AVERAGE(E6:E103)</f>
        <v>289.3235416666665</v>
      </c>
      <c r="F104" s="119">
        <f>AVERAGE(F6:F103)</f>
        <v>8.589999999999996</v>
      </c>
      <c r="G104" s="120">
        <f>SUM(G8:G103)/4</f>
        <v>0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0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0</v>
      </c>
      <c r="AB104" s="125">
        <f>SUM(AB8:AB103)</f>
        <v>0</v>
      </c>
      <c r="AC104" s="126">
        <f>SUM(AC8:AC103)</f>
        <v>0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0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57.5294</v>
      </c>
      <c r="AH152" s="92">
        <f>MIN(AG152,$C$2)</f>
        <v>57.5294</v>
      </c>
    </row>
    <row r="153" spans="1:37" customHeight="1" ht="15.75">
      <c r="AE153" s="17"/>
      <c r="AF153" s="143">
        <f>ROUND((AF152-0.01),2)</f>
        <v>50.03</v>
      </c>
      <c r="AG153" s="144">
        <f>2*$A$2/5</f>
        <v>115.0588</v>
      </c>
      <c r="AH153" s="92">
        <f>MIN(AG153,$C$2)</f>
        <v>115.0588</v>
      </c>
    </row>
    <row r="154" spans="1:37" customHeight="1" ht="15.75">
      <c r="AE154" s="17"/>
      <c r="AF154" s="143">
        <f>ROUND((AF153-0.01),2)</f>
        <v>50.02</v>
      </c>
      <c r="AG154" s="144">
        <f>3*$A$2/5</f>
        <v>172.5882</v>
      </c>
      <c r="AH154" s="92">
        <f>MIN(AG154,$C$2)</f>
        <v>172.5882</v>
      </c>
    </row>
    <row r="155" spans="1:37" customHeight="1" ht="15.75">
      <c r="AE155" s="17"/>
      <c r="AF155" s="143">
        <f>ROUND((AF154-0.01),2)</f>
        <v>50.01</v>
      </c>
      <c r="AG155" s="144">
        <f>4*$A$2/5</f>
        <v>230.1176</v>
      </c>
      <c r="AH155" s="92">
        <f>MIN(AG155,$C$2)</f>
        <v>230.1176</v>
      </c>
    </row>
    <row r="156" spans="1:37" customHeight="1" ht="15.75">
      <c r="AE156" s="17"/>
      <c r="AF156" s="143">
        <f>ROUND((AF155-0.01),2)</f>
        <v>50</v>
      </c>
      <c r="AG156" s="144">
        <f>5*$A$2/5</f>
        <v>287.647</v>
      </c>
      <c r="AH156" s="92">
        <f>MIN(AG156,$C$2)</f>
        <v>287.647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319.6690625</v>
      </c>
      <c r="AH157" s="92">
        <f>MIN(AG157,$C$2)</f>
        <v>319.6690625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351.691125</v>
      </c>
      <c r="AH158" s="92">
        <f>MIN(AG158,$C$2)</f>
        <v>351.691125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383.7131875</v>
      </c>
      <c r="AH159" s="92">
        <f>MIN(AG159,$C$2)</f>
        <v>383.7131875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415.73525</v>
      </c>
      <c r="AH160" s="92">
        <f>MIN(AG160,$C$2)</f>
        <v>415.73525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447.7573125</v>
      </c>
      <c r="AH161" s="92">
        <f>MIN(AG161,$C$2)</f>
        <v>447.7573125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479.779375</v>
      </c>
      <c r="AH162" s="92">
        <f>MIN(AG162,$C$2)</f>
        <v>479.779375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511.8014375</v>
      </c>
      <c r="AH163" s="92">
        <f>MIN(AG163,$C$2)</f>
        <v>511.8014375</v>
      </c>
    </row>
    <row r="164" spans="1:37" customHeight="1" ht="15">
      <c r="AE164" s="17"/>
      <c r="AF164" s="143">
        <f>ROUND((AF163-0.01),2)</f>
        <v>49.92</v>
      </c>
      <c r="AG164" s="144">
        <f>400+8*$A$2/16</f>
        <v>543.8235</v>
      </c>
      <c r="AH164" s="145">
        <f>MIN(AG164,$C$2)</f>
        <v>543.8235</v>
      </c>
    </row>
    <row r="165" spans="1:37" customHeight="1" ht="15">
      <c r="AE165" s="17"/>
      <c r="AF165" s="143">
        <f>ROUND((AF164-0.01),2)</f>
        <v>49.91</v>
      </c>
      <c r="AG165" s="144">
        <f>450+7*$A$2/16</f>
        <v>575.8455625</v>
      </c>
      <c r="AH165" s="145">
        <f>MIN(AG165,$C$2)</f>
        <v>575.8455625</v>
      </c>
    </row>
    <row r="166" spans="1:37" customHeight="1" ht="15">
      <c r="AE166" s="17"/>
      <c r="AF166" s="143">
        <f>ROUND((AF165-0.01),2)</f>
        <v>49.9</v>
      </c>
      <c r="AG166" s="144">
        <f>500+6*$A$2/16</f>
        <v>607.867625</v>
      </c>
      <c r="AH166" s="145">
        <f>MIN(AG166,$C$2)</f>
        <v>607.867625</v>
      </c>
    </row>
    <row r="167" spans="1:37" customHeight="1" ht="15">
      <c r="AE167" s="17"/>
      <c r="AF167" s="143">
        <f>ROUND((AF166-0.01),2)</f>
        <v>49.89</v>
      </c>
      <c r="AG167" s="144">
        <f>550+5*$A$2/16</f>
        <v>639.8896875</v>
      </c>
      <c r="AH167" s="145">
        <f>MIN(AG167,$C$2)</f>
        <v>639.8896875</v>
      </c>
    </row>
    <row r="168" spans="1:37" customHeight="1" ht="15">
      <c r="AE168" s="17"/>
      <c r="AF168" s="143">
        <f>ROUND((AF167-0.01),2)</f>
        <v>49.88</v>
      </c>
      <c r="AG168" s="144">
        <f>600+4*$A$2/16</f>
        <v>671.91175</v>
      </c>
      <c r="AH168" s="145">
        <f>MIN(AG168,$C$2)</f>
        <v>671.91175</v>
      </c>
    </row>
    <row r="169" spans="1:37" customHeight="1" ht="15">
      <c r="AE169" s="17"/>
      <c r="AF169" s="143">
        <f>ROUND((AF168-0.01),2)</f>
        <v>49.87</v>
      </c>
      <c r="AG169" s="144">
        <f>650+3*$A$2/16</f>
        <v>703.9338125</v>
      </c>
      <c r="AH169" s="145">
        <f>MIN(AG169,$C$2)</f>
        <v>703.9338125</v>
      </c>
    </row>
    <row r="170" spans="1:37" customHeight="1" ht="15">
      <c r="AE170" s="17"/>
      <c r="AF170" s="143">
        <f>ROUND((AF169-0.01),2)</f>
        <v>49.86</v>
      </c>
      <c r="AG170" s="144">
        <f>700+2*$A$2/16</f>
        <v>735.955875</v>
      </c>
      <c r="AH170" s="145">
        <f>MIN(AG170,$C$2)</f>
        <v>735.955875</v>
      </c>
    </row>
    <row r="171" spans="1:37" customHeight="1" ht="15">
      <c r="AE171" s="17"/>
      <c r="AF171" s="143">
        <f>ROUND((AF170-0.01),2)</f>
        <v>49.85</v>
      </c>
      <c r="AG171" s="144">
        <f>750+1*$A$2/16</f>
        <v>767.9779375000001</v>
      </c>
      <c r="AH171" s="145">
        <f>MIN(AG171,$C$2)</f>
        <v>767.9779375000001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cols>
    <col min="18" max="18" width="10.71" customWidth="true" style="0"/>
    <col min="25" max="25" width="11.86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-0.012106298487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277.22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62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50.04</v>
      </c>
      <c r="D8" s="64">
        <f>ROUND(C8,2)</f>
        <v>50.04</v>
      </c>
      <c r="E8" s="65">
        <v>55.44</v>
      </c>
      <c r="F8" s="66">
        <v>0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</v>
      </c>
      <c r="T8" s="65">
        <f>MIN($T$6/100*F8,200)</f>
        <v>0</v>
      </c>
      <c r="U8" s="65">
        <f>MIN($U$6/100*F8,250)</f>
        <v>0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50.01</v>
      </c>
      <c r="D9" s="79">
        <f>ROUND(C9,2)</f>
        <v>50.01</v>
      </c>
      <c r="E9" s="65">
        <v>221.78</v>
      </c>
      <c r="F9" s="66">
        <v>0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</v>
      </c>
      <c r="T9" s="65">
        <f>MIN($T$6/100*F9,200)</f>
        <v>0</v>
      </c>
      <c r="U9" s="65">
        <f>MIN($U$6/100*F9,250)</f>
        <v>0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49.99</v>
      </c>
      <c r="D10" s="79">
        <f>ROUND(C10,2)</f>
        <v>49.99</v>
      </c>
      <c r="E10" s="65">
        <v>309.89</v>
      </c>
      <c r="F10" s="66">
        <v>0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</v>
      </c>
      <c r="T10" s="65">
        <f>MIN($T$6/100*F10,200)</f>
        <v>0</v>
      </c>
      <c r="U10" s="65">
        <f>MIN($U$6/100*F10,250)</f>
        <v>0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277.22</v>
      </c>
      <c r="F11" s="66">
        <v>0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</v>
      </c>
      <c r="T11" s="65">
        <f>MIN($T$6/100*F11,200)</f>
        <v>0</v>
      </c>
      <c r="U11" s="65">
        <f>MIN($U$6/100*F11,250)</f>
        <v>0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49.96</v>
      </c>
      <c r="D12" s="79">
        <f>ROUND(C12,2)</f>
        <v>49.96</v>
      </c>
      <c r="E12" s="65">
        <v>407.92</v>
      </c>
      <c r="F12" s="66">
        <v>0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</v>
      </c>
      <c r="T12" s="65">
        <f>MIN($T$6/100*F12,200)</f>
        <v>0</v>
      </c>
      <c r="U12" s="65">
        <f>MIN($U$6/100*F12,250)</f>
        <v>0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49.98</v>
      </c>
      <c r="D13" s="79">
        <f>ROUND(C13,2)</f>
        <v>49.98</v>
      </c>
      <c r="E13" s="65">
        <v>342.57</v>
      </c>
      <c r="F13" s="66">
        <v>0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</v>
      </c>
      <c r="T13" s="65">
        <f>MIN($T$6/100*F13,200)</f>
        <v>0</v>
      </c>
      <c r="U13" s="65">
        <f>MIN($U$6/100*F13,250)</f>
        <v>0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49.96</v>
      </c>
      <c r="D14" s="79">
        <f>ROUND(C14,2)</f>
        <v>49.96</v>
      </c>
      <c r="E14" s="65">
        <v>407.92</v>
      </c>
      <c r="F14" s="66">
        <v>0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</v>
      </c>
      <c r="T14" s="65">
        <f>MIN($T$6/100*F14,200)</f>
        <v>0</v>
      </c>
      <c r="U14" s="65">
        <f>MIN($U$6/100*F14,250)</f>
        <v>0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49.99</v>
      </c>
      <c r="D15" s="79">
        <f>ROUND(C15,2)</f>
        <v>49.99</v>
      </c>
      <c r="E15" s="65">
        <v>309.89</v>
      </c>
      <c r="F15" s="66">
        <v>0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</v>
      </c>
      <c r="T15" s="65">
        <f>MIN($T$6/100*F15,200)</f>
        <v>0</v>
      </c>
      <c r="U15" s="65">
        <f>MIN($U$6/100*F15,250)</f>
        <v>0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49.97</v>
      </c>
      <c r="D16" s="79">
        <f>ROUND(C16,2)</f>
        <v>49.97</v>
      </c>
      <c r="E16" s="65">
        <v>375.24</v>
      </c>
      <c r="F16" s="66">
        <v>0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</v>
      </c>
      <c r="T16" s="65">
        <f>MIN($T$6/100*F16,200)</f>
        <v>0</v>
      </c>
      <c r="U16" s="65">
        <f>MIN($U$6/100*F16,250)</f>
        <v>0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</v>
      </c>
      <c r="D17" s="79">
        <f>ROUND(C17,2)</f>
        <v>50</v>
      </c>
      <c r="E17" s="65">
        <v>277.22</v>
      </c>
      <c r="F17" s="66">
        <v>0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</v>
      </c>
      <c r="T17" s="65">
        <f>MIN($T$6/100*F17,200)</f>
        <v>0</v>
      </c>
      <c r="U17" s="65">
        <f>MIN($U$6/100*F17,250)</f>
        <v>0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49.97</v>
      </c>
      <c r="D18" s="79">
        <f>ROUND(C18,2)</f>
        <v>49.97</v>
      </c>
      <c r="E18" s="65">
        <v>375.24</v>
      </c>
      <c r="F18" s="66">
        <v>0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</v>
      </c>
      <c r="T18" s="65">
        <f>MIN($T$6/100*F18,200)</f>
        <v>0</v>
      </c>
      <c r="U18" s="65">
        <f>MIN($U$6/100*F18,250)</f>
        <v>0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49.98</v>
      </c>
      <c r="D19" s="79">
        <f>ROUND(C19,2)</f>
        <v>49.98</v>
      </c>
      <c r="E19" s="65">
        <v>342.57</v>
      </c>
      <c r="F19" s="66">
        <v>0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</v>
      </c>
      <c r="T19" s="65">
        <f>MIN($T$6/100*F19,200)</f>
        <v>0</v>
      </c>
      <c r="U19" s="65">
        <f>MIN($U$6/100*F19,250)</f>
        <v>0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49.95</v>
      </c>
      <c r="D20" s="79">
        <f>ROUND(C20,2)</f>
        <v>49.95</v>
      </c>
      <c r="E20" s="65">
        <v>440.59</v>
      </c>
      <c r="F20" s="66">
        <v>0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</v>
      </c>
      <c r="T20" s="65">
        <f>MIN($T$6/100*F20,200)</f>
        <v>0</v>
      </c>
      <c r="U20" s="65">
        <f>MIN($U$6/100*F20,250)</f>
        <v>0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49.97</v>
      </c>
      <c r="D21" s="79">
        <f>ROUND(C21,2)</f>
        <v>49.97</v>
      </c>
      <c r="E21" s="65">
        <v>375.24</v>
      </c>
      <c r="F21" s="66">
        <v>0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</v>
      </c>
      <c r="T21" s="65">
        <f>MIN($T$6/100*F21,200)</f>
        <v>0</v>
      </c>
      <c r="U21" s="65">
        <f>MIN($U$6/100*F21,250)</f>
        <v>0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49.98</v>
      </c>
      <c r="D22" s="79">
        <f>ROUND(C22,2)</f>
        <v>49.98</v>
      </c>
      <c r="E22" s="65">
        <v>342.57</v>
      </c>
      <c r="F22" s="66">
        <v>0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</v>
      </c>
      <c r="T22" s="65">
        <f>MIN($T$6/100*F22,200)</f>
        <v>0</v>
      </c>
      <c r="U22" s="65">
        <f>MIN($U$6/100*F22,250)</f>
        <v>0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49.97</v>
      </c>
      <c r="D23" s="79">
        <f>ROUND(C23,2)</f>
        <v>49.97</v>
      </c>
      <c r="E23" s="65">
        <v>375.24</v>
      </c>
      <c r="F23" s="66">
        <v>0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</v>
      </c>
      <c r="T23" s="65">
        <f>MIN($T$6/100*F23,200)</f>
        <v>0</v>
      </c>
      <c r="U23" s="65">
        <f>MIN($U$6/100*F23,250)</f>
        <v>0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49.92</v>
      </c>
      <c r="D24" s="79">
        <f>ROUND(C24,2)</f>
        <v>49.92</v>
      </c>
      <c r="E24" s="65">
        <v>538.61</v>
      </c>
      <c r="F24" s="66">
        <v>0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</v>
      </c>
      <c r="T24" s="65">
        <f>MIN($T$6/100*F24,200)</f>
        <v>0</v>
      </c>
      <c r="U24" s="65">
        <f>MIN($U$6/100*F24,250)</f>
        <v>0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49.98</v>
      </c>
      <c r="D25" s="79">
        <f>ROUND(C25,2)</f>
        <v>49.98</v>
      </c>
      <c r="E25" s="65">
        <v>342.57</v>
      </c>
      <c r="F25" s="66">
        <v>0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</v>
      </c>
      <c r="T25" s="65">
        <f>MIN($T$6/100*F25,200)</f>
        <v>0</v>
      </c>
      <c r="U25" s="65">
        <f>MIN($U$6/100*F25,250)</f>
        <v>0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50.03</v>
      </c>
      <c r="D26" s="79">
        <f>ROUND(C26,2)</f>
        <v>50.03</v>
      </c>
      <c r="E26" s="65">
        <v>110.89</v>
      </c>
      <c r="F26" s="66">
        <v>0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</v>
      </c>
      <c r="T26" s="65">
        <f>MIN($T$6/100*F26,200)</f>
        <v>0</v>
      </c>
      <c r="U26" s="65">
        <f>MIN($U$6/100*F26,250)</f>
        <v>0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</v>
      </c>
      <c r="D27" s="79">
        <f>ROUND(C27,2)</f>
        <v>50</v>
      </c>
      <c r="E27" s="65">
        <v>277.22</v>
      </c>
      <c r="F27" s="66">
        <v>0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</v>
      </c>
      <c r="T27" s="65">
        <f>MIN($T$6/100*F27,200)</f>
        <v>0</v>
      </c>
      <c r="U27" s="65">
        <f>MIN($U$6/100*F27,250)</f>
        <v>0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49.99</v>
      </c>
      <c r="D28" s="79">
        <f>ROUND(C28,2)</f>
        <v>49.99</v>
      </c>
      <c r="E28" s="65">
        <v>309.89</v>
      </c>
      <c r="F28" s="66">
        <v>0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</v>
      </c>
      <c r="T28" s="65">
        <f>MIN($T$6/100*F28,200)</f>
        <v>0</v>
      </c>
      <c r="U28" s="65">
        <f>MIN($U$6/100*F28,250)</f>
        <v>0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49.95</v>
      </c>
      <c r="D29" s="79">
        <f>ROUND(C29,2)</f>
        <v>49.95</v>
      </c>
      <c r="E29" s="65">
        <v>440.59</v>
      </c>
      <c r="F29" s="66">
        <v>0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</v>
      </c>
      <c r="T29" s="65">
        <f>MIN($T$6/100*F29,200)</f>
        <v>0</v>
      </c>
      <c r="U29" s="65">
        <f>MIN($U$6/100*F29,250)</f>
        <v>0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50</v>
      </c>
      <c r="D30" s="79">
        <f>ROUND(C30,2)</f>
        <v>50</v>
      </c>
      <c r="E30" s="65">
        <v>277.22</v>
      </c>
      <c r="F30" s="66">
        <v>0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</v>
      </c>
      <c r="T30" s="65">
        <f>MIN($T$6/100*F30,200)</f>
        <v>0</v>
      </c>
      <c r="U30" s="65">
        <f>MIN($U$6/100*F30,250)</f>
        <v>0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50.07</v>
      </c>
      <c r="D31" s="79">
        <f>ROUND(C31,2)</f>
        <v>50.07</v>
      </c>
      <c r="E31" s="65">
        <v>0</v>
      </c>
      <c r="F31" s="66">
        <v>0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</v>
      </c>
      <c r="T31" s="65">
        <f>MIN($T$6/100*F31,200)</f>
        <v>0</v>
      </c>
      <c r="U31" s="65">
        <f>MIN($U$6/100*F31,250)</f>
        <v>0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50.12</v>
      </c>
      <c r="D32" s="79">
        <f>ROUND(C32,2)</f>
        <v>50.12</v>
      </c>
      <c r="E32" s="65">
        <v>0</v>
      </c>
      <c r="F32" s="66">
        <v>0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</v>
      </c>
      <c r="T32" s="65">
        <f>MIN($T$6/100*F32,200)</f>
        <v>0</v>
      </c>
      <c r="U32" s="65">
        <f>MIN($U$6/100*F32,250)</f>
        <v>0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50.09</v>
      </c>
      <c r="D33" s="79">
        <f>ROUND(C33,2)</f>
        <v>50.09</v>
      </c>
      <c r="E33" s="65">
        <v>0</v>
      </c>
      <c r="F33" s="66">
        <v>0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</v>
      </c>
      <c r="T33" s="65">
        <f>MIN($T$6/100*F33,200)</f>
        <v>0</v>
      </c>
      <c r="U33" s="65">
        <f>MIN($U$6/100*F33,250)</f>
        <v>0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50.06</v>
      </c>
      <c r="D34" s="79">
        <f>ROUND(C34,2)</f>
        <v>50.06</v>
      </c>
      <c r="E34" s="65">
        <v>0</v>
      </c>
      <c r="F34" s="66">
        <v>0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</v>
      </c>
      <c r="T34" s="65">
        <f>MIN($T$6/100*F34,200)</f>
        <v>0</v>
      </c>
      <c r="U34" s="65">
        <f>MIN($U$6/100*F34,250)</f>
        <v>0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50.03</v>
      </c>
      <c r="D35" s="79">
        <f>ROUND(C35,2)</f>
        <v>50.03</v>
      </c>
      <c r="E35" s="65">
        <v>110.89</v>
      </c>
      <c r="F35" s="66">
        <v>0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</v>
      </c>
      <c r="T35" s="65">
        <f>MIN($T$6/100*F35,200)</f>
        <v>0</v>
      </c>
      <c r="U35" s="65">
        <f>MIN($U$6/100*F35,250)</f>
        <v>0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50.02</v>
      </c>
      <c r="D36" s="79">
        <f>ROUND(C36,2)</f>
        <v>50.02</v>
      </c>
      <c r="E36" s="65">
        <v>166.33</v>
      </c>
      <c r="F36" s="66">
        <v>0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</v>
      </c>
      <c r="T36" s="65">
        <f>MIN($T$6/100*F36,200)</f>
        <v>0</v>
      </c>
      <c r="U36" s="65">
        <f>MIN($U$6/100*F36,250)</f>
        <v>0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49.94</v>
      </c>
      <c r="D37" s="79">
        <f>ROUND(C37,2)</f>
        <v>49.94</v>
      </c>
      <c r="E37" s="65">
        <v>473.26</v>
      </c>
      <c r="F37" s="66">
        <v>0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</v>
      </c>
      <c r="T37" s="65">
        <f>MIN($T$6/100*F37,200)</f>
        <v>0</v>
      </c>
      <c r="U37" s="65">
        <f>MIN($U$6/100*F37,250)</f>
        <v>0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50</v>
      </c>
      <c r="D38" s="79">
        <f>ROUND(C38,2)</f>
        <v>50</v>
      </c>
      <c r="E38" s="65">
        <v>277.22</v>
      </c>
      <c r="F38" s="66">
        <v>0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</v>
      </c>
      <c r="T38" s="65">
        <f>MIN($T$6/100*F38,200)</f>
        <v>0</v>
      </c>
      <c r="U38" s="65">
        <f>MIN($U$6/100*F38,250)</f>
        <v>0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49.91</v>
      </c>
      <c r="D39" s="79">
        <f>ROUND(C39,2)</f>
        <v>49.91</v>
      </c>
      <c r="E39" s="65">
        <v>571.28</v>
      </c>
      <c r="F39" s="66">
        <v>0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</v>
      </c>
      <c r="T39" s="65">
        <f>MIN($T$6/100*F39,200)</f>
        <v>0</v>
      </c>
      <c r="U39" s="65">
        <f>MIN($U$6/100*F39,250)</f>
        <v>0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</v>
      </c>
      <c r="D40" s="79">
        <f>ROUND(C40,2)</f>
        <v>50</v>
      </c>
      <c r="E40" s="65">
        <v>277.22</v>
      </c>
      <c r="F40" s="66">
        <v>0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</v>
      </c>
      <c r="T40" s="65">
        <f>MIN($T$6/100*F40,200)</f>
        <v>0</v>
      </c>
      <c r="U40" s="65">
        <f>MIN($U$6/100*F40,250)</f>
        <v>0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49.94</v>
      </c>
      <c r="D41" s="79">
        <f>ROUND(C41,2)</f>
        <v>49.94</v>
      </c>
      <c r="E41" s="65">
        <v>473.26</v>
      </c>
      <c r="F41" s="66">
        <v>0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</v>
      </c>
      <c r="T41" s="65">
        <f>MIN($T$6/100*F41,200)</f>
        <v>0</v>
      </c>
      <c r="U41" s="65">
        <f>MIN($U$6/100*F41,250)</f>
        <v>0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49.92</v>
      </c>
      <c r="D42" s="79">
        <f>ROUND(C42,2)</f>
        <v>49.92</v>
      </c>
      <c r="E42" s="65">
        <v>538.61</v>
      </c>
      <c r="F42" s="66">
        <v>0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</v>
      </c>
      <c r="T42" s="65">
        <f>MIN($T$6/100*F42,200)</f>
        <v>0</v>
      </c>
      <c r="U42" s="65">
        <f>MIN($U$6/100*F42,250)</f>
        <v>0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49.86</v>
      </c>
      <c r="D43" s="79">
        <f>ROUND(C43,2)</f>
        <v>49.86</v>
      </c>
      <c r="E43" s="65">
        <v>734.65</v>
      </c>
      <c r="F43" s="66">
        <v>0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</v>
      </c>
      <c r="T43" s="65">
        <f>MIN($T$6/100*F43,200)</f>
        <v>0</v>
      </c>
      <c r="U43" s="65">
        <f>MIN($U$6/100*F43,250)</f>
        <v>0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49.92</v>
      </c>
      <c r="D44" s="79">
        <f>ROUND(C44,2)</f>
        <v>49.92</v>
      </c>
      <c r="E44" s="65">
        <v>538.61</v>
      </c>
      <c r="F44" s="66">
        <v>0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</v>
      </c>
      <c r="T44" s="65">
        <f>MIN($T$6/100*F44,200)</f>
        <v>0</v>
      </c>
      <c r="U44" s="65">
        <f>MIN($U$6/100*F44,250)</f>
        <v>0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49.97</v>
      </c>
      <c r="D45" s="79">
        <f>ROUND(C45,2)</f>
        <v>49.97</v>
      </c>
      <c r="E45" s="65">
        <v>375.24</v>
      </c>
      <c r="F45" s="66">
        <v>0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</v>
      </c>
      <c r="T45" s="65">
        <f>MIN($T$6/100*F45,200)</f>
        <v>0</v>
      </c>
      <c r="U45" s="65">
        <f>MIN($U$6/100*F45,250)</f>
        <v>0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50.01</v>
      </c>
      <c r="D46" s="79">
        <f>ROUND(C46,2)</f>
        <v>50.01</v>
      </c>
      <c r="E46" s="65">
        <v>221.78</v>
      </c>
      <c r="F46" s="66">
        <v>0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</v>
      </c>
      <c r="T46" s="65">
        <f>MIN($T$6/100*F46,200)</f>
        <v>0</v>
      </c>
      <c r="U46" s="65">
        <f>MIN($U$6/100*F46,250)</f>
        <v>0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50.04</v>
      </c>
      <c r="D47" s="79">
        <f>ROUND(C47,2)</f>
        <v>50.04</v>
      </c>
      <c r="E47" s="65">
        <v>55.44</v>
      </c>
      <c r="F47" s="66">
        <v>0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</v>
      </c>
      <c r="T47" s="65">
        <f>MIN($T$6/100*F47,200)</f>
        <v>0</v>
      </c>
      <c r="U47" s="65">
        <f>MIN($U$6/100*F47,250)</f>
        <v>0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50.07</v>
      </c>
      <c r="D48" s="79">
        <f>ROUND(C48,2)</f>
        <v>50.07</v>
      </c>
      <c r="E48" s="65">
        <v>0</v>
      </c>
      <c r="F48" s="66">
        <v>0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</v>
      </c>
      <c r="T48" s="65">
        <f>MIN($T$6/100*F48,200)</f>
        <v>0</v>
      </c>
      <c r="U48" s="65">
        <f>MIN($U$6/100*F48,250)</f>
        <v>0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50.03</v>
      </c>
      <c r="D49" s="79">
        <f>ROUND(C49,2)</f>
        <v>50.03</v>
      </c>
      <c r="E49" s="65">
        <v>110.89</v>
      </c>
      <c r="F49" s="66">
        <v>0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</v>
      </c>
      <c r="T49" s="65">
        <f>MIN($T$6/100*F49,200)</f>
        <v>0</v>
      </c>
      <c r="U49" s="65">
        <f>MIN($U$6/100*F49,250)</f>
        <v>0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50.01</v>
      </c>
      <c r="D50" s="79">
        <f>ROUND(C50,2)</f>
        <v>50.01</v>
      </c>
      <c r="E50" s="65">
        <v>221.78</v>
      </c>
      <c r="F50" s="66">
        <v>0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</v>
      </c>
      <c r="T50" s="65">
        <f>MIN($T$6/100*F50,200)</f>
        <v>0</v>
      </c>
      <c r="U50" s="65">
        <f>MIN($U$6/100*F50,250)</f>
        <v>0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49.99</v>
      </c>
      <c r="D51" s="79">
        <f>ROUND(C51,2)</f>
        <v>49.99</v>
      </c>
      <c r="E51" s="65">
        <v>309.89</v>
      </c>
      <c r="F51" s="66">
        <v>0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</v>
      </c>
      <c r="T51" s="65">
        <f>MIN($T$6/100*F51,200)</f>
        <v>0</v>
      </c>
      <c r="U51" s="65">
        <f>MIN($U$6/100*F51,250)</f>
        <v>0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49.99</v>
      </c>
      <c r="D52" s="79">
        <f>ROUND(C52,2)</f>
        <v>49.99</v>
      </c>
      <c r="E52" s="65">
        <v>309.89</v>
      </c>
      <c r="F52" s="66">
        <v>0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</v>
      </c>
      <c r="T52" s="65">
        <f>MIN($T$6/100*F52,200)</f>
        <v>0</v>
      </c>
      <c r="U52" s="65">
        <f>MIN($U$6/100*F52,250)</f>
        <v>0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49.97</v>
      </c>
      <c r="D53" s="79">
        <f>ROUND(C53,2)</f>
        <v>49.97</v>
      </c>
      <c r="E53" s="65">
        <v>375.24</v>
      </c>
      <c r="F53" s="66">
        <v>0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</v>
      </c>
      <c r="T53" s="65">
        <f>MIN($T$6/100*F53,200)</f>
        <v>0</v>
      </c>
      <c r="U53" s="65">
        <f>MIN($U$6/100*F53,250)</f>
        <v>0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49.96</v>
      </c>
      <c r="D54" s="79">
        <f>ROUND(C54,2)</f>
        <v>49.96</v>
      </c>
      <c r="E54" s="65">
        <v>407.92</v>
      </c>
      <c r="F54" s="66">
        <v>0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</v>
      </c>
      <c r="T54" s="65">
        <f>MIN($T$6/100*F54,200)</f>
        <v>0</v>
      </c>
      <c r="U54" s="65">
        <f>MIN($U$6/100*F54,250)</f>
        <v>0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50.03</v>
      </c>
      <c r="D55" s="79">
        <f>ROUND(C55,2)</f>
        <v>50.03</v>
      </c>
      <c r="E55" s="65">
        <v>110.89</v>
      </c>
      <c r="F55" s="66">
        <v>0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</v>
      </c>
      <c r="T55" s="65">
        <f>MIN($T$6/100*F55,200)</f>
        <v>0</v>
      </c>
      <c r="U55" s="65">
        <f>MIN($U$6/100*F55,250)</f>
        <v>0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49.99</v>
      </c>
      <c r="D56" s="79">
        <f>ROUND(C56,2)</f>
        <v>49.99</v>
      </c>
      <c r="E56" s="65">
        <v>309.89</v>
      </c>
      <c r="F56" s="66">
        <v>0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</v>
      </c>
      <c r="T56" s="65">
        <f>MIN($T$6/100*F56,200)</f>
        <v>0</v>
      </c>
      <c r="U56" s="65">
        <f>MIN($U$6/100*F56,250)</f>
        <v>0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49.92</v>
      </c>
      <c r="D57" s="79">
        <f>ROUND(C57,2)</f>
        <v>49.92</v>
      </c>
      <c r="E57" s="65">
        <v>538.61</v>
      </c>
      <c r="F57" s="66">
        <v>0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</v>
      </c>
      <c r="T57" s="65">
        <f>MIN($T$6/100*F57,200)</f>
        <v>0</v>
      </c>
      <c r="U57" s="65">
        <f>MIN($U$6/100*F57,250)</f>
        <v>0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50.03</v>
      </c>
      <c r="D58" s="79">
        <f>ROUND(C58,2)</f>
        <v>50.03</v>
      </c>
      <c r="E58" s="65">
        <v>110.89</v>
      </c>
      <c r="F58" s="66">
        <v>0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</v>
      </c>
      <c r="T58" s="65">
        <f>MIN($T$6/100*F58,200)</f>
        <v>0</v>
      </c>
      <c r="U58" s="65">
        <f>MIN($U$6/100*F58,250)</f>
        <v>0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</v>
      </c>
      <c r="D59" s="79">
        <f>ROUND(C59,2)</f>
        <v>50</v>
      </c>
      <c r="E59" s="65">
        <v>277.22</v>
      </c>
      <c r="F59" s="66">
        <v>0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</v>
      </c>
      <c r="T59" s="65">
        <f>MIN($T$6/100*F59,200)</f>
        <v>0</v>
      </c>
      <c r="U59" s="65">
        <f>MIN($U$6/100*F59,250)</f>
        <v>0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50.05</v>
      </c>
      <c r="D60" s="79">
        <f>ROUND(C60,2)</f>
        <v>50.05</v>
      </c>
      <c r="E60" s="65">
        <v>0</v>
      </c>
      <c r="F60" s="66">
        <v>0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</v>
      </c>
      <c r="T60" s="65">
        <f>MIN($T$6/100*F60,200)</f>
        <v>0</v>
      </c>
      <c r="U60" s="65">
        <f>MIN($U$6/100*F60,250)</f>
        <v>0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50.03</v>
      </c>
      <c r="D61" s="79">
        <f>ROUND(C61,2)</f>
        <v>50.03</v>
      </c>
      <c r="E61" s="65">
        <v>110.89</v>
      </c>
      <c r="F61" s="66">
        <v>0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</v>
      </c>
      <c r="T61" s="65">
        <f>MIN($T$6/100*F61,200)</f>
        <v>0</v>
      </c>
      <c r="U61" s="65">
        <f>MIN($U$6/100*F61,250)</f>
        <v>0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50.04</v>
      </c>
      <c r="D62" s="79">
        <f>ROUND(C62,2)</f>
        <v>50.04</v>
      </c>
      <c r="E62" s="65">
        <v>55.44</v>
      </c>
      <c r="F62" s="66">
        <v>0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</v>
      </c>
      <c r="T62" s="65">
        <f>MIN($T$6/100*F62,200)</f>
        <v>0</v>
      </c>
      <c r="U62" s="65">
        <f>MIN($U$6/100*F62,250)</f>
        <v>0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50.03</v>
      </c>
      <c r="D63" s="79">
        <f>ROUND(C63,2)</f>
        <v>50.03</v>
      </c>
      <c r="E63" s="65">
        <v>110.89</v>
      </c>
      <c r="F63" s="66">
        <v>0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</v>
      </c>
      <c r="T63" s="65">
        <f>MIN($T$6/100*F63,200)</f>
        <v>0</v>
      </c>
      <c r="U63" s="65">
        <f>MIN($U$6/100*F63,250)</f>
        <v>0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50.02</v>
      </c>
      <c r="D64" s="79">
        <f>ROUND(C64,2)</f>
        <v>50.02</v>
      </c>
      <c r="E64" s="65">
        <v>166.33</v>
      </c>
      <c r="F64" s="66">
        <v>28.81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3.4572</v>
      </c>
      <c r="T64" s="65">
        <f>MIN($T$6/100*F64,200)</f>
        <v>4.321499999999999</v>
      </c>
      <c r="U64" s="65">
        <f>MIN($U$6/100*F64,250)</f>
        <v>5.762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49.93</v>
      </c>
      <c r="D65" s="79">
        <f>ROUND(C65,2)</f>
        <v>49.93</v>
      </c>
      <c r="E65" s="65">
        <v>505.94</v>
      </c>
      <c r="F65" s="66">
        <v>28.81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3.4572</v>
      </c>
      <c r="T65" s="65">
        <f>MIN($T$6/100*F65,200)</f>
        <v>4.321499999999999</v>
      </c>
      <c r="U65" s="65">
        <f>MIN($U$6/100*F65,250)</f>
        <v>5.762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50.01</v>
      </c>
      <c r="D66" s="79">
        <f>ROUND(C66,2)</f>
        <v>50.01</v>
      </c>
      <c r="E66" s="65">
        <v>221.78</v>
      </c>
      <c r="F66" s="66">
        <v>28.81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3.4572</v>
      </c>
      <c r="T66" s="65">
        <f>MIN($T$6/100*F66,200)</f>
        <v>4.321499999999999</v>
      </c>
      <c r="U66" s="65">
        <f>MIN($U$6/100*F66,250)</f>
        <v>5.762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50.04</v>
      </c>
      <c r="D67" s="79">
        <f>ROUND(C67,2)</f>
        <v>50.04</v>
      </c>
      <c r="E67" s="65">
        <v>55.44</v>
      </c>
      <c r="F67" s="66">
        <v>28.81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3.4572</v>
      </c>
      <c r="T67" s="65">
        <f>MIN($T$6/100*F67,200)</f>
        <v>4.321499999999999</v>
      </c>
      <c r="U67" s="65">
        <f>MIN($U$6/100*F67,250)</f>
        <v>5.762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50.05</v>
      </c>
      <c r="D68" s="79">
        <f>ROUND(C68,2)</f>
        <v>50.05</v>
      </c>
      <c r="E68" s="65">
        <v>0</v>
      </c>
      <c r="F68" s="66">
        <v>28.81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3.4572</v>
      </c>
      <c r="T68" s="65">
        <f>MIN($T$6/100*F68,200)</f>
        <v>4.321499999999999</v>
      </c>
      <c r="U68" s="65">
        <f>MIN($U$6/100*F68,250)</f>
        <v>5.762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50</v>
      </c>
      <c r="D69" s="79">
        <f>ROUND(C69,2)</f>
        <v>50</v>
      </c>
      <c r="E69" s="65">
        <v>277.22</v>
      </c>
      <c r="F69" s="66">
        <v>28.81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3.4572</v>
      </c>
      <c r="T69" s="65">
        <f>MIN($T$6/100*F69,200)</f>
        <v>4.321499999999999</v>
      </c>
      <c r="U69" s="65">
        <f>MIN($U$6/100*F69,250)</f>
        <v>5.762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49.98</v>
      </c>
      <c r="D70" s="79">
        <f>ROUND(C70,2)</f>
        <v>49.98</v>
      </c>
      <c r="E70" s="65">
        <v>342.57</v>
      </c>
      <c r="F70" s="66">
        <v>28.81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3.4572</v>
      </c>
      <c r="T70" s="65">
        <f>MIN($T$6/100*F70,200)</f>
        <v>4.321499999999999</v>
      </c>
      <c r="U70" s="65">
        <f>MIN($U$6/100*F70,250)</f>
        <v>5.762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49.96</v>
      </c>
      <c r="D71" s="79">
        <f>ROUND(C71,2)</f>
        <v>49.96</v>
      </c>
      <c r="E71" s="65">
        <v>407.92</v>
      </c>
      <c r="F71" s="66">
        <v>28.81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3.4572</v>
      </c>
      <c r="T71" s="65">
        <f>MIN($T$6/100*F71,200)</f>
        <v>4.321499999999999</v>
      </c>
      <c r="U71" s="65">
        <f>MIN($U$6/100*F71,250)</f>
        <v>5.762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50.03</v>
      </c>
      <c r="D72" s="79">
        <f>ROUND(C72,2)</f>
        <v>50.03</v>
      </c>
      <c r="E72" s="65">
        <v>110.89</v>
      </c>
      <c r="F72" s="66">
        <v>28.81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3.4572</v>
      </c>
      <c r="T72" s="65">
        <f>MIN($T$6/100*F72,200)</f>
        <v>4.321499999999999</v>
      </c>
      <c r="U72" s="65">
        <f>MIN($U$6/100*F72,250)</f>
        <v>5.762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</v>
      </c>
      <c r="D73" s="79">
        <f>ROUND(C73,2)</f>
        <v>49.9</v>
      </c>
      <c r="E73" s="65">
        <v>603.96</v>
      </c>
      <c r="F73" s="66">
        <v>28.81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3.4572</v>
      </c>
      <c r="T73" s="65">
        <f>MIN($T$6/100*F73,200)</f>
        <v>4.321499999999999</v>
      </c>
      <c r="U73" s="65">
        <f>MIN($U$6/100*F73,250)</f>
        <v>5.762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49.96</v>
      </c>
      <c r="D74" s="79">
        <f>ROUND(C74,2)</f>
        <v>49.96</v>
      </c>
      <c r="E74" s="65">
        <v>407.92</v>
      </c>
      <c r="F74" s="66">
        <v>28.81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3.4572</v>
      </c>
      <c r="T74" s="65">
        <f>MIN($T$6/100*F74,200)</f>
        <v>4.321499999999999</v>
      </c>
      <c r="U74" s="65">
        <f>MIN($U$6/100*F74,250)</f>
        <v>5.762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49.95</v>
      </c>
      <c r="D75" s="79">
        <f>ROUND(C75,2)</f>
        <v>49.95</v>
      </c>
      <c r="E75" s="65">
        <v>440.59</v>
      </c>
      <c r="F75" s="66">
        <v>28.81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3.4572</v>
      </c>
      <c r="T75" s="65">
        <f>MIN($T$6/100*F75,200)</f>
        <v>4.321499999999999</v>
      </c>
      <c r="U75" s="65">
        <f>MIN($U$6/100*F75,250)</f>
        <v>5.762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49.97</v>
      </c>
      <c r="D76" s="79">
        <f>ROUND(C76,2)</f>
        <v>49.97</v>
      </c>
      <c r="E76" s="65">
        <v>375.24</v>
      </c>
      <c r="F76" s="66">
        <v>28.81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3.4572</v>
      </c>
      <c r="T76" s="65">
        <f>MIN($T$6/100*F76,200)</f>
        <v>4.321499999999999</v>
      </c>
      <c r="U76" s="65">
        <f>MIN($U$6/100*F76,250)</f>
        <v>5.762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49.96</v>
      </c>
      <c r="D77" s="79">
        <f>ROUND(C77,2)</f>
        <v>49.96</v>
      </c>
      <c r="E77" s="65">
        <v>407.92</v>
      </c>
      <c r="F77" s="66">
        <v>28.81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3.4572</v>
      </c>
      <c r="T77" s="65">
        <f>MIN($T$6/100*F77,200)</f>
        <v>4.321499999999999</v>
      </c>
      <c r="U77" s="65">
        <f>MIN($U$6/100*F77,250)</f>
        <v>5.762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50.03</v>
      </c>
      <c r="D78" s="79">
        <f>ROUND(C78,2)</f>
        <v>50.03</v>
      </c>
      <c r="E78" s="65">
        <v>110.89</v>
      </c>
      <c r="F78" s="66">
        <v>28.81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3.4572</v>
      </c>
      <c r="T78" s="65">
        <f>MIN($T$6/100*F78,200)</f>
        <v>4.321499999999999</v>
      </c>
      <c r="U78" s="65">
        <f>MIN($U$6/100*F78,250)</f>
        <v>5.762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50.03</v>
      </c>
      <c r="D79" s="79">
        <f>ROUND(C79,2)</f>
        <v>50.03</v>
      </c>
      <c r="E79" s="65">
        <v>110.89</v>
      </c>
      <c r="F79" s="66">
        <v>28.81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3.4572</v>
      </c>
      <c r="T79" s="65">
        <f>MIN($T$6/100*F79,200)</f>
        <v>4.321499999999999</v>
      </c>
      <c r="U79" s="65">
        <f>MIN($U$6/100*F79,250)</f>
        <v>5.762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50.06</v>
      </c>
      <c r="D80" s="79">
        <f>ROUND(C80,2)</f>
        <v>50.06</v>
      </c>
      <c r="E80" s="65">
        <v>0</v>
      </c>
      <c r="F80" s="66">
        <v>28.81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3.4572</v>
      </c>
      <c r="T80" s="65">
        <f>MIN($T$6/100*F80,200)</f>
        <v>4.321499999999999</v>
      </c>
      <c r="U80" s="65">
        <f>MIN($U$6/100*F80,250)</f>
        <v>5.762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50</v>
      </c>
      <c r="D81" s="79">
        <f>ROUND(C81,2)</f>
        <v>50</v>
      </c>
      <c r="E81" s="65">
        <v>277.22</v>
      </c>
      <c r="F81" s="66">
        <v>28.81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3.4572</v>
      </c>
      <c r="T81" s="65">
        <f>MIN($T$6/100*F81,200)</f>
        <v>4.321499999999999</v>
      </c>
      <c r="U81" s="65">
        <f>MIN($U$6/100*F81,250)</f>
        <v>5.762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49.97</v>
      </c>
      <c r="D82" s="79">
        <f>ROUND(C82,2)</f>
        <v>49.97</v>
      </c>
      <c r="E82" s="65">
        <v>375.24</v>
      </c>
      <c r="F82" s="66">
        <v>28.81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3.4572</v>
      </c>
      <c r="T82" s="65">
        <f>MIN($T$6/100*F82,200)</f>
        <v>4.321499999999999</v>
      </c>
      <c r="U82" s="65">
        <f>MIN($U$6/100*F82,250)</f>
        <v>5.762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50</v>
      </c>
      <c r="D83" s="79">
        <f>ROUND(C83,2)</f>
        <v>50</v>
      </c>
      <c r="E83" s="65">
        <v>277.22</v>
      </c>
      <c r="F83" s="66">
        <v>28.81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3.4572</v>
      </c>
      <c r="T83" s="65">
        <f>MIN($T$6/100*F83,200)</f>
        <v>4.321499999999999</v>
      </c>
      <c r="U83" s="65">
        <f>MIN($U$6/100*F83,250)</f>
        <v>5.762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49.99</v>
      </c>
      <c r="D84" s="79">
        <f>ROUND(C84,2)</f>
        <v>49.99</v>
      </c>
      <c r="E84" s="65">
        <v>309.89</v>
      </c>
      <c r="F84" s="66">
        <v>28.81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3.4572</v>
      </c>
      <c r="T84" s="65">
        <f>MIN($T$6/100*F84,200)</f>
        <v>4.321499999999999</v>
      </c>
      <c r="U84" s="65">
        <f>MIN($U$6/100*F84,250)</f>
        <v>5.762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</v>
      </c>
      <c r="D85" s="79">
        <f>ROUND(C85,2)</f>
        <v>50</v>
      </c>
      <c r="E85" s="65">
        <v>277.22</v>
      </c>
      <c r="F85" s="66">
        <v>28.81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3.4572</v>
      </c>
      <c r="T85" s="65">
        <f>MIN($T$6/100*F85,200)</f>
        <v>4.321499999999999</v>
      </c>
      <c r="U85" s="65">
        <f>MIN($U$6/100*F85,250)</f>
        <v>5.762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49.99</v>
      </c>
      <c r="D86" s="79">
        <f>ROUND(C86,2)</f>
        <v>49.99</v>
      </c>
      <c r="E86" s="65">
        <v>309.89</v>
      </c>
      <c r="F86" s="66">
        <v>28.81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3.4572</v>
      </c>
      <c r="T86" s="65">
        <f>MIN($T$6/100*F86,200)</f>
        <v>4.321499999999999</v>
      </c>
      <c r="U86" s="65">
        <f>MIN($U$6/100*F86,250)</f>
        <v>5.762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</v>
      </c>
      <c r="D87" s="79">
        <f>ROUND(C87,2)</f>
        <v>50</v>
      </c>
      <c r="E87" s="65">
        <v>277.22</v>
      </c>
      <c r="F87" s="66">
        <v>28.81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3.4572</v>
      </c>
      <c r="T87" s="65">
        <f>MIN($T$6/100*F87,200)</f>
        <v>4.321499999999999</v>
      </c>
      <c r="U87" s="65">
        <f>MIN($U$6/100*F87,250)</f>
        <v>5.762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50.04</v>
      </c>
      <c r="D88" s="79">
        <f>ROUND(C88,2)</f>
        <v>50.04</v>
      </c>
      <c r="E88" s="65">
        <v>55.44</v>
      </c>
      <c r="F88" s="66">
        <v>28.81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3.4572</v>
      </c>
      <c r="T88" s="65">
        <f>MIN($T$6/100*F88,200)</f>
        <v>4.321499999999999</v>
      </c>
      <c r="U88" s="65">
        <f>MIN($U$6/100*F88,250)</f>
        <v>5.762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50.02</v>
      </c>
      <c r="D89" s="79">
        <f>ROUND(C89,2)</f>
        <v>50.02</v>
      </c>
      <c r="E89" s="65">
        <v>166.33</v>
      </c>
      <c r="F89" s="66">
        <v>28.81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3.4572</v>
      </c>
      <c r="T89" s="65">
        <f>MIN($T$6/100*F89,200)</f>
        <v>4.321499999999999</v>
      </c>
      <c r="U89" s="65">
        <f>MIN($U$6/100*F89,250)</f>
        <v>5.762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50.02</v>
      </c>
      <c r="D90" s="79">
        <f>ROUND(C90,2)</f>
        <v>50.02</v>
      </c>
      <c r="E90" s="65">
        <v>166.33</v>
      </c>
      <c r="F90" s="66">
        <v>28.81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3.4572</v>
      </c>
      <c r="T90" s="65">
        <f>MIN($T$6/100*F90,200)</f>
        <v>4.321499999999999</v>
      </c>
      <c r="U90" s="65">
        <f>MIN($U$6/100*F90,250)</f>
        <v>5.762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50.03</v>
      </c>
      <c r="D91" s="79">
        <f>ROUND(C91,2)</f>
        <v>50.03</v>
      </c>
      <c r="E91" s="65">
        <v>110.89</v>
      </c>
      <c r="F91" s="66">
        <v>28.81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3.4572</v>
      </c>
      <c r="T91" s="65">
        <f>MIN($T$6/100*F91,200)</f>
        <v>4.321499999999999</v>
      </c>
      <c r="U91" s="65">
        <f>MIN($U$6/100*F91,250)</f>
        <v>5.762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50.04</v>
      </c>
      <c r="D92" s="79">
        <f>ROUND(C92,2)</f>
        <v>50.04</v>
      </c>
      <c r="E92" s="65">
        <v>55.44</v>
      </c>
      <c r="F92" s="66">
        <v>28.81</v>
      </c>
      <c r="G92" s="80">
        <v>-1.819679499999999</v>
      </c>
      <c r="H92" s="68">
        <f>MAX(G92,-0.12*F92)</f>
        <v>-1.819679499999999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-0.002522075786999999</v>
      </c>
      <c r="S92" s="65">
        <f>MIN($S$6/100*F92,150)</f>
        <v>3.4572</v>
      </c>
      <c r="T92" s="65">
        <f>MIN($T$6/100*F92,200)</f>
        <v>4.321499999999999</v>
      </c>
      <c r="U92" s="65">
        <f>MIN($U$6/100*F92,250)</f>
        <v>5.762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-0.002522075786999999</v>
      </c>
      <c r="AB92" s="148" t="str">
        <f>IF(AA92&gt;=0,AA92,"")</f>
        <v/>
      </c>
      <c r="AC92" s="82">
        <f>IF(AA92&lt;0,AA92,"")</f>
        <v>-0.002522075786999999</v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50.05</v>
      </c>
      <c r="D93" s="79">
        <f>ROUND(C93,2)</f>
        <v>50.05</v>
      </c>
      <c r="E93" s="65">
        <v>0</v>
      </c>
      <c r="F93" s="66">
        <v>28.81</v>
      </c>
      <c r="G93" s="80">
        <v>-5.698453750000002</v>
      </c>
      <c r="H93" s="68">
        <f>MAX(G93,-0.12*F93)</f>
        <v>-3.4572</v>
      </c>
      <c r="I93" s="68">
        <f>IF(ABS(F93)&lt;=10,0.5,IF(ABS(F93)&lt;=25,1,IF(ABS(F93)&lt;=100,2,10)))</f>
        <v>2</v>
      </c>
      <c r="J93" s="69">
        <f>IF(G93&lt;-I93,1,0)</f>
        <v>1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-0</v>
      </c>
      <c r="S93" s="65">
        <f>MIN($S$6/100*F93,150)</f>
        <v>3.4572</v>
      </c>
      <c r="T93" s="65">
        <f>MIN($T$6/100*F93,200)</f>
        <v>4.321499999999999</v>
      </c>
      <c r="U93" s="65">
        <f>MIN($U$6/100*F93,250)</f>
        <v>5.762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50.03</v>
      </c>
      <c r="D94" s="79">
        <f>ROUND(C94,2)</f>
        <v>50.03</v>
      </c>
      <c r="E94" s="65">
        <v>110.89</v>
      </c>
      <c r="F94" s="66">
        <v>28.81</v>
      </c>
      <c r="G94" s="80">
        <v>-5.153194749999997</v>
      </c>
      <c r="H94" s="68">
        <f>MAX(G94,-0.12*F94)</f>
        <v>-3.4572</v>
      </c>
      <c r="I94" s="68">
        <f>IF(ABS(F94)&lt;=10,0.5,IF(ABS(F94)&lt;=25,1,IF(ABS(F94)&lt;=100,2,10)))</f>
        <v>2</v>
      </c>
      <c r="J94" s="69">
        <f>IF(G94&lt;-I94,1,0)</f>
        <v>1</v>
      </c>
      <c r="K94" s="69">
        <f>IF(J94=J93,K93+J94,0)</f>
        <v>1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-0.009584222699999999</v>
      </c>
      <c r="S94" s="65">
        <f>MIN($S$6/100*F94,150)</f>
        <v>3.4572</v>
      </c>
      <c r="T94" s="65">
        <f>MIN($T$6/100*F94,200)</f>
        <v>4.321499999999999</v>
      </c>
      <c r="U94" s="65">
        <f>MIN($U$6/100*F94,250)</f>
        <v>5.762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-0.009584222699999999</v>
      </c>
      <c r="AB94" s="148" t="str">
        <f>IF(AA94&gt;=0,AA94,"")</f>
        <v/>
      </c>
      <c r="AC94" s="82">
        <f>IF(AA94&lt;0,AA94,"")</f>
        <v>-0.009584222699999999</v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50.07</v>
      </c>
      <c r="D95" s="79">
        <f>ROUND(C95,2)</f>
        <v>50.07</v>
      </c>
      <c r="E95" s="65">
        <v>0</v>
      </c>
      <c r="F95" s="66">
        <v>28.81</v>
      </c>
      <c r="G95" s="80">
        <v>-4.793819499999998</v>
      </c>
      <c r="H95" s="68">
        <f>MAX(G95,-0.12*F95)</f>
        <v>-3.4572</v>
      </c>
      <c r="I95" s="68">
        <f>IF(ABS(F95)&lt;=10,0.5,IF(ABS(F95)&lt;=25,1,IF(ABS(F95)&lt;=100,2,10)))</f>
        <v>2</v>
      </c>
      <c r="J95" s="69">
        <f>IF(G95&lt;-I95,1,0)</f>
        <v>1</v>
      </c>
      <c r="K95" s="69">
        <f>IF(J95=J94,K94+J95,0)</f>
        <v>2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-0</v>
      </c>
      <c r="S95" s="65">
        <f>MIN($S$6/100*F95,150)</f>
        <v>3.4572</v>
      </c>
      <c r="T95" s="65">
        <f>MIN($T$6/100*F95,200)</f>
        <v>4.321499999999999</v>
      </c>
      <c r="U95" s="65">
        <f>MIN($U$6/100*F95,250)</f>
        <v>5.762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50</v>
      </c>
      <c r="D96" s="79">
        <f>ROUND(C96,2)</f>
        <v>50</v>
      </c>
      <c r="E96" s="65">
        <v>277.22</v>
      </c>
      <c r="F96" s="66">
        <v>0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</v>
      </c>
      <c r="T96" s="65">
        <f>MIN($T$6/100*F96,200)</f>
        <v>0</v>
      </c>
      <c r="U96" s="65">
        <f>MIN($U$6/100*F96,250)</f>
        <v>0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49.97</v>
      </c>
      <c r="D97" s="79">
        <f>ROUND(C97,2)</f>
        <v>49.97</v>
      </c>
      <c r="E97" s="65">
        <v>375.24</v>
      </c>
      <c r="F97" s="66">
        <v>0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</v>
      </c>
      <c r="T97" s="65">
        <f>MIN($T$6/100*F97,200)</f>
        <v>0</v>
      </c>
      <c r="U97" s="65">
        <f>MIN($U$6/100*F97,250)</f>
        <v>0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</v>
      </c>
      <c r="D98" s="79">
        <f>ROUND(C98,2)</f>
        <v>50</v>
      </c>
      <c r="E98" s="65">
        <v>277.22</v>
      </c>
      <c r="F98" s="66">
        <v>0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</v>
      </c>
      <c r="T98" s="65">
        <f>MIN($T$6/100*F98,200)</f>
        <v>0</v>
      </c>
      <c r="U98" s="65">
        <f>MIN($U$6/100*F98,250)</f>
        <v>0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49.99</v>
      </c>
      <c r="D99" s="79">
        <f>ROUND(C99,2)</f>
        <v>49.99</v>
      </c>
      <c r="E99" s="65">
        <v>309.89</v>
      </c>
      <c r="F99" s="66">
        <v>0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</v>
      </c>
      <c r="T99" s="65">
        <f>MIN($T$6/100*F99,200)</f>
        <v>0</v>
      </c>
      <c r="U99" s="65">
        <f>MIN($U$6/100*F99,250)</f>
        <v>0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50.1</v>
      </c>
      <c r="D100" s="79">
        <f>ROUND(C100,2)</f>
        <v>50.1</v>
      </c>
      <c r="E100" s="65">
        <v>0</v>
      </c>
      <c r="F100" s="66">
        <v>0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</v>
      </c>
      <c r="T100" s="65">
        <f>MIN($T$6/100*F100,200)</f>
        <v>0</v>
      </c>
      <c r="U100" s="65">
        <f>MIN($U$6/100*F100,250)</f>
        <v>0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50.06</v>
      </c>
      <c r="D101" s="79">
        <f>ROUND(C101,2)</f>
        <v>50.06</v>
      </c>
      <c r="E101" s="65">
        <v>0</v>
      </c>
      <c r="F101" s="66">
        <v>0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</v>
      </c>
      <c r="T101" s="65">
        <f>MIN($T$6/100*F101,200)</f>
        <v>0</v>
      </c>
      <c r="U101" s="65">
        <f>MIN($U$6/100*F101,250)</f>
        <v>0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50.06</v>
      </c>
      <c r="D102" s="79">
        <f>ROUND(C102,2)</f>
        <v>50.06</v>
      </c>
      <c r="E102" s="65">
        <v>0</v>
      </c>
      <c r="F102" s="66">
        <v>0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</v>
      </c>
      <c r="T102" s="65">
        <f>MIN($T$6/100*F102,200)</f>
        <v>0</v>
      </c>
      <c r="U102" s="65">
        <f>MIN($U$6/100*F102,250)</f>
        <v>0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50.07</v>
      </c>
      <c r="D103" s="104">
        <f>ROUND(C103,2)</f>
        <v>50.07</v>
      </c>
      <c r="E103" s="65">
        <v>0</v>
      </c>
      <c r="F103" s="66">
        <v>0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</v>
      </c>
      <c r="T103" s="112">
        <f>MIN($T$6/100*F103,200)</f>
        <v>0</v>
      </c>
      <c r="U103" s="112">
        <f>MIN($U$6/100*F103,250)</f>
        <v>0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50.00010416666668</v>
      </c>
      <c r="D104" s="118">
        <f>ROUND(C104,2)</f>
        <v>50</v>
      </c>
      <c r="E104" s="119">
        <f>AVERAGE(E6:E103)</f>
        <v>252.7285416666666</v>
      </c>
      <c r="F104" s="119">
        <f>AVERAGE(F6:F103)</f>
        <v>9.603333333333325</v>
      </c>
      <c r="G104" s="120">
        <f>SUM(G8:G103)/4</f>
        <v>-4.366286874999999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-0.012106298487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-0.012106298487</v>
      </c>
      <c r="AB104" s="125">
        <f>SUM(AB8:AB103)</f>
        <v>0</v>
      </c>
      <c r="AC104" s="126">
        <f>SUM(AC8:AC103)</f>
        <v>-0.012106298487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-0.012106298487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55.444</v>
      </c>
      <c r="AH152" s="92">
        <f>MIN(AG152,$C$2)</f>
        <v>55.444</v>
      </c>
    </row>
    <row r="153" spans="1:37" customHeight="1" ht="15.75">
      <c r="AE153" s="17"/>
      <c r="AF153" s="143">
        <f>ROUND((AF152-0.01),2)</f>
        <v>50.03</v>
      </c>
      <c r="AG153" s="144">
        <f>2*$A$2/5</f>
        <v>110.888</v>
      </c>
      <c r="AH153" s="92">
        <f>MIN(AG153,$C$2)</f>
        <v>110.888</v>
      </c>
    </row>
    <row r="154" spans="1:37" customHeight="1" ht="15.75">
      <c r="AE154" s="17"/>
      <c r="AF154" s="143">
        <f>ROUND((AF153-0.01),2)</f>
        <v>50.02</v>
      </c>
      <c r="AG154" s="144">
        <f>3*$A$2/5</f>
        <v>166.332</v>
      </c>
      <c r="AH154" s="92">
        <f>MIN(AG154,$C$2)</f>
        <v>166.332</v>
      </c>
    </row>
    <row r="155" spans="1:37" customHeight="1" ht="15.75">
      <c r="AE155" s="17"/>
      <c r="AF155" s="143">
        <f>ROUND((AF154-0.01),2)</f>
        <v>50.01</v>
      </c>
      <c r="AG155" s="144">
        <f>4*$A$2/5</f>
        <v>221.776</v>
      </c>
      <c r="AH155" s="92">
        <f>MIN(AG155,$C$2)</f>
        <v>221.776</v>
      </c>
    </row>
    <row r="156" spans="1:37" customHeight="1" ht="15.75">
      <c r="AE156" s="17"/>
      <c r="AF156" s="143">
        <f>ROUND((AF155-0.01),2)</f>
        <v>50</v>
      </c>
      <c r="AG156" s="144">
        <f>5*$A$2/5</f>
        <v>277.22</v>
      </c>
      <c r="AH156" s="92">
        <f>MIN(AG156,$C$2)</f>
        <v>277.22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309.89375</v>
      </c>
      <c r="AH157" s="92">
        <f>MIN(AG157,$C$2)</f>
        <v>309.89375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342.5675</v>
      </c>
      <c r="AH158" s="92">
        <f>MIN(AG158,$C$2)</f>
        <v>342.5675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375.24125</v>
      </c>
      <c r="AH159" s="92">
        <f>MIN(AG159,$C$2)</f>
        <v>375.24125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407.915</v>
      </c>
      <c r="AH160" s="92">
        <f>MIN(AG160,$C$2)</f>
        <v>407.915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440.58875</v>
      </c>
      <c r="AH161" s="92">
        <f>MIN(AG161,$C$2)</f>
        <v>440.58875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473.2625</v>
      </c>
      <c r="AH162" s="92">
        <f>MIN(AG162,$C$2)</f>
        <v>473.2625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505.93625</v>
      </c>
      <c r="AH163" s="92">
        <f>MIN(AG163,$C$2)</f>
        <v>505.93625</v>
      </c>
    </row>
    <row r="164" spans="1:37" customHeight="1" ht="15">
      <c r="AE164" s="17"/>
      <c r="AF164" s="143">
        <f>ROUND((AF163-0.01),2)</f>
        <v>49.92</v>
      </c>
      <c r="AG164" s="144">
        <f>400+8*$A$2/16</f>
        <v>538.61</v>
      </c>
      <c r="AH164" s="145">
        <f>MIN(AG164,$C$2)</f>
        <v>538.61</v>
      </c>
    </row>
    <row r="165" spans="1:37" customHeight="1" ht="15">
      <c r="AE165" s="17"/>
      <c r="AF165" s="143">
        <f>ROUND((AF164-0.01),2)</f>
        <v>49.91</v>
      </c>
      <c r="AG165" s="144">
        <f>450+7*$A$2/16</f>
        <v>571.2837500000001</v>
      </c>
      <c r="AH165" s="145">
        <f>MIN(AG165,$C$2)</f>
        <v>571.2837500000001</v>
      </c>
    </row>
    <row r="166" spans="1:37" customHeight="1" ht="15">
      <c r="AE166" s="17"/>
      <c r="AF166" s="143">
        <f>ROUND((AF165-0.01),2)</f>
        <v>49.9</v>
      </c>
      <c r="AG166" s="144">
        <f>500+6*$A$2/16</f>
        <v>603.9575</v>
      </c>
      <c r="AH166" s="145">
        <f>MIN(AG166,$C$2)</f>
        <v>603.9575</v>
      </c>
    </row>
    <row r="167" spans="1:37" customHeight="1" ht="15">
      <c r="AE167" s="17"/>
      <c r="AF167" s="143">
        <f>ROUND((AF166-0.01),2)</f>
        <v>49.89</v>
      </c>
      <c r="AG167" s="144">
        <f>550+5*$A$2/16</f>
        <v>636.63125</v>
      </c>
      <c r="AH167" s="145">
        <f>MIN(AG167,$C$2)</f>
        <v>636.63125</v>
      </c>
    </row>
    <row r="168" spans="1:37" customHeight="1" ht="15">
      <c r="AE168" s="17"/>
      <c r="AF168" s="143">
        <f>ROUND((AF167-0.01),2)</f>
        <v>49.88</v>
      </c>
      <c r="AG168" s="144">
        <f>600+4*$A$2/16</f>
        <v>669.3050000000001</v>
      </c>
      <c r="AH168" s="145">
        <f>MIN(AG168,$C$2)</f>
        <v>669.3050000000001</v>
      </c>
    </row>
    <row r="169" spans="1:37" customHeight="1" ht="15">
      <c r="AE169" s="17"/>
      <c r="AF169" s="143">
        <f>ROUND((AF168-0.01),2)</f>
        <v>49.87</v>
      </c>
      <c r="AG169" s="144">
        <f>650+3*$A$2/16</f>
        <v>701.97875</v>
      </c>
      <c r="AH169" s="145">
        <f>MIN(AG169,$C$2)</f>
        <v>701.97875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734.6525</v>
      </c>
      <c r="AH170" s="145">
        <f>MIN(AG170,$C$2)</f>
        <v>734.6525</v>
      </c>
    </row>
    <row r="171" spans="1:37" customHeight="1" ht="15">
      <c r="AE171" s="17"/>
      <c r="AF171" s="143">
        <f>ROUND((AF170-0.01),2)</f>
        <v>49.85</v>
      </c>
      <c r="AG171" s="144">
        <f>750+1*$A$2/16</f>
        <v>767.32625</v>
      </c>
      <c r="AH171" s="145">
        <f>MIN(AG171,$C$2)</f>
        <v>767.32625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2019-07-26T16:16:07+05:30</dcterms:created>
  <dcterms:modified xsi:type="dcterms:W3CDTF">2022-01-30T21:09:30+05:30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