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<sst xmlns="http://schemas.openxmlformats.org/spreadsheetml/2006/main" uniqueCount="63">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</sst>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"/>
    <numFmt numFmtId="171" formatCode="0.0000000"/>
    <numFmt numFmtId="172" formatCode="[h]:mm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0"/>
      <i val="0"/>
      <strike val="0"/>
      <u val="singl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F99FF"/>
        <bgColor rgb="FFFF99CC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15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true" hidden="false"/>
    </xf>
    <xf xfId="0" fontId="0" numFmtId="0" fillId="4" borderId="2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2" numFmtId="0" fillId="5" borderId="3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6" borderId="4" applyFont="1" applyNumberFormat="0" applyFill="1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6" borderId="5" applyFont="1" applyNumberFormat="0" applyFill="1" applyBorder="1" applyAlignment="1" applyProtection="true">
      <alignment horizontal="center" vertical="center" textRotation="0" wrapText="false" shrinkToFit="false"/>
      <protection locked="true" hidden="false"/>
    </xf>
    <xf xfId="0" fontId="0" numFmtId="0" fillId="6" borderId="5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3" numFmtId="0" fillId="6" borderId="5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3" numFmtId="0" fillId="6" borderId="6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3" numFmtId="0" fillId="6" borderId="2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3" numFmtId="0" fillId="7" borderId="7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4" numFmtId="2" fillId="7" borderId="2" applyFont="1" applyNumberFormat="1" applyFill="1" applyBorder="1" applyAlignment="0" applyProtection="true">
      <alignment horizontal="general" vertical="bottom" textRotation="0" wrapText="false" shrinkToFit="false"/>
      <protection locked="true" hidden="false"/>
    </xf>
    <xf xfId="0" fontId="3" numFmtId="0" fillId="7" borderId="8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5" numFmtId="9" fillId="8" borderId="3" applyFont="1" applyNumberFormat="1" applyFill="1" applyBorder="1" applyAlignment="1" applyProtection="true">
      <alignment horizontal="right" vertical="bottom" textRotation="0" wrapText="false" shrinkToFit="false"/>
      <protection locked="true" hidden="false"/>
    </xf>
    <xf xfId="0" fontId="3" numFmtId="0" fillId="9" borderId="9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0" borderId="10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9" borderId="11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locked="true" hidden="false"/>
    </xf>
    <xf xfId="0" fontId="2" numFmtId="0" fillId="3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4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6" numFmtId="2" fillId="5" borderId="12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4" borderId="0" applyFont="1" applyNumberFormat="0" applyFill="1" applyBorder="0" applyAlignment="1" applyProtection="true">
      <alignment horizontal="center" vertical="bottom" textRotation="0" wrapText="false" shrinkToFit="false"/>
      <protection locked="true" hidden="false"/>
    </xf>
    <xf xfId="0" fontId="1" numFmtId="164" fillId="11" borderId="1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9" fillId="8" borderId="13" applyFont="1" applyNumberFormat="1" applyFill="1" applyBorder="1" applyAlignment="1" applyProtection="true">
      <alignment horizontal="right" vertical="bottom" textRotation="0" wrapText="false" shrinkToFit="false"/>
      <protection locked="true" hidden="false"/>
    </xf>
    <xf xfId="0" fontId="3" numFmtId="0" fillId="9" borderId="14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0" borderId="15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9" borderId="16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4" borderId="17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164" fillId="4" borderId="0" applyFont="0" applyNumberFormat="1" applyFill="1" applyBorder="0" applyAlignment="0" applyProtection="true">
      <alignment horizontal="general" vertical="bottom" textRotation="0" wrapText="false" shrinkToFit="false"/>
      <protection locked="true" hidden="false"/>
    </xf>
    <xf xfId="0" fontId="7" numFmtId="164" fillId="11" borderId="12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5" numFmtId="9" fillId="8" borderId="13" applyFont="1" applyNumberFormat="1" applyFill="1" applyBorder="1" applyAlignment="1" applyProtection="true">
      <alignment horizontal="right" vertical="bottom" textRotation="0" wrapText="false" shrinkToFit="false"/>
      <protection locked="true" hidden="false"/>
    </xf>
    <xf xfId="0" fontId="8" numFmtId="0" fillId="4" borderId="17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9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 hidden="false"/>
    </xf>
    <xf xfId="0" fontId="10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true" hidden="false"/>
    </xf>
    <xf xfId="0" fontId="10" numFmtId="166" fillId="4" borderId="0" applyFont="1" applyNumberFormat="1" applyFill="1" applyBorder="0" applyAlignment="1" applyProtection="true">
      <alignment horizontal="center" vertical="bottom" textRotation="0" wrapText="true" shrinkToFit="false"/>
      <protection locked="true" hidden="false"/>
    </xf>
    <xf xfId="0" fontId="11" numFmtId="166" fillId="3" borderId="1" applyFont="1" applyNumberFormat="1" applyFill="1" applyBorder="1" applyAlignment="1" applyProtection="true">
      <alignment horizontal="center" vertical="bottom" textRotation="0" wrapText="true" shrinkToFit="false"/>
      <protection locked="true" hidden="false"/>
    </xf>
    <xf xfId="0" fontId="10" numFmtId="166" fillId="2" borderId="18" applyFont="1" applyNumberFormat="1" applyFill="0" applyBorder="1" applyAlignment="1" applyProtection="true">
      <alignment horizontal="general" vertical="bottom" textRotation="0" wrapText="true" shrinkToFit="false"/>
      <protection locked="true" hidden="false"/>
    </xf>
    <xf xfId="0" fontId="10" numFmtId="166" fillId="8" borderId="19" applyFont="1" applyNumberFormat="1" applyFill="1" applyBorder="1" applyAlignment="1" applyProtection="true">
      <alignment horizontal="center" vertical="bottom" textRotation="0" wrapText="true" shrinkToFit="false"/>
      <protection locked="true" hidden="false"/>
    </xf>
    <xf xfId="0" fontId="3" numFmtId="0" fillId="9" borderId="20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0" borderId="21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9" borderId="22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6" numFmtId="0" fillId="12" borderId="4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6" numFmtId="0" fillId="12" borderId="5" applyFont="1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2" borderId="5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2" borderId="6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3" numFmtId="0" fillId="13" borderId="23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3" borderId="10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3" borderId="11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24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25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12" numFmtId="0" fillId="8" borderId="25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26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8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2" fillId="14" borderId="27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2" fillId="14" borderId="15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2" fillId="14" borderId="16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28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29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30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8" borderId="31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167" fillId="2" borderId="32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7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8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5" borderId="33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13" numFmtId="2" fillId="16" borderId="33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13" numFmtId="170" fillId="16" borderId="33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171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34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35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7" fillId="2" borderId="27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7" fillId="2" borderId="15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3" borderId="15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2" borderId="15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9" fillId="3" borderId="15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171" fillId="2" borderId="15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16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36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3" borderId="4" applyFont="0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6" borderId="6" applyFont="0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6" borderId="17" applyFont="0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6" borderId="18" applyFont="0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2" borderId="37" applyFont="0" applyNumberFormat="0" applyFill="0" applyBorder="1" applyAlignment="1" applyProtection="true">
      <alignment horizontal="center" vertical="bottom" textRotation="0" wrapText="true" shrinkToFit="false"/>
      <protection locked="true" hidden="false"/>
    </xf>
    <xf xfId="0" fontId="14" numFmtId="2" fillId="2" borderId="38" applyFont="1" applyNumberFormat="1" applyFill="0" applyBorder="1" applyAlignment="1" applyProtection="true">
      <alignment horizontal="center" vertical="top" textRotation="0" wrapText="false" shrinkToFit="true"/>
      <protection locked="true" hidden="false"/>
    </xf>
    <xf xfId="0" fontId="15" numFmtId="2" fillId="14" borderId="27" applyFont="1" applyNumberFormat="1" applyFill="1" applyBorder="1" applyAlignment="1" applyProtection="true">
      <alignment horizontal="center" vertical="top" textRotation="0" wrapText="false" shrinkToFit="true"/>
      <protection locked="true" hidden="false"/>
    </xf>
    <xf xfId="0" fontId="15" numFmtId="2" fillId="14" borderId="16" applyFont="1" applyNumberFormat="1" applyFill="1" applyBorder="1" applyAlignment="1" applyProtection="true">
      <alignment horizontal="center" vertical="top" textRotation="0" wrapText="false" shrinkToFit="true"/>
      <protection locked="true" hidden="false"/>
    </xf>
    <xf xfId="0" fontId="6" numFmtId="2" fillId="14" borderId="15" applyFont="1" applyNumberFormat="1" applyFill="1" applyBorder="1" applyAlignment="1" applyProtection="true">
      <alignment horizontal="center" vertical="top" textRotation="0" wrapText="true" shrinkToFit="false"/>
      <protection locked="true" hidden="false"/>
    </xf>
    <xf xfId="0" fontId="14" numFmtId="2" fillId="2" borderId="39" applyFont="1" applyNumberFormat="1" applyFill="0" applyBorder="1" applyAlignment="1" applyProtection="true">
      <alignment horizontal="center" vertical="top" textRotation="0" wrapText="false" shrinkToFit="true"/>
      <protection locked="true" hidden="false"/>
    </xf>
    <xf xfId="0" fontId="0" numFmtId="168" fillId="2" borderId="0" applyFont="0" applyNumberFormat="1" applyFill="0" applyBorder="0" applyAlignment="1" applyProtection="true">
      <alignment horizontal="center" vertical="bottom" textRotation="0" wrapText="false" shrinkToFit="false"/>
      <protection locked="true" hidden="false"/>
    </xf>
    <xf xfId="0" fontId="0" numFmtId="168" fillId="2" borderId="0" applyFont="0" applyNumberFormat="1" applyFill="0" applyBorder="0" applyAlignment="0" applyProtection="true">
      <alignment horizontal="general" vertical="bottom" textRotation="0" wrapText="false" shrinkToFit="false"/>
      <protection locked="true" hidden="false"/>
    </xf>
    <xf xfId="0" fontId="5" numFmtId="2" fillId="14" borderId="27" applyFont="1" applyNumberFormat="1" applyFill="1" applyBorder="1" applyAlignment="1" applyProtection="true">
      <alignment horizontal="center" vertical="bottom" textRotation="0" wrapText="true" shrinkToFit="false"/>
      <protection locked="true" hidden="false"/>
    </xf>
    <xf xfId="0" fontId="5" numFmtId="2" fillId="14" borderId="27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5" numFmtId="2" fillId="14" borderId="15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0" applyFont="0" applyNumberFormat="1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167" fillId="2" borderId="40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2" fillId="2" borderId="2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3" borderId="21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2" borderId="2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8" fillId="2" borderId="2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69" fillId="3" borderId="21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2" borderId="4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5" borderId="41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13" numFmtId="2" fillId="16" borderId="41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13" numFmtId="170" fillId="16" borderId="41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168" fillId="2" borderId="4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1" fillId="2" borderId="4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1" fillId="2" borderId="2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22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42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7" borderId="43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7" borderId="44" applyFont="0" applyNumberFormat="1" applyFill="1" applyBorder="1" applyAlignment="1" applyProtection="true">
      <alignment horizontal="center" vertical="center" textRotation="0" wrapText="false" shrinkToFit="false"/>
      <protection locked="true" hidden="false"/>
    </xf>
    <xf xfId="0" fontId="0" numFmtId="168" fillId="17" borderId="44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7" borderId="44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170" fillId="17" borderId="44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168" fillId="17" borderId="45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7" borderId="45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2" fillId="18" borderId="46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7" borderId="47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7" borderId="48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17" borderId="6" applyFont="0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2" borderId="0" applyFont="0" applyNumberFormat="0" applyFill="0" applyBorder="0" applyAlignment="1" applyProtection="true">
      <alignment horizontal="right" vertical="bottom" textRotation="0" wrapText="false" shrinkToFit="false"/>
      <protection locked="true" hidden="false"/>
    </xf>
    <xf xfId="0" fontId="0" numFmtId="0" fillId="19" borderId="17" applyFont="0" applyNumberFormat="0" applyFill="1" applyBorder="1" applyAlignment="1" applyProtection="true">
      <alignment horizontal="right" vertical="bottom" textRotation="0" wrapText="false" shrinkToFit="false"/>
      <protection locked="true" hidden="false"/>
    </xf>
    <xf xfId="0" fontId="3" numFmtId="2" fillId="20" borderId="49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19" borderId="18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2" borderId="1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2" fillId="21" borderId="13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2" fillId="22" borderId="19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0" fillId="19" borderId="17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9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19" borderId="50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9" borderId="5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9" borderId="52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3" numFmtId="168" fillId="2" borderId="0" applyFont="1" applyNumberFormat="1" applyFill="0" applyBorder="0" applyAlignment="1" applyProtection="true">
      <alignment horizontal="center" vertical="bottom" textRotation="0" wrapText="false" shrinkToFit="false"/>
      <protection locked="true" hidden="false"/>
    </xf>
    <xf xfId="0" fontId="3" numFmtId="0" fillId="14" borderId="27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4" borderId="15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4" borderId="16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2" fillId="14" borderId="53" applyFont="1" applyNumberFormat="1" applyFill="1" applyBorder="1" applyAlignment="1" applyProtection="true">
      <alignment horizontal="center" vertical="bottom" textRotation="0" wrapText="false" shrinkToFit="false"/>
      <protection locked="true" hidden="false"/>
    </xf>
    <xf xfId="0" fontId="3" numFmtId="0" fillId="14" borderId="54" applyFont="1" applyNumberFormat="0" applyFill="1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15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2" fillId="2" borderId="2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0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3" fillId="2" borderId="33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3" fillId="2" borderId="15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  <xf xfId="0" fontId="0" numFmtId="173" fillId="2" borderId="21" applyFont="0" applyNumberFormat="1" applyFill="0" applyBorder="1" applyAlignment="1" applyProtection="true">
      <alignment horizontal="center" vertical="bottom" textRotation="0" wrapText="false" shrinkToFit="false"/>
      <protection locked="true" hidden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92D050"/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cols>
    <col min="18" max="18" width="19" customWidth="true" style="0"/>
    <col min="25" max="25" width="19.42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0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255.962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7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75">
      <c r="A8" s="61">
        <v>0</v>
      </c>
      <c r="B8" s="62">
        <v>0.0104166666666667</v>
      </c>
      <c r="C8" s="63">
        <v>50</v>
      </c>
      <c r="D8" s="64">
        <f>ROUND(C8,2)</f>
        <v>50</v>
      </c>
      <c r="E8" s="65">
        <v>255.96</v>
      </c>
      <c r="F8" s="66">
        <v>26.85</v>
      </c>
      <c r="G8" s="67">
        <v>0</v>
      </c>
      <c r="H8" s="68">
        <f>MAX(G8,-0.12*F8)</f>
        <v>0</v>
      </c>
      <c r="I8" s="68">
        <f>IF(ABS(F8)&lt;=10,0.5,IF(ABS(F8)&lt;=25,1,IF(ABS(F8)&lt;=100,2,10)))</f>
        <v>2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3.222</v>
      </c>
      <c r="T8" s="65">
        <f>MIN($T$6/100*F8,200)</f>
        <v>4.0275</v>
      </c>
      <c r="U8" s="65">
        <f>MIN($U$6/100*F8,250)</f>
        <v>5.370000000000001</v>
      </c>
      <c r="V8" s="65">
        <v>0.2</v>
      </c>
      <c r="W8" s="65">
        <v>0.2</v>
      </c>
      <c r="X8" s="65">
        <v>0.6</v>
      </c>
      <c r="Y8" s="73">
        <f>IF(AND(D8&lt;49.85,G8&gt;0),$C$2*ABS(G8)/40000,(SUMPRODUCT(--(G8&gt;$S8:$U8),(G8-$S8:$U8),($V8:$X8)))*E8/40000)</f>
        <v>0</v>
      </c>
      <c r="Z8" s="73">
        <f>IF(AND(C8&gt;=50.1,G8&lt;0),($A$2)*ABS(G8)/40000,0)</f>
        <v>0</v>
      </c>
      <c r="AA8" s="73">
        <f>R8+Y8+Z8</f>
        <v>0</v>
      </c>
      <c r="AB8" s="73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75">
      <c r="A9" s="76">
        <v>0.0104166666666667</v>
      </c>
      <c r="B9" s="77">
        <v>0.0208333333333333</v>
      </c>
      <c r="C9" s="78">
        <v>50.02</v>
      </c>
      <c r="D9" s="79">
        <f>ROUND(C9,2)</f>
        <v>50.02</v>
      </c>
      <c r="E9" s="65">
        <v>153.58</v>
      </c>
      <c r="F9" s="66">
        <v>26.85</v>
      </c>
      <c r="G9" s="80">
        <v>0</v>
      </c>
      <c r="H9" s="68">
        <f>MAX(G9,-0.12*F9)</f>
        <v>0</v>
      </c>
      <c r="I9" s="68">
        <f>IF(ABS(F9)&lt;=10,0.5,IF(ABS(F9)&lt;=25,1,IF(ABS(F9)&lt;=100,2,10)))</f>
        <v>2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3.222</v>
      </c>
      <c r="T9" s="65">
        <f>MIN($T$6/100*F9,200)</f>
        <v>4.0275</v>
      </c>
      <c r="U9" s="65">
        <f>MIN($U$6/100*F9,250)</f>
        <v>5.370000000000001</v>
      </c>
      <c r="V9" s="65">
        <v>0.2</v>
      </c>
      <c r="W9" s="65">
        <v>0.2</v>
      </c>
      <c r="X9" s="65">
        <v>0.6</v>
      </c>
      <c r="Y9" s="73">
        <f>IF(AND(D9&lt;49.85,G9&gt;0),$C$2*ABS(G9)/40000,(SUMPRODUCT(--(G9&gt;$S9:$U9),(G9-$S9:$U9),($V9:$X9)))*E9/40000)</f>
        <v>0</v>
      </c>
      <c r="Z9" s="73">
        <f>IF(AND(C9&gt;=50.1,G9&lt;0),($A$2)*ABS(G9)/40000,0)</f>
        <v>0</v>
      </c>
      <c r="AA9" s="73">
        <f>R9+Y9+Z9</f>
        <v>0</v>
      </c>
      <c r="AB9" s="81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75">
      <c r="A10" s="76">
        <v>0.0208333333333333</v>
      </c>
      <c r="B10" s="77">
        <v>0.03125</v>
      </c>
      <c r="C10" s="78">
        <v>50.04</v>
      </c>
      <c r="D10" s="79">
        <f>ROUND(C10,2)</f>
        <v>50.04</v>
      </c>
      <c r="E10" s="65">
        <v>51.19</v>
      </c>
      <c r="F10" s="66">
        <v>26.85</v>
      </c>
      <c r="G10" s="80">
        <v>0</v>
      </c>
      <c r="H10" s="68">
        <f>MAX(G10,-0.12*F10)</f>
        <v>0</v>
      </c>
      <c r="I10" s="68">
        <f>IF(ABS(F10)&lt;=10,0.5,IF(ABS(F10)&lt;=25,1,IF(ABS(F10)&lt;=100,2,10)))</f>
        <v>2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3.222</v>
      </c>
      <c r="T10" s="65">
        <f>MIN($T$6/100*F10,200)</f>
        <v>4.0275</v>
      </c>
      <c r="U10" s="65">
        <f>MIN($U$6/100*F10,250)</f>
        <v>5.370000000000001</v>
      </c>
      <c r="V10" s="65">
        <v>0.2</v>
      </c>
      <c r="W10" s="65">
        <v>0.2</v>
      </c>
      <c r="X10" s="65">
        <v>0.6</v>
      </c>
      <c r="Y10" s="73">
        <f>IF(AND(D10&lt;49.85,G10&gt;0),$C$2*ABS(G10)/40000,(SUMPRODUCT(--(G10&gt;$S10:$U10),(G10-$S10:$U10),($V10:$X10)))*E10/40000)</f>
        <v>0</v>
      </c>
      <c r="Z10" s="73">
        <f>IF(AND(C10&gt;=50.1,G10&lt;0),($A$2)*ABS(G10)/40000,0)</f>
        <v>0</v>
      </c>
      <c r="AA10" s="73">
        <f>R10+Y10+Z10</f>
        <v>0</v>
      </c>
      <c r="AB10" s="81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75">
      <c r="A11" s="76">
        <v>0.03125</v>
      </c>
      <c r="B11" s="77">
        <v>0.0416666666666667</v>
      </c>
      <c r="C11" s="78">
        <v>50</v>
      </c>
      <c r="D11" s="79">
        <f>ROUND(C11,2)</f>
        <v>50</v>
      </c>
      <c r="E11" s="65">
        <v>255.96</v>
      </c>
      <c r="F11" s="66">
        <v>26.85</v>
      </c>
      <c r="G11" s="80">
        <v>0</v>
      </c>
      <c r="H11" s="68">
        <f>MAX(G11,-0.12*F11)</f>
        <v>0</v>
      </c>
      <c r="I11" s="68">
        <f>IF(ABS(F11)&lt;=10,0.5,IF(ABS(F11)&lt;=25,1,IF(ABS(F11)&lt;=100,2,10)))</f>
        <v>2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3.222</v>
      </c>
      <c r="T11" s="65">
        <f>MIN($T$6/100*F11,200)</f>
        <v>4.0275</v>
      </c>
      <c r="U11" s="65">
        <f>MIN($U$6/100*F11,250)</f>
        <v>5.370000000000001</v>
      </c>
      <c r="V11" s="65">
        <v>0.2</v>
      </c>
      <c r="W11" s="65">
        <v>0.2</v>
      </c>
      <c r="X11" s="65">
        <v>0.6</v>
      </c>
      <c r="Y11" s="73">
        <f>IF(AND(D11&lt;49.85,G11&gt;0),$C$2*ABS(G11)/40000,(SUMPRODUCT(--(G11&gt;$S11:$U11),(G11-$S11:$U11),($V11:$X11)))*E11/40000)</f>
        <v>0</v>
      </c>
      <c r="Z11" s="73">
        <f>IF(AND(C11&gt;=50.1,G11&lt;0),($A$2)*ABS(G11)/40000,0)</f>
        <v>0</v>
      </c>
      <c r="AA11" s="73">
        <f>R11+Y11+Z11</f>
        <v>0</v>
      </c>
      <c r="AB11" s="81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75">
      <c r="A12" s="76">
        <v>0.0416666666666667</v>
      </c>
      <c r="B12" s="77">
        <v>0.0520833333333334</v>
      </c>
      <c r="C12" s="78">
        <v>49.99</v>
      </c>
      <c r="D12" s="79">
        <f>ROUND(C12,2)</f>
        <v>49.99</v>
      </c>
      <c r="E12" s="65">
        <v>289.96</v>
      </c>
      <c r="F12" s="66">
        <v>26.85</v>
      </c>
      <c r="G12" s="80">
        <v>0</v>
      </c>
      <c r="H12" s="68">
        <f>MAX(G12,-0.12*F12)</f>
        <v>0</v>
      </c>
      <c r="I12" s="68">
        <f>IF(ABS(F12)&lt;=10,0.5,IF(ABS(F12)&lt;=25,1,IF(ABS(F12)&lt;=100,2,10)))</f>
        <v>2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3.222</v>
      </c>
      <c r="T12" s="65">
        <f>MIN($T$6/100*F12,200)</f>
        <v>4.0275</v>
      </c>
      <c r="U12" s="65">
        <f>MIN($U$6/100*F12,250)</f>
        <v>5.370000000000001</v>
      </c>
      <c r="V12" s="65">
        <v>0.2</v>
      </c>
      <c r="W12" s="65">
        <v>0.2</v>
      </c>
      <c r="X12" s="65">
        <v>0.6</v>
      </c>
      <c r="Y12" s="73">
        <f>IF(AND(D12&lt;49.85,G12&gt;0),$C$2*ABS(G12)/40000,(SUMPRODUCT(--(G12&gt;$S12:$U12),(G12-$S12:$U12),($V12:$X12)))*E12/40000)</f>
        <v>0</v>
      </c>
      <c r="Z12" s="73">
        <f>IF(AND(C12&gt;=50.1,G12&lt;0),($A$2)*ABS(G12)/40000,0)</f>
        <v>0</v>
      </c>
      <c r="AA12" s="73">
        <f>R12+Y12+Z12</f>
        <v>0</v>
      </c>
      <c r="AB12" s="81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75">
      <c r="A13" s="76">
        <v>0.0520833333333333</v>
      </c>
      <c r="B13" s="77">
        <v>0.0625</v>
      </c>
      <c r="C13" s="78">
        <v>50.04</v>
      </c>
      <c r="D13" s="79">
        <f>ROUND(C13,2)</f>
        <v>50.04</v>
      </c>
      <c r="E13" s="65">
        <v>51.19</v>
      </c>
      <c r="F13" s="66">
        <v>26.85</v>
      </c>
      <c r="G13" s="80">
        <v>0</v>
      </c>
      <c r="H13" s="68">
        <f>MAX(G13,-0.12*F13)</f>
        <v>0</v>
      </c>
      <c r="I13" s="68">
        <f>IF(ABS(F13)&lt;=10,0.5,IF(ABS(F13)&lt;=25,1,IF(ABS(F13)&lt;=100,2,10)))</f>
        <v>2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3.222</v>
      </c>
      <c r="T13" s="65">
        <f>MIN($T$6/100*F13,200)</f>
        <v>4.0275</v>
      </c>
      <c r="U13" s="65">
        <f>MIN($U$6/100*F13,250)</f>
        <v>5.370000000000001</v>
      </c>
      <c r="V13" s="65">
        <v>0.2</v>
      </c>
      <c r="W13" s="65">
        <v>0.2</v>
      </c>
      <c r="X13" s="65">
        <v>0.6</v>
      </c>
      <c r="Y13" s="73">
        <f>IF(AND(D13&lt;49.85,G13&gt;0),$C$2*ABS(G13)/40000,(SUMPRODUCT(--(G13&gt;$S13:$U13),(G13-$S13:$U13),($V13:$X13)))*E13/40000)</f>
        <v>0</v>
      </c>
      <c r="Z13" s="73">
        <f>IF(AND(C13&gt;=50.1,G13&lt;0),($A$2)*ABS(G13)/40000,0)</f>
        <v>0</v>
      </c>
      <c r="AA13" s="73">
        <f>R13+Y13+Z13</f>
        <v>0</v>
      </c>
      <c r="AB13" s="81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75">
      <c r="A14" s="76">
        <v>0.0625</v>
      </c>
      <c r="B14" s="77">
        <v>0.0729166666666667</v>
      </c>
      <c r="C14" s="78">
        <v>50.03</v>
      </c>
      <c r="D14" s="79">
        <f>ROUND(C14,2)</f>
        <v>50.03</v>
      </c>
      <c r="E14" s="65">
        <v>102.38</v>
      </c>
      <c r="F14" s="66">
        <v>26.85</v>
      </c>
      <c r="G14" s="80">
        <v>0</v>
      </c>
      <c r="H14" s="68">
        <f>MAX(G14,-0.12*F14)</f>
        <v>0</v>
      </c>
      <c r="I14" s="68">
        <f>IF(ABS(F14)&lt;=10,0.5,IF(ABS(F14)&lt;=25,1,IF(ABS(F14)&lt;=100,2,10)))</f>
        <v>2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3.222</v>
      </c>
      <c r="T14" s="65">
        <f>MIN($T$6/100*F14,200)</f>
        <v>4.0275</v>
      </c>
      <c r="U14" s="65">
        <f>MIN($U$6/100*F14,250)</f>
        <v>5.370000000000001</v>
      </c>
      <c r="V14" s="65">
        <v>0.2</v>
      </c>
      <c r="W14" s="65">
        <v>0.2</v>
      </c>
      <c r="X14" s="65">
        <v>0.6</v>
      </c>
      <c r="Y14" s="73">
        <f>IF(AND(D14&lt;49.85,G14&gt;0),$C$2*ABS(G14)/40000,(SUMPRODUCT(--(G14&gt;$S14:$U14),(G14-$S14:$U14),($V14:$X14)))*E14/40000)</f>
        <v>0</v>
      </c>
      <c r="Z14" s="73">
        <f>IF(AND(C14&gt;=50.1,G14&lt;0),($A$2)*ABS(G14)/40000,0)</f>
        <v>0</v>
      </c>
      <c r="AA14" s="73">
        <f>R14+Y14+Z14</f>
        <v>0</v>
      </c>
      <c r="AB14" s="81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75">
      <c r="A15" s="76">
        <v>0.0729166666666667</v>
      </c>
      <c r="B15" s="77">
        <v>0.0833333333333334</v>
      </c>
      <c r="C15" s="78">
        <v>49.99</v>
      </c>
      <c r="D15" s="79">
        <f>ROUND(C15,2)</f>
        <v>49.99</v>
      </c>
      <c r="E15" s="65">
        <v>289.96</v>
      </c>
      <c r="F15" s="66">
        <v>26.85</v>
      </c>
      <c r="G15" s="80">
        <v>0</v>
      </c>
      <c r="H15" s="68">
        <f>MAX(G15,-0.12*F15)</f>
        <v>0</v>
      </c>
      <c r="I15" s="68">
        <f>IF(ABS(F15)&lt;=10,0.5,IF(ABS(F15)&lt;=25,1,IF(ABS(F15)&lt;=100,2,10)))</f>
        <v>2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3.222</v>
      </c>
      <c r="T15" s="65">
        <f>MIN($T$6/100*F15,200)</f>
        <v>4.0275</v>
      </c>
      <c r="U15" s="65">
        <f>MIN($U$6/100*F15,250)</f>
        <v>5.370000000000001</v>
      </c>
      <c r="V15" s="65">
        <v>0.2</v>
      </c>
      <c r="W15" s="65">
        <v>0.2</v>
      </c>
      <c r="X15" s="65">
        <v>0.6</v>
      </c>
      <c r="Y15" s="73">
        <f>IF(AND(D15&lt;49.85,G15&gt;0),$C$2*ABS(G15)/40000,(SUMPRODUCT(--(G15&gt;$S15:$U15),(G15-$S15:$U15),($V15:$X15)))*E15/40000)</f>
        <v>0</v>
      </c>
      <c r="Z15" s="73">
        <f>IF(AND(C15&gt;=50.1,G15&lt;0),($A$2)*ABS(G15)/40000,0)</f>
        <v>0</v>
      </c>
      <c r="AA15" s="73">
        <f>R15+Y15+Z15</f>
        <v>0</v>
      </c>
      <c r="AB15" s="81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75">
      <c r="A16" s="76">
        <v>0.0833333333333333</v>
      </c>
      <c r="B16" s="77">
        <v>0.09375</v>
      </c>
      <c r="C16" s="78">
        <v>50.04</v>
      </c>
      <c r="D16" s="79">
        <f>ROUND(C16,2)</f>
        <v>50.04</v>
      </c>
      <c r="E16" s="65">
        <v>51.19</v>
      </c>
      <c r="F16" s="66">
        <v>26.85</v>
      </c>
      <c r="G16" s="80">
        <v>0</v>
      </c>
      <c r="H16" s="68">
        <f>MAX(G16,-0.12*F16)</f>
        <v>0</v>
      </c>
      <c r="I16" s="68">
        <f>IF(ABS(F16)&lt;=10,0.5,IF(ABS(F16)&lt;=25,1,IF(ABS(F16)&lt;=100,2,10)))</f>
        <v>2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3.222</v>
      </c>
      <c r="T16" s="65">
        <f>MIN($T$6/100*F16,200)</f>
        <v>4.0275</v>
      </c>
      <c r="U16" s="65">
        <f>MIN($U$6/100*F16,250)</f>
        <v>5.370000000000001</v>
      </c>
      <c r="V16" s="65">
        <v>0.2</v>
      </c>
      <c r="W16" s="65">
        <v>0.2</v>
      </c>
      <c r="X16" s="65">
        <v>0.6</v>
      </c>
      <c r="Y16" s="73">
        <f>IF(AND(D16&lt;49.85,G16&gt;0),$C$2*ABS(G16)/40000,(SUMPRODUCT(--(G16&gt;$S16:$U16),(G16-$S16:$U16),($V16:$X16)))*E16/40000)</f>
        <v>0</v>
      </c>
      <c r="Z16" s="73">
        <f>IF(AND(C16&gt;=50.1,G16&lt;0),($A$2)*ABS(G16)/40000,0)</f>
        <v>0</v>
      </c>
      <c r="AA16" s="73">
        <f>R16+Y16+Z16</f>
        <v>0</v>
      </c>
      <c r="AB16" s="81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75">
      <c r="A17" s="76">
        <v>0.09375</v>
      </c>
      <c r="B17" s="77">
        <v>0.104166666666667</v>
      </c>
      <c r="C17" s="78">
        <v>50.01</v>
      </c>
      <c r="D17" s="79">
        <f>ROUND(C17,2)</f>
        <v>50.01</v>
      </c>
      <c r="E17" s="65">
        <v>204.77</v>
      </c>
      <c r="F17" s="66">
        <v>26.85</v>
      </c>
      <c r="G17" s="80">
        <v>0</v>
      </c>
      <c r="H17" s="68">
        <f>MAX(G17,-0.12*F17)</f>
        <v>0</v>
      </c>
      <c r="I17" s="68">
        <f>IF(ABS(F17)&lt;=10,0.5,IF(ABS(F17)&lt;=25,1,IF(ABS(F17)&lt;=100,2,10)))</f>
        <v>2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3.222</v>
      </c>
      <c r="T17" s="65">
        <f>MIN($T$6/100*F17,200)</f>
        <v>4.0275</v>
      </c>
      <c r="U17" s="65">
        <f>MIN($U$6/100*F17,250)</f>
        <v>5.370000000000001</v>
      </c>
      <c r="V17" s="65">
        <v>0.2</v>
      </c>
      <c r="W17" s="65">
        <v>0.2</v>
      </c>
      <c r="X17" s="65">
        <v>0.6</v>
      </c>
      <c r="Y17" s="73">
        <f>IF(AND(D17&lt;49.85,G17&gt;0),$C$2*ABS(G17)/40000,(SUMPRODUCT(--(G17&gt;$S17:$U17),(G17-$S17:$U17),($V17:$X17)))*E17/40000)</f>
        <v>0</v>
      </c>
      <c r="Z17" s="73">
        <f>IF(AND(C17&gt;=50.1,G17&lt;0),($A$2)*ABS(G17)/40000,0)</f>
        <v>0</v>
      </c>
      <c r="AA17" s="73">
        <f>R17+Y17+Z17</f>
        <v>0</v>
      </c>
      <c r="AB17" s="81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75">
      <c r="A18" s="76">
        <v>0.104166666666667</v>
      </c>
      <c r="B18" s="77">
        <v>0.114583333333334</v>
      </c>
      <c r="C18" s="78">
        <v>50.01</v>
      </c>
      <c r="D18" s="79">
        <f>ROUND(C18,2)</f>
        <v>50.01</v>
      </c>
      <c r="E18" s="65">
        <v>204.77</v>
      </c>
      <c r="F18" s="66">
        <v>26.85</v>
      </c>
      <c r="G18" s="80">
        <v>0</v>
      </c>
      <c r="H18" s="68">
        <f>MAX(G18,-0.12*F18)</f>
        <v>0</v>
      </c>
      <c r="I18" s="68">
        <f>IF(ABS(F18)&lt;=10,0.5,IF(ABS(F18)&lt;=25,1,IF(ABS(F18)&lt;=100,2,10)))</f>
        <v>2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3.222</v>
      </c>
      <c r="T18" s="65">
        <f>MIN($T$6/100*F18,200)</f>
        <v>4.0275</v>
      </c>
      <c r="U18" s="65">
        <f>MIN($U$6/100*F18,250)</f>
        <v>5.370000000000001</v>
      </c>
      <c r="V18" s="65">
        <v>0.2</v>
      </c>
      <c r="W18" s="65">
        <v>0.2</v>
      </c>
      <c r="X18" s="65">
        <v>0.6</v>
      </c>
      <c r="Y18" s="73">
        <f>IF(AND(D18&lt;49.85,G18&gt;0),$C$2*ABS(G18)/40000,(SUMPRODUCT(--(G18&gt;$S18:$U18),(G18-$S18:$U18),($V18:$X18)))*E18/40000)</f>
        <v>0</v>
      </c>
      <c r="Z18" s="73">
        <f>IF(AND(C18&gt;=50.1,G18&lt;0),($A$2)*ABS(G18)/40000,0)</f>
        <v>0</v>
      </c>
      <c r="AA18" s="73">
        <f>R18+Y18+Z18</f>
        <v>0</v>
      </c>
      <c r="AB18" s="81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75">
      <c r="A19" s="76">
        <v>0.114583333333333</v>
      </c>
      <c r="B19" s="77">
        <v>0.125</v>
      </c>
      <c r="C19" s="78">
        <v>50.03</v>
      </c>
      <c r="D19" s="79">
        <f>ROUND(C19,2)</f>
        <v>50.03</v>
      </c>
      <c r="E19" s="65">
        <v>102.38</v>
      </c>
      <c r="F19" s="66">
        <v>26.85</v>
      </c>
      <c r="G19" s="80">
        <v>0</v>
      </c>
      <c r="H19" s="68">
        <f>MAX(G19,-0.12*F19)</f>
        <v>0</v>
      </c>
      <c r="I19" s="68">
        <f>IF(ABS(F19)&lt;=10,0.5,IF(ABS(F19)&lt;=25,1,IF(ABS(F19)&lt;=100,2,10)))</f>
        <v>2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3.222</v>
      </c>
      <c r="T19" s="65">
        <f>MIN($T$6/100*F19,200)</f>
        <v>4.0275</v>
      </c>
      <c r="U19" s="65">
        <f>MIN($U$6/100*F19,250)</f>
        <v>5.370000000000001</v>
      </c>
      <c r="V19" s="65">
        <v>0.2</v>
      </c>
      <c r="W19" s="65">
        <v>0.2</v>
      </c>
      <c r="X19" s="65">
        <v>0.6</v>
      </c>
      <c r="Y19" s="73">
        <f>IF(AND(D19&lt;49.85,G19&gt;0),$C$2*ABS(G19)/40000,(SUMPRODUCT(--(G19&gt;$S19:$U19),(G19-$S19:$U19),($V19:$X19)))*E19/40000)</f>
        <v>0</v>
      </c>
      <c r="Z19" s="73">
        <f>IF(AND(C19&gt;=50.1,G19&lt;0),($A$2)*ABS(G19)/40000,0)</f>
        <v>0</v>
      </c>
      <c r="AA19" s="73">
        <f>R19+Y19+Z19</f>
        <v>0</v>
      </c>
      <c r="AB19" s="81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75">
      <c r="A20" s="76">
        <v>0.125</v>
      </c>
      <c r="B20" s="77">
        <v>0.135416666666667</v>
      </c>
      <c r="C20" s="78">
        <v>49.97</v>
      </c>
      <c r="D20" s="79">
        <f>ROUND(C20,2)</f>
        <v>49.97</v>
      </c>
      <c r="E20" s="65">
        <v>357.97</v>
      </c>
      <c r="F20" s="66">
        <v>26.85</v>
      </c>
      <c r="G20" s="80">
        <v>0</v>
      </c>
      <c r="H20" s="68">
        <f>MAX(G20,-0.12*F20)</f>
        <v>0</v>
      </c>
      <c r="I20" s="68">
        <f>IF(ABS(F20)&lt;=10,0.5,IF(ABS(F20)&lt;=25,1,IF(ABS(F20)&lt;=100,2,10)))</f>
        <v>2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3.222</v>
      </c>
      <c r="T20" s="65">
        <f>MIN($T$6/100*F20,200)</f>
        <v>4.0275</v>
      </c>
      <c r="U20" s="65">
        <f>MIN($U$6/100*F20,250)</f>
        <v>5.370000000000001</v>
      </c>
      <c r="V20" s="65">
        <v>0.2</v>
      </c>
      <c r="W20" s="65">
        <v>0.2</v>
      </c>
      <c r="X20" s="65">
        <v>0.6</v>
      </c>
      <c r="Y20" s="73">
        <f>IF(AND(D20&lt;49.85,G20&gt;0),$C$2*ABS(G20)/40000,(SUMPRODUCT(--(G20&gt;$S20:$U20),(G20-$S20:$U20),($V20:$X20)))*E20/40000)</f>
        <v>0</v>
      </c>
      <c r="Z20" s="73">
        <f>IF(AND(C20&gt;=50.1,G20&lt;0),($A$2)*ABS(G20)/40000,0)</f>
        <v>0</v>
      </c>
      <c r="AA20" s="73">
        <f>R20+Y20+Z20</f>
        <v>0</v>
      </c>
      <c r="AB20" s="81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75">
      <c r="A21" s="76">
        <v>0.135416666666667</v>
      </c>
      <c r="B21" s="77">
        <v>0.145833333333334</v>
      </c>
      <c r="C21" s="78">
        <v>49.97</v>
      </c>
      <c r="D21" s="79">
        <f>ROUND(C21,2)</f>
        <v>49.97</v>
      </c>
      <c r="E21" s="65">
        <v>357.97</v>
      </c>
      <c r="F21" s="66">
        <v>26.85</v>
      </c>
      <c r="G21" s="80">
        <v>0</v>
      </c>
      <c r="H21" s="68">
        <f>MAX(G21,-0.12*F21)</f>
        <v>0</v>
      </c>
      <c r="I21" s="68">
        <f>IF(ABS(F21)&lt;=10,0.5,IF(ABS(F21)&lt;=25,1,IF(ABS(F21)&lt;=100,2,10)))</f>
        <v>2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3.222</v>
      </c>
      <c r="T21" s="65">
        <f>MIN($T$6/100*F21,200)</f>
        <v>4.0275</v>
      </c>
      <c r="U21" s="65">
        <f>MIN($U$6/100*F21,250)</f>
        <v>5.370000000000001</v>
      </c>
      <c r="V21" s="65">
        <v>0.2</v>
      </c>
      <c r="W21" s="65">
        <v>0.2</v>
      </c>
      <c r="X21" s="65">
        <v>0.6</v>
      </c>
      <c r="Y21" s="73">
        <f>IF(AND(D21&lt;49.85,G21&gt;0),$C$2*ABS(G21)/40000,(SUMPRODUCT(--(G21&gt;$S21:$U21),(G21-$S21:$U21),($V21:$X21)))*E21/40000)</f>
        <v>0</v>
      </c>
      <c r="Z21" s="73">
        <f>IF(AND(C21&gt;=50.1,G21&lt;0),($A$2)*ABS(G21)/40000,0)</f>
        <v>0</v>
      </c>
      <c r="AA21" s="73">
        <f>R21+Y21+Z21</f>
        <v>0</v>
      </c>
      <c r="AB21" s="81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75">
      <c r="A22" s="76">
        <v>0.145833333333333</v>
      </c>
      <c r="B22" s="77">
        <v>0.15625</v>
      </c>
      <c r="C22" s="78">
        <v>49.95</v>
      </c>
      <c r="D22" s="79">
        <f>ROUND(C22,2)</f>
        <v>49.95</v>
      </c>
      <c r="E22" s="65">
        <v>425.97</v>
      </c>
      <c r="F22" s="66">
        <v>26.85</v>
      </c>
      <c r="G22" s="80">
        <v>0</v>
      </c>
      <c r="H22" s="68">
        <f>MAX(G22,-0.12*F22)</f>
        <v>0</v>
      </c>
      <c r="I22" s="68">
        <f>IF(ABS(F22)&lt;=10,0.5,IF(ABS(F22)&lt;=25,1,IF(ABS(F22)&lt;=100,2,10)))</f>
        <v>2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3.222</v>
      </c>
      <c r="T22" s="65">
        <f>MIN($T$6/100*F22,200)</f>
        <v>4.0275</v>
      </c>
      <c r="U22" s="65">
        <f>MIN($U$6/100*F22,250)</f>
        <v>5.370000000000001</v>
      </c>
      <c r="V22" s="65">
        <v>0.2</v>
      </c>
      <c r="W22" s="65">
        <v>0.2</v>
      </c>
      <c r="X22" s="65">
        <v>0.6</v>
      </c>
      <c r="Y22" s="73">
        <f>IF(AND(D22&lt;49.85,G22&gt;0),$C$2*ABS(G22)/40000,(SUMPRODUCT(--(G22&gt;$S22:$U22),(G22-$S22:$U22),($V22:$X22)))*E22/40000)</f>
        <v>0</v>
      </c>
      <c r="Z22" s="73">
        <f>IF(AND(C22&gt;=50.1,G22&lt;0),($A$2)*ABS(G22)/40000,0)</f>
        <v>0</v>
      </c>
      <c r="AA22" s="73">
        <f>R22+Y22+Z22</f>
        <v>0</v>
      </c>
      <c r="AB22" s="81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75">
      <c r="A23" s="76">
        <v>0.15625</v>
      </c>
      <c r="B23" s="77">
        <v>0.166666666666667</v>
      </c>
      <c r="C23" s="78">
        <v>49.98</v>
      </c>
      <c r="D23" s="79">
        <f>ROUND(C23,2)</f>
        <v>49.98</v>
      </c>
      <c r="E23" s="65">
        <v>323.97</v>
      </c>
      <c r="F23" s="66">
        <v>26.85</v>
      </c>
      <c r="G23" s="80">
        <v>0</v>
      </c>
      <c r="H23" s="68">
        <f>MAX(G23,-0.12*F23)</f>
        <v>0</v>
      </c>
      <c r="I23" s="68">
        <f>IF(ABS(F23)&lt;=10,0.5,IF(ABS(F23)&lt;=25,1,IF(ABS(F23)&lt;=100,2,10)))</f>
        <v>2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3.222</v>
      </c>
      <c r="T23" s="65">
        <f>MIN($T$6/100*F23,200)</f>
        <v>4.0275</v>
      </c>
      <c r="U23" s="65">
        <f>MIN($U$6/100*F23,250)</f>
        <v>5.370000000000001</v>
      </c>
      <c r="V23" s="65">
        <v>0.2</v>
      </c>
      <c r="W23" s="65">
        <v>0.2</v>
      </c>
      <c r="X23" s="65">
        <v>0.6</v>
      </c>
      <c r="Y23" s="73">
        <f>IF(AND(D23&lt;49.85,G23&gt;0),$C$2*ABS(G23)/40000,(SUMPRODUCT(--(G23&gt;$S23:$U23),(G23-$S23:$U23),($V23:$X23)))*E23/40000)</f>
        <v>0</v>
      </c>
      <c r="Z23" s="73">
        <f>IF(AND(C23&gt;=50.1,G23&lt;0),($A$2)*ABS(G23)/40000,0)</f>
        <v>0</v>
      </c>
      <c r="AA23" s="73">
        <f>R23+Y23+Z23</f>
        <v>0</v>
      </c>
      <c r="AB23" s="81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75">
      <c r="A24" s="76">
        <v>0.166666666666667</v>
      </c>
      <c r="B24" s="77">
        <v>0.177083333333334</v>
      </c>
      <c r="C24" s="78">
        <v>49.94</v>
      </c>
      <c r="D24" s="79">
        <f>ROUND(C24,2)</f>
        <v>49.94</v>
      </c>
      <c r="E24" s="65">
        <v>459.98</v>
      </c>
      <c r="F24" s="66">
        <v>26.85</v>
      </c>
      <c r="G24" s="80">
        <v>0</v>
      </c>
      <c r="H24" s="68">
        <f>MAX(G24,-0.12*F24)</f>
        <v>0</v>
      </c>
      <c r="I24" s="68">
        <f>IF(ABS(F24)&lt;=10,0.5,IF(ABS(F24)&lt;=25,1,IF(ABS(F24)&lt;=100,2,10)))</f>
        <v>2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3.222</v>
      </c>
      <c r="T24" s="65">
        <f>MIN($T$6/100*F24,200)</f>
        <v>4.0275</v>
      </c>
      <c r="U24" s="65">
        <f>MIN($U$6/100*F24,250)</f>
        <v>5.370000000000001</v>
      </c>
      <c r="V24" s="65">
        <v>0.2</v>
      </c>
      <c r="W24" s="65">
        <v>0.2</v>
      </c>
      <c r="X24" s="65">
        <v>0.6</v>
      </c>
      <c r="Y24" s="73">
        <f>IF(AND(D24&lt;49.85,G24&gt;0),$C$2*ABS(G24)/40000,(SUMPRODUCT(--(G24&gt;$S24:$U24),(G24-$S24:$U24),($V24:$X24)))*E24/40000)</f>
        <v>0</v>
      </c>
      <c r="Z24" s="73">
        <f>IF(AND(C24&gt;=50.1,G24&lt;0),($A$2)*ABS(G24)/40000,0)</f>
        <v>0</v>
      </c>
      <c r="AA24" s="73">
        <f>R24+Y24+Z24</f>
        <v>0</v>
      </c>
      <c r="AB24" s="81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75">
      <c r="A25" s="76">
        <v>0.177083333333333</v>
      </c>
      <c r="B25" s="77">
        <v>0.1875</v>
      </c>
      <c r="C25" s="78">
        <v>49.97</v>
      </c>
      <c r="D25" s="79">
        <f>ROUND(C25,2)</f>
        <v>49.97</v>
      </c>
      <c r="E25" s="65">
        <v>357.97</v>
      </c>
      <c r="F25" s="66">
        <v>26.85</v>
      </c>
      <c r="G25" s="80">
        <v>0</v>
      </c>
      <c r="H25" s="68">
        <f>MAX(G25,-0.12*F25)</f>
        <v>0</v>
      </c>
      <c r="I25" s="68">
        <f>IF(ABS(F25)&lt;=10,0.5,IF(ABS(F25)&lt;=25,1,IF(ABS(F25)&lt;=100,2,10)))</f>
        <v>2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3.222</v>
      </c>
      <c r="T25" s="65">
        <f>MIN($T$6/100*F25,200)</f>
        <v>4.0275</v>
      </c>
      <c r="U25" s="65">
        <f>MIN($U$6/100*F25,250)</f>
        <v>5.370000000000001</v>
      </c>
      <c r="V25" s="65">
        <v>0.2</v>
      </c>
      <c r="W25" s="65">
        <v>0.2</v>
      </c>
      <c r="X25" s="65">
        <v>0.6</v>
      </c>
      <c r="Y25" s="73">
        <f>IF(AND(D25&lt;49.85,G25&gt;0),$C$2*ABS(G25)/40000,(SUMPRODUCT(--(G25&gt;$S25:$U25),(G25-$S25:$U25),($V25:$X25)))*E25/40000)</f>
        <v>0</v>
      </c>
      <c r="Z25" s="73">
        <f>IF(AND(C25&gt;=50.1,G25&lt;0),($A$2)*ABS(G25)/40000,0)</f>
        <v>0</v>
      </c>
      <c r="AA25" s="73">
        <f>R25+Y25+Z25</f>
        <v>0</v>
      </c>
      <c r="AB25" s="81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75">
      <c r="A26" s="76">
        <v>0.1875</v>
      </c>
      <c r="B26" s="77">
        <v>0.197916666666667</v>
      </c>
      <c r="C26" s="78">
        <v>50.02</v>
      </c>
      <c r="D26" s="79">
        <f>ROUND(C26,2)</f>
        <v>50.02</v>
      </c>
      <c r="E26" s="65">
        <v>153.58</v>
      </c>
      <c r="F26" s="66">
        <v>26.85</v>
      </c>
      <c r="G26" s="80">
        <v>0</v>
      </c>
      <c r="H26" s="68">
        <f>MAX(G26,-0.12*F26)</f>
        <v>0</v>
      </c>
      <c r="I26" s="68">
        <f>IF(ABS(F26)&lt;=10,0.5,IF(ABS(F26)&lt;=25,1,IF(ABS(F26)&lt;=100,2,10)))</f>
        <v>2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3.222</v>
      </c>
      <c r="T26" s="65">
        <f>MIN($T$6/100*F26,200)</f>
        <v>4.0275</v>
      </c>
      <c r="U26" s="65">
        <f>MIN($U$6/100*F26,250)</f>
        <v>5.370000000000001</v>
      </c>
      <c r="V26" s="65">
        <v>0.2</v>
      </c>
      <c r="W26" s="65">
        <v>0.2</v>
      </c>
      <c r="X26" s="65">
        <v>0.6</v>
      </c>
      <c r="Y26" s="73">
        <f>IF(AND(D26&lt;49.85,G26&gt;0),$C$2*ABS(G26)/40000,(SUMPRODUCT(--(G26&gt;$S26:$U26),(G26-$S26:$U26),($V26:$X26)))*E26/40000)</f>
        <v>0</v>
      </c>
      <c r="Z26" s="73">
        <f>IF(AND(C26&gt;=50.1,G26&lt;0),($A$2)*ABS(G26)/40000,0)</f>
        <v>0</v>
      </c>
      <c r="AA26" s="73">
        <f>R26+Y26+Z26</f>
        <v>0</v>
      </c>
      <c r="AB26" s="81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75">
      <c r="A27" s="76">
        <v>0.197916666666667</v>
      </c>
      <c r="B27" s="77">
        <v>0.208333333333334</v>
      </c>
      <c r="C27" s="78">
        <v>50</v>
      </c>
      <c r="D27" s="79">
        <f>ROUND(C27,2)</f>
        <v>50</v>
      </c>
      <c r="E27" s="65">
        <v>255.96</v>
      </c>
      <c r="F27" s="66">
        <v>26.85</v>
      </c>
      <c r="G27" s="80">
        <v>0</v>
      </c>
      <c r="H27" s="68">
        <f>MAX(G27,-0.12*F27)</f>
        <v>0</v>
      </c>
      <c r="I27" s="68">
        <f>IF(ABS(F27)&lt;=10,0.5,IF(ABS(F27)&lt;=25,1,IF(ABS(F27)&lt;=100,2,10)))</f>
        <v>2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3.222</v>
      </c>
      <c r="T27" s="65">
        <f>MIN($T$6/100*F27,200)</f>
        <v>4.0275</v>
      </c>
      <c r="U27" s="65">
        <f>MIN($U$6/100*F27,250)</f>
        <v>5.370000000000001</v>
      </c>
      <c r="V27" s="65">
        <v>0.2</v>
      </c>
      <c r="W27" s="65">
        <v>0.2</v>
      </c>
      <c r="X27" s="65">
        <v>0.6</v>
      </c>
      <c r="Y27" s="73">
        <f>IF(AND(D27&lt;49.85,G27&gt;0),$C$2*ABS(G27)/40000,(SUMPRODUCT(--(G27&gt;$S27:$U27),(G27-$S27:$U27),($V27:$X27)))*E27/40000)</f>
        <v>0</v>
      </c>
      <c r="Z27" s="73">
        <f>IF(AND(C27&gt;=50.1,G27&lt;0),($A$2)*ABS(G27)/40000,0)</f>
        <v>0</v>
      </c>
      <c r="AA27" s="73">
        <f>R27+Y27+Z27</f>
        <v>0</v>
      </c>
      <c r="AB27" s="81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75">
      <c r="A28" s="76">
        <v>0.208333333333333</v>
      </c>
      <c r="B28" s="77">
        <v>0.21875</v>
      </c>
      <c r="C28" s="78">
        <v>49.88</v>
      </c>
      <c r="D28" s="79">
        <f>ROUND(C28,2)</f>
        <v>49.88</v>
      </c>
      <c r="E28" s="65">
        <v>663.99</v>
      </c>
      <c r="F28" s="66">
        <v>26.85</v>
      </c>
      <c r="G28" s="80">
        <v>0</v>
      </c>
      <c r="H28" s="68">
        <f>MAX(G28,-0.12*F28)</f>
        <v>0</v>
      </c>
      <c r="I28" s="68">
        <f>IF(ABS(F28)&lt;=10,0.5,IF(ABS(F28)&lt;=25,1,IF(ABS(F28)&lt;=100,2,10)))</f>
        <v>2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3.222</v>
      </c>
      <c r="T28" s="65">
        <f>MIN($T$6/100*F28,200)</f>
        <v>4.0275</v>
      </c>
      <c r="U28" s="65">
        <f>MIN($U$6/100*F28,250)</f>
        <v>5.370000000000001</v>
      </c>
      <c r="V28" s="65">
        <v>0.2</v>
      </c>
      <c r="W28" s="65">
        <v>0.2</v>
      </c>
      <c r="X28" s="65">
        <v>0.6</v>
      </c>
      <c r="Y28" s="73">
        <f>IF(AND(D28&lt;49.85,G28&gt;0),$C$2*ABS(G28)/40000,(SUMPRODUCT(--(G28&gt;$S28:$U28),(G28-$S28:$U28),($V28:$X28)))*E28/40000)</f>
        <v>0</v>
      </c>
      <c r="Z28" s="73">
        <f>IF(AND(C28&gt;=50.1,G28&lt;0),($A$2)*ABS(G28)/40000,0)</f>
        <v>0</v>
      </c>
      <c r="AA28" s="73">
        <f>R28+Y28+Z28</f>
        <v>0</v>
      </c>
      <c r="AB28" s="81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75">
      <c r="A29" s="76">
        <v>0.21875</v>
      </c>
      <c r="B29" s="77">
        <v>0.229166666666667</v>
      </c>
      <c r="C29" s="78">
        <v>49.91</v>
      </c>
      <c r="D29" s="79">
        <f>ROUND(C29,2)</f>
        <v>49.91</v>
      </c>
      <c r="E29" s="65">
        <v>561.98</v>
      </c>
      <c r="F29" s="66">
        <v>26.85</v>
      </c>
      <c r="G29" s="80">
        <v>0</v>
      </c>
      <c r="H29" s="68">
        <f>MAX(G29,-0.12*F29)</f>
        <v>0</v>
      </c>
      <c r="I29" s="68">
        <f>IF(ABS(F29)&lt;=10,0.5,IF(ABS(F29)&lt;=25,1,IF(ABS(F29)&lt;=100,2,10)))</f>
        <v>2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3.222</v>
      </c>
      <c r="T29" s="65">
        <f>MIN($T$6/100*F29,200)</f>
        <v>4.0275</v>
      </c>
      <c r="U29" s="65">
        <f>MIN($U$6/100*F29,250)</f>
        <v>5.370000000000001</v>
      </c>
      <c r="V29" s="65">
        <v>0.2</v>
      </c>
      <c r="W29" s="65">
        <v>0.2</v>
      </c>
      <c r="X29" s="65">
        <v>0.6</v>
      </c>
      <c r="Y29" s="73">
        <f>IF(AND(D29&lt;49.85,G29&gt;0),$C$2*ABS(G29)/40000,(SUMPRODUCT(--(G29&gt;$S29:$U29),(G29-$S29:$U29),($V29:$X29)))*E29/40000)</f>
        <v>0</v>
      </c>
      <c r="Z29" s="73">
        <f>IF(AND(C29&gt;=50.1,G29&lt;0),($A$2)*ABS(G29)/40000,0)</f>
        <v>0</v>
      </c>
      <c r="AA29" s="73">
        <f>R29+Y29+Z29</f>
        <v>0</v>
      </c>
      <c r="AB29" s="81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75">
      <c r="A30" s="76">
        <v>0.229166666666667</v>
      </c>
      <c r="B30" s="77">
        <v>0.239583333333334</v>
      </c>
      <c r="C30" s="78">
        <v>49.87</v>
      </c>
      <c r="D30" s="79">
        <f>ROUND(C30,2)</f>
        <v>49.87</v>
      </c>
      <c r="E30" s="65">
        <v>697.99</v>
      </c>
      <c r="F30" s="66">
        <v>26.85</v>
      </c>
      <c r="G30" s="80">
        <v>0</v>
      </c>
      <c r="H30" s="68">
        <f>MAX(G30,-0.12*F30)</f>
        <v>0</v>
      </c>
      <c r="I30" s="68">
        <f>IF(ABS(F30)&lt;=10,0.5,IF(ABS(F30)&lt;=25,1,IF(ABS(F30)&lt;=100,2,10)))</f>
        <v>2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3.222</v>
      </c>
      <c r="T30" s="65">
        <f>MIN($T$6/100*F30,200)</f>
        <v>4.0275</v>
      </c>
      <c r="U30" s="65">
        <f>MIN($U$6/100*F30,250)</f>
        <v>5.370000000000001</v>
      </c>
      <c r="V30" s="65">
        <v>0.2</v>
      </c>
      <c r="W30" s="65">
        <v>0.2</v>
      </c>
      <c r="X30" s="65">
        <v>0.6</v>
      </c>
      <c r="Y30" s="73">
        <f>IF(AND(D30&lt;49.85,G30&gt;0),$C$2*ABS(G30)/40000,(SUMPRODUCT(--(G30&gt;$S30:$U30),(G30-$S30:$U30),($V30:$X30)))*E30/40000)</f>
        <v>0</v>
      </c>
      <c r="Z30" s="73">
        <f>IF(AND(C30&gt;=50.1,G30&lt;0),($A$2)*ABS(G30)/40000,0)</f>
        <v>0</v>
      </c>
      <c r="AA30" s="73">
        <f>R30+Y30+Z30</f>
        <v>0</v>
      </c>
      <c r="AB30" s="81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75">
      <c r="A31" s="76">
        <v>0.239583333333333</v>
      </c>
      <c r="B31" s="77">
        <v>0.25</v>
      </c>
      <c r="C31" s="78">
        <v>49.94</v>
      </c>
      <c r="D31" s="79">
        <f>ROUND(C31,2)</f>
        <v>49.94</v>
      </c>
      <c r="E31" s="65">
        <v>459.98</v>
      </c>
      <c r="F31" s="66">
        <v>26.85</v>
      </c>
      <c r="G31" s="80">
        <v>0</v>
      </c>
      <c r="H31" s="68">
        <f>MAX(G31,-0.12*F31)</f>
        <v>0</v>
      </c>
      <c r="I31" s="68">
        <f>IF(ABS(F31)&lt;=10,0.5,IF(ABS(F31)&lt;=25,1,IF(ABS(F31)&lt;=100,2,10)))</f>
        <v>2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3.222</v>
      </c>
      <c r="T31" s="65">
        <f>MIN($T$6/100*F31,200)</f>
        <v>4.0275</v>
      </c>
      <c r="U31" s="65">
        <f>MIN($U$6/100*F31,250)</f>
        <v>5.370000000000001</v>
      </c>
      <c r="V31" s="65">
        <v>0.2</v>
      </c>
      <c r="W31" s="65">
        <v>0.2</v>
      </c>
      <c r="X31" s="65">
        <v>0.6</v>
      </c>
      <c r="Y31" s="73">
        <f>IF(AND(D31&lt;49.85,G31&gt;0),$C$2*ABS(G31)/40000,(SUMPRODUCT(--(G31&gt;$S31:$U31),(G31-$S31:$U31),($V31:$X31)))*E31/40000)</f>
        <v>0</v>
      </c>
      <c r="Z31" s="73">
        <f>IF(AND(C31&gt;=50.1,G31&lt;0),($A$2)*ABS(G31)/40000,0)</f>
        <v>0</v>
      </c>
      <c r="AA31" s="73">
        <f>R31+Y31+Z31</f>
        <v>0</v>
      </c>
      <c r="AB31" s="81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75">
      <c r="A32" s="76">
        <v>0.25</v>
      </c>
      <c r="B32" s="77">
        <v>0.260416666666667</v>
      </c>
      <c r="C32" s="78">
        <v>49.91</v>
      </c>
      <c r="D32" s="79">
        <f>ROUND(C32,2)</f>
        <v>49.91</v>
      </c>
      <c r="E32" s="65">
        <v>561.98</v>
      </c>
      <c r="F32" s="66">
        <v>26.85</v>
      </c>
      <c r="G32" s="80">
        <v>0</v>
      </c>
      <c r="H32" s="68">
        <f>MAX(G32,-0.12*F32)</f>
        <v>0</v>
      </c>
      <c r="I32" s="68">
        <f>IF(ABS(F32)&lt;=10,0.5,IF(ABS(F32)&lt;=25,1,IF(ABS(F32)&lt;=100,2,10)))</f>
        <v>2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3.222</v>
      </c>
      <c r="T32" s="65">
        <f>MIN($T$6/100*F32,200)</f>
        <v>4.0275</v>
      </c>
      <c r="U32" s="65">
        <f>MIN($U$6/100*F32,250)</f>
        <v>5.370000000000001</v>
      </c>
      <c r="V32" s="65">
        <v>0.2</v>
      </c>
      <c r="W32" s="65">
        <v>0.2</v>
      </c>
      <c r="X32" s="65">
        <v>0.6</v>
      </c>
      <c r="Y32" s="73">
        <f>IF(AND(D32&lt;49.85,G32&gt;0),$C$2*ABS(G32)/40000,(SUMPRODUCT(--(G32&gt;$S32:$U32),(G32-$S32:$U32),($V32:$X32)))*E32/40000)</f>
        <v>0</v>
      </c>
      <c r="Z32" s="73">
        <f>IF(AND(C32&gt;=50.1,G32&lt;0),($A$2)*ABS(G32)/40000,0)</f>
        <v>0</v>
      </c>
      <c r="AA32" s="73">
        <f>R32+Y32+Z32</f>
        <v>0</v>
      </c>
      <c r="AB32" s="81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75">
      <c r="A33" s="76">
        <v>0.260416666666667</v>
      </c>
      <c r="B33" s="77">
        <v>0.270833333333334</v>
      </c>
      <c r="C33" s="78">
        <v>49.88</v>
      </c>
      <c r="D33" s="79">
        <f>ROUND(C33,2)</f>
        <v>49.88</v>
      </c>
      <c r="E33" s="65">
        <v>663.99</v>
      </c>
      <c r="F33" s="66">
        <v>26.85</v>
      </c>
      <c r="G33" s="80">
        <v>0</v>
      </c>
      <c r="H33" s="68">
        <f>MAX(G33,-0.12*F33)</f>
        <v>0</v>
      </c>
      <c r="I33" s="68">
        <f>IF(ABS(F33)&lt;=10,0.5,IF(ABS(F33)&lt;=25,1,IF(ABS(F33)&lt;=100,2,10)))</f>
        <v>2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3.222</v>
      </c>
      <c r="T33" s="65">
        <f>MIN($T$6/100*F33,200)</f>
        <v>4.0275</v>
      </c>
      <c r="U33" s="65">
        <f>MIN($U$6/100*F33,250)</f>
        <v>5.370000000000001</v>
      </c>
      <c r="V33" s="65">
        <v>0.2</v>
      </c>
      <c r="W33" s="65">
        <v>0.2</v>
      </c>
      <c r="X33" s="65">
        <v>0.6</v>
      </c>
      <c r="Y33" s="73">
        <f>IF(AND(D33&lt;49.85,G33&gt;0),$C$2*ABS(G33)/40000,(SUMPRODUCT(--(G33&gt;$S33:$U33),(G33-$S33:$U33),($V33:$X33)))*E33/40000)</f>
        <v>0</v>
      </c>
      <c r="Z33" s="73">
        <f>IF(AND(C33&gt;=50.1,G33&lt;0),($A$2)*ABS(G33)/40000,0)</f>
        <v>0</v>
      </c>
      <c r="AA33" s="73">
        <f>R33+Y33+Z33</f>
        <v>0</v>
      </c>
      <c r="AB33" s="81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75">
      <c r="A34" s="76">
        <v>0.270833333333333</v>
      </c>
      <c r="B34" s="77">
        <v>0.28125</v>
      </c>
      <c r="C34" s="78">
        <v>49.85</v>
      </c>
      <c r="D34" s="79">
        <f>ROUND(C34,2)</f>
        <v>49.85</v>
      </c>
      <c r="E34" s="65">
        <v>766</v>
      </c>
      <c r="F34" s="66">
        <v>26.85</v>
      </c>
      <c r="G34" s="80">
        <v>0</v>
      </c>
      <c r="H34" s="68">
        <f>MAX(G34,-0.12*F34)</f>
        <v>0</v>
      </c>
      <c r="I34" s="68">
        <f>IF(ABS(F34)&lt;=10,0.5,IF(ABS(F34)&lt;=25,1,IF(ABS(F34)&lt;=100,2,10)))</f>
        <v>2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3.222</v>
      </c>
      <c r="T34" s="65">
        <f>MIN($T$6/100*F34,200)</f>
        <v>4.0275</v>
      </c>
      <c r="U34" s="65">
        <f>MIN($U$6/100*F34,250)</f>
        <v>5.370000000000001</v>
      </c>
      <c r="V34" s="65">
        <v>0.2</v>
      </c>
      <c r="W34" s="65">
        <v>0.2</v>
      </c>
      <c r="X34" s="65">
        <v>0.6</v>
      </c>
      <c r="Y34" s="73">
        <f>IF(AND(D34&lt;49.85,G34&gt;0),$C$2*ABS(G34)/40000,(SUMPRODUCT(--(G34&gt;$S34:$U34),(G34-$S34:$U34),($V34:$X34)))*E34/40000)</f>
        <v>0</v>
      </c>
      <c r="Z34" s="73">
        <f>IF(AND(C34&gt;=50.1,G34&lt;0),($A$2)*ABS(G34)/40000,0)</f>
        <v>0</v>
      </c>
      <c r="AA34" s="73">
        <f>R34+Y34+Z34</f>
        <v>0</v>
      </c>
      <c r="AB34" s="81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75">
      <c r="A35" s="76">
        <v>0.28125</v>
      </c>
      <c r="B35" s="77">
        <v>0.291666666666667</v>
      </c>
      <c r="C35" s="78">
        <v>49.77</v>
      </c>
      <c r="D35" s="79">
        <f>ROUND(C35,2)</f>
        <v>49.77</v>
      </c>
      <c r="E35" s="65">
        <v>800</v>
      </c>
      <c r="F35" s="66">
        <v>26.85</v>
      </c>
      <c r="G35" s="80">
        <v>0</v>
      </c>
      <c r="H35" s="68">
        <f>MAX(G35,-0.12*F35)</f>
        <v>0</v>
      </c>
      <c r="I35" s="68">
        <f>IF(ABS(F35)&lt;=10,0.5,IF(ABS(F35)&lt;=25,1,IF(ABS(F35)&lt;=100,2,10)))</f>
        <v>2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3.222</v>
      </c>
      <c r="T35" s="65">
        <f>MIN($T$6/100*F35,200)</f>
        <v>4.0275</v>
      </c>
      <c r="U35" s="65">
        <f>MIN($U$6/100*F35,250)</f>
        <v>5.370000000000001</v>
      </c>
      <c r="V35" s="65">
        <v>0.2</v>
      </c>
      <c r="W35" s="65">
        <v>0.2</v>
      </c>
      <c r="X35" s="65">
        <v>0.6</v>
      </c>
      <c r="Y35" s="73">
        <f>IF(AND(D35&lt;49.85,G35&gt;0),$C$2*ABS(G35)/40000,(SUMPRODUCT(--(G35&gt;$S35:$U35),(G35-$S35:$U35),($V35:$X35)))*E35/40000)</f>
        <v>0</v>
      </c>
      <c r="Z35" s="73">
        <f>IF(AND(C35&gt;=50.1,G35&lt;0),($A$2)*ABS(G35)/40000,0)</f>
        <v>0</v>
      </c>
      <c r="AA35" s="73">
        <f>R35+Y35+Z35</f>
        <v>0</v>
      </c>
      <c r="AB35" s="81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75">
      <c r="A36" s="76">
        <v>0.291666666666667</v>
      </c>
      <c r="B36" s="77">
        <v>0.302083333333334</v>
      </c>
      <c r="C36" s="78">
        <v>49.86</v>
      </c>
      <c r="D36" s="79">
        <f>ROUND(C36,2)</f>
        <v>49.86</v>
      </c>
      <c r="E36" s="65">
        <v>732</v>
      </c>
      <c r="F36" s="66">
        <v>26.85</v>
      </c>
      <c r="G36" s="80">
        <v>0</v>
      </c>
      <c r="H36" s="68">
        <f>MAX(G36,-0.12*F36)</f>
        <v>0</v>
      </c>
      <c r="I36" s="68">
        <f>IF(ABS(F36)&lt;=10,0.5,IF(ABS(F36)&lt;=25,1,IF(ABS(F36)&lt;=100,2,10)))</f>
        <v>2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3.222</v>
      </c>
      <c r="T36" s="65">
        <f>MIN($T$6/100*F36,200)</f>
        <v>4.0275</v>
      </c>
      <c r="U36" s="65">
        <f>MIN($U$6/100*F36,250)</f>
        <v>5.370000000000001</v>
      </c>
      <c r="V36" s="65">
        <v>0.2</v>
      </c>
      <c r="W36" s="65">
        <v>0.2</v>
      </c>
      <c r="X36" s="65">
        <v>0.6</v>
      </c>
      <c r="Y36" s="73">
        <f>IF(AND(D36&lt;49.85,G36&gt;0),$C$2*ABS(G36)/40000,(SUMPRODUCT(--(G36&gt;$S36:$U36),(G36-$S36:$U36),($V36:$X36)))*E36/40000)</f>
        <v>0</v>
      </c>
      <c r="Z36" s="73">
        <f>IF(AND(C36&gt;=50.1,G36&lt;0),($A$2)*ABS(G36)/40000,0)</f>
        <v>0</v>
      </c>
      <c r="AA36" s="73">
        <f>R36+Y36+Z36</f>
        <v>0</v>
      </c>
      <c r="AB36" s="81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75">
      <c r="A37" s="76">
        <v>0.302083333333333</v>
      </c>
      <c r="B37" s="77">
        <v>0.3125</v>
      </c>
      <c r="C37" s="78">
        <v>49.78</v>
      </c>
      <c r="D37" s="79">
        <f>ROUND(C37,2)</f>
        <v>49.78</v>
      </c>
      <c r="E37" s="65">
        <v>800</v>
      </c>
      <c r="F37" s="66">
        <v>26.85</v>
      </c>
      <c r="G37" s="80">
        <v>0</v>
      </c>
      <c r="H37" s="68">
        <f>MAX(G37,-0.12*F37)</f>
        <v>0</v>
      </c>
      <c r="I37" s="68">
        <f>IF(ABS(F37)&lt;=10,0.5,IF(ABS(F37)&lt;=25,1,IF(ABS(F37)&lt;=100,2,10)))</f>
        <v>2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3.222</v>
      </c>
      <c r="T37" s="65">
        <f>MIN($T$6/100*F37,200)</f>
        <v>4.0275</v>
      </c>
      <c r="U37" s="65">
        <f>MIN($U$6/100*F37,250)</f>
        <v>5.370000000000001</v>
      </c>
      <c r="V37" s="65">
        <v>0.2</v>
      </c>
      <c r="W37" s="65">
        <v>0.2</v>
      </c>
      <c r="X37" s="65">
        <v>0.6</v>
      </c>
      <c r="Y37" s="73">
        <f>IF(AND(D37&lt;49.85,G37&gt;0),$C$2*ABS(G37)/40000,(SUMPRODUCT(--(G37&gt;$S37:$U37),(G37-$S37:$U37),($V37:$X37)))*E37/40000)</f>
        <v>0</v>
      </c>
      <c r="Z37" s="73">
        <f>IF(AND(C37&gt;=50.1,G37&lt;0),($A$2)*ABS(G37)/40000,0)</f>
        <v>0</v>
      </c>
      <c r="AA37" s="73">
        <f>R37+Y37+Z37</f>
        <v>0</v>
      </c>
      <c r="AB37" s="81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75">
      <c r="A38" s="76">
        <v>0.3125</v>
      </c>
      <c r="B38" s="77">
        <v>0.322916666666667</v>
      </c>
      <c r="C38" s="78">
        <v>49.99</v>
      </c>
      <c r="D38" s="79">
        <f>ROUND(C38,2)</f>
        <v>49.99</v>
      </c>
      <c r="E38" s="65">
        <v>289.96</v>
      </c>
      <c r="F38" s="66">
        <v>26.85</v>
      </c>
      <c r="G38" s="80">
        <v>0</v>
      </c>
      <c r="H38" s="68">
        <f>MAX(G38,-0.12*F38)</f>
        <v>0</v>
      </c>
      <c r="I38" s="68">
        <f>IF(ABS(F38)&lt;=10,0.5,IF(ABS(F38)&lt;=25,1,IF(ABS(F38)&lt;=100,2,10)))</f>
        <v>2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3.222</v>
      </c>
      <c r="T38" s="65">
        <f>MIN($T$6/100*F38,200)</f>
        <v>4.0275</v>
      </c>
      <c r="U38" s="65">
        <f>MIN($U$6/100*F38,250)</f>
        <v>5.370000000000001</v>
      </c>
      <c r="V38" s="65">
        <v>0.2</v>
      </c>
      <c r="W38" s="65">
        <v>0.2</v>
      </c>
      <c r="X38" s="65">
        <v>0.6</v>
      </c>
      <c r="Y38" s="73">
        <f>IF(AND(D38&lt;49.85,G38&gt;0),$C$2*ABS(G38)/40000,(SUMPRODUCT(--(G38&gt;$S38:$U38),(G38-$S38:$U38),($V38:$X38)))*E38/40000)</f>
        <v>0</v>
      </c>
      <c r="Z38" s="73">
        <f>IF(AND(C38&gt;=50.1,G38&lt;0),($A$2)*ABS(G38)/40000,0)</f>
        <v>0</v>
      </c>
      <c r="AA38" s="73">
        <f>R38+Y38+Z38</f>
        <v>0</v>
      </c>
      <c r="AB38" s="81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75">
      <c r="A39" s="76">
        <v>0.322916666666667</v>
      </c>
      <c r="B39" s="77">
        <v>0.333333333333334</v>
      </c>
      <c r="C39" s="78">
        <v>50.01</v>
      </c>
      <c r="D39" s="79">
        <f>ROUND(C39,2)</f>
        <v>50.01</v>
      </c>
      <c r="E39" s="65">
        <v>204.77</v>
      </c>
      <c r="F39" s="66">
        <v>26.85</v>
      </c>
      <c r="G39" s="80">
        <v>0</v>
      </c>
      <c r="H39" s="68">
        <f>MAX(G39,-0.12*F39)</f>
        <v>0</v>
      </c>
      <c r="I39" s="68">
        <f>IF(ABS(F39)&lt;=10,0.5,IF(ABS(F39)&lt;=25,1,IF(ABS(F39)&lt;=100,2,10)))</f>
        <v>2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3.222</v>
      </c>
      <c r="T39" s="65">
        <f>MIN($T$6/100*F39,200)</f>
        <v>4.0275</v>
      </c>
      <c r="U39" s="65">
        <f>MIN($U$6/100*F39,250)</f>
        <v>5.370000000000001</v>
      </c>
      <c r="V39" s="65">
        <v>0.2</v>
      </c>
      <c r="W39" s="65">
        <v>0.2</v>
      </c>
      <c r="X39" s="65">
        <v>0.6</v>
      </c>
      <c r="Y39" s="73">
        <f>IF(AND(D39&lt;49.85,G39&gt;0),$C$2*ABS(G39)/40000,(SUMPRODUCT(--(G39&gt;$S39:$U39),(G39-$S39:$U39),($V39:$X39)))*E39/40000)</f>
        <v>0</v>
      </c>
      <c r="Z39" s="73">
        <f>IF(AND(C39&gt;=50.1,G39&lt;0),($A$2)*ABS(G39)/40000,0)</f>
        <v>0</v>
      </c>
      <c r="AA39" s="73">
        <f>R39+Y39+Z39</f>
        <v>0</v>
      </c>
      <c r="AB39" s="81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75">
      <c r="A40" s="76">
        <v>0.333333333333333</v>
      </c>
      <c r="B40" s="77">
        <v>0.34375</v>
      </c>
      <c r="C40" s="78">
        <v>49.98</v>
      </c>
      <c r="D40" s="79">
        <f>ROUND(C40,2)</f>
        <v>49.98</v>
      </c>
      <c r="E40" s="65">
        <v>323.97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73">
        <f>IF(AND(D40&lt;49.85,G40&gt;0),$C$2*ABS(G40)/40000,(SUMPRODUCT(--(G40&gt;$S40:$U40),(G40-$S40:$U40),($V40:$X40)))*E40/40000)</f>
        <v>0</v>
      </c>
      <c r="Z40" s="73">
        <f>IF(AND(C40&gt;=50.1,G40&lt;0),($A$2)*ABS(G40)/40000,0)</f>
        <v>0</v>
      </c>
      <c r="AA40" s="73">
        <f>R40+Y40+Z40</f>
        <v>0</v>
      </c>
      <c r="AB40" s="81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75">
      <c r="A41" s="76">
        <v>0.34375</v>
      </c>
      <c r="B41" s="77">
        <v>0.354166666666667</v>
      </c>
      <c r="C41" s="78">
        <v>50</v>
      </c>
      <c r="D41" s="79">
        <f>ROUND(C41,2)</f>
        <v>50</v>
      </c>
      <c r="E41" s="65">
        <v>255.96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73">
        <f>IF(AND(D41&lt;49.85,G41&gt;0),$C$2*ABS(G41)/40000,(SUMPRODUCT(--(G41&gt;$S41:$U41),(G41-$S41:$U41),($V41:$X41)))*E41/40000)</f>
        <v>0</v>
      </c>
      <c r="Z41" s="73">
        <f>IF(AND(C41&gt;=50.1,G41&lt;0),($A$2)*ABS(G41)/40000,0)</f>
        <v>0</v>
      </c>
      <c r="AA41" s="73">
        <f>R41+Y41+Z41</f>
        <v>0</v>
      </c>
      <c r="AB41" s="81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75">
      <c r="A42" s="76">
        <v>0.354166666666667</v>
      </c>
      <c r="B42" s="77">
        <v>0.364583333333334</v>
      </c>
      <c r="C42" s="78">
        <v>49.97</v>
      </c>
      <c r="D42" s="79">
        <f>ROUND(C42,2)</f>
        <v>49.97</v>
      </c>
      <c r="E42" s="65">
        <v>357.97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73">
        <f>IF(AND(D42&lt;49.85,G42&gt;0),$C$2*ABS(G42)/40000,(SUMPRODUCT(--(G42&gt;$S42:$U42),(G42-$S42:$U42),($V42:$X42)))*E42/40000)</f>
        <v>0</v>
      </c>
      <c r="Z42" s="73">
        <f>IF(AND(C42&gt;=50.1,G42&lt;0),($A$2)*ABS(G42)/40000,0)</f>
        <v>0</v>
      </c>
      <c r="AA42" s="73">
        <f>R42+Y42+Z42</f>
        <v>0</v>
      </c>
      <c r="AB42" s="81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75">
      <c r="A43" s="76">
        <v>0.364583333333333</v>
      </c>
      <c r="B43" s="77">
        <v>0.375</v>
      </c>
      <c r="C43" s="78">
        <v>50.03</v>
      </c>
      <c r="D43" s="79">
        <f>ROUND(C43,2)</f>
        <v>50.03</v>
      </c>
      <c r="E43" s="65">
        <v>102.38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73">
        <f>IF(AND(D43&lt;49.85,G43&gt;0),$C$2*ABS(G43)/40000,(SUMPRODUCT(--(G43&gt;$S43:$U43),(G43-$S43:$U43),($V43:$X43)))*E43/40000)</f>
        <v>0</v>
      </c>
      <c r="Z43" s="73">
        <f>IF(AND(C43&gt;=50.1,G43&lt;0),($A$2)*ABS(G43)/40000,0)</f>
        <v>0</v>
      </c>
      <c r="AA43" s="73">
        <f>R43+Y43+Z43</f>
        <v>0</v>
      </c>
      <c r="AB43" s="81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75">
      <c r="A44" s="76">
        <v>0.375</v>
      </c>
      <c r="B44" s="77">
        <v>0.385416666666667</v>
      </c>
      <c r="C44" s="78">
        <v>49.93</v>
      </c>
      <c r="D44" s="79">
        <f>ROUND(C44,2)</f>
        <v>49.93</v>
      </c>
      <c r="E44" s="65">
        <v>493.98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73">
        <f>IF(AND(D44&lt;49.85,G44&gt;0),$C$2*ABS(G44)/40000,(SUMPRODUCT(--(G44&gt;$S44:$U44),(G44-$S44:$U44),($V44:$X44)))*E44/40000)</f>
        <v>0</v>
      </c>
      <c r="Z44" s="73">
        <f>IF(AND(C44&gt;=50.1,G44&lt;0),($A$2)*ABS(G44)/40000,0)</f>
        <v>0</v>
      </c>
      <c r="AA44" s="73">
        <f>R44+Y44+Z44</f>
        <v>0</v>
      </c>
      <c r="AB44" s="81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75">
      <c r="A45" s="76">
        <v>0.385416666666667</v>
      </c>
      <c r="B45" s="77">
        <v>0.395833333333334</v>
      </c>
      <c r="C45" s="78">
        <v>49.95</v>
      </c>
      <c r="D45" s="79">
        <f>ROUND(C45,2)</f>
        <v>49.95</v>
      </c>
      <c r="E45" s="65">
        <v>425.97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73">
        <f>IF(AND(D45&lt;49.85,G45&gt;0),$C$2*ABS(G45)/40000,(SUMPRODUCT(--(G45&gt;$S45:$U45),(G45-$S45:$U45),($V45:$X45)))*E45/40000)</f>
        <v>0</v>
      </c>
      <c r="Z45" s="73">
        <f>IF(AND(C45&gt;=50.1,G45&lt;0),($A$2)*ABS(G45)/40000,0)</f>
        <v>0</v>
      </c>
      <c r="AA45" s="73">
        <f>R45+Y45+Z45</f>
        <v>0</v>
      </c>
      <c r="AB45" s="81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75">
      <c r="A46" s="76">
        <v>0.395833333333333</v>
      </c>
      <c r="B46" s="77">
        <v>0.40625</v>
      </c>
      <c r="C46" s="78">
        <v>50</v>
      </c>
      <c r="D46" s="79">
        <f>ROUND(C46,2)</f>
        <v>50</v>
      </c>
      <c r="E46" s="65">
        <v>255.96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73">
        <f>IF(AND(D46&lt;49.85,G46&gt;0),$C$2*ABS(G46)/40000,(SUMPRODUCT(--(G46&gt;$S46:$U46),(G46-$S46:$U46),($V46:$X46)))*E46/40000)</f>
        <v>0</v>
      </c>
      <c r="Z46" s="73">
        <f>IF(AND(C46&gt;=50.1,G46&lt;0),($A$2)*ABS(G46)/40000,0)</f>
        <v>0</v>
      </c>
      <c r="AA46" s="73">
        <f>R46+Y46+Z46</f>
        <v>0</v>
      </c>
      <c r="AB46" s="81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75">
      <c r="A47" s="76">
        <v>0.40625</v>
      </c>
      <c r="B47" s="77">
        <v>0.416666666666667</v>
      </c>
      <c r="C47" s="78">
        <v>50.01</v>
      </c>
      <c r="D47" s="79">
        <f>ROUND(C47,2)</f>
        <v>50.01</v>
      </c>
      <c r="E47" s="65">
        <v>204.77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73">
        <f>IF(AND(D47&lt;49.85,G47&gt;0),$C$2*ABS(G47)/40000,(SUMPRODUCT(--(G47&gt;$S47:$U47),(G47-$S47:$U47),($V47:$X47)))*E47/40000)</f>
        <v>0</v>
      </c>
      <c r="Z47" s="73">
        <f>IF(AND(C47&gt;=50.1,G47&lt;0),($A$2)*ABS(G47)/40000,0)</f>
        <v>0</v>
      </c>
      <c r="AA47" s="73">
        <f>R47+Y47+Z47</f>
        <v>0</v>
      </c>
      <c r="AB47" s="81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75">
      <c r="A48" s="76">
        <v>0.416666666666667</v>
      </c>
      <c r="B48" s="77">
        <v>0.427083333333334</v>
      </c>
      <c r="C48" s="78">
        <v>49.96</v>
      </c>
      <c r="D48" s="79">
        <f>ROUND(C48,2)</f>
        <v>49.96</v>
      </c>
      <c r="E48" s="65">
        <v>391.97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73">
        <f>IF(AND(D48&lt;49.85,G48&gt;0),$C$2*ABS(G48)/40000,(SUMPRODUCT(--(G48&gt;$S48:$U48),(G48-$S48:$U48),($V48:$X48)))*E48/40000)</f>
        <v>0</v>
      </c>
      <c r="Z48" s="73">
        <f>IF(AND(C48&gt;=50.1,G48&lt;0),($A$2)*ABS(G48)/40000,0)</f>
        <v>0</v>
      </c>
      <c r="AA48" s="73">
        <f>R48+Y48+Z48</f>
        <v>0</v>
      </c>
      <c r="AB48" s="81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75">
      <c r="A49" s="76">
        <v>0.427083333333333</v>
      </c>
      <c r="B49" s="77">
        <v>0.4375</v>
      </c>
      <c r="C49" s="78">
        <v>49.96</v>
      </c>
      <c r="D49" s="79">
        <f>ROUND(C49,2)</f>
        <v>49.96</v>
      </c>
      <c r="E49" s="65">
        <v>391.97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73">
        <f>IF(AND(D49&lt;49.85,G49&gt;0),$C$2*ABS(G49)/40000,(SUMPRODUCT(--(G49&gt;$S49:$U49),(G49-$S49:$U49),($V49:$X49)))*E49/40000)</f>
        <v>0</v>
      </c>
      <c r="Z49" s="73">
        <f>IF(AND(C49&gt;=50.1,G49&lt;0),($A$2)*ABS(G49)/40000,0)</f>
        <v>0</v>
      </c>
      <c r="AA49" s="73">
        <f>R49+Y49+Z49</f>
        <v>0</v>
      </c>
      <c r="AB49" s="81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75">
      <c r="A50" s="76">
        <v>0.4375</v>
      </c>
      <c r="B50" s="77">
        <v>0.447916666666667</v>
      </c>
      <c r="C50" s="78">
        <v>50</v>
      </c>
      <c r="D50" s="79">
        <f>ROUND(C50,2)</f>
        <v>50</v>
      </c>
      <c r="E50" s="65">
        <v>255.96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73">
        <f>IF(AND(D50&lt;49.85,G50&gt;0),$C$2*ABS(G50)/40000,(SUMPRODUCT(--(G50&gt;$S50:$U50),(G50-$S50:$U50),($V50:$X50)))*E50/40000)</f>
        <v>0</v>
      </c>
      <c r="Z50" s="73">
        <f>IF(AND(C50&gt;=50.1,G50&lt;0),($A$2)*ABS(G50)/40000,0)</f>
        <v>0</v>
      </c>
      <c r="AA50" s="73">
        <f>R50+Y50+Z50</f>
        <v>0</v>
      </c>
      <c r="AB50" s="81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75">
      <c r="A51" s="76">
        <v>0.447916666666667</v>
      </c>
      <c r="B51" s="77">
        <v>0.458333333333334</v>
      </c>
      <c r="C51" s="78">
        <v>49.98</v>
      </c>
      <c r="D51" s="79">
        <f>ROUND(C51,2)</f>
        <v>49.98</v>
      </c>
      <c r="E51" s="65">
        <v>323.97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73">
        <f>IF(AND(D51&lt;49.85,G51&gt;0),$C$2*ABS(G51)/40000,(SUMPRODUCT(--(G51&gt;$S51:$U51),(G51-$S51:$U51),($V51:$X51)))*E51/40000)</f>
        <v>0</v>
      </c>
      <c r="Z51" s="73">
        <f>IF(AND(C51&gt;=50.1,G51&lt;0),($A$2)*ABS(G51)/40000,0)</f>
        <v>0</v>
      </c>
      <c r="AA51" s="73">
        <f>R51+Y51+Z51</f>
        <v>0</v>
      </c>
      <c r="AB51" s="81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75">
      <c r="A52" s="76">
        <v>0.458333333333333</v>
      </c>
      <c r="B52" s="77">
        <v>0.46875</v>
      </c>
      <c r="C52" s="78">
        <v>49.92</v>
      </c>
      <c r="D52" s="79">
        <f>ROUND(C52,2)</f>
        <v>49.92</v>
      </c>
      <c r="E52" s="65">
        <v>527.98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73">
        <f>IF(AND(D52&lt;49.85,G52&gt;0),$C$2*ABS(G52)/40000,(SUMPRODUCT(--(G52&gt;$S52:$U52),(G52-$S52:$U52),($V52:$X52)))*E52/40000)</f>
        <v>0</v>
      </c>
      <c r="Z52" s="73">
        <f>IF(AND(C52&gt;=50.1,G52&lt;0),($A$2)*ABS(G52)/40000,0)</f>
        <v>0</v>
      </c>
      <c r="AA52" s="73">
        <f>R52+Y52+Z52</f>
        <v>0</v>
      </c>
      <c r="AB52" s="81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75">
      <c r="A53" s="76">
        <v>0.46875</v>
      </c>
      <c r="B53" s="77">
        <v>0.479166666666667</v>
      </c>
      <c r="C53" s="78">
        <v>49.88</v>
      </c>
      <c r="D53" s="79">
        <f>ROUND(C53,2)</f>
        <v>49.88</v>
      </c>
      <c r="E53" s="65">
        <v>663.99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73">
        <f>IF(AND(D53&lt;49.85,G53&gt;0),$C$2*ABS(G53)/40000,(SUMPRODUCT(--(G53&gt;$S53:$U53),(G53-$S53:$U53),($V53:$X53)))*E53/40000)</f>
        <v>0</v>
      </c>
      <c r="Z53" s="73">
        <f>IF(AND(C53&gt;=50.1,G53&lt;0),($A$2)*ABS(G53)/40000,0)</f>
        <v>0</v>
      </c>
      <c r="AA53" s="73">
        <f>R53+Y53+Z53</f>
        <v>0</v>
      </c>
      <c r="AB53" s="81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75">
      <c r="A54" s="76">
        <v>0.479166666666667</v>
      </c>
      <c r="B54" s="77">
        <v>0.489583333333334</v>
      </c>
      <c r="C54" s="78">
        <v>49.88</v>
      </c>
      <c r="D54" s="79">
        <f>ROUND(C54,2)</f>
        <v>49.88</v>
      </c>
      <c r="E54" s="65">
        <v>663.99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73">
        <f>IF(AND(D54&lt;49.85,G54&gt;0),$C$2*ABS(G54)/40000,(SUMPRODUCT(--(G54&gt;$S54:$U54),(G54-$S54:$U54),($V54:$X54)))*E54/40000)</f>
        <v>0</v>
      </c>
      <c r="Z54" s="73">
        <f>IF(AND(C54&gt;=50.1,G54&lt;0),($A$2)*ABS(G54)/40000,0)</f>
        <v>0</v>
      </c>
      <c r="AA54" s="73">
        <f>R54+Y54+Z54</f>
        <v>0</v>
      </c>
      <c r="AB54" s="81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75">
      <c r="A55" s="76">
        <v>0.489583333333333</v>
      </c>
      <c r="B55" s="77">
        <v>0.5</v>
      </c>
      <c r="C55" s="78">
        <v>50.01</v>
      </c>
      <c r="D55" s="79">
        <f>ROUND(C55,2)</f>
        <v>50.01</v>
      </c>
      <c r="E55" s="65">
        <v>204.77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73">
        <f>IF(AND(D55&lt;49.85,G55&gt;0),$C$2*ABS(G55)/40000,(SUMPRODUCT(--(G55&gt;$S55:$U55),(G55-$S55:$U55),($V55:$X55)))*E55/40000)</f>
        <v>0</v>
      </c>
      <c r="Z55" s="73">
        <f>IF(AND(C55&gt;=50.1,G55&lt;0),($A$2)*ABS(G55)/40000,0)</f>
        <v>0</v>
      </c>
      <c r="AA55" s="73">
        <f>R55+Y55+Z55</f>
        <v>0</v>
      </c>
      <c r="AB55" s="81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75">
      <c r="A56" s="76">
        <v>0.5</v>
      </c>
      <c r="B56" s="77">
        <v>0.510416666666667</v>
      </c>
      <c r="C56" s="78">
        <v>49.95</v>
      </c>
      <c r="D56" s="79">
        <f>ROUND(C56,2)</f>
        <v>49.95</v>
      </c>
      <c r="E56" s="65">
        <v>425.97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73">
        <f>IF(AND(D56&lt;49.85,G56&gt;0),$C$2*ABS(G56)/40000,(SUMPRODUCT(--(G56&gt;$S56:$U56),(G56-$S56:$U56),($V56:$X56)))*E56/40000)</f>
        <v>0</v>
      </c>
      <c r="Z56" s="73">
        <f>IF(AND(C56&gt;=50.1,G56&lt;0),($A$2)*ABS(G56)/40000,0)</f>
        <v>0</v>
      </c>
      <c r="AA56" s="73">
        <f>R56+Y56+Z56</f>
        <v>0</v>
      </c>
      <c r="AB56" s="81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75">
      <c r="A57" s="76">
        <v>0.510416666666667</v>
      </c>
      <c r="B57" s="77">
        <v>0.520833333333334</v>
      </c>
      <c r="C57" s="78">
        <v>49.92</v>
      </c>
      <c r="D57" s="79">
        <f>ROUND(C57,2)</f>
        <v>49.92</v>
      </c>
      <c r="E57" s="65">
        <v>527.98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73">
        <f>IF(AND(D57&lt;49.85,G57&gt;0),$C$2*ABS(G57)/40000,(SUMPRODUCT(--(G57&gt;$S57:$U57),(G57-$S57:$U57),($V57:$X57)))*E57/40000)</f>
        <v>0</v>
      </c>
      <c r="Z57" s="73">
        <f>IF(AND(C57&gt;=50.1,G57&lt;0),($A$2)*ABS(G57)/40000,0)</f>
        <v>0</v>
      </c>
      <c r="AA57" s="73">
        <f>R57+Y57+Z57</f>
        <v>0</v>
      </c>
      <c r="AB57" s="81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75">
      <c r="A58" s="76">
        <v>0.520833333333333</v>
      </c>
      <c r="B58" s="77">
        <v>0.53125</v>
      </c>
      <c r="C58" s="78">
        <v>49.9</v>
      </c>
      <c r="D58" s="79">
        <f>ROUND(C58,2)</f>
        <v>49.9</v>
      </c>
      <c r="E58" s="65">
        <v>595.99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73">
        <f>IF(AND(D58&lt;49.85,G58&gt;0),$C$2*ABS(G58)/40000,(SUMPRODUCT(--(G58&gt;$S58:$U58),(G58-$S58:$U58),($V58:$X58)))*E58/40000)</f>
        <v>0</v>
      </c>
      <c r="Z58" s="73">
        <f>IF(AND(C58&gt;=50.1,G58&lt;0),($A$2)*ABS(G58)/40000,0)</f>
        <v>0</v>
      </c>
      <c r="AA58" s="73">
        <f>R58+Y58+Z58</f>
        <v>0</v>
      </c>
      <c r="AB58" s="81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75">
      <c r="A59" s="76">
        <v>0.53125</v>
      </c>
      <c r="B59" s="77">
        <v>0.541666666666667</v>
      </c>
      <c r="C59" s="78">
        <v>49.92</v>
      </c>
      <c r="D59" s="79">
        <f>ROUND(C59,2)</f>
        <v>49.92</v>
      </c>
      <c r="E59" s="65">
        <v>527.98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73">
        <f>IF(AND(D59&lt;49.85,G59&gt;0),$C$2*ABS(G59)/40000,(SUMPRODUCT(--(G59&gt;$S59:$U59),(G59-$S59:$U59),($V59:$X59)))*E59/40000)</f>
        <v>0</v>
      </c>
      <c r="Z59" s="73">
        <f>IF(AND(C59&gt;=50.1,G59&lt;0),($A$2)*ABS(G59)/40000,0)</f>
        <v>0</v>
      </c>
      <c r="AA59" s="73">
        <f>R59+Y59+Z59</f>
        <v>0</v>
      </c>
      <c r="AB59" s="81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75">
      <c r="A60" s="76">
        <v>0.541666666666667</v>
      </c>
      <c r="B60" s="77">
        <v>0.552083333333334</v>
      </c>
      <c r="C60" s="78">
        <v>50</v>
      </c>
      <c r="D60" s="79">
        <f>ROUND(C60,2)</f>
        <v>50</v>
      </c>
      <c r="E60" s="65">
        <v>255.96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73">
        <f>IF(AND(D60&lt;49.85,G60&gt;0),$C$2*ABS(G60)/40000,(SUMPRODUCT(--(G60&gt;$S60:$U60),(G60-$S60:$U60),($V60:$X60)))*E60/40000)</f>
        <v>0</v>
      </c>
      <c r="Z60" s="73">
        <f>IF(AND(C60&gt;=50.1,G60&lt;0),($A$2)*ABS(G60)/40000,0)</f>
        <v>0</v>
      </c>
      <c r="AA60" s="73">
        <f>R60+Y60+Z60</f>
        <v>0</v>
      </c>
      <c r="AB60" s="81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75">
      <c r="A61" s="76">
        <v>0.552083333333333</v>
      </c>
      <c r="B61" s="77">
        <v>0.5625</v>
      </c>
      <c r="C61" s="78">
        <v>49.98</v>
      </c>
      <c r="D61" s="79">
        <f>ROUND(C61,2)</f>
        <v>49.98</v>
      </c>
      <c r="E61" s="65">
        <v>323.97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73">
        <f>IF(AND(D61&lt;49.85,G61&gt;0),$C$2*ABS(G61)/40000,(SUMPRODUCT(--(G61&gt;$S61:$U61),(G61-$S61:$U61),($V61:$X61)))*E61/40000)</f>
        <v>0</v>
      </c>
      <c r="Z61" s="73">
        <f>IF(AND(C61&gt;=50.1,G61&lt;0),($A$2)*ABS(G61)/40000,0)</f>
        <v>0</v>
      </c>
      <c r="AA61" s="73">
        <f>R61+Y61+Z61</f>
        <v>0</v>
      </c>
      <c r="AB61" s="81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75">
      <c r="A62" s="76">
        <v>0.5625</v>
      </c>
      <c r="B62" s="77">
        <v>0.572916666666667</v>
      </c>
      <c r="C62" s="78">
        <v>49.96</v>
      </c>
      <c r="D62" s="79">
        <f>ROUND(C62,2)</f>
        <v>49.96</v>
      </c>
      <c r="E62" s="65">
        <v>391.97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73">
        <f>IF(AND(D62&lt;49.85,G62&gt;0),$C$2*ABS(G62)/40000,(SUMPRODUCT(--(G62&gt;$S62:$U62),(G62-$S62:$U62),($V62:$X62)))*E62/40000)</f>
        <v>0</v>
      </c>
      <c r="Z62" s="73">
        <f>IF(AND(C62&gt;=50.1,G62&lt;0),($A$2)*ABS(G62)/40000,0)</f>
        <v>0</v>
      </c>
      <c r="AA62" s="73">
        <f>R62+Y62+Z62</f>
        <v>0</v>
      </c>
      <c r="AB62" s="81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75">
      <c r="A63" s="76">
        <v>0.572916666666667</v>
      </c>
      <c r="B63" s="77">
        <v>0.583333333333334</v>
      </c>
      <c r="C63" s="78">
        <v>49.94</v>
      </c>
      <c r="D63" s="79">
        <f>ROUND(C63,2)</f>
        <v>49.94</v>
      </c>
      <c r="E63" s="65">
        <v>459.98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73">
        <f>IF(AND(D63&lt;49.85,G63&gt;0),$C$2*ABS(G63)/40000,(SUMPRODUCT(--(G63&gt;$S63:$U63),(G63-$S63:$U63),($V63:$X63)))*E63/40000)</f>
        <v>0</v>
      </c>
      <c r="Z63" s="73">
        <f>IF(AND(C63&gt;=50.1,G63&lt;0),($A$2)*ABS(G63)/40000,0)</f>
        <v>0</v>
      </c>
      <c r="AA63" s="73">
        <f>R63+Y63+Z63</f>
        <v>0</v>
      </c>
      <c r="AB63" s="81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75">
      <c r="A64" s="76">
        <v>0.583333333333333</v>
      </c>
      <c r="B64" s="77">
        <v>0.59375</v>
      </c>
      <c r="C64" s="78">
        <v>49.93</v>
      </c>
      <c r="D64" s="79">
        <f>ROUND(C64,2)</f>
        <v>49.93</v>
      </c>
      <c r="E64" s="65">
        <v>493.98</v>
      </c>
      <c r="F64" s="66">
        <v>26.85</v>
      </c>
      <c r="G64" s="80">
        <v>0</v>
      </c>
      <c r="H64" s="68">
        <f>MAX(G64,-0.12*F64)</f>
        <v>0</v>
      </c>
      <c r="I64" s="68">
        <f>IF(ABS(F64)&lt;=10,0.5,IF(ABS(F64)&lt;=25,1,IF(ABS(F64)&lt;=100,2,10)))</f>
        <v>2</v>
      </c>
      <c r="J64" s="69">
        <f>IF(G64&lt;-I64,1,0)</f>
        <v>0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0</v>
      </c>
      <c r="S64" s="65">
        <f>MIN($S$6/100*F64,150)</f>
        <v>3.222</v>
      </c>
      <c r="T64" s="65">
        <f>MIN($T$6/100*F64,200)</f>
        <v>4.0275</v>
      </c>
      <c r="U64" s="65">
        <f>MIN($U$6/100*F64,250)</f>
        <v>5.370000000000001</v>
      </c>
      <c r="V64" s="65">
        <v>0.2</v>
      </c>
      <c r="W64" s="65">
        <v>0.2</v>
      </c>
      <c r="X64" s="65">
        <v>0.6</v>
      </c>
      <c r="Y64" s="73">
        <f>IF(AND(D64&lt;49.85,G64&gt;0),$C$2*ABS(G64)/40000,(SUMPRODUCT(--(G64&gt;$S64:$U64),(G64-$S64:$U64),($V64:$X64)))*E64/40000)</f>
        <v>0</v>
      </c>
      <c r="Z64" s="73">
        <f>IF(AND(C64&gt;=50.1,G64&lt;0),($A$2)*ABS(G64)/40000,0)</f>
        <v>0</v>
      </c>
      <c r="AA64" s="73">
        <f>R64+Y64+Z64</f>
        <v>0</v>
      </c>
      <c r="AB64" s="81">
        <f>IF(AA64&gt;=0,AA64,"")</f>
        <v>0</v>
      </c>
      <c r="AC64" s="82" t="str">
        <f>IF(AA64&lt;0,AA64,"")</f>
        <v/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75">
      <c r="A65" s="76">
        <v>0.59375</v>
      </c>
      <c r="B65" s="77">
        <v>0.604166666666667</v>
      </c>
      <c r="C65" s="78">
        <v>49.84</v>
      </c>
      <c r="D65" s="79">
        <f>ROUND(C65,2)</f>
        <v>49.84</v>
      </c>
      <c r="E65" s="65">
        <v>800</v>
      </c>
      <c r="F65" s="66">
        <v>26.85</v>
      </c>
      <c r="G65" s="80">
        <v>0</v>
      </c>
      <c r="H65" s="68">
        <f>MAX(G65,-0.12*F65)</f>
        <v>0</v>
      </c>
      <c r="I65" s="68">
        <f>IF(ABS(F65)&lt;=10,0.5,IF(ABS(F65)&lt;=25,1,IF(ABS(F65)&lt;=100,2,10)))</f>
        <v>2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0</v>
      </c>
      <c r="S65" s="65">
        <f>MIN($S$6/100*F65,150)</f>
        <v>3.222</v>
      </c>
      <c r="T65" s="65">
        <f>MIN($T$6/100*F65,200)</f>
        <v>4.0275</v>
      </c>
      <c r="U65" s="65">
        <f>MIN($U$6/100*F65,250)</f>
        <v>5.370000000000001</v>
      </c>
      <c r="V65" s="65">
        <v>0.2</v>
      </c>
      <c r="W65" s="65">
        <v>0.2</v>
      </c>
      <c r="X65" s="65">
        <v>0.6</v>
      </c>
      <c r="Y65" s="73">
        <f>IF(AND(D65&lt;49.85,G65&gt;0),$C$2*ABS(G65)/40000,(SUMPRODUCT(--(G65&gt;$S65:$U65),(G65-$S65:$U65),($V65:$X65)))*E65/40000)</f>
        <v>0</v>
      </c>
      <c r="Z65" s="73">
        <f>IF(AND(C65&gt;=50.1,G65&lt;0),($A$2)*ABS(G65)/40000,0)</f>
        <v>0</v>
      </c>
      <c r="AA65" s="73">
        <f>R65+Y65+Z65</f>
        <v>0</v>
      </c>
      <c r="AB65" s="81">
        <f>IF(AA65&gt;=0,AA65,"")</f>
        <v>0</v>
      </c>
      <c r="AC65" s="82" t="str">
        <f>IF(AA65&lt;0,AA65,"")</f>
        <v/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75">
      <c r="A66" s="76">
        <v>0.604166666666667</v>
      </c>
      <c r="B66" s="77">
        <v>0.614583333333334</v>
      </c>
      <c r="C66" s="78">
        <v>49.9</v>
      </c>
      <c r="D66" s="79">
        <f>ROUND(C66,2)</f>
        <v>49.9</v>
      </c>
      <c r="E66" s="65">
        <v>595.99</v>
      </c>
      <c r="F66" s="66">
        <v>26.85</v>
      </c>
      <c r="G66" s="80">
        <v>0</v>
      </c>
      <c r="H66" s="68">
        <f>MAX(G66,-0.12*F66)</f>
        <v>0</v>
      </c>
      <c r="I66" s="68">
        <f>IF(ABS(F66)&lt;=10,0.5,IF(ABS(F66)&lt;=25,1,IF(ABS(F66)&lt;=100,2,10)))</f>
        <v>2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3.222</v>
      </c>
      <c r="T66" s="65">
        <f>MIN($T$6/100*F66,200)</f>
        <v>4.0275</v>
      </c>
      <c r="U66" s="65">
        <f>MIN($U$6/100*F66,250)</f>
        <v>5.370000000000001</v>
      </c>
      <c r="V66" s="65">
        <v>0.2</v>
      </c>
      <c r="W66" s="65">
        <v>0.2</v>
      </c>
      <c r="X66" s="65">
        <v>0.6</v>
      </c>
      <c r="Y66" s="73">
        <f>IF(AND(D66&lt;49.85,G66&gt;0),$C$2*ABS(G66)/40000,(SUMPRODUCT(--(G66&gt;$S66:$U66),(G66-$S66:$U66),($V66:$X66)))*E66/40000)</f>
        <v>0</v>
      </c>
      <c r="Z66" s="73">
        <f>IF(AND(C66&gt;=50.1,G66&lt;0),($A$2)*ABS(G66)/40000,0)</f>
        <v>0</v>
      </c>
      <c r="AA66" s="73">
        <f>R66+Y66+Z66</f>
        <v>0</v>
      </c>
      <c r="AB66" s="81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75">
      <c r="A67" s="76">
        <v>0.614583333333333</v>
      </c>
      <c r="B67" s="77">
        <v>0.625</v>
      </c>
      <c r="C67" s="78">
        <v>49.9</v>
      </c>
      <c r="D67" s="79">
        <f>ROUND(C67,2)</f>
        <v>49.9</v>
      </c>
      <c r="E67" s="65">
        <v>595.99</v>
      </c>
      <c r="F67" s="66">
        <v>26.85</v>
      </c>
      <c r="G67" s="80">
        <v>0</v>
      </c>
      <c r="H67" s="68">
        <f>MAX(G67,-0.12*F67)</f>
        <v>0</v>
      </c>
      <c r="I67" s="68">
        <f>IF(ABS(F67)&lt;=10,0.5,IF(ABS(F67)&lt;=25,1,IF(ABS(F67)&lt;=100,2,10)))</f>
        <v>2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0</v>
      </c>
      <c r="S67" s="65">
        <f>MIN($S$6/100*F67,150)</f>
        <v>3.222</v>
      </c>
      <c r="T67" s="65">
        <f>MIN($T$6/100*F67,200)</f>
        <v>4.0275</v>
      </c>
      <c r="U67" s="65">
        <f>MIN($U$6/100*F67,250)</f>
        <v>5.370000000000001</v>
      </c>
      <c r="V67" s="65">
        <v>0.2</v>
      </c>
      <c r="W67" s="65">
        <v>0.2</v>
      </c>
      <c r="X67" s="65">
        <v>0.6</v>
      </c>
      <c r="Y67" s="73">
        <f>IF(AND(D67&lt;49.85,G67&gt;0),$C$2*ABS(G67)/40000,(SUMPRODUCT(--(G67&gt;$S67:$U67),(G67-$S67:$U67),($V67:$X67)))*E67/40000)</f>
        <v>0</v>
      </c>
      <c r="Z67" s="73">
        <f>IF(AND(C67&gt;=50.1,G67&lt;0),($A$2)*ABS(G67)/40000,0)</f>
        <v>0</v>
      </c>
      <c r="AA67" s="73">
        <f>R67+Y67+Z67</f>
        <v>0</v>
      </c>
      <c r="AB67" s="81">
        <f>IF(AA67&gt;=0,AA67,"")</f>
        <v>0</v>
      </c>
      <c r="AC67" s="82" t="str">
        <f>IF(AA67&lt;0,AA67,"")</f>
        <v/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75">
      <c r="A68" s="76">
        <v>0.625</v>
      </c>
      <c r="B68" s="77">
        <v>0.635416666666667</v>
      </c>
      <c r="C68" s="78">
        <v>49.97</v>
      </c>
      <c r="D68" s="79">
        <f>ROUND(C68,2)</f>
        <v>49.97</v>
      </c>
      <c r="E68" s="65">
        <v>357.97</v>
      </c>
      <c r="F68" s="66">
        <v>26.85</v>
      </c>
      <c r="G68" s="80">
        <v>0</v>
      </c>
      <c r="H68" s="68">
        <f>MAX(G68,-0.12*F68)</f>
        <v>0</v>
      </c>
      <c r="I68" s="68">
        <f>IF(ABS(F68)&lt;=10,0.5,IF(ABS(F68)&lt;=25,1,IF(ABS(F68)&lt;=100,2,10)))</f>
        <v>2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0</v>
      </c>
      <c r="S68" s="65">
        <f>MIN($S$6/100*F68,150)</f>
        <v>3.222</v>
      </c>
      <c r="T68" s="65">
        <f>MIN($T$6/100*F68,200)</f>
        <v>4.0275</v>
      </c>
      <c r="U68" s="65">
        <f>MIN($U$6/100*F68,250)</f>
        <v>5.370000000000001</v>
      </c>
      <c r="V68" s="65">
        <v>0.2</v>
      </c>
      <c r="W68" s="65">
        <v>0.2</v>
      </c>
      <c r="X68" s="65">
        <v>0.6</v>
      </c>
      <c r="Y68" s="73">
        <f>IF(AND(D68&lt;49.85,G68&gt;0),$C$2*ABS(G68)/40000,(SUMPRODUCT(--(G68&gt;$S68:$U68),(G68-$S68:$U68),($V68:$X68)))*E68/40000)</f>
        <v>0</v>
      </c>
      <c r="Z68" s="73">
        <f>IF(AND(C68&gt;=50.1,G68&lt;0),($A$2)*ABS(G68)/40000,0)</f>
        <v>0</v>
      </c>
      <c r="AA68" s="73">
        <f>R68+Y68+Z68</f>
        <v>0</v>
      </c>
      <c r="AB68" s="81">
        <f>IF(AA68&gt;=0,AA68,"")</f>
        <v>0</v>
      </c>
      <c r="AC68" s="82" t="str">
        <f>IF(AA68&lt;0,AA68,"")</f>
        <v/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75">
      <c r="A69" s="76">
        <v>0.635416666666667</v>
      </c>
      <c r="B69" s="77">
        <v>0.645833333333334</v>
      </c>
      <c r="C69" s="78">
        <v>49.85</v>
      </c>
      <c r="D69" s="79">
        <f>ROUND(C69,2)</f>
        <v>49.85</v>
      </c>
      <c r="E69" s="65">
        <v>766</v>
      </c>
      <c r="F69" s="66">
        <v>26.85</v>
      </c>
      <c r="G69" s="80">
        <v>0</v>
      </c>
      <c r="H69" s="68">
        <f>MAX(G69,-0.12*F69)</f>
        <v>0</v>
      </c>
      <c r="I69" s="68">
        <f>IF(ABS(F69)&lt;=10,0.5,IF(ABS(F69)&lt;=25,1,IF(ABS(F69)&lt;=100,2,10)))</f>
        <v>2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0</v>
      </c>
      <c r="S69" s="65">
        <f>MIN($S$6/100*F69,150)</f>
        <v>3.222</v>
      </c>
      <c r="T69" s="65">
        <f>MIN($T$6/100*F69,200)</f>
        <v>4.0275</v>
      </c>
      <c r="U69" s="65">
        <f>MIN($U$6/100*F69,250)</f>
        <v>5.370000000000001</v>
      </c>
      <c r="V69" s="65">
        <v>0.2</v>
      </c>
      <c r="W69" s="65">
        <v>0.2</v>
      </c>
      <c r="X69" s="65">
        <v>0.6</v>
      </c>
      <c r="Y69" s="73">
        <f>IF(AND(D69&lt;49.85,G69&gt;0),$C$2*ABS(G69)/40000,(SUMPRODUCT(--(G69&gt;$S69:$U69),(G69-$S69:$U69),($V69:$X69)))*E69/40000)</f>
        <v>0</v>
      </c>
      <c r="Z69" s="73">
        <f>IF(AND(C69&gt;=50.1,G69&lt;0),($A$2)*ABS(G69)/40000,0)</f>
        <v>0</v>
      </c>
      <c r="AA69" s="73">
        <f>R69+Y69+Z69</f>
        <v>0</v>
      </c>
      <c r="AB69" s="81">
        <f>IF(AA69&gt;=0,AA69,"")</f>
        <v>0</v>
      </c>
      <c r="AC69" s="82" t="str">
        <f>IF(AA69&lt;0,AA69,"")</f>
        <v/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75">
      <c r="A70" s="76">
        <v>0.645833333333333</v>
      </c>
      <c r="B70" s="77">
        <v>0.65625</v>
      </c>
      <c r="C70" s="78">
        <v>49.98</v>
      </c>
      <c r="D70" s="79">
        <f>ROUND(C70,2)</f>
        <v>49.98</v>
      </c>
      <c r="E70" s="65">
        <v>323.97</v>
      </c>
      <c r="F70" s="66">
        <v>26.85</v>
      </c>
      <c r="G70" s="80">
        <v>0</v>
      </c>
      <c r="H70" s="68">
        <f>MAX(G70,-0.12*F70)</f>
        <v>0</v>
      </c>
      <c r="I70" s="68">
        <f>IF(ABS(F70)&lt;=10,0.5,IF(ABS(F70)&lt;=25,1,IF(ABS(F70)&lt;=100,2,10)))</f>
        <v>2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0</v>
      </c>
      <c r="S70" s="65">
        <f>MIN($S$6/100*F70,150)</f>
        <v>3.222</v>
      </c>
      <c r="T70" s="65">
        <f>MIN($T$6/100*F70,200)</f>
        <v>4.0275</v>
      </c>
      <c r="U70" s="65">
        <f>MIN($U$6/100*F70,250)</f>
        <v>5.370000000000001</v>
      </c>
      <c r="V70" s="65">
        <v>0.2</v>
      </c>
      <c r="W70" s="65">
        <v>0.2</v>
      </c>
      <c r="X70" s="65">
        <v>0.6</v>
      </c>
      <c r="Y70" s="73">
        <f>IF(AND(D70&lt;49.85,G70&gt;0),$C$2*ABS(G70)/40000,(SUMPRODUCT(--(G70&gt;$S70:$U70),(G70-$S70:$U70),($V70:$X70)))*E70/40000)</f>
        <v>0</v>
      </c>
      <c r="Z70" s="73">
        <f>IF(AND(C70&gt;=50.1,G70&lt;0),($A$2)*ABS(G70)/40000,0)</f>
        <v>0</v>
      </c>
      <c r="AA70" s="73">
        <f>R70+Y70+Z70</f>
        <v>0</v>
      </c>
      <c r="AB70" s="81">
        <f>IF(AA70&gt;=0,AA70,"")</f>
        <v>0</v>
      </c>
      <c r="AC70" s="82" t="str">
        <f>IF(AA70&lt;0,AA70,"")</f>
        <v/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75">
      <c r="A71" s="76">
        <v>0.65625</v>
      </c>
      <c r="B71" s="77">
        <v>0.666666666666667</v>
      </c>
      <c r="C71" s="78">
        <v>49.94</v>
      </c>
      <c r="D71" s="79">
        <f>ROUND(C71,2)</f>
        <v>49.94</v>
      </c>
      <c r="E71" s="65">
        <v>459.98</v>
      </c>
      <c r="F71" s="66">
        <v>26.85</v>
      </c>
      <c r="G71" s="80">
        <v>0</v>
      </c>
      <c r="H71" s="68">
        <f>MAX(G71,-0.12*F71)</f>
        <v>0</v>
      </c>
      <c r="I71" s="68">
        <f>IF(ABS(F71)&lt;=10,0.5,IF(ABS(F71)&lt;=25,1,IF(ABS(F71)&lt;=100,2,10)))</f>
        <v>2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3.222</v>
      </c>
      <c r="T71" s="65">
        <f>MIN($T$6/100*F71,200)</f>
        <v>4.0275</v>
      </c>
      <c r="U71" s="65">
        <f>MIN($U$6/100*F71,250)</f>
        <v>5.370000000000001</v>
      </c>
      <c r="V71" s="65">
        <v>0.2</v>
      </c>
      <c r="W71" s="65">
        <v>0.2</v>
      </c>
      <c r="X71" s="65">
        <v>0.6</v>
      </c>
      <c r="Y71" s="73">
        <f>IF(AND(D71&lt;49.85,G71&gt;0),$C$2*ABS(G71)/40000,(SUMPRODUCT(--(G71&gt;$S71:$U71),(G71-$S71:$U71),($V71:$X71)))*E71/40000)</f>
        <v>0</v>
      </c>
      <c r="Z71" s="73">
        <f>IF(AND(C71&gt;=50.1,G71&lt;0),($A$2)*ABS(G71)/40000,0)</f>
        <v>0</v>
      </c>
      <c r="AA71" s="73">
        <f>R71+Y71+Z71</f>
        <v>0</v>
      </c>
      <c r="AB71" s="81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75">
      <c r="A72" s="76">
        <v>0.666666666666667</v>
      </c>
      <c r="B72" s="77">
        <v>0.677083333333334</v>
      </c>
      <c r="C72" s="78">
        <v>50.04</v>
      </c>
      <c r="D72" s="79">
        <f>ROUND(C72,2)</f>
        <v>50.04</v>
      </c>
      <c r="E72" s="65">
        <v>51.19</v>
      </c>
      <c r="F72" s="66">
        <v>26.85</v>
      </c>
      <c r="G72" s="80">
        <v>0</v>
      </c>
      <c r="H72" s="68">
        <f>MAX(G72,-0.12*F72)</f>
        <v>0</v>
      </c>
      <c r="I72" s="68">
        <f>IF(ABS(F72)&lt;=10,0.5,IF(ABS(F72)&lt;=25,1,IF(ABS(F72)&lt;=100,2,10)))</f>
        <v>2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3.222</v>
      </c>
      <c r="T72" s="65">
        <f>MIN($T$6/100*F72,200)</f>
        <v>4.0275</v>
      </c>
      <c r="U72" s="65">
        <f>MIN($U$6/100*F72,250)</f>
        <v>5.370000000000001</v>
      </c>
      <c r="V72" s="65">
        <v>0.2</v>
      </c>
      <c r="W72" s="65">
        <v>0.2</v>
      </c>
      <c r="X72" s="65">
        <v>0.6</v>
      </c>
      <c r="Y72" s="73">
        <f>IF(AND(D72&lt;49.85,G72&gt;0),$C$2*ABS(G72)/40000,(SUMPRODUCT(--(G72&gt;$S72:$U72),(G72-$S72:$U72),($V72:$X72)))*E72/40000)</f>
        <v>0</v>
      </c>
      <c r="Z72" s="73">
        <f>IF(AND(C72&gt;=50.1,G72&lt;0),($A$2)*ABS(G72)/40000,0)</f>
        <v>0</v>
      </c>
      <c r="AA72" s="73">
        <f>R72+Y72+Z72</f>
        <v>0</v>
      </c>
      <c r="AB72" s="81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75">
      <c r="A73" s="76">
        <v>0.677083333333333</v>
      </c>
      <c r="B73" s="77">
        <v>0.6875</v>
      </c>
      <c r="C73" s="78">
        <v>49.95</v>
      </c>
      <c r="D73" s="79">
        <f>ROUND(C73,2)</f>
        <v>49.95</v>
      </c>
      <c r="E73" s="65">
        <v>425.97</v>
      </c>
      <c r="F73" s="66">
        <v>26.85</v>
      </c>
      <c r="G73" s="80">
        <v>0</v>
      </c>
      <c r="H73" s="68">
        <f>MAX(G73,-0.12*F73)</f>
        <v>0</v>
      </c>
      <c r="I73" s="68">
        <f>IF(ABS(F73)&lt;=10,0.5,IF(ABS(F73)&lt;=25,1,IF(ABS(F73)&lt;=100,2,10)))</f>
        <v>2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3.222</v>
      </c>
      <c r="T73" s="65">
        <f>MIN($T$6/100*F73,200)</f>
        <v>4.0275</v>
      </c>
      <c r="U73" s="65">
        <f>MIN($U$6/100*F73,250)</f>
        <v>5.370000000000001</v>
      </c>
      <c r="V73" s="65">
        <v>0.2</v>
      </c>
      <c r="W73" s="65">
        <v>0.2</v>
      </c>
      <c r="X73" s="65">
        <v>0.6</v>
      </c>
      <c r="Y73" s="73">
        <f>IF(AND(D73&lt;49.85,G73&gt;0),$C$2*ABS(G73)/40000,(SUMPRODUCT(--(G73&gt;$S73:$U73),(G73-$S73:$U73),($V73:$X73)))*E73/40000)</f>
        <v>0</v>
      </c>
      <c r="Z73" s="73">
        <f>IF(AND(C73&gt;=50.1,G73&lt;0),($A$2)*ABS(G73)/40000,0)</f>
        <v>0</v>
      </c>
      <c r="AA73" s="73">
        <f>R73+Y73+Z73</f>
        <v>0</v>
      </c>
      <c r="AB73" s="81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75">
      <c r="A74" s="76">
        <v>0.6875</v>
      </c>
      <c r="B74" s="77">
        <v>0.697916666666667</v>
      </c>
      <c r="C74" s="78">
        <v>49.93</v>
      </c>
      <c r="D74" s="79">
        <f>ROUND(C74,2)</f>
        <v>49.93</v>
      </c>
      <c r="E74" s="65">
        <v>493.98</v>
      </c>
      <c r="F74" s="66">
        <v>26.85</v>
      </c>
      <c r="G74" s="80">
        <v>0</v>
      </c>
      <c r="H74" s="68">
        <f>MAX(G74,-0.12*F74)</f>
        <v>0</v>
      </c>
      <c r="I74" s="68">
        <f>IF(ABS(F74)&lt;=10,0.5,IF(ABS(F74)&lt;=25,1,IF(ABS(F74)&lt;=100,2,10)))</f>
        <v>2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3.222</v>
      </c>
      <c r="T74" s="65">
        <f>MIN($T$6/100*F74,200)</f>
        <v>4.0275</v>
      </c>
      <c r="U74" s="65">
        <f>MIN($U$6/100*F74,250)</f>
        <v>5.370000000000001</v>
      </c>
      <c r="V74" s="65">
        <v>0.2</v>
      </c>
      <c r="W74" s="65">
        <v>0.2</v>
      </c>
      <c r="X74" s="65">
        <v>0.6</v>
      </c>
      <c r="Y74" s="73">
        <f>IF(AND(D74&lt;49.85,G74&gt;0),$C$2*ABS(G74)/40000,(SUMPRODUCT(--(G74&gt;$S74:$U74),(G74-$S74:$U74),($V74:$X74)))*E74/40000)</f>
        <v>0</v>
      </c>
      <c r="Z74" s="73">
        <f>IF(AND(C74&gt;=50.1,G74&lt;0),($A$2)*ABS(G74)/40000,0)</f>
        <v>0</v>
      </c>
      <c r="AA74" s="73">
        <f>R74+Y74+Z74</f>
        <v>0</v>
      </c>
      <c r="AB74" s="81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75">
      <c r="A75" s="76">
        <v>0.697916666666667</v>
      </c>
      <c r="B75" s="77">
        <v>0.708333333333334</v>
      </c>
      <c r="C75" s="78">
        <v>49.97</v>
      </c>
      <c r="D75" s="79">
        <f>ROUND(C75,2)</f>
        <v>49.97</v>
      </c>
      <c r="E75" s="65">
        <v>357.97</v>
      </c>
      <c r="F75" s="66">
        <v>26.85</v>
      </c>
      <c r="G75" s="80">
        <v>0</v>
      </c>
      <c r="H75" s="68">
        <f>MAX(G75,-0.12*F75)</f>
        <v>0</v>
      </c>
      <c r="I75" s="68">
        <f>IF(ABS(F75)&lt;=10,0.5,IF(ABS(F75)&lt;=25,1,IF(ABS(F75)&lt;=100,2,10)))</f>
        <v>2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3.222</v>
      </c>
      <c r="T75" s="65">
        <f>MIN($T$6/100*F75,200)</f>
        <v>4.0275</v>
      </c>
      <c r="U75" s="65">
        <f>MIN($U$6/100*F75,250)</f>
        <v>5.370000000000001</v>
      </c>
      <c r="V75" s="65">
        <v>0.2</v>
      </c>
      <c r="W75" s="65">
        <v>0.2</v>
      </c>
      <c r="X75" s="65">
        <v>0.6</v>
      </c>
      <c r="Y75" s="73">
        <f>IF(AND(D75&lt;49.85,G75&gt;0),$C$2*ABS(G75)/40000,(SUMPRODUCT(--(G75&gt;$S75:$U75),(G75-$S75:$U75),($V75:$X75)))*E75/40000)</f>
        <v>0</v>
      </c>
      <c r="Z75" s="73">
        <f>IF(AND(C75&gt;=50.1,G75&lt;0),($A$2)*ABS(G75)/40000,0)</f>
        <v>0</v>
      </c>
      <c r="AA75" s="73">
        <f>R75+Y75+Z75</f>
        <v>0</v>
      </c>
      <c r="AB75" s="81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75">
      <c r="A76" s="76">
        <v>0.708333333333333</v>
      </c>
      <c r="B76" s="77">
        <v>0.71875</v>
      </c>
      <c r="C76" s="78">
        <v>50</v>
      </c>
      <c r="D76" s="79">
        <f>ROUND(C76,2)</f>
        <v>50</v>
      </c>
      <c r="E76" s="65">
        <v>255.96</v>
      </c>
      <c r="F76" s="66">
        <v>26.85</v>
      </c>
      <c r="G76" s="80">
        <v>0</v>
      </c>
      <c r="H76" s="68">
        <f>MAX(G76,-0.12*F76)</f>
        <v>0</v>
      </c>
      <c r="I76" s="68">
        <f>IF(ABS(F76)&lt;=10,0.5,IF(ABS(F76)&lt;=25,1,IF(ABS(F76)&lt;=100,2,10)))</f>
        <v>2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3.222</v>
      </c>
      <c r="T76" s="65">
        <f>MIN($T$6/100*F76,200)</f>
        <v>4.0275</v>
      </c>
      <c r="U76" s="65">
        <f>MIN($U$6/100*F76,250)</f>
        <v>5.370000000000001</v>
      </c>
      <c r="V76" s="65">
        <v>0.2</v>
      </c>
      <c r="W76" s="65">
        <v>0.2</v>
      </c>
      <c r="X76" s="65">
        <v>0.6</v>
      </c>
      <c r="Y76" s="73">
        <f>IF(AND(D76&lt;49.85,G76&gt;0),$C$2*ABS(G76)/40000,(SUMPRODUCT(--(G76&gt;$S76:$U76),(G76-$S76:$U76),($V76:$X76)))*E76/40000)</f>
        <v>0</v>
      </c>
      <c r="Z76" s="73">
        <f>IF(AND(C76&gt;=50.1,G76&lt;0),($A$2)*ABS(G76)/40000,0)</f>
        <v>0</v>
      </c>
      <c r="AA76" s="73">
        <f>R76+Y76+Z76</f>
        <v>0</v>
      </c>
      <c r="AB76" s="81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75">
      <c r="A77" s="76">
        <v>0.71875</v>
      </c>
      <c r="B77" s="77">
        <v>0.729166666666667</v>
      </c>
      <c r="C77" s="78">
        <v>49.94</v>
      </c>
      <c r="D77" s="79">
        <f>ROUND(C77,2)</f>
        <v>49.94</v>
      </c>
      <c r="E77" s="65">
        <v>459.98</v>
      </c>
      <c r="F77" s="66">
        <v>26.85</v>
      </c>
      <c r="G77" s="80">
        <v>0</v>
      </c>
      <c r="H77" s="68">
        <f>MAX(G77,-0.12*F77)</f>
        <v>0</v>
      </c>
      <c r="I77" s="68">
        <f>IF(ABS(F77)&lt;=10,0.5,IF(ABS(F77)&lt;=25,1,IF(ABS(F77)&lt;=100,2,10)))</f>
        <v>2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3.222</v>
      </c>
      <c r="T77" s="65">
        <f>MIN($T$6/100*F77,200)</f>
        <v>4.0275</v>
      </c>
      <c r="U77" s="65">
        <f>MIN($U$6/100*F77,250)</f>
        <v>5.370000000000001</v>
      </c>
      <c r="V77" s="65">
        <v>0.2</v>
      </c>
      <c r="W77" s="65">
        <v>0.2</v>
      </c>
      <c r="X77" s="65">
        <v>0.6</v>
      </c>
      <c r="Y77" s="73">
        <f>IF(AND(D77&lt;49.85,G77&gt;0),$C$2*ABS(G77)/40000,(SUMPRODUCT(--(G77&gt;$S77:$U77),(G77-$S77:$U77),($V77:$X77)))*E77/40000)</f>
        <v>0</v>
      </c>
      <c r="Z77" s="73">
        <f>IF(AND(C77&gt;=50.1,G77&lt;0),($A$2)*ABS(G77)/40000,0)</f>
        <v>0</v>
      </c>
      <c r="AA77" s="73">
        <f>R77+Y77+Z77</f>
        <v>0</v>
      </c>
      <c r="AB77" s="81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75">
      <c r="A78" s="76">
        <v>0.729166666666667</v>
      </c>
      <c r="B78" s="77">
        <v>0.739583333333334</v>
      </c>
      <c r="C78" s="78">
        <v>49.97</v>
      </c>
      <c r="D78" s="79">
        <f>ROUND(C78,2)</f>
        <v>49.97</v>
      </c>
      <c r="E78" s="65">
        <v>357.97</v>
      </c>
      <c r="F78" s="66">
        <v>26.85</v>
      </c>
      <c r="G78" s="80">
        <v>0</v>
      </c>
      <c r="H78" s="68">
        <f>MAX(G78,-0.12*F78)</f>
        <v>0</v>
      </c>
      <c r="I78" s="68">
        <f>IF(ABS(F78)&lt;=10,0.5,IF(ABS(F78)&lt;=25,1,IF(ABS(F78)&lt;=100,2,10)))</f>
        <v>2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3.222</v>
      </c>
      <c r="T78" s="65">
        <f>MIN($T$6/100*F78,200)</f>
        <v>4.0275</v>
      </c>
      <c r="U78" s="65">
        <f>MIN($U$6/100*F78,250)</f>
        <v>5.370000000000001</v>
      </c>
      <c r="V78" s="65">
        <v>0.2</v>
      </c>
      <c r="W78" s="65">
        <v>0.2</v>
      </c>
      <c r="X78" s="65">
        <v>0.6</v>
      </c>
      <c r="Y78" s="73">
        <f>IF(AND(D78&lt;49.85,G78&gt;0),$C$2*ABS(G78)/40000,(SUMPRODUCT(--(G78&gt;$S78:$U78),(G78-$S78:$U78),($V78:$X78)))*E78/40000)</f>
        <v>0</v>
      </c>
      <c r="Z78" s="73">
        <f>IF(AND(C78&gt;=50.1,G78&lt;0),($A$2)*ABS(G78)/40000,0)</f>
        <v>0</v>
      </c>
      <c r="AA78" s="73">
        <f>R78+Y78+Z78</f>
        <v>0</v>
      </c>
      <c r="AB78" s="81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75">
      <c r="A79" s="76">
        <v>0.739583333333333</v>
      </c>
      <c r="B79" s="77">
        <v>0.75</v>
      </c>
      <c r="C79" s="78">
        <v>50.01</v>
      </c>
      <c r="D79" s="79">
        <f>ROUND(C79,2)</f>
        <v>50.01</v>
      </c>
      <c r="E79" s="65">
        <v>204.77</v>
      </c>
      <c r="F79" s="66">
        <v>26.85</v>
      </c>
      <c r="G79" s="80">
        <v>0</v>
      </c>
      <c r="H79" s="68">
        <f>MAX(G79,-0.12*F79)</f>
        <v>0</v>
      </c>
      <c r="I79" s="68">
        <f>IF(ABS(F79)&lt;=10,0.5,IF(ABS(F79)&lt;=25,1,IF(ABS(F79)&lt;=100,2,10)))</f>
        <v>2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3.222</v>
      </c>
      <c r="T79" s="65">
        <f>MIN($T$6/100*F79,200)</f>
        <v>4.0275</v>
      </c>
      <c r="U79" s="65">
        <f>MIN($U$6/100*F79,250)</f>
        <v>5.370000000000001</v>
      </c>
      <c r="V79" s="65">
        <v>0.2</v>
      </c>
      <c r="W79" s="65">
        <v>0.2</v>
      </c>
      <c r="X79" s="65">
        <v>0.6</v>
      </c>
      <c r="Y79" s="73">
        <f>IF(AND(D79&lt;49.85,G79&gt;0),$C$2*ABS(G79)/40000,(SUMPRODUCT(--(G79&gt;$S79:$U79),(G79-$S79:$U79),($V79:$X79)))*E79/40000)</f>
        <v>0</v>
      </c>
      <c r="Z79" s="73">
        <f>IF(AND(C79&gt;=50.1,G79&lt;0),($A$2)*ABS(G79)/40000,0)</f>
        <v>0</v>
      </c>
      <c r="AA79" s="73">
        <f>R79+Y79+Z79</f>
        <v>0</v>
      </c>
      <c r="AB79" s="81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75">
      <c r="A80" s="76">
        <v>0.75</v>
      </c>
      <c r="B80" s="77">
        <v>0.760416666666667</v>
      </c>
      <c r="C80" s="78">
        <v>50.08</v>
      </c>
      <c r="D80" s="79">
        <f>ROUND(C80,2)</f>
        <v>50.08</v>
      </c>
      <c r="E80" s="65">
        <v>0</v>
      </c>
      <c r="F80" s="66">
        <v>26.85</v>
      </c>
      <c r="G80" s="80">
        <v>0</v>
      </c>
      <c r="H80" s="68">
        <f>MAX(G80,-0.12*F80)</f>
        <v>0</v>
      </c>
      <c r="I80" s="68">
        <f>IF(ABS(F80)&lt;=10,0.5,IF(ABS(F80)&lt;=25,1,IF(ABS(F80)&lt;=100,2,10)))</f>
        <v>2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3.222</v>
      </c>
      <c r="T80" s="65">
        <f>MIN($T$6/100*F80,200)</f>
        <v>4.0275</v>
      </c>
      <c r="U80" s="65">
        <f>MIN($U$6/100*F80,250)</f>
        <v>5.370000000000001</v>
      </c>
      <c r="V80" s="65">
        <v>0.2</v>
      </c>
      <c r="W80" s="65">
        <v>0.2</v>
      </c>
      <c r="X80" s="65">
        <v>0.6</v>
      </c>
      <c r="Y80" s="73">
        <f>IF(AND(D80&lt;49.85,G80&gt;0),$C$2*ABS(G80)/40000,(SUMPRODUCT(--(G80&gt;$S80:$U80),(G80-$S80:$U80),($V80:$X80)))*E80/40000)</f>
        <v>0</v>
      </c>
      <c r="Z80" s="73">
        <f>IF(AND(C80&gt;=50.1,G80&lt;0),($A$2)*ABS(G80)/40000,0)</f>
        <v>0</v>
      </c>
      <c r="AA80" s="73">
        <f>R80+Y80+Z80</f>
        <v>0</v>
      </c>
      <c r="AB80" s="81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75">
      <c r="A81" s="76">
        <v>0.760416666666667</v>
      </c>
      <c r="B81" s="77">
        <v>0.770833333333334</v>
      </c>
      <c r="C81" s="78">
        <v>49.95</v>
      </c>
      <c r="D81" s="79">
        <f>ROUND(C81,2)</f>
        <v>49.95</v>
      </c>
      <c r="E81" s="65">
        <v>425.97</v>
      </c>
      <c r="F81" s="66">
        <v>26.85</v>
      </c>
      <c r="G81" s="80">
        <v>0</v>
      </c>
      <c r="H81" s="68">
        <f>MAX(G81,-0.12*F81)</f>
        <v>0</v>
      </c>
      <c r="I81" s="68">
        <f>IF(ABS(F81)&lt;=10,0.5,IF(ABS(F81)&lt;=25,1,IF(ABS(F81)&lt;=100,2,10)))</f>
        <v>2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0</v>
      </c>
      <c r="S81" s="65">
        <f>MIN($S$6/100*F81,150)</f>
        <v>3.222</v>
      </c>
      <c r="T81" s="65">
        <f>MIN($T$6/100*F81,200)</f>
        <v>4.0275</v>
      </c>
      <c r="U81" s="65">
        <f>MIN($U$6/100*F81,250)</f>
        <v>5.370000000000001</v>
      </c>
      <c r="V81" s="65">
        <v>0.2</v>
      </c>
      <c r="W81" s="65">
        <v>0.2</v>
      </c>
      <c r="X81" s="65">
        <v>0.6</v>
      </c>
      <c r="Y81" s="73">
        <f>IF(AND(D81&lt;49.85,G81&gt;0),$C$2*ABS(G81)/40000,(SUMPRODUCT(--(G81&gt;$S81:$U81),(G81-$S81:$U81),($V81:$X81)))*E81/40000)</f>
        <v>0</v>
      </c>
      <c r="Z81" s="73">
        <f>IF(AND(C81&gt;=50.1,G81&lt;0),($A$2)*ABS(G81)/40000,0)</f>
        <v>0</v>
      </c>
      <c r="AA81" s="73">
        <f>R81+Y81+Z81</f>
        <v>0</v>
      </c>
      <c r="AB81" s="81">
        <f>IF(AA81&gt;=0,AA81,"")</f>
        <v>0</v>
      </c>
      <c r="AC81" s="82" t="str">
        <f>IF(AA81&lt;0,AA81,"")</f>
        <v/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75">
      <c r="A82" s="76">
        <v>0.770833333333333</v>
      </c>
      <c r="B82" s="77">
        <v>0.78125</v>
      </c>
      <c r="C82" s="78">
        <v>49.86</v>
      </c>
      <c r="D82" s="79">
        <f>ROUND(C82,2)</f>
        <v>49.86</v>
      </c>
      <c r="E82" s="65">
        <v>732</v>
      </c>
      <c r="F82" s="66">
        <v>26.85</v>
      </c>
      <c r="G82" s="80">
        <v>0</v>
      </c>
      <c r="H82" s="68">
        <f>MAX(G82,-0.12*F82)</f>
        <v>0</v>
      </c>
      <c r="I82" s="68">
        <f>IF(ABS(F82)&lt;=10,0.5,IF(ABS(F82)&lt;=25,1,IF(ABS(F82)&lt;=100,2,10)))</f>
        <v>2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3.222</v>
      </c>
      <c r="T82" s="65">
        <f>MIN($T$6/100*F82,200)</f>
        <v>4.0275</v>
      </c>
      <c r="U82" s="65">
        <f>MIN($U$6/100*F82,250)</f>
        <v>5.370000000000001</v>
      </c>
      <c r="V82" s="65">
        <v>0.2</v>
      </c>
      <c r="W82" s="65">
        <v>0.2</v>
      </c>
      <c r="X82" s="65">
        <v>0.6</v>
      </c>
      <c r="Y82" s="73">
        <f>IF(AND(D82&lt;49.85,G82&gt;0),$C$2*ABS(G82)/40000,(SUMPRODUCT(--(G82&gt;$S82:$U82),(G82-$S82:$U82),($V82:$X82)))*E82/40000)</f>
        <v>0</v>
      </c>
      <c r="Z82" s="73">
        <f>IF(AND(C82&gt;=50.1,G82&lt;0),($A$2)*ABS(G82)/40000,0)</f>
        <v>0</v>
      </c>
      <c r="AA82" s="73">
        <f>R82+Y82+Z82</f>
        <v>0</v>
      </c>
      <c r="AB82" s="81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75">
      <c r="A83" s="76">
        <v>0.78125</v>
      </c>
      <c r="B83" s="77">
        <v>0.791666666666667</v>
      </c>
      <c r="C83" s="78">
        <v>49.88</v>
      </c>
      <c r="D83" s="79">
        <f>ROUND(C83,2)</f>
        <v>49.88</v>
      </c>
      <c r="E83" s="65">
        <v>663.99</v>
      </c>
      <c r="F83" s="66">
        <v>26.85</v>
      </c>
      <c r="G83" s="80">
        <v>0</v>
      </c>
      <c r="H83" s="68">
        <f>MAX(G83,-0.12*F83)</f>
        <v>0</v>
      </c>
      <c r="I83" s="68">
        <f>IF(ABS(F83)&lt;=10,0.5,IF(ABS(F83)&lt;=25,1,IF(ABS(F83)&lt;=100,2,10)))</f>
        <v>2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3.222</v>
      </c>
      <c r="T83" s="65">
        <f>MIN($T$6/100*F83,200)</f>
        <v>4.0275</v>
      </c>
      <c r="U83" s="65">
        <f>MIN($U$6/100*F83,250)</f>
        <v>5.370000000000001</v>
      </c>
      <c r="V83" s="65">
        <v>0.2</v>
      </c>
      <c r="W83" s="65">
        <v>0.2</v>
      </c>
      <c r="X83" s="65">
        <v>0.6</v>
      </c>
      <c r="Y83" s="73">
        <f>IF(AND(D83&lt;49.85,G83&gt;0),$C$2*ABS(G83)/40000,(SUMPRODUCT(--(G83&gt;$S83:$U83),(G83-$S83:$U83),($V83:$X83)))*E83/40000)</f>
        <v>0</v>
      </c>
      <c r="Z83" s="73">
        <f>IF(AND(C83&gt;=50.1,G83&lt;0),($A$2)*ABS(G83)/40000,0)</f>
        <v>0</v>
      </c>
      <c r="AA83" s="73">
        <f>R83+Y83+Z83</f>
        <v>0</v>
      </c>
      <c r="AB83" s="81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75">
      <c r="A84" s="76">
        <v>0.791666666666667</v>
      </c>
      <c r="B84" s="77">
        <v>0.802083333333334</v>
      </c>
      <c r="C84" s="78">
        <v>49.96</v>
      </c>
      <c r="D84" s="79">
        <f>ROUND(C84,2)</f>
        <v>49.96</v>
      </c>
      <c r="E84" s="65">
        <v>391.97</v>
      </c>
      <c r="F84" s="66">
        <v>26.85</v>
      </c>
      <c r="G84" s="80">
        <v>0</v>
      </c>
      <c r="H84" s="68">
        <f>MAX(G84,-0.12*F84)</f>
        <v>0</v>
      </c>
      <c r="I84" s="68">
        <f>IF(ABS(F84)&lt;=10,0.5,IF(ABS(F84)&lt;=25,1,IF(ABS(F84)&lt;=100,2,10)))</f>
        <v>2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0</v>
      </c>
      <c r="S84" s="65">
        <f>MIN($S$6/100*F84,150)</f>
        <v>3.222</v>
      </c>
      <c r="T84" s="65">
        <f>MIN($T$6/100*F84,200)</f>
        <v>4.0275</v>
      </c>
      <c r="U84" s="65">
        <f>MIN($U$6/100*F84,250)</f>
        <v>5.370000000000001</v>
      </c>
      <c r="V84" s="65">
        <v>0.2</v>
      </c>
      <c r="W84" s="65">
        <v>0.2</v>
      </c>
      <c r="X84" s="65">
        <v>0.6</v>
      </c>
      <c r="Y84" s="73">
        <f>IF(AND(D84&lt;49.85,G84&gt;0),$C$2*ABS(G84)/40000,(SUMPRODUCT(--(G84&gt;$S84:$U84),(G84-$S84:$U84),($V84:$X84)))*E84/40000)</f>
        <v>0</v>
      </c>
      <c r="Z84" s="73">
        <f>IF(AND(C84&gt;=50.1,G84&lt;0),($A$2)*ABS(G84)/40000,0)</f>
        <v>0</v>
      </c>
      <c r="AA84" s="73">
        <f>R84+Y84+Z84</f>
        <v>0</v>
      </c>
      <c r="AB84" s="81">
        <f>IF(AA84&gt;=0,AA84,"")</f>
        <v>0</v>
      </c>
      <c r="AC84" s="82" t="str">
        <f>IF(AA84&lt;0,AA84,"")</f>
        <v/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75">
      <c r="A85" s="76">
        <v>0.802083333333333</v>
      </c>
      <c r="B85" s="77">
        <v>0.8125</v>
      </c>
      <c r="C85" s="78">
        <v>49.94</v>
      </c>
      <c r="D85" s="79">
        <f>ROUND(C85,2)</f>
        <v>49.94</v>
      </c>
      <c r="E85" s="65">
        <v>459.98</v>
      </c>
      <c r="F85" s="66">
        <v>26.85</v>
      </c>
      <c r="G85" s="80">
        <v>0</v>
      </c>
      <c r="H85" s="68">
        <f>MAX(G85,-0.12*F85)</f>
        <v>0</v>
      </c>
      <c r="I85" s="68">
        <f>IF(ABS(F85)&lt;=10,0.5,IF(ABS(F85)&lt;=25,1,IF(ABS(F85)&lt;=100,2,10)))</f>
        <v>2</v>
      </c>
      <c r="J85" s="69">
        <f>IF(G85&lt;-I85,1,0)</f>
        <v>0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0</v>
      </c>
      <c r="S85" s="65">
        <f>MIN($S$6/100*F85,150)</f>
        <v>3.222</v>
      </c>
      <c r="T85" s="65">
        <f>MIN($T$6/100*F85,200)</f>
        <v>4.0275</v>
      </c>
      <c r="U85" s="65">
        <f>MIN($U$6/100*F85,250)</f>
        <v>5.370000000000001</v>
      </c>
      <c r="V85" s="65">
        <v>0.2</v>
      </c>
      <c r="W85" s="65">
        <v>0.2</v>
      </c>
      <c r="X85" s="65">
        <v>0.6</v>
      </c>
      <c r="Y85" s="73">
        <f>IF(AND(D85&lt;49.85,G85&gt;0),$C$2*ABS(G85)/40000,(SUMPRODUCT(--(G85&gt;$S85:$U85),(G85-$S85:$U85),($V85:$X85)))*E85/40000)</f>
        <v>0</v>
      </c>
      <c r="Z85" s="73">
        <f>IF(AND(C85&gt;=50.1,G85&lt;0),($A$2)*ABS(G85)/40000,0)</f>
        <v>0</v>
      </c>
      <c r="AA85" s="73">
        <f>R85+Y85+Z85</f>
        <v>0</v>
      </c>
      <c r="AB85" s="81">
        <f>IF(AA85&gt;=0,AA85,"")</f>
        <v>0</v>
      </c>
      <c r="AC85" s="82" t="str">
        <f>IF(AA85&lt;0,AA85,"")</f>
        <v/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75">
      <c r="A86" s="76">
        <v>0.8125</v>
      </c>
      <c r="B86" s="77">
        <v>0.822916666666667</v>
      </c>
      <c r="C86" s="78">
        <v>49.95</v>
      </c>
      <c r="D86" s="79">
        <f>ROUND(C86,2)</f>
        <v>49.95</v>
      </c>
      <c r="E86" s="65">
        <v>425.97</v>
      </c>
      <c r="F86" s="66">
        <v>26.85</v>
      </c>
      <c r="G86" s="80">
        <v>0</v>
      </c>
      <c r="H86" s="68">
        <f>MAX(G86,-0.12*F86)</f>
        <v>0</v>
      </c>
      <c r="I86" s="68">
        <f>IF(ABS(F86)&lt;=10,0.5,IF(ABS(F86)&lt;=25,1,IF(ABS(F86)&lt;=100,2,10)))</f>
        <v>2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0</v>
      </c>
      <c r="S86" s="65">
        <f>MIN($S$6/100*F86,150)</f>
        <v>3.222</v>
      </c>
      <c r="T86" s="65">
        <f>MIN($T$6/100*F86,200)</f>
        <v>4.0275</v>
      </c>
      <c r="U86" s="65">
        <f>MIN($U$6/100*F86,250)</f>
        <v>5.370000000000001</v>
      </c>
      <c r="V86" s="65">
        <v>0.2</v>
      </c>
      <c r="W86" s="65">
        <v>0.2</v>
      </c>
      <c r="X86" s="65">
        <v>0.6</v>
      </c>
      <c r="Y86" s="73">
        <f>IF(AND(D86&lt;49.85,G86&gt;0),$C$2*ABS(G86)/40000,(SUMPRODUCT(--(G86&gt;$S86:$U86),(G86-$S86:$U86),($V86:$X86)))*E86/40000)</f>
        <v>0</v>
      </c>
      <c r="Z86" s="73">
        <f>IF(AND(C86&gt;=50.1,G86&lt;0),($A$2)*ABS(G86)/40000,0)</f>
        <v>0</v>
      </c>
      <c r="AA86" s="73">
        <f>R86+Y86+Z86</f>
        <v>0</v>
      </c>
      <c r="AB86" s="81">
        <f>IF(AA86&gt;=0,AA86,"")</f>
        <v>0</v>
      </c>
      <c r="AC86" s="82" t="str">
        <f>IF(AA86&lt;0,AA86,"")</f>
        <v/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75">
      <c r="A87" s="76">
        <v>0.822916666666667</v>
      </c>
      <c r="B87" s="77">
        <v>0.833333333333334</v>
      </c>
      <c r="C87" s="78">
        <v>49.98</v>
      </c>
      <c r="D87" s="79">
        <f>ROUND(C87,2)</f>
        <v>49.98</v>
      </c>
      <c r="E87" s="65">
        <v>323.97</v>
      </c>
      <c r="F87" s="66">
        <v>26.85</v>
      </c>
      <c r="G87" s="80">
        <v>0</v>
      </c>
      <c r="H87" s="68">
        <f>MAX(G87,-0.12*F87)</f>
        <v>0</v>
      </c>
      <c r="I87" s="68">
        <f>IF(ABS(F87)&lt;=10,0.5,IF(ABS(F87)&lt;=25,1,IF(ABS(F87)&lt;=100,2,10)))</f>
        <v>2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3.222</v>
      </c>
      <c r="T87" s="65">
        <f>MIN($T$6/100*F87,200)</f>
        <v>4.0275</v>
      </c>
      <c r="U87" s="65">
        <f>MIN($U$6/100*F87,250)</f>
        <v>5.370000000000001</v>
      </c>
      <c r="V87" s="65">
        <v>0.2</v>
      </c>
      <c r="W87" s="65">
        <v>0.2</v>
      </c>
      <c r="X87" s="65">
        <v>0.6</v>
      </c>
      <c r="Y87" s="73">
        <f>IF(AND(D87&lt;49.85,G87&gt;0),$C$2*ABS(G87)/40000,(SUMPRODUCT(--(G87&gt;$S87:$U87),(G87-$S87:$U87),($V87:$X87)))*E87/40000)</f>
        <v>0</v>
      </c>
      <c r="Z87" s="73">
        <f>IF(AND(C87&gt;=50.1,G87&lt;0),($A$2)*ABS(G87)/40000,0)</f>
        <v>0</v>
      </c>
      <c r="AA87" s="73">
        <f>R87+Y87+Z87</f>
        <v>0</v>
      </c>
      <c r="AB87" s="81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75">
      <c r="A88" s="76">
        <v>0.833333333333333</v>
      </c>
      <c r="B88" s="77">
        <v>0.84375</v>
      </c>
      <c r="C88" s="78">
        <v>49.97</v>
      </c>
      <c r="D88" s="79">
        <f>ROUND(C88,2)</f>
        <v>49.97</v>
      </c>
      <c r="E88" s="65">
        <v>357.97</v>
      </c>
      <c r="F88" s="66">
        <v>26.85</v>
      </c>
      <c r="G88" s="80">
        <v>0</v>
      </c>
      <c r="H88" s="68">
        <f>MAX(G88,-0.12*F88)</f>
        <v>0</v>
      </c>
      <c r="I88" s="68">
        <f>IF(ABS(F88)&lt;=10,0.5,IF(ABS(F88)&lt;=25,1,IF(ABS(F88)&lt;=100,2,10)))</f>
        <v>2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3.222</v>
      </c>
      <c r="T88" s="65">
        <f>MIN($T$6/100*F88,200)</f>
        <v>4.0275</v>
      </c>
      <c r="U88" s="65">
        <f>MIN($U$6/100*F88,250)</f>
        <v>5.370000000000001</v>
      </c>
      <c r="V88" s="65">
        <v>0.2</v>
      </c>
      <c r="W88" s="65">
        <v>0.2</v>
      </c>
      <c r="X88" s="65">
        <v>0.6</v>
      </c>
      <c r="Y88" s="73">
        <f>IF(AND(D88&lt;49.85,G88&gt;0),$C$2*ABS(G88)/40000,(SUMPRODUCT(--(G88&gt;$S88:$U88),(G88-$S88:$U88),($V88:$X88)))*E88/40000)</f>
        <v>0</v>
      </c>
      <c r="Z88" s="73">
        <f>IF(AND(C88&gt;=50.1,G88&lt;0),($A$2)*ABS(G88)/40000,0)</f>
        <v>0</v>
      </c>
      <c r="AA88" s="73">
        <f>R88+Y88+Z88</f>
        <v>0</v>
      </c>
      <c r="AB88" s="81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75">
      <c r="A89" s="76">
        <v>0.84375</v>
      </c>
      <c r="B89" s="77">
        <v>0.854166666666667</v>
      </c>
      <c r="C89" s="78">
        <v>49.92</v>
      </c>
      <c r="D89" s="79">
        <f>ROUND(C89,2)</f>
        <v>49.92</v>
      </c>
      <c r="E89" s="65">
        <v>527.98</v>
      </c>
      <c r="F89" s="66">
        <v>26.85</v>
      </c>
      <c r="G89" s="80">
        <v>0</v>
      </c>
      <c r="H89" s="68">
        <f>MAX(G89,-0.12*F89)</f>
        <v>0</v>
      </c>
      <c r="I89" s="68">
        <f>IF(ABS(F89)&lt;=10,0.5,IF(ABS(F89)&lt;=25,1,IF(ABS(F89)&lt;=100,2,10)))</f>
        <v>2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3.222</v>
      </c>
      <c r="T89" s="65">
        <f>MIN($T$6/100*F89,200)</f>
        <v>4.0275</v>
      </c>
      <c r="U89" s="65">
        <f>MIN($U$6/100*F89,250)</f>
        <v>5.370000000000001</v>
      </c>
      <c r="V89" s="65">
        <v>0.2</v>
      </c>
      <c r="W89" s="65">
        <v>0.2</v>
      </c>
      <c r="X89" s="65">
        <v>0.6</v>
      </c>
      <c r="Y89" s="73">
        <f>IF(AND(D89&lt;49.85,G89&gt;0),$C$2*ABS(G89)/40000,(SUMPRODUCT(--(G89&gt;$S89:$U89),(G89-$S89:$U89),($V89:$X89)))*E89/40000)</f>
        <v>0</v>
      </c>
      <c r="Z89" s="73">
        <f>IF(AND(C89&gt;=50.1,G89&lt;0),($A$2)*ABS(G89)/40000,0)</f>
        <v>0</v>
      </c>
      <c r="AA89" s="73">
        <f>R89+Y89+Z89</f>
        <v>0</v>
      </c>
      <c r="AB89" s="81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75">
      <c r="A90" s="76">
        <v>0.854166666666667</v>
      </c>
      <c r="B90" s="77">
        <v>0.864583333333334</v>
      </c>
      <c r="C90" s="78">
        <v>49.94</v>
      </c>
      <c r="D90" s="79">
        <f>ROUND(C90,2)</f>
        <v>49.94</v>
      </c>
      <c r="E90" s="65">
        <v>459.98</v>
      </c>
      <c r="F90" s="66">
        <v>26.85</v>
      </c>
      <c r="G90" s="80">
        <v>0</v>
      </c>
      <c r="H90" s="68">
        <f>MAX(G90,-0.12*F90)</f>
        <v>0</v>
      </c>
      <c r="I90" s="68">
        <f>IF(ABS(F90)&lt;=10,0.5,IF(ABS(F90)&lt;=25,1,IF(ABS(F90)&lt;=100,2,10)))</f>
        <v>2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3.222</v>
      </c>
      <c r="T90" s="65">
        <f>MIN($T$6/100*F90,200)</f>
        <v>4.0275</v>
      </c>
      <c r="U90" s="65">
        <f>MIN($U$6/100*F90,250)</f>
        <v>5.370000000000001</v>
      </c>
      <c r="V90" s="65">
        <v>0.2</v>
      </c>
      <c r="W90" s="65">
        <v>0.2</v>
      </c>
      <c r="X90" s="65">
        <v>0.6</v>
      </c>
      <c r="Y90" s="73">
        <f>IF(AND(D90&lt;49.85,G90&gt;0),$C$2*ABS(G90)/40000,(SUMPRODUCT(--(G90&gt;$S90:$U90),(G90-$S90:$U90),($V90:$X90)))*E90/40000)</f>
        <v>0</v>
      </c>
      <c r="Z90" s="73">
        <f>IF(AND(C90&gt;=50.1,G90&lt;0),($A$2)*ABS(G90)/40000,0)</f>
        <v>0</v>
      </c>
      <c r="AA90" s="73">
        <f>R90+Y90+Z90</f>
        <v>0</v>
      </c>
      <c r="AB90" s="81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75">
      <c r="A91" s="76">
        <v>0.864583333333333</v>
      </c>
      <c r="B91" s="77">
        <v>0.875</v>
      </c>
      <c r="C91" s="78">
        <v>50</v>
      </c>
      <c r="D91" s="79">
        <f>ROUND(C91,2)</f>
        <v>50</v>
      </c>
      <c r="E91" s="65">
        <v>255.96</v>
      </c>
      <c r="F91" s="66">
        <v>26.85</v>
      </c>
      <c r="G91" s="80">
        <v>0</v>
      </c>
      <c r="H91" s="68">
        <f>MAX(G91,-0.12*F91)</f>
        <v>0</v>
      </c>
      <c r="I91" s="68">
        <f>IF(ABS(F91)&lt;=10,0.5,IF(ABS(F91)&lt;=25,1,IF(ABS(F91)&lt;=100,2,10)))</f>
        <v>2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0</v>
      </c>
      <c r="S91" s="65">
        <f>MIN($S$6/100*F91,150)</f>
        <v>3.222</v>
      </c>
      <c r="T91" s="65">
        <f>MIN($T$6/100*F91,200)</f>
        <v>4.0275</v>
      </c>
      <c r="U91" s="65">
        <f>MIN($U$6/100*F91,250)</f>
        <v>5.370000000000001</v>
      </c>
      <c r="V91" s="65">
        <v>0.2</v>
      </c>
      <c r="W91" s="65">
        <v>0.2</v>
      </c>
      <c r="X91" s="65">
        <v>0.6</v>
      </c>
      <c r="Y91" s="73">
        <f>IF(AND(D91&lt;49.85,G91&gt;0),$C$2*ABS(G91)/40000,(SUMPRODUCT(--(G91&gt;$S91:$U91),(G91-$S91:$U91),($V91:$X91)))*E91/40000)</f>
        <v>0</v>
      </c>
      <c r="Z91" s="73">
        <f>IF(AND(C91&gt;=50.1,G91&lt;0),($A$2)*ABS(G91)/40000,0)</f>
        <v>0</v>
      </c>
      <c r="AA91" s="73">
        <f>R91+Y91+Z91</f>
        <v>0</v>
      </c>
      <c r="AB91" s="81">
        <f>IF(AA91&gt;=0,AA91,"")</f>
        <v>0</v>
      </c>
      <c r="AC91" s="82" t="str">
        <f>IF(AA91&lt;0,AA91,"")</f>
        <v/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75">
      <c r="A92" s="76">
        <v>0.875</v>
      </c>
      <c r="B92" s="77">
        <v>0.885416666666667</v>
      </c>
      <c r="C92" s="78">
        <v>49.97</v>
      </c>
      <c r="D92" s="79">
        <f>ROUND(C92,2)</f>
        <v>49.97</v>
      </c>
      <c r="E92" s="65">
        <v>357.97</v>
      </c>
      <c r="F92" s="66">
        <v>26.85</v>
      </c>
      <c r="G92" s="80">
        <v>0</v>
      </c>
      <c r="H92" s="68">
        <f>MAX(G92,-0.12*F92)</f>
        <v>0</v>
      </c>
      <c r="I92" s="68">
        <f>IF(ABS(F92)&lt;=10,0.5,IF(ABS(F92)&lt;=25,1,IF(ABS(F92)&lt;=100,2,10)))</f>
        <v>2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0</v>
      </c>
      <c r="S92" s="65">
        <f>MIN($S$6/100*F92,150)</f>
        <v>3.222</v>
      </c>
      <c r="T92" s="65">
        <f>MIN($T$6/100*F92,200)</f>
        <v>4.0275</v>
      </c>
      <c r="U92" s="65">
        <f>MIN($U$6/100*F92,250)</f>
        <v>5.370000000000001</v>
      </c>
      <c r="V92" s="65">
        <v>0.2</v>
      </c>
      <c r="W92" s="65">
        <v>0.2</v>
      </c>
      <c r="X92" s="65">
        <v>0.6</v>
      </c>
      <c r="Y92" s="73">
        <f>IF(AND(D92&lt;49.85,G92&gt;0),$C$2*ABS(G92)/40000,(SUMPRODUCT(--(G92&gt;$S92:$U92),(G92-$S92:$U92),($V92:$X92)))*E92/40000)</f>
        <v>0</v>
      </c>
      <c r="Z92" s="73">
        <f>IF(AND(C92&gt;=50.1,G92&lt;0),($A$2)*ABS(G92)/40000,0)</f>
        <v>0</v>
      </c>
      <c r="AA92" s="73">
        <f>R92+Y92+Z92</f>
        <v>0</v>
      </c>
      <c r="AB92" s="81">
        <f>IF(AA92&gt;=0,AA92,"")</f>
        <v>0</v>
      </c>
      <c r="AC92" s="82" t="str">
        <f>IF(AA92&lt;0,AA92,"")</f>
        <v/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75">
      <c r="A93" s="76">
        <v>0.885416666666667</v>
      </c>
      <c r="B93" s="77">
        <v>0.895833333333334</v>
      </c>
      <c r="C93" s="78">
        <v>50.02</v>
      </c>
      <c r="D93" s="79">
        <f>ROUND(C93,2)</f>
        <v>50.02</v>
      </c>
      <c r="E93" s="65">
        <v>153.58</v>
      </c>
      <c r="F93" s="66">
        <v>26.85</v>
      </c>
      <c r="G93" s="80">
        <v>0</v>
      </c>
      <c r="H93" s="68">
        <f>MAX(G93,-0.12*F93)</f>
        <v>0</v>
      </c>
      <c r="I93" s="68">
        <f>IF(ABS(F93)&lt;=10,0.5,IF(ABS(F93)&lt;=25,1,IF(ABS(F93)&lt;=100,2,10)))</f>
        <v>2</v>
      </c>
      <c r="J93" s="69">
        <f>IF(G93&lt;-I93,1,0)</f>
        <v>0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0</v>
      </c>
      <c r="S93" s="65">
        <f>MIN($S$6/100*F93,150)</f>
        <v>3.222</v>
      </c>
      <c r="T93" s="65">
        <f>MIN($T$6/100*F93,200)</f>
        <v>4.0275</v>
      </c>
      <c r="U93" s="65">
        <f>MIN($U$6/100*F93,250)</f>
        <v>5.370000000000001</v>
      </c>
      <c r="V93" s="65">
        <v>0.2</v>
      </c>
      <c r="W93" s="65">
        <v>0.2</v>
      </c>
      <c r="X93" s="65">
        <v>0.6</v>
      </c>
      <c r="Y93" s="73">
        <f>IF(AND(D93&lt;49.85,G93&gt;0),$C$2*ABS(G93)/40000,(SUMPRODUCT(--(G93&gt;$S93:$U93),(G93-$S93:$U93),($V93:$X93)))*E93/40000)</f>
        <v>0</v>
      </c>
      <c r="Z93" s="73">
        <f>IF(AND(C93&gt;=50.1,G93&lt;0),($A$2)*ABS(G93)/40000,0)</f>
        <v>0</v>
      </c>
      <c r="AA93" s="73">
        <f>R93+Y93+Z93</f>
        <v>0</v>
      </c>
      <c r="AB93" s="81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75">
      <c r="A94" s="76">
        <v>0.895833333333333</v>
      </c>
      <c r="B94" s="77">
        <v>0.90625</v>
      </c>
      <c r="C94" s="78">
        <v>50.01</v>
      </c>
      <c r="D94" s="79">
        <f>ROUND(C94,2)</f>
        <v>50.01</v>
      </c>
      <c r="E94" s="65">
        <v>204.77</v>
      </c>
      <c r="F94" s="66">
        <v>26.85</v>
      </c>
      <c r="G94" s="80">
        <v>0</v>
      </c>
      <c r="H94" s="68">
        <f>MAX(G94,-0.12*F94)</f>
        <v>0</v>
      </c>
      <c r="I94" s="68">
        <f>IF(ABS(F94)&lt;=10,0.5,IF(ABS(F94)&lt;=25,1,IF(ABS(F94)&lt;=100,2,10)))</f>
        <v>2</v>
      </c>
      <c r="J94" s="69">
        <f>IF(G94&lt;-I94,1,0)</f>
        <v>0</v>
      </c>
      <c r="K94" s="69">
        <f>IF(J94=J93,K93+J94,0)</f>
        <v>0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0</v>
      </c>
      <c r="S94" s="65">
        <f>MIN($S$6/100*F94,150)</f>
        <v>3.222</v>
      </c>
      <c r="T94" s="65">
        <f>MIN($T$6/100*F94,200)</f>
        <v>4.0275</v>
      </c>
      <c r="U94" s="65">
        <f>MIN($U$6/100*F94,250)</f>
        <v>5.370000000000001</v>
      </c>
      <c r="V94" s="65">
        <v>0.2</v>
      </c>
      <c r="W94" s="65">
        <v>0.2</v>
      </c>
      <c r="X94" s="65">
        <v>0.6</v>
      </c>
      <c r="Y94" s="73">
        <f>IF(AND(D94&lt;49.85,G94&gt;0),$C$2*ABS(G94)/40000,(SUMPRODUCT(--(G94&gt;$S94:$U94),(G94-$S94:$U94),($V94:$X94)))*E94/40000)</f>
        <v>0</v>
      </c>
      <c r="Z94" s="73">
        <f>IF(AND(C94&gt;=50.1,G94&lt;0),($A$2)*ABS(G94)/40000,0)</f>
        <v>0</v>
      </c>
      <c r="AA94" s="73">
        <f>R94+Y94+Z94</f>
        <v>0</v>
      </c>
      <c r="AB94" s="81">
        <f>IF(AA94&gt;=0,AA94,"")</f>
        <v>0</v>
      </c>
      <c r="AC94" s="82" t="str">
        <f>IF(AA94&lt;0,AA94,"")</f>
        <v/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75">
      <c r="A95" s="76">
        <v>0.90625</v>
      </c>
      <c r="B95" s="77">
        <v>0.916666666666667</v>
      </c>
      <c r="C95" s="78">
        <v>50.03</v>
      </c>
      <c r="D95" s="79">
        <f>ROUND(C95,2)</f>
        <v>50.03</v>
      </c>
      <c r="E95" s="65">
        <v>102.38</v>
      </c>
      <c r="F95" s="66">
        <v>26.85</v>
      </c>
      <c r="G95" s="80">
        <v>0</v>
      </c>
      <c r="H95" s="68">
        <f>MAX(G95,-0.12*F95)</f>
        <v>0</v>
      </c>
      <c r="I95" s="68">
        <f>IF(ABS(F95)&lt;=10,0.5,IF(ABS(F95)&lt;=25,1,IF(ABS(F95)&lt;=100,2,10)))</f>
        <v>2</v>
      </c>
      <c r="J95" s="69">
        <f>IF(G95&lt;-I95,1,0)</f>
        <v>0</v>
      </c>
      <c r="K95" s="69">
        <f>IF(J95=J94,K94+J95,0)</f>
        <v>0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0</v>
      </c>
      <c r="S95" s="65">
        <f>MIN($S$6/100*F95,150)</f>
        <v>3.222</v>
      </c>
      <c r="T95" s="65">
        <f>MIN($T$6/100*F95,200)</f>
        <v>4.0275</v>
      </c>
      <c r="U95" s="65">
        <f>MIN($U$6/100*F95,250)</f>
        <v>5.370000000000001</v>
      </c>
      <c r="V95" s="65">
        <v>0.2</v>
      </c>
      <c r="W95" s="65">
        <v>0.2</v>
      </c>
      <c r="X95" s="65">
        <v>0.6</v>
      </c>
      <c r="Y95" s="73">
        <f>IF(AND(D95&lt;49.85,G95&gt;0),$C$2*ABS(G95)/40000,(SUMPRODUCT(--(G95&gt;$S95:$U95),(G95-$S95:$U95),($V95:$X95)))*E95/40000)</f>
        <v>0</v>
      </c>
      <c r="Z95" s="73">
        <f>IF(AND(C95&gt;=50.1,G95&lt;0),($A$2)*ABS(G95)/40000,0)</f>
        <v>0</v>
      </c>
      <c r="AA95" s="73">
        <f>R95+Y95+Z95</f>
        <v>0</v>
      </c>
      <c r="AB95" s="81">
        <f>IF(AA95&gt;=0,AA95,"")</f>
        <v>0</v>
      </c>
      <c r="AC95" s="82" t="str">
        <f>IF(AA95&lt;0,AA95,"")</f>
        <v/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75">
      <c r="A96" s="76">
        <v>0.916666666666667</v>
      </c>
      <c r="B96" s="77">
        <v>0.927083333333334</v>
      </c>
      <c r="C96" s="78">
        <v>49.99</v>
      </c>
      <c r="D96" s="79">
        <f>ROUND(C96,2)</f>
        <v>49.99</v>
      </c>
      <c r="E96" s="65">
        <v>289.96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73">
        <f>IF(AND(D96&lt;49.85,G96&gt;0),$C$2*ABS(G96)/40000,(SUMPRODUCT(--(G96&gt;$S96:$U96),(G96-$S96:$U96),($V96:$X96)))*E96/40000)</f>
        <v>0</v>
      </c>
      <c r="Z96" s="73">
        <f>IF(AND(C96&gt;=50.1,G96&lt;0),($A$2)*ABS(G96)/40000,0)</f>
        <v>0</v>
      </c>
      <c r="AA96" s="73">
        <f>R96+Y96+Z96</f>
        <v>0</v>
      </c>
      <c r="AB96" s="81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75">
      <c r="A97" s="76">
        <v>0.927083333333333</v>
      </c>
      <c r="B97" s="77">
        <v>0.9375</v>
      </c>
      <c r="C97" s="78">
        <v>49.97</v>
      </c>
      <c r="D97" s="79">
        <f>ROUND(C97,2)</f>
        <v>49.97</v>
      </c>
      <c r="E97" s="65">
        <v>357.97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73">
        <f>IF(AND(D97&lt;49.85,G97&gt;0),$C$2*ABS(G97)/40000,(SUMPRODUCT(--(G97&gt;$S97:$U97),(G97-$S97:$U97),($V97:$X97)))*E97/40000)</f>
        <v>0</v>
      </c>
      <c r="Z97" s="73">
        <f>IF(AND(C97&gt;=50.1,G97&lt;0),($A$2)*ABS(G97)/40000,0)</f>
        <v>0</v>
      </c>
      <c r="AA97" s="73">
        <f>R97+Y97+Z97</f>
        <v>0</v>
      </c>
      <c r="AB97" s="81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75">
      <c r="A98" s="76">
        <v>0.9375</v>
      </c>
      <c r="B98" s="77">
        <v>0.947916666666667</v>
      </c>
      <c r="C98" s="78">
        <v>49.99</v>
      </c>
      <c r="D98" s="79">
        <f>ROUND(C98,2)</f>
        <v>49.99</v>
      </c>
      <c r="E98" s="65">
        <v>289.96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73">
        <f>IF(AND(D98&lt;49.85,G98&gt;0),$C$2*ABS(G98)/40000,(SUMPRODUCT(--(G98&gt;$S98:$U98),(G98-$S98:$U98),($V98:$X98)))*E98/40000)</f>
        <v>0</v>
      </c>
      <c r="Z98" s="73">
        <f>IF(AND(C98&gt;=50.1,G98&lt;0),($A$2)*ABS(G98)/40000,0)</f>
        <v>0</v>
      </c>
      <c r="AA98" s="73">
        <f>R98+Y98+Z98</f>
        <v>0</v>
      </c>
      <c r="AB98" s="81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75">
      <c r="A99" s="76">
        <v>0.947916666666667</v>
      </c>
      <c r="B99" s="77">
        <v>0.958333333333334</v>
      </c>
      <c r="C99" s="78">
        <v>49.97</v>
      </c>
      <c r="D99" s="79">
        <f>ROUND(C99,2)</f>
        <v>49.97</v>
      </c>
      <c r="E99" s="65">
        <v>357.97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73">
        <f>IF(AND(D99&lt;49.85,G99&gt;0),$C$2*ABS(G99)/40000,(SUMPRODUCT(--(G99&gt;$S99:$U99),(G99-$S99:$U99),($V99:$X99)))*E99/40000)</f>
        <v>0</v>
      </c>
      <c r="Z99" s="73">
        <f>IF(AND(C99&gt;=50.1,G99&lt;0),($A$2)*ABS(G99)/40000,0)</f>
        <v>0</v>
      </c>
      <c r="AA99" s="73">
        <f>R99+Y99+Z99</f>
        <v>0</v>
      </c>
      <c r="AB99" s="81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75">
      <c r="A100" s="76">
        <v>0.958333333333333</v>
      </c>
      <c r="B100" s="77">
        <v>0.96875</v>
      </c>
      <c r="C100" s="78">
        <v>49.98</v>
      </c>
      <c r="D100" s="79">
        <f>ROUND(C100,2)</f>
        <v>49.98</v>
      </c>
      <c r="E100" s="65">
        <v>323.97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73">
        <f>IF(AND(D100&lt;49.85,G100&gt;0),$C$2*ABS(G100)/40000,(SUMPRODUCT(--(G100&gt;$S100:$U100),(G100-$S100:$U100),($V100:$X100)))*E100/40000)</f>
        <v>0</v>
      </c>
      <c r="Z100" s="73">
        <f>IF(AND(C100&gt;=50.1,G100&lt;0),($A$2)*ABS(G100)/40000,0)</f>
        <v>0</v>
      </c>
      <c r="AA100" s="73">
        <f>R100+Y100+Z100</f>
        <v>0</v>
      </c>
      <c r="AB100" s="81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75">
      <c r="A101" s="76">
        <v>0.96875</v>
      </c>
      <c r="B101" s="77">
        <v>0.979166666666667</v>
      </c>
      <c r="C101" s="78">
        <v>49.97</v>
      </c>
      <c r="D101" s="79">
        <f>ROUND(C101,2)</f>
        <v>49.97</v>
      </c>
      <c r="E101" s="65">
        <v>357.97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73">
        <f>IF(AND(D101&lt;49.85,G101&gt;0),$C$2*ABS(G101)/40000,(SUMPRODUCT(--(G101&gt;$S101:$U101),(G101-$S101:$U101),($V101:$X101)))*E101/40000)</f>
        <v>0</v>
      </c>
      <c r="Z101" s="73">
        <f>IF(AND(C101&gt;=50.1,G101&lt;0),($A$2)*ABS(G101)/40000,0)</f>
        <v>0</v>
      </c>
      <c r="AA101" s="73">
        <f>R101+Y101+Z101</f>
        <v>0</v>
      </c>
      <c r="AB101" s="81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75">
      <c r="A102" s="76">
        <v>0.979166666666667</v>
      </c>
      <c r="B102" s="77">
        <v>0.989583333333334</v>
      </c>
      <c r="C102" s="78">
        <v>49.95</v>
      </c>
      <c r="D102" s="79">
        <f>ROUND(C102,2)</f>
        <v>49.95</v>
      </c>
      <c r="E102" s="65">
        <v>425.97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73">
        <f>IF(AND(D102&lt;49.85,G102&gt;0),$C$2*ABS(G102)/40000,(SUMPRODUCT(--(G102&gt;$S102:$U102),(G102-$S102:$U102),($V102:$X102)))*E102/40000)</f>
        <v>0</v>
      </c>
      <c r="Z102" s="73">
        <f>IF(AND(C102&gt;=50.1,G102&lt;0),($A$2)*ABS(G102)/40000,0)</f>
        <v>0</v>
      </c>
      <c r="AA102" s="73">
        <f>R102+Y102+Z102</f>
        <v>0</v>
      </c>
      <c r="AB102" s="81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75">
      <c r="A103" s="101">
        <v>0.989583333333333</v>
      </c>
      <c r="B103" s="102">
        <v>1</v>
      </c>
      <c r="C103" s="103">
        <v>49.91</v>
      </c>
      <c r="D103" s="104">
        <f>ROUND(C103,2)</f>
        <v>49.91</v>
      </c>
      <c r="E103" s="105">
        <v>561.98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7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73">
        <f>IF(AND(D103&lt;49.85,G103&gt;0),$C$2*ABS(G103)/40000,(SUMPRODUCT(--(G103&gt;$S103:$U103),(G103-$S103:$U103),($V103:$X103)))*E103/40000)</f>
        <v>0</v>
      </c>
      <c r="Z103" s="73">
        <f>IF(AND(C103&gt;=50.1,G103&lt;0),($A$2)*ABS(G103)/40000,0)</f>
        <v>0</v>
      </c>
      <c r="AA103" s="113">
        <f>R103+Y103+Z103</f>
        <v>0</v>
      </c>
      <c r="AB103" s="114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49.95822916666666</v>
      </c>
      <c r="D104" s="118">
        <f>ROUND(C104,2)</f>
        <v>49.96</v>
      </c>
      <c r="E104" s="119">
        <f>AVERAGE(E6:E103)</f>
        <v>386.2137500000001</v>
      </c>
      <c r="F104" s="119">
        <f>AVERAGE(F6:F103)</f>
        <v>17.89999999999998</v>
      </c>
      <c r="G104" s="120">
        <f>SUM(G8:G103)/4</f>
        <v>0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0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0</v>
      </c>
      <c r="AB104" s="125">
        <f>SUM(AB8:AB103)</f>
        <v>0</v>
      </c>
      <c r="AC104" s="126">
        <f>SUM(AC8:AC103)</f>
        <v>0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0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51.1924</v>
      </c>
      <c r="AH152" s="92">
        <f>MIN(AG152,$C$2)</f>
        <v>51.1924</v>
      </c>
    </row>
    <row r="153" spans="1:37" customHeight="1" ht="15.75">
      <c r="AE153" s="17"/>
      <c r="AF153" s="143">
        <f>ROUND((AF152-0.01),2)</f>
        <v>50.03</v>
      </c>
      <c r="AG153" s="144">
        <f>2*$A$2/5</f>
        <v>102.3848</v>
      </c>
      <c r="AH153" s="92">
        <f>MIN(AG153,$C$2)</f>
        <v>102.3848</v>
      </c>
    </row>
    <row r="154" spans="1:37" customHeight="1" ht="15.75">
      <c r="AE154" s="17"/>
      <c r="AF154" s="143">
        <f>ROUND((AF153-0.01),2)</f>
        <v>50.02</v>
      </c>
      <c r="AG154" s="144">
        <f>3*$A$2/5</f>
        <v>153.5772</v>
      </c>
      <c r="AH154" s="92">
        <f>MIN(AG154,$C$2)</f>
        <v>153.5772</v>
      </c>
    </row>
    <row r="155" spans="1:37" customHeight="1" ht="15.75">
      <c r="AE155" s="17"/>
      <c r="AF155" s="143">
        <f>ROUND((AF154-0.01),2)</f>
        <v>50.01</v>
      </c>
      <c r="AG155" s="144">
        <f>4*$A$2/5</f>
        <v>204.7696</v>
      </c>
      <c r="AH155" s="92">
        <f>MIN(AG155,$C$2)</f>
        <v>204.7696</v>
      </c>
    </row>
    <row r="156" spans="1:37" customHeight="1" ht="15.75">
      <c r="AE156" s="17"/>
      <c r="AF156" s="143">
        <f>ROUND((AF155-0.01),2)</f>
        <v>50</v>
      </c>
      <c r="AG156" s="144">
        <f>5*$A$2/5</f>
        <v>255.962</v>
      </c>
      <c r="AH156" s="92">
        <f>MIN(AG156,$C$2)</f>
        <v>255.962</v>
      </c>
    </row>
    <row r="157" spans="1:37" customHeight="1" ht="15.75">
      <c r="AE157" s="17"/>
      <c r="AF157" s="143">
        <f>ROUND((AF156-0.01),2)</f>
        <v>49.99</v>
      </c>
      <c r="AG157" s="144">
        <f>50+15*$A$2/16</f>
        <v>289.964375</v>
      </c>
      <c r="AH157" s="92">
        <f>MIN(AG157,$C$2)</f>
        <v>289.964375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323.96675</v>
      </c>
      <c r="AH158" s="92">
        <f>MIN(AG158,$C$2)</f>
        <v>323.96675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357.969125</v>
      </c>
      <c r="AH159" s="92">
        <f>MIN(AG159,$C$2)</f>
        <v>357.969125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391.9715</v>
      </c>
      <c r="AH160" s="92">
        <f>MIN(AG160,$C$2)</f>
        <v>391.9715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425.973875</v>
      </c>
      <c r="AH161" s="92">
        <f>MIN(AG161,$C$2)</f>
        <v>425.973875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459.97625</v>
      </c>
      <c r="AH162" s="92">
        <f>MIN(AG162,$C$2)</f>
        <v>459.97625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493.978625</v>
      </c>
      <c r="AH163" s="92">
        <f>MIN(AG163,$C$2)</f>
        <v>493.978625</v>
      </c>
    </row>
    <row r="164" spans="1:37" customHeight="1" ht="15">
      <c r="AE164" s="17"/>
      <c r="AF164" s="143">
        <f>ROUND((AF163-0.01),2)</f>
        <v>49.92</v>
      </c>
      <c r="AG164" s="144">
        <f>400+8*$A$2/16</f>
        <v>527.981</v>
      </c>
      <c r="AH164" s="145">
        <f>MIN(AG164,$C$2)</f>
        <v>527.981</v>
      </c>
    </row>
    <row r="165" spans="1:37" customHeight="1" ht="15">
      <c r="AE165" s="17"/>
      <c r="AF165" s="143">
        <f>ROUND((AF164-0.01),2)</f>
        <v>49.91</v>
      </c>
      <c r="AG165" s="144">
        <f>450+7*$A$2/16</f>
        <v>561.983375</v>
      </c>
      <c r="AH165" s="145">
        <f>MIN(AG165,$C$2)</f>
        <v>561.983375</v>
      </c>
    </row>
    <row r="166" spans="1:37" customHeight="1" ht="15">
      <c r="AE166" s="17"/>
      <c r="AF166" s="143">
        <f>ROUND((AF165-0.01),2)</f>
        <v>49.9</v>
      </c>
      <c r="AG166" s="144">
        <f>500+6*$A$2/16</f>
        <v>595.9857500000001</v>
      </c>
      <c r="AH166" s="145">
        <f>MIN(AG166,$C$2)</f>
        <v>595.9857500000001</v>
      </c>
    </row>
    <row r="167" spans="1:37" customHeight="1" ht="15">
      <c r="AE167" s="17"/>
      <c r="AF167" s="143">
        <f>ROUND((AF166-0.01),2)</f>
        <v>49.89</v>
      </c>
      <c r="AG167" s="144">
        <f>550+5*$A$2/16</f>
        <v>629.988125</v>
      </c>
      <c r="AH167" s="145">
        <f>MIN(AG167,$C$2)</f>
        <v>629.988125</v>
      </c>
    </row>
    <row r="168" spans="1:37" customHeight="1" ht="15">
      <c r="AE168" s="17"/>
      <c r="AF168" s="143">
        <f>ROUND((AF167-0.01),2)</f>
        <v>49.88</v>
      </c>
      <c r="AG168" s="144">
        <f>600+4*$A$2/16</f>
        <v>663.9905</v>
      </c>
      <c r="AH168" s="145">
        <f>MIN(AG168,$C$2)</f>
        <v>663.9905</v>
      </c>
    </row>
    <row r="169" spans="1:37" customHeight="1" ht="15">
      <c r="AE169" s="17"/>
      <c r="AF169" s="143">
        <f>ROUND((AF168-0.01),2)</f>
        <v>49.87</v>
      </c>
      <c r="AG169" s="144">
        <f>650+3*$A$2/16</f>
        <v>697.992875</v>
      </c>
      <c r="AH169" s="145">
        <f>MIN(AG169,$C$2)</f>
        <v>697.992875</v>
      </c>
    </row>
    <row r="170" spans="1:37" customHeight="1" ht="15">
      <c r="AE170" s="17"/>
      <c r="AF170" s="143">
        <f>ROUND((AF169-0.01),2)</f>
        <v>49.86</v>
      </c>
      <c r="AG170" s="144">
        <f>700+2*$A$2/16</f>
        <v>731.9952499999999</v>
      </c>
      <c r="AH170" s="145">
        <f>MIN(AG170,$C$2)</f>
        <v>731.9952499999999</v>
      </c>
    </row>
    <row r="171" spans="1:37" customHeight="1" ht="15">
      <c r="AE171" s="17"/>
      <c r="AF171" s="143">
        <f>ROUND((AF170-0.01),2)</f>
        <v>49.85</v>
      </c>
      <c r="AG171" s="144">
        <f>750+1*$A$2/16</f>
        <v>765.997625</v>
      </c>
      <c r="AH171" s="145">
        <f>MIN(AG171,$C$2)</f>
        <v>765.997625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 firstPageNumber="1" useFirstPageNumber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0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294.842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57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85">
      <c r="A8" s="61">
        <v>0</v>
      </c>
      <c r="B8" s="62">
        <v>0.0104166666666667</v>
      </c>
      <c r="C8" s="63">
        <v>49.83</v>
      </c>
      <c r="D8" s="64">
        <f>ROUND(C8,2)</f>
        <v>49.83</v>
      </c>
      <c r="E8" s="65">
        <v>800</v>
      </c>
      <c r="F8" s="66">
        <v>0</v>
      </c>
      <c r="G8" s="67">
        <v>0</v>
      </c>
      <c r="H8" s="68">
        <f>MAX(G8,-0.12*F8)</f>
        <v>0</v>
      </c>
      <c r="I8" s="68">
        <f>IF(ABS(F8)&lt;=10,0.5,IF(ABS(F8)&lt;=25,1,IF(ABS(F8)&lt;=100,2,10)))</f>
        <v>0.5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0</v>
      </c>
      <c r="T8" s="65">
        <f>MIN($T$6/100*F8,200)</f>
        <v>0</v>
      </c>
      <c r="U8" s="65">
        <f>MIN($U$6/100*F8,250)</f>
        <v>0</v>
      </c>
      <c r="V8" s="65">
        <v>0.2</v>
      </c>
      <c r="W8" s="65">
        <v>0.2</v>
      </c>
      <c r="X8" s="65">
        <v>0.6</v>
      </c>
      <c r="Y8" s="73">
        <f>IF(AND(D8&lt;49.85,G8&gt;0),$C$2*ABS(G8)/40000,(SUMPRODUCT(--(G8&gt;$S8:$U8),(G8-$S8:$U8),($V8:$X8)))*E8/40000)</f>
        <v>0</v>
      </c>
      <c r="Z8" s="73">
        <f>IF(AND(C8&gt;=50.1,G8&lt;0),($A$2)*ABS(G8)/40000,0)</f>
        <v>0</v>
      </c>
      <c r="AA8" s="73">
        <f>R8+Y8+Z8</f>
        <v>0</v>
      </c>
      <c r="AB8" s="69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85">
      <c r="A9" s="76">
        <v>0.0104166666666667</v>
      </c>
      <c r="B9" s="77">
        <v>0.0208333333333333</v>
      </c>
      <c r="C9" s="78">
        <v>49.85</v>
      </c>
      <c r="D9" s="79">
        <f>ROUND(C9,2)</f>
        <v>49.85</v>
      </c>
      <c r="E9" s="65">
        <v>768.4299999999999</v>
      </c>
      <c r="F9" s="66">
        <v>0</v>
      </c>
      <c r="G9" s="80">
        <v>0</v>
      </c>
      <c r="H9" s="68">
        <f>MAX(G9,-0.12*F9)</f>
        <v>0</v>
      </c>
      <c r="I9" s="68">
        <f>IF(ABS(F9)&lt;=10,0.5,IF(ABS(F9)&lt;=25,1,IF(ABS(F9)&lt;=100,2,10)))</f>
        <v>0.5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0</v>
      </c>
      <c r="T9" s="65">
        <f>MIN($T$6/100*F9,200)</f>
        <v>0</v>
      </c>
      <c r="U9" s="65">
        <f>MIN($U$6/100*F9,250)</f>
        <v>0</v>
      </c>
      <c r="V9" s="65">
        <v>0.2</v>
      </c>
      <c r="W9" s="65">
        <v>0.2</v>
      </c>
      <c r="X9" s="65">
        <v>0.6</v>
      </c>
      <c r="Y9" s="81">
        <f>IF(AND(D9&lt;49.85,G9&gt;0),$C$2*ABS(G9)/40000,(SUMPRODUCT(--(G9&gt;$S9:$U9),(G9-$S9:$U9),($V9:$X9)))*E9/40000)</f>
        <v>0</v>
      </c>
      <c r="Z9" s="73">
        <f>IF(AND(C9&gt;=50.1,G9&lt;0),($A$2)*ABS(G9)/40000,0)</f>
        <v>0</v>
      </c>
      <c r="AA9" s="73">
        <f>R9+Y9+Z9</f>
        <v>0</v>
      </c>
      <c r="AB9" s="148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85">
      <c r="A10" s="76">
        <v>0.0208333333333333</v>
      </c>
      <c r="B10" s="77">
        <v>0.03125</v>
      </c>
      <c r="C10" s="78">
        <v>49.94</v>
      </c>
      <c r="D10" s="79">
        <f>ROUND(C10,2)</f>
        <v>49.94</v>
      </c>
      <c r="E10" s="65">
        <v>484.28</v>
      </c>
      <c r="F10" s="66">
        <v>0</v>
      </c>
      <c r="G10" s="80">
        <v>0</v>
      </c>
      <c r="H10" s="68">
        <f>MAX(G10,-0.12*F10)</f>
        <v>0</v>
      </c>
      <c r="I10" s="68">
        <f>IF(ABS(F10)&lt;=10,0.5,IF(ABS(F10)&lt;=25,1,IF(ABS(F10)&lt;=100,2,10)))</f>
        <v>0.5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0</v>
      </c>
      <c r="T10" s="65">
        <f>MIN($T$6/100*F10,200)</f>
        <v>0</v>
      </c>
      <c r="U10" s="65">
        <f>MIN($U$6/100*F10,250)</f>
        <v>0</v>
      </c>
      <c r="V10" s="65">
        <v>0.2</v>
      </c>
      <c r="W10" s="65">
        <v>0.2</v>
      </c>
      <c r="X10" s="65">
        <v>0.6</v>
      </c>
      <c r="Y10" s="81">
        <f>IF(AND(D10&lt;49.85,G10&gt;0),$C$2*ABS(G10)/40000,(SUMPRODUCT(--(G10&gt;$S10:$U10),(G10-$S10:$U10),($V10:$X10)))*E10/40000)</f>
        <v>0</v>
      </c>
      <c r="Z10" s="73">
        <f>IF(AND(C10&gt;=50.1,G10&lt;0),($A$2)*ABS(G10)/40000,0)</f>
        <v>0</v>
      </c>
      <c r="AA10" s="73">
        <f>R10+Y10+Z10</f>
        <v>0</v>
      </c>
      <c r="AB10" s="148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85">
      <c r="A11" s="76">
        <v>0.03125</v>
      </c>
      <c r="B11" s="77">
        <v>0.0416666666666667</v>
      </c>
      <c r="C11" s="78">
        <v>49.97</v>
      </c>
      <c r="D11" s="79">
        <f>ROUND(C11,2)</f>
        <v>49.97</v>
      </c>
      <c r="E11" s="65">
        <v>389.56</v>
      </c>
      <c r="F11" s="66">
        <v>0</v>
      </c>
      <c r="G11" s="80">
        <v>0</v>
      </c>
      <c r="H11" s="68">
        <f>MAX(G11,-0.12*F11)</f>
        <v>0</v>
      </c>
      <c r="I11" s="68">
        <f>IF(ABS(F11)&lt;=10,0.5,IF(ABS(F11)&lt;=25,1,IF(ABS(F11)&lt;=100,2,10)))</f>
        <v>0.5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0</v>
      </c>
      <c r="T11" s="65">
        <f>MIN($T$6/100*F11,200)</f>
        <v>0</v>
      </c>
      <c r="U11" s="65">
        <f>MIN($U$6/100*F11,250)</f>
        <v>0</v>
      </c>
      <c r="V11" s="65">
        <v>0.2</v>
      </c>
      <c r="W11" s="65">
        <v>0.2</v>
      </c>
      <c r="X11" s="65">
        <v>0.6</v>
      </c>
      <c r="Y11" s="81">
        <f>IF(AND(D11&lt;49.85,G11&gt;0),$C$2*ABS(G11)/40000,(SUMPRODUCT(--(G11&gt;$S11:$U11),(G11-$S11:$U11),($V11:$X11)))*E11/40000)</f>
        <v>0</v>
      </c>
      <c r="Z11" s="73">
        <f>IF(AND(C11&gt;=50.1,G11&lt;0),($A$2)*ABS(G11)/40000,0)</f>
        <v>0</v>
      </c>
      <c r="AA11" s="73">
        <f>R11+Y11+Z11</f>
        <v>0</v>
      </c>
      <c r="AB11" s="148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85">
      <c r="A12" s="76">
        <v>0.0416666666666667</v>
      </c>
      <c r="B12" s="77">
        <v>0.0520833333333334</v>
      </c>
      <c r="C12" s="78">
        <v>49.97</v>
      </c>
      <c r="D12" s="79">
        <f>ROUND(C12,2)</f>
        <v>49.97</v>
      </c>
      <c r="E12" s="65">
        <v>389.56</v>
      </c>
      <c r="F12" s="66">
        <v>0</v>
      </c>
      <c r="G12" s="80">
        <v>0</v>
      </c>
      <c r="H12" s="68">
        <f>MAX(G12,-0.12*F12)</f>
        <v>0</v>
      </c>
      <c r="I12" s="68">
        <f>IF(ABS(F12)&lt;=10,0.5,IF(ABS(F12)&lt;=25,1,IF(ABS(F12)&lt;=100,2,10)))</f>
        <v>0.5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0</v>
      </c>
      <c r="T12" s="65">
        <f>MIN($T$6/100*F12,200)</f>
        <v>0</v>
      </c>
      <c r="U12" s="65">
        <f>MIN($U$6/100*F12,250)</f>
        <v>0</v>
      </c>
      <c r="V12" s="65">
        <v>0.2</v>
      </c>
      <c r="W12" s="65">
        <v>0.2</v>
      </c>
      <c r="X12" s="65">
        <v>0.6</v>
      </c>
      <c r="Y12" s="81">
        <f>IF(AND(D12&lt;49.85,G12&gt;0),$C$2*ABS(G12)/40000,(SUMPRODUCT(--(G12&gt;$S12:$U12),(G12-$S12:$U12),($V12:$X12)))*E12/40000)</f>
        <v>0</v>
      </c>
      <c r="Z12" s="73">
        <f>IF(AND(C12&gt;=50.1,G12&lt;0),($A$2)*ABS(G12)/40000,0)</f>
        <v>0</v>
      </c>
      <c r="AA12" s="73">
        <f>R12+Y12+Z12</f>
        <v>0</v>
      </c>
      <c r="AB12" s="148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85">
      <c r="A13" s="76">
        <v>0.0520833333333333</v>
      </c>
      <c r="B13" s="77">
        <v>0.0625</v>
      </c>
      <c r="C13" s="78">
        <v>49.99</v>
      </c>
      <c r="D13" s="79">
        <f>ROUND(C13,2)</f>
        <v>49.99</v>
      </c>
      <c r="E13" s="65">
        <v>326.41</v>
      </c>
      <c r="F13" s="66">
        <v>0</v>
      </c>
      <c r="G13" s="80">
        <v>0</v>
      </c>
      <c r="H13" s="68">
        <f>MAX(G13,-0.12*F13)</f>
        <v>0</v>
      </c>
      <c r="I13" s="68">
        <f>IF(ABS(F13)&lt;=10,0.5,IF(ABS(F13)&lt;=25,1,IF(ABS(F13)&lt;=100,2,10)))</f>
        <v>0.5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0</v>
      </c>
      <c r="T13" s="65">
        <f>MIN($T$6/100*F13,200)</f>
        <v>0</v>
      </c>
      <c r="U13" s="65">
        <f>MIN($U$6/100*F13,250)</f>
        <v>0</v>
      </c>
      <c r="V13" s="65">
        <v>0.2</v>
      </c>
      <c r="W13" s="65">
        <v>0.2</v>
      </c>
      <c r="X13" s="65">
        <v>0.6</v>
      </c>
      <c r="Y13" s="81">
        <f>IF(AND(D13&lt;49.85,G13&gt;0),$C$2*ABS(G13)/40000,(SUMPRODUCT(--(G13&gt;$S13:$U13),(G13-$S13:$U13),($V13:$X13)))*E13/40000)</f>
        <v>0</v>
      </c>
      <c r="Z13" s="73">
        <f>IF(AND(C13&gt;=50.1,G13&lt;0),($A$2)*ABS(G13)/40000,0)</f>
        <v>0</v>
      </c>
      <c r="AA13" s="73">
        <f>R13+Y13+Z13</f>
        <v>0</v>
      </c>
      <c r="AB13" s="148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85">
      <c r="A14" s="76">
        <v>0.0625</v>
      </c>
      <c r="B14" s="77">
        <v>0.0729166666666667</v>
      </c>
      <c r="C14" s="78">
        <v>50.01</v>
      </c>
      <c r="D14" s="79">
        <f>ROUND(C14,2)</f>
        <v>50.01</v>
      </c>
      <c r="E14" s="65">
        <v>235.87</v>
      </c>
      <c r="F14" s="66">
        <v>0</v>
      </c>
      <c r="G14" s="80">
        <v>0</v>
      </c>
      <c r="H14" s="68">
        <f>MAX(G14,-0.12*F14)</f>
        <v>0</v>
      </c>
      <c r="I14" s="68">
        <f>IF(ABS(F14)&lt;=10,0.5,IF(ABS(F14)&lt;=25,1,IF(ABS(F14)&lt;=100,2,10)))</f>
        <v>0.5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0</v>
      </c>
      <c r="T14" s="65">
        <f>MIN($T$6/100*F14,200)</f>
        <v>0</v>
      </c>
      <c r="U14" s="65">
        <f>MIN($U$6/100*F14,250)</f>
        <v>0</v>
      </c>
      <c r="V14" s="65">
        <v>0.2</v>
      </c>
      <c r="W14" s="65">
        <v>0.2</v>
      </c>
      <c r="X14" s="65">
        <v>0.6</v>
      </c>
      <c r="Y14" s="81">
        <f>IF(AND(D14&lt;49.85,G14&gt;0),$C$2*ABS(G14)/40000,(SUMPRODUCT(--(G14&gt;$S14:$U14),(G14-$S14:$U14),($V14:$X14)))*E14/40000)</f>
        <v>0</v>
      </c>
      <c r="Z14" s="73">
        <f>IF(AND(C14&gt;=50.1,G14&lt;0),($A$2)*ABS(G14)/40000,0)</f>
        <v>0</v>
      </c>
      <c r="AA14" s="73">
        <f>R14+Y14+Z14</f>
        <v>0</v>
      </c>
      <c r="AB14" s="148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85">
      <c r="A15" s="76">
        <v>0.0729166666666667</v>
      </c>
      <c r="B15" s="77">
        <v>0.0833333333333334</v>
      </c>
      <c r="C15" s="78">
        <v>49.99</v>
      </c>
      <c r="D15" s="79">
        <f>ROUND(C15,2)</f>
        <v>49.99</v>
      </c>
      <c r="E15" s="65">
        <v>326.41</v>
      </c>
      <c r="F15" s="66">
        <v>0</v>
      </c>
      <c r="G15" s="80">
        <v>0</v>
      </c>
      <c r="H15" s="68">
        <f>MAX(G15,-0.12*F15)</f>
        <v>0</v>
      </c>
      <c r="I15" s="68">
        <f>IF(ABS(F15)&lt;=10,0.5,IF(ABS(F15)&lt;=25,1,IF(ABS(F15)&lt;=100,2,10)))</f>
        <v>0.5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0</v>
      </c>
      <c r="T15" s="65">
        <f>MIN($T$6/100*F15,200)</f>
        <v>0</v>
      </c>
      <c r="U15" s="65">
        <f>MIN($U$6/100*F15,250)</f>
        <v>0</v>
      </c>
      <c r="V15" s="65">
        <v>0.2</v>
      </c>
      <c r="W15" s="65">
        <v>0.2</v>
      </c>
      <c r="X15" s="65">
        <v>0.6</v>
      </c>
      <c r="Y15" s="81">
        <f>IF(AND(D15&lt;49.85,G15&gt;0),$C$2*ABS(G15)/40000,(SUMPRODUCT(--(G15&gt;$S15:$U15),(G15-$S15:$U15),($V15:$X15)))*E15/40000)</f>
        <v>0</v>
      </c>
      <c r="Z15" s="73">
        <f>IF(AND(C15&gt;=50.1,G15&lt;0),($A$2)*ABS(G15)/40000,0)</f>
        <v>0</v>
      </c>
      <c r="AA15" s="73">
        <f>R15+Y15+Z15</f>
        <v>0</v>
      </c>
      <c r="AB15" s="148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85">
      <c r="A16" s="76">
        <v>0.0833333333333333</v>
      </c>
      <c r="B16" s="77">
        <v>0.09375</v>
      </c>
      <c r="C16" s="78">
        <v>49.98</v>
      </c>
      <c r="D16" s="79">
        <f>ROUND(C16,2)</f>
        <v>49.98</v>
      </c>
      <c r="E16" s="65">
        <v>357.99</v>
      </c>
      <c r="F16" s="66">
        <v>0</v>
      </c>
      <c r="G16" s="80">
        <v>0</v>
      </c>
      <c r="H16" s="68">
        <f>MAX(G16,-0.12*F16)</f>
        <v>0</v>
      </c>
      <c r="I16" s="68">
        <f>IF(ABS(F16)&lt;=10,0.5,IF(ABS(F16)&lt;=25,1,IF(ABS(F16)&lt;=100,2,10)))</f>
        <v>0.5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0</v>
      </c>
      <c r="T16" s="65">
        <f>MIN($T$6/100*F16,200)</f>
        <v>0</v>
      </c>
      <c r="U16" s="65">
        <f>MIN($U$6/100*F16,250)</f>
        <v>0</v>
      </c>
      <c r="V16" s="65">
        <v>0.2</v>
      </c>
      <c r="W16" s="65">
        <v>0.2</v>
      </c>
      <c r="X16" s="65">
        <v>0.6</v>
      </c>
      <c r="Y16" s="81">
        <f>IF(AND(D16&lt;49.85,G16&gt;0),$C$2*ABS(G16)/40000,(SUMPRODUCT(--(G16&gt;$S16:$U16),(G16-$S16:$U16),($V16:$X16)))*E16/40000)</f>
        <v>0</v>
      </c>
      <c r="Z16" s="73">
        <f>IF(AND(C16&gt;=50.1,G16&lt;0),($A$2)*ABS(G16)/40000,0)</f>
        <v>0</v>
      </c>
      <c r="AA16" s="73">
        <f>R16+Y16+Z16</f>
        <v>0</v>
      </c>
      <c r="AB16" s="148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85">
      <c r="A17" s="76">
        <v>0.09375</v>
      </c>
      <c r="B17" s="77">
        <v>0.104166666666667</v>
      </c>
      <c r="C17" s="78">
        <v>49.97</v>
      </c>
      <c r="D17" s="79">
        <f>ROUND(C17,2)</f>
        <v>49.97</v>
      </c>
      <c r="E17" s="65">
        <v>389.56</v>
      </c>
      <c r="F17" s="66">
        <v>0</v>
      </c>
      <c r="G17" s="80">
        <v>0</v>
      </c>
      <c r="H17" s="68">
        <f>MAX(G17,-0.12*F17)</f>
        <v>0</v>
      </c>
      <c r="I17" s="68">
        <f>IF(ABS(F17)&lt;=10,0.5,IF(ABS(F17)&lt;=25,1,IF(ABS(F17)&lt;=100,2,10)))</f>
        <v>0.5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0</v>
      </c>
      <c r="T17" s="65">
        <f>MIN($T$6/100*F17,200)</f>
        <v>0</v>
      </c>
      <c r="U17" s="65">
        <f>MIN($U$6/100*F17,250)</f>
        <v>0</v>
      </c>
      <c r="V17" s="65">
        <v>0.2</v>
      </c>
      <c r="W17" s="65">
        <v>0.2</v>
      </c>
      <c r="X17" s="65">
        <v>0.6</v>
      </c>
      <c r="Y17" s="81">
        <f>IF(AND(D17&lt;49.85,G17&gt;0),$C$2*ABS(G17)/40000,(SUMPRODUCT(--(G17&gt;$S17:$U17),(G17-$S17:$U17),($V17:$X17)))*E17/40000)</f>
        <v>0</v>
      </c>
      <c r="Z17" s="73">
        <f>IF(AND(C17&gt;=50.1,G17&lt;0),($A$2)*ABS(G17)/40000,0)</f>
        <v>0</v>
      </c>
      <c r="AA17" s="73">
        <f>R17+Y17+Z17</f>
        <v>0</v>
      </c>
      <c r="AB17" s="148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85">
      <c r="A18" s="76">
        <v>0.104166666666667</v>
      </c>
      <c r="B18" s="77">
        <v>0.114583333333334</v>
      </c>
      <c r="C18" s="78">
        <v>49.97</v>
      </c>
      <c r="D18" s="79">
        <f>ROUND(C18,2)</f>
        <v>49.97</v>
      </c>
      <c r="E18" s="65">
        <v>389.56</v>
      </c>
      <c r="F18" s="66">
        <v>0</v>
      </c>
      <c r="G18" s="80">
        <v>0</v>
      </c>
      <c r="H18" s="68">
        <f>MAX(G18,-0.12*F18)</f>
        <v>0</v>
      </c>
      <c r="I18" s="68">
        <f>IF(ABS(F18)&lt;=10,0.5,IF(ABS(F18)&lt;=25,1,IF(ABS(F18)&lt;=100,2,10)))</f>
        <v>0.5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0</v>
      </c>
      <c r="T18" s="65">
        <f>MIN($T$6/100*F18,200)</f>
        <v>0</v>
      </c>
      <c r="U18" s="65">
        <f>MIN($U$6/100*F18,250)</f>
        <v>0</v>
      </c>
      <c r="V18" s="65">
        <v>0.2</v>
      </c>
      <c r="W18" s="65">
        <v>0.2</v>
      </c>
      <c r="X18" s="65">
        <v>0.6</v>
      </c>
      <c r="Y18" s="81">
        <f>IF(AND(D18&lt;49.85,G18&gt;0),$C$2*ABS(G18)/40000,(SUMPRODUCT(--(G18&gt;$S18:$U18),(G18-$S18:$U18),($V18:$X18)))*E18/40000)</f>
        <v>0</v>
      </c>
      <c r="Z18" s="73">
        <f>IF(AND(C18&gt;=50.1,G18&lt;0),($A$2)*ABS(G18)/40000,0)</f>
        <v>0</v>
      </c>
      <c r="AA18" s="73">
        <f>R18+Y18+Z18</f>
        <v>0</v>
      </c>
      <c r="AB18" s="148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85">
      <c r="A19" s="76">
        <v>0.114583333333333</v>
      </c>
      <c r="B19" s="77">
        <v>0.125</v>
      </c>
      <c r="C19" s="78">
        <v>49.98</v>
      </c>
      <c r="D19" s="79">
        <f>ROUND(C19,2)</f>
        <v>49.98</v>
      </c>
      <c r="E19" s="65">
        <v>357.99</v>
      </c>
      <c r="F19" s="66">
        <v>0</v>
      </c>
      <c r="G19" s="80">
        <v>0</v>
      </c>
      <c r="H19" s="68">
        <f>MAX(G19,-0.12*F19)</f>
        <v>0</v>
      </c>
      <c r="I19" s="68">
        <f>IF(ABS(F19)&lt;=10,0.5,IF(ABS(F19)&lt;=25,1,IF(ABS(F19)&lt;=100,2,10)))</f>
        <v>0.5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0</v>
      </c>
      <c r="T19" s="65">
        <f>MIN($T$6/100*F19,200)</f>
        <v>0</v>
      </c>
      <c r="U19" s="65">
        <f>MIN($U$6/100*F19,250)</f>
        <v>0</v>
      </c>
      <c r="V19" s="65">
        <v>0.2</v>
      </c>
      <c r="W19" s="65">
        <v>0.2</v>
      </c>
      <c r="X19" s="65">
        <v>0.6</v>
      </c>
      <c r="Y19" s="81">
        <f>IF(AND(D19&lt;49.85,G19&gt;0),$C$2*ABS(G19)/40000,(SUMPRODUCT(--(G19&gt;$S19:$U19),(G19-$S19:$U19),($V19:$X19)))*E19/40000)</f>
        <v>0</v>
      </c>
      <c r="Z19" s="73">
        <f>IF(AND(C19&gt;=50.1,G19&lt;0),($A$2)*ABS(G19)/40000,0)</f>
        <v>0</v>
      </c>
      <c r="AA19" s="73">
        <f>R19+Y19+Z19</f>
        <v>0</v>
      </c>
      <c r="AB19" s="148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85">
      <c r="A20" s="76">
        <v>0.125</v>
      </c>
      <c r="B20" s="77">
        <v>0.135416666666667</v>
      </c>
      <c r="C20" s="78">
        <v>49.97</v>
      </c>
      <c r="D20" s="79">
        <f>ROUND(C20,2)</f>
        <v>49.97</v>
      </c>
      <c r="E20" s="65">
        <v>389.56</v>
      </c>
      <c r="F20" s="66">
        <v>0</v>
      </c>
      <c r="G20" s="80">
        <v>0</v>
      </c>
      <c r="H20" s="68">
        <f>MAX(G20,-0.12*F20)</f>
        <v>0</v>
      </c>
      <c r="I20" s="68">
        <f>IF(ABS(F20)&lt;=10,0.5,IF(ABS(F20)&lt;=25,1,IF(ABS(F20)&lt;=100,2,10)))</f>
        <v>0.5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0</v>
      </c>
      <c r="T20" s="65">
        <f>MIN($T$6/100*F20,200)</f>
        <v>0</v>
      </c>
      <c r="U20" s="65">
        <f>MIN($U$6/100*F20,250)</f>
        <v>0</v>
      </c>
      <c r="V20" s="65">
        <v>0.2</v>
      </c>
      <c r="W20" s="65">
        <v>0.2</v>
      </c>
      <c r="X20" s="65">
        <v>0.6</v>
      </c>
      <c r="Y20" s="81">
        <f>IF(AND(D20&lt;49.85,G20&gt;0),$C$2*ABS(G20)/40000,(SUMPRODUCT(--(G20&gt;$S20:$U20),(G20-$S20:$U20),($V20:$X20)))*E20/40000)</f>
        <v>0</v>
      </c>
      <c r="Z20" s="73">
        <f>IF(AND(C20&gt;=50.1,G20&lt;0),($A$2)*ABS(G20)/40000,0)</f>
        <v>0</v>
      </c>
      <c r="AA20" s="73">
        <f>R20+Y20+Z20</f>
        <v>0</v>
      </c>
      <c r="AB20" s="148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85">
      <c r="A21" s="76">
        <v>0.135416666666667</v>
      </c>
      <c r="B21" s="77">
        <v>0.145833333333334</v>
      </c>
      <c r="C21" s="78">
        <v>49.92</v>
      </c>
      <c r="D21" s="79">
        <f>ROUND(C21,2)</f>
        <v>49.92</v>
      </c>
      <c r="E21" s="65">
        <v>547.42</v>
      </c>
      <c r="F21" s="66">
        <v>0</v>
      </c>
      <c r="G21" s="80">
        <v>0</v>
      </c>
      <c r="H21" s="68">
        <f>MAX(G21,-0.12*F21)</f>
        <v>0</v>
      </c>
      <c r="I21" s="68">
        <f>IF(ABS(F21)&lt;=10,0.5,IF(ABS(F21)&lt;=25,1,IF(ABS(F21)&lt;=100,2,10)))</f>
        <v>0.5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0</v>
      </c>
      <c r="T21" s="65">
        <f>MIN($T$6/100*F21,200)</f>
        <v>0</v>
      </c>
      <c r="U21" s="65">
        <f>MIN($U$6/100*F21,250)</f>
        <v>0</v>
      </c>
      <c r="V21" s="65">
        <v>0.2</v>
      </c>
      <c r="W21" s="65">
        <v>0.2</v>
      </c>
      <c r="X21" s="65">
        <v>0.6</v>
      </c>
      <c r="Y21" s="81">
        <f>IF(AND(D21&lt;49.85,G21&gt;0),$C$2*ABS(G21)/40000,(SUMPRODUCT(--(G21&gt;$S21:$U21),(G21-$S21:$U21),($V21:$X21)))*E21/40000)</f>
        <v>0</v>
      </c>
      <c r="Z21" s="73">
        <f>IF(AND(C21&gt;=50.1,G21&lt;0),($A$2)*ABS(G21)/40000,0)</f>
        <v>0</v>
      </c>
      <c r="AA21" s="73">
        <f>R21+Y21+Z21</f>
        <v>0</v>
      </c>
      <c r="AB21" s="148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85">
      <c r="A22" s="76">
        <v>0.145833333333333</v>
      </c>
      <c r="B22" s="77">
        <v>0.15625</v>
      </c>
      <c r="C22" s="78">
        <v>49.92</v>
      </c>
      <c r="D22" s="79">
        <f>ROUND(C22,2)</f>
        <v>49.92</v>
      </c>
      <c r="E22" s="65">
        <v>547.42</v>
      </c>
      <c r="F22" s="66">
        <v>0</v>
      </c>
      <c r="G22" s="80">
        <v>0</v>
      </c>
      <c r="H22" s="68">
        <f>MAX(G22,-0.12*F22)</f>
        <v>0</v>
      </c>
      <c r="I22" s="68">
        <f>IF(ABS(F22)&lt;=10,0.5,IF(ABS(F22)&lt;=25,1,IF(ABS(F22)&lt;=100,2,10)))</f>
        <v>0.5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0</v>
      </c>
      <c r="T22" s="65">
        <f>MIN($T$6/100*F22,200)</f>
        <v>0</v>
      </c>
      <c r="U22" s="65">
        <f>MIN($U$6/100*F22,250)</f>
        <v>0</v>
      </c>
      <c r="V22" s="65">
        <v>0.2</v>
      </c>
      <c r="W22" s="65">
        <v>0.2</v>
      </c>
      <c r="X22" s="65">
        <v>0.6</v>
      </c>
      <c r="Y22" s="81">
        <f>IF(AND(D22&lt;49.85,G22&gt;0),$C$2*ABS(G22)/40000,(SUMPRODUCT(--(G22&gt;$S22:$U22),(G22-$S22:$U22),($V22:$X22)))*E22/40000)</f>
        <v>0</v>
      </c>
      <c r="Z22" s="73">
        <f>IF(AND(C22&gt;=50.1,G22&lt;0),($A$2)*ABS(G22)/40000,0)</f>
        <v>0</v>
      </c>
      <c r="AA22" s="73">
        <f>R22+Y22+Z22</f>
        <v>0</v>
      </c>
      <c r="AB22" s="148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85">
      <c r="A23" s="76">
        <v>0.15625</v>
      </c>
      <c r="B23" s="77">
        <v>0.166666666666667</v>
      </c>
      <c r="C23" s="78">
        <v>49.95</v>
      </c>
      <c r="D23" s="79">
        <f>ROUND(C23,2)</f>
        <v>49.95</v>
      </c>
      <c r="E23" s="65">
        <v>452.7</v>
      </c>
      <c r="F23" s="66">
        <v>0</v>
      </c>
      <c r="G23" s="80">
        <v>0</v>
      </c>
      <c r="H23" s="68">
        <f>MAX(G23,-0.12*F23)</f>
        <v>0</v>
      </c>
      <c r="I23" s="68">
        <f>IF(ABS(F23)&lt;=10,0.5,IF(ABS(F23)&lt;=25,1,IF(ABS(F23)&lt;=100,2,10)))</f>
        <v>0.5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0</v>
      </c>
      <c r="T23" s="65">
        <f>MIN($T$6/100*F23,200)</f>
        <v>0</v>
      </c>
      <c r="U23" s="65">
        <f>MIN($U$6/100*F23,250)</f>
        <v>0</v>
      </c>
      <c r="V23" s="65">
        <v>0.2</v>
      </c>
      <c r="W23" s="65">
        <v>0.2</v>
      </c>
      <c r="X23" s="65">
        <v>0.6</v>
      </c>
      <c r="Y23" s="81">
        <f>IF(AND(D23&lt;49.85,G23&gt;0),$C$2*ABS(G23)/40000,(SUMPRODUCT(--(G23&gt;$S23:$U23),(G23-$S23:$U23),($V23:$X23)))*E23/40000)</f>
        <v>0</v>
      </c>
      <c r="Z23" s="73">
        <f>IF(AND(C23&gt;=50.1,G23&lt;0),($A$2)*ABS(G23)/40000,0)</f>
        <v>0</v>
      </c>
      <c r="AA23" s="73">
        <f>R23+Y23+Z23</f>
        <v>0</v>
      </c>
      <c r="AB23" s="148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85">
      <c r="A24" s="76">
        <v>0.166666666666667</v>
      </c>
      <c r="B24" s="77">
        <v>0.177083333333334</v>
      </c>
      <c r="C24" s="78">
        <v>49.99</v>
      </c>
      <c r="D24" s="79">
        <f>ROUND(C24,2)</f>
        <v>49.99</v>
      </c>
      <c r="E24" s="65">
        <v>326.41</v>
      </c>
      <c r="F24" s="66">
        <v>0</v>
      </c>
      <c r="G24" s="80">
        <v>0</v>
      </c>
      <c r="H24" s="68">
        <f>MAX(G24,-0.12*F24)</f>
        <v>0</v>
      </c>
      <c r="I24" s="68">
        <f>IF(ABS(F24)&lt;=10,0.5,IF(ABS(F24)&lt;=25,1,IF(ABS(F24)&lt;=100,2,10)))</f>
        <v>0.5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0</v>
      </c>
      <c r="T24" s="65">
        <f>MIN($T$6/100*F24,200)</f>
        <v>0</v>
      </c>
      <c r="U24" s="65">
        <f>MIN($U$6/100*F24,250)</f>
        <v>0</v>
      </c>
      <c r="V24" s="65">
        <v>0.2</v>
      </c>
      <c r="W24" s="65">
        <v>0.2</v>
      </c>
      <c r="X24" s="65">
        <v>0.6</v>
      </c>
      <c r="Y24" s="81">
        <f>IF(AND(D24&lt;49.85,G24&gt;0),$C$2*ABS(G24)/40000,(SUMPRODUCT(--(G24&gt;$S24:$U24),(G24-$S24:$U24),($V24:$X24)))*E24/40000)</f>
        <v>0</v>
      </c>
      <c r="Z24" s="73">
        <f>IF(AND(C24&gt;=50.1,G24&lt;0),($A$2)*ABS(G24)/40000,0)</f>
        <v>0</v>
      </c>
      <c r="AA24" s="73">
        <f>R24+Y24+Z24</f>
        <v>0</v>
      </c>
      <c r="AB24" s="148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85">
      <c r="A25" s="76">
        <v>0.177083333333333</v>
      </c>
      <c r="B25" s="77">
        <v>0.1875</v>
      </c>
      <c r="C25" s="78">
        <v>49.98</v>
      </c>
      <c r="D25" s="79">
        <f>ROUND(C25,2)</f>
        <v>49.98</v>
      </c>
      <c r="E25" s="65">
        <v>357.99</v>
      </c>
      <c r="F25" s="66">
        <v>0</v>
      </c>
      <c r="G25" s="80">
        <v>0</v>
      </c>
      <c r="H25" s="68">
        <f>MAX(G25,-0.12*F25)</f>
        <v>0</v>
      </c>
      <c r="I25" s="68">
        <f>IF(ABS(F25)&lt;=10,0.5,IF(ABS(F25)&lt;=25,1,IF(ABS(F25)&lt;=100,2,10)))</f>
        <v>0.5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0</v>
      </c>
      <c r="T25" s="65">
        <f>MIN($T$6/100*F25,200)</f>
        <v>0</v>
      </c>
      <c r="U25" s="65">
        <f>MIN($U$6/100*F25,250)</f>
        <v>0</v>
      </c>
      <c r="V25" s="65">
        <v>0.2</v>
      </c>
      <c r="W25" s="65">
        <v>0.2</v>
      </c>
      <c r="X25" s="65">
        <v>0.6</v>
      </c>
      <c r="Y25" s="81">
        <f>IF(AND(D25&lt;49.85,G25&gt;0),$C$2*ABS(G25)/40000,(SUMPRODUCT(--(G25&gt;$S25:$U25),(G25-$S25:$U25),($V25:$X25)))*E25/40000)</f>
        <v>0</v>
      </c>
      <c r="Z25" s="73">
        <f>IF(AND(C25&gt;=50.1,G25&lt;0),($A$2)*ABS(G25)/40000,0)</f>
        <v>0</v>
      </c>
      <c r="AA25" s="73">
        <f>R25+Y25+Z25</f>
        <v>0</v>
      </c>
      <c r="AB25" s="148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85">
      <c r="A26" s="76">
        <v>0.1875</v>
      </c>
      <c r="B26" s="77">
        <v>0.197916666666667</v>
      </c>
      <c r="C26" s="78">
        <v>50</v>
      </c>
      <c r="D26" s="79">
        <f>ROUND(C26,2)</f>
        <v>50</v>
      </c>
      <c r="E26" s="65">
        <v>294.84</v>
      </c>
      <c r="F26" s="66">
        <v>0</v>
      </c>
      <c r="G26" s="80">
        <v>0</v>
      </c>
      <c r="H26" s="68">
        <f>MAX(G26,-0.12*F26)</f>
        <v>0</v>
      </c>
      <c r="I26" s="68">
        <f>IF(ABS(F26)&lt;=10,0.5,IF(ABS(F26)&lt;=25,1,IF(ABS(F26)&lt;=100,2,10)))</f>
        <v>0.5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0</v>
      </c>
      <c r="T26" s="65">
        <f>MIN($T$6/100*F26,200)</f>
        <v>0</v>
      </c>
      <c r="U26" s="65">
        <f>MIN($U$6/100*F26,250)</f>
        <v>0</v>
      </c>
      <c r="V26" s="65">
        <v>0.2</v>
      </c>
      <c r="W26" s="65">
        <v>0.2</v>
      </c>
      <c r="X26" s="65">
        <v>0.6</v>
      </c>
      <c r="Y26" s="81">
        <f>IF(AND(D26&lt;49.85,G26&gt;0),$C$2*ABS(G26)/40000,(SUMPRODUCT(--(G26&gt;$S26:$U26),(G26-$S26:$U26),($V26:$X26)))*E26/40000)</f>
        <v>0</v>
      </c>
      <c r="Z26" s="73">
        <f>IF(AND(C26&gt;=50.1,G26&lt;0),($A$2)*ABS(G26)/40000,0)</f>
        <v>0</v>
      </c>
      <c r="AA26" s="73">
        <f>R26+Y26+Z26</f>
        <v>0</v>
      </c>
      <c r="AB26" s="148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85">
      <c r="A27" s="76">
        <v>0.197916666666667</v>
      </c>
      <c r="B27" s="77">
        <v>0.208333333333334</v>
      </c>
      <c r="C27" s="78">
        <v>49.93</v>
      </c>
      <c r="D27" s="79">
        <f>ROUND(C27,2)</f>
        <v>49.93</v>
      </c>
      <c r="E27" s="65">
        <v>515.85</v>
      </c>
      <c r="F27" s="66">
        <v>0</v>
      </c>
      <c r="G27" s="80">
        <v>0</v>
      </c>
      <c r="H27" s="68">
        <f>MAX(G27,-0.12*F27)</f>
        <v>0</v>
      </c>
      <c r="I27" s="68">
        <f>IF(ABS(F27)&lt;=10,0.5,IF(ABS(F27)&lt;=25,1,IF(ABS(F27)&lt;=100,2,10)))</f>
        <v>0.5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0</v>
      </c>
      <c r="T27" s="65">
        <f>MIN($T$6/100*F27,200)</f>
        <v>0</v>
      </c>
      <c r="U27" s="65">
        <f>MIN($U$6/100*F27,250)</f>
        <v>0</v>
      </c>
      <c r="V27" s="65">
        <v>0.2</v>
      </c>
      <c r="W27" s="65">
        <v>0.2</v>
      </c>
      <c r="X27" s="65">
        <v>0.6</v>
      </c>
      <c r="Y27" s="81">
        <f>IF(AND(D27&lt;49.85,G27&gt;0),$C$2*ABS(G27)/40000,(SUMPRODUCT(--(G27&gt;$S27:$U27),(G27-$S27:$U27),($V27:$X27)))*E27/40000)</f>
        <v>0</v>
      </c>
      <c r="Z27" s="73">
        <f>IF(AND(C27&gt;=50.1,G27&lt;0),($A$2)*ABS(G27)/40000,0)</f>
        <v>0</v>
      </c>
      <c r="AA27" s="73">
        <f>R27+Y27+Z27</f>
        <v>0</v>
      </c>
      <c r="AB27" s="148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85">
      <c r="A28" s="76">
        <v>0.208333333333333</v>
      </c>
      <c r="B28" s="77">
        <v>0.21875</v>
      </c>
      <c r="C28" s="78">
        <v>49.92</v>
      </c>
      <c r="D28" s="79">
        <f>ROUND(C28,2)</f>
        <v>49.92</v>
      </c>
      <c r="E28" s="65">
        <v>547.42</v>
      </c>
      <c r="F28" s="66">
        <v>0</v>
      </c>
      <c r="G28" s="80">
        <v>0</v>
      </c>
      <c r="H28" s="68">
        <f>MAX(G28,-0.12*F28)</f>
        <v>0</v>
      </c>
      <c r="I28" s="68">
        <f>IF(ABS(F28)&lt;=10,0.5,IF(ABS(F28)&lt;=25,1,IF(ABS(F28)&lt;=100,2,10)))</f>
        <v>0.5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0</v>
      </c>
      <c r="T28" s="65">
        <f>MIN($T$6/100*F28,200)</f>
        <v>0</v>
      </c>
      <c r="U28" s="65">
        <f>MIN($U$6/100*F28,250)</f>
        <v>0</v>
      </c>
      <c r="V28" s="65">
        <v>0.2</v>
      </c>
      <c r="W28" s="65">
        <v>0.2</v>
      </c>
      <c r="X28" s="65">
        <v>0.6</v>
      </c>
      <c r="Y28" s="81">
        <f>IF(AND(D28&lt;49.85,G28&gt;0),$C$2*ABS(G28)/40000,(SUMPRODUCT(--(G28&gt;$S28:$U28),(G28-$S28:$U28),($V28:$X28)))*E28/40000)</f>
        <v>0</v>
      </c>
      <c r="Z28" s="73">
        <f>IF(AND(C28&gt;=50.1,G28&lt;0),($A$2)*ABS(G28)/40000,0)</f>
        <v>0</v>
      </c>
      <c r="AA28" s="73">
        <f>R28+Y28+Z28</f>
        <v>0</v>
      </c>
      <c r="AB28" s="148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85">
      <c r="A29" s="76">
        <v>0.21875</v>
      </c>
      <c r="B29" s="77">
        <v>0.229166666666667</v>
      </c>
      <c r="C29" s="78">
        <v>49.89</v>
      </c>
      <c r="D29" s="79">
        <f>ROUND(C29,2)</f>
        <v>49.89</v>
      </c>
      <c r="E29" s="65">
        <v>642.14</v>
      </c>
      <c r="F29" s="66">
        <v>0</v>
      </c>
      <c r="G29" s="80">
        <v>0</v>
      </c>
      <c r="H29" s="68">
        <f>MAX(G29,-0.12*F29)</f>
        <v>0</v>
      </c>
      <c r="I29" s="68">
        <f>IF(ABS(F29)&lt;=10,0.5,IF(ABS(F29)&lt;=25,1,IF(ABS(F29)&lt;=100,2,10)))</f>
        <v>0.5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0</v>
      </c>
      <c r="T29" s="65">
        <f>MIN($T$6/100*F29,200)</f>
        <v>0</v>
      </c>
      <c r="U29" s="65">
        <f>MIN($U$6/100*F29,250)</f>
        <v>0</v>
      </c>
      <c r="V29" s="65">
        <v>0.2</v>
      </c>
      <c r="W29" s="65">
        <v>0.2</v>
      </c>
      <c r="X29" s="65">
        <v>0.6</v>
      </c>
      <c r="Y29" s="81">
        <f>IF(AND(D29&lt;49.85,G29&gt;0),$C$2*ABS(G29)/40000,(SUMPRODUCT(--(G29&gt;$S29:$U29),(G29-$S29:$U29),($V29:$X29)))*E29/40000)</f>
        <v>0</v>
      </c>
      <c r="Z29" s="73">
        <f>IF(AND(C29&gt;=50.1,G29&lt;0),($A$2)*ABS(G29)/40000,0)</f>
        <v>0</v>
      </c>
      <c r="AA29" s="73">
        <f>R29+Y29+Z29</f>
        <v>0</v>
      </c>
      <c r="AB29" s="148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85">
      <c r="A30" s="76">
        <v>0.229166666666667</v>
      </c>
      <c r="B30" s="77">
        <v>0.239583333333334</v>
      </c>
      <c r="C30" s="78">
        <v>49.92</v>
      </c>
      <c r="D30" s="79">
        <f>ROUND(C30,2)</f>
        <v>49.92</v>
      </c>
      <c r="E30" s="65">
        <v>547.42</v>
      </c>
      <c r="F30" s="66">
        <v>0</v>
      </c>
      <c r="G30" s="80">
        <v>0</v>
      </c>
      <c r="H30" s="68">
        <f>MAX(G30,-0.12*F30)</f>
        <v>0</v>
      </c>
      <c r="I30" s="68">
        <f>IF(ABS(F30)&lt;=10,0.5,IF(ABS(F30)&lt;=25,1,IF(ABS(F30)&lt;=100,2,10)))</f>
        <v>0.5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0</v>
      </c>
      <c r="T30" s="65">
        <f>MIN($T$6/100*F30,200)</f>
        <v>0</v>
      </c>
      <c r="U30" s="65">
        <f>MIN($U$6/100*F30,250)</f>
        <v>0</v>
      </c>
      <c r="V30" s="65">
        <v>0.2</v>
      </c>
      <c r="W30" s="65">
        <v>0.2</v>
      </c>
      <c r="X30" s="65">
        <v>0.6</v>
      </c>
      <c r="Y30" s="81">
        <f>IF(AND(D30&lt;49.85,G30&gt;0),$C$2*ABS(G30)/40000,(SUMPRODUCT(--(G30&gt;$S30:$U30),(G30-$S30:$U30),($V30:$X30)))*E30/40000)</f>
        <v>0</v>
      </c>
      <c r="Z30" s="73">
        <f>IF(AND(C30&gt;=50.1,G30&lt;0),($A$2)*ABS(G30)/40000,0)</f>
        <v>0</v>
      </c>
      <c r="AA30" s="73">
        <f>R30+Y30+Z30</f>
        <v>0</v>
      </c>
      <c r="AB30" s="148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85">
      <c r="A31" s="76">
        <v>0.239583333333333</v>
      </c>
      <c r="B31" s="77">
        <v>0.25</v>
      </c>
      <c r="C31" s="78">
        <v>49.84</v>
      </c>
      <c r="D31" s="79">
        <f>ROUND(C31,2)</f>
        <v>49.84</v>
      </c>
      <c r="E31" s="65">
        <v>800</v>
      </c>
      <c r="F31" s="66">
        <v>0</v>
      </c>
      <c r="G31" s="80">
        <v>0</v>
      </c>
      <c r="H31" s="68">
        <f>MAX(G31,-0.12*F31)</f>
        <v>0</v>
      </c>
      <c r="I31" s="68">
        <f>IF(ABS(F31)&lt;=10,0.5,IF(ABS(F31)&lt;=25,1,IF(ABS(F31)&lt;=100,2,10)))</f>
        <v>0.5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0</v>
      </c>
      <c r="T31" s="65">
        <f>MIN($T$6/100*F31,200)</f>
        <v>0</v>
      </c>
      <c r="U31" s="65">
        <f>MIN($U$6/100*F31,250)</f>
        <v>0</v>
      </c>
      <c r="V31" s="65">
        <v>0.2</v>
      </c>
      <c r="W31" s="65">
        <v>0.2</v>
      </c>
      <c r="X31" s="65">
        <v>0.6</v>
      </c>
      <c r="Y31" s="81">
        <f>IF(AND(D31&lt;49.85,G31&gt;0),$C$2*ABS(G31)/40000,(SUMPRODUCT(--(G31&gt;$S31:$U31),(G31-$S31:$U31),($V31:$X31)))*E31/40000)</f>
        <v>0</v>
      </c>
      <c r="Z31" s="73">
        <f>IF(AND(C31&gt;=50.1,G31&lt;0),($A$2)*ABS(G31)/40000,0)</f>
        <v>0</v>
      </c>
      <c r="AA31" s="73">
        <f>R31+Y31+Z31</f>
        <v>0</v>
      </c>
      <c r="AB31" s="148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85">
      <c r="A32" s="76">
        <v>0.25</v>
      </c>
      <c r="B32" s="77">
        <v>0.260416666666667</v>
      </c>
      <c r="C32" s="78">
        <v>49.9</v>
      </c>
      <c r="D32" s="79">
        <f>ROUND(C32,2)</f>
        <v>49.9</v>
      </c>
      <c r="E32" s="65">
        <v>610.5700000000001</v>
      </c>
      <c r="F32" s="66">
        <v>0</v>
      </c>
      <c r="G32" s="80">
        <v>0</v>
      </c>
      <c r="H32" s="68">
        <f>MAX(G32,-0.12*F32)</f>
        <v>0</v>
      </c>
      <c r="I32" s="68">
        <f>IF(ABS(F32)&lt;=10,0.5,IF(ABS(F32)&lt;=25,1,IF(ABS(F32)&lt;=100,2,10)))</f>
        <v>0.5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0</v>
      </c>
      <c r="T32" s="65">
        <f>MIN($T$6/100*F32,200)</f>
        <v>0</v>
      </c>
      <c r="U32" s="65">
        <f>MIN($U$6/100*F32,250)</f>
        <v>0</v>
      </c>
      <c r="V32" s="65">
        <v>0.2</v>
      </c>
      <c r="W32" s="65">
        <v>0.2</v>
      </c>
      <c r="X32" s="65">
        <v>0.6</v>
      </c>
      <c r="Y32" s="81">
        <f>IF(AND(D32&lt;49.85,G32&gt;0),$C$2*ABS(G32)/40000,(SUMPRODUCT(--(G32&gt;$S32:$U32),(G32-$S32:$U32),($V32:$X32)))*E32/40000)</f>
        <v>0</v>
      </c>
      <c r="Z32" s="73">
        <f>IF(AND(C32&gt;=50.1,G32&lt;0),($A$2)*ABS(G32)/40000,0)</f>
        <v>0</v>
      </c>
      <c r="AA32" s="73">
        <f>R32+Y32+Z32</f>
        <v>0</v>
      </c>
      <c r="AB32" s="148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85">
      <c r="A33" s="76">
        <v>0.260416666666667</v>
      </c>
      <c r="B33" s="77">
        <v>0.270833333333334</v>
      </c>
      <c r="C33" s="78">
        <v>49.9</v>
      </c>
      <c r="D33" s="79">
        <f>ROUND(C33,2)</f>
        <v>49.9</v>
      </c>
      <c r="E33" s="65">
        <v>610.5700000000001</v>
      </c>
      <c r="F33" s="66">
        <v>0</v>
      </c>
      <c r="G33" s="80">
        <v>0</v>
      </c>
      <c r="H33" s="68">
        <f>MAX(G33,-0.12*F33)</f>
        <v>0</v>
      </c>
      <c r="I33" s="68">
        <f>IF(ABS(F33)&lt;=10,0.5,IF(ABS(F33)&lt;=25,1,IF(ABS(F33)&lt;=100,2,10)))</f>
        <v>0.5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0</v>
      </c>
      <c r="T33" s="65">
        <f>MIN($T$6/100*F33,200)</f>
        <v>0</v>
      </c>
      <c r="U33" s="65">
        <f>MIN($U$6/100*F33,250)</f>
        <v>0</v>
      </c>
      <c r="V33" s="65">
        <v>0.2</v>
      </c>
      <c r="W33" s="65">
        <v>0.2</v>
      </c>
      <c r="X33" s="65">
        <v>0.6</v>
      </c>
      <c r="Y33" s="81">
        <f>IF(AND(D33&lt;49.85,G33&gt;0),$C$2*ABS(G33)/40000,(SUMPRODUCT(--(G33&gt;$S33:$U33),(G33-$S33:$U33),($V33:$X33)))*E33/40000)</f>
        <v>0</v>
      </c>
      <c r="Z33" s="73">
        <f>IF(AND(C33&gt;=50.1,G33&lt;0),($A$2)*ABS(G33)/40000,0)</f>
        <v>0</v>
      </c>
      <c r="AA33" s="73">
        <f>R33+Y33+Z33</f>
        <v>0</v>
      </c>
      <c r="AB33" s="148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85">
      <c r="A34" s="76">
        <v>0.270833333333333</v>
      </c>
      <c r="B34" s="77">
        <v>0.28125</v>
      </c>
      <c r="C34" s="78">
        <v>49.89</v>
      </c>
      <c r="D34" s="79">
        <f>ROUND(C34,2)</f>
        <v>49.89</v>
      </c>
      <c r="E34" s="65">
        <v>642.14</v>
      </c>
      <c r="F34" s="66">
        <v>0</v>
      </c>
      <c r="G34" s="80">
        <v>0</v>
      </c>
      <c r="H34" s="68">
        <f>MAX(G34,-0.12*F34)</f>
        <v>0</v>
      </c>
      <c r="I34" s="68">
        <f>IF(ABS(F34)&lt;=10,0.5,IF(ABS(F34)&lt;=25,1,IF(ABS(F34)&lt;=100,2,10)))</f>
        <v>0.5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0</v>
      </c>
      <c r="T34" s="65">
        <f>MIN($T$6/100*F34,200)</f>
        <v>0</v>
      </c>
      <c r="U34" s="65">
        <f>MIN($U$6/100*F34,250)</f>
        <v>0</v>
      </c>
      <c r="V34" s="65">
        <v>0.2</v>
      </c>
      <c r="W34" s="65">
        <v>0.2</v>
      </c>
      <c r="X34" s="65">
        <v>0.6</v>
      </c>
      <c r="Y34" s="81">
        <f>IF(AND(D34&lt;49.85,G34&gt;0),$C$2*ABS(G34)/40000,(SUMPRODUCT(--(G34&gt;$S34:$U34),(G34-$S34:$U34),($V34:$X34)))*E34/40000)</f>
        <v>0</v>
      </c>
      <c r="Z34" s="73">
        <f>IF(AND(C34&gt;=50.1,G34&lt;0),($A$2)*ABS(G34)/40000,0)</f>
        <v>0</v>
      </c>
      <c r="AA34" s="73">
        <f>R34+Y34+Z34</f>
        <v>0</v>
      </c>
      <c r="AB34" s="148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85">
      <c r="A35" s="76">
        <v>0.28125</v>
      </c>
      <c r="B35" s="77">
        <v>0.291666666666667</v>
      </c>
      <c r="C35" s="78">
        <v>49.83</v>
      </c>
      <c r="D35" s="79">
        <f>ROUND(C35,2)</f>
        <v>49.83</v>
      </c>
      <c r="E35" s="65">
        <v>800</v>
      </c>
      <c r="F35" s="66">
        <v>0</v>
      </c>
      <c r="G35" s="80">
        <v>0</v>
      </c>
      <c r="H35" s="68">
        <f>MAX(G35,-0.12*F35)</f>
        <v>0</v>
      </c>
      <c r="I35" s="68">
        <f>IF(ABS(F35)&lt;=10,0.5,IF(ABS(F35)&lt;=25,1,IF(ABS(F35)&lt;=100,2,10)))</f>
        <v>0.5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0</v>
      </c>
      <c r="T35" s="65">
        <f>MIN($T$6/100*F35,200)</f>
        <v>0</v>
      </c>
      <c r="U35" s="65">
        <f>MIN($U$6/100*F35,250)</f>
        <v>0</v>
      </c>
      <c r="V35" s="65">
        <v>0.2</v>
      </c>
      <c r="W35" s="65">
        <v>0.2</v>
      </c>
      <c r="X35" s="65">
        <v>0.6</v>
      </c>
      <c r="Y35" s="81">
        <f>IF(AND(D35&lt;49.85,G35&gt;0),$C$2*ABS(G35)/40000,(SUMPRODUCT(--(G35&gt;$S35:$U35),(G35-$S35:$U35),($V35:$X35)))*E35/40000)</f>
        <v>0</v>
      </c>
      <c r="Z35" s="73">
        <f>IF(AND(C35&gt;=50.1,G35&lt;0),($A$2)*ABS(G35)/40000,0)</f>
        <v>0</v>
      </c>
      <c r="AA35" s="73">
        <f>R35+Y35+Z35</f>
        <v>0</v>
      </c>
      <c r="AB35" s="148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85">
      <c r="A36" s="76">
        <v>0.291666666666667</v>
      </c>
      <c r="B36" s="77">
        <v>0.302083333333334</v>
      </c>
      <c r="C36" s="78">
        <v>49.8</v>
      </c>
      <c r="D36" s="79">
        <f>ROUND(C36,2)</f>
        <v>49.8</v>
      </c>
      <c r="E36" s="65">
        <v>800</v>
      </c>
      <c r="F36" s="66">
        <v>0</v>
      </c>
      <c r="G36" s="80">
        <v>0</v>
      </c>
      <c r="H36" s="68">
        <f>MAX(G36,-0.12*F36)</f>
        <v>0</v>
      </c>
      <c r="I36" s="68">
        <f>IF(ABS(F36)&lt;=10,0.5,IF(ABS(F36)&lt;=25,1,IF(ABS(F36)&lt;=100,2,10)))</f>
        <v>0.5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0</v>
      </c>
      <c r="T36" s="65">
        <f>MIN($T$6/100*F36,200)</f>
        <v>0</v>
      </c>
      <c r="U36" s="65">
        <f>MIN($U$6/100*F36,250)</f>
        <v>0</v>
      </c>
      <c r="V36" s="65">
        <v>0.2</v>
      </c>
      <c r="W36" s="65">
        <v>0.2</v>
      </c>
      <c r="X36" s="65">
        <v>0.6</v>
      </c>
      <c r="Y36" s="81">
        <f>IF(AND(D36&lt;49.85,G36&gt;0),$C$2*ABS(G36)/40000,(SUMPRODUCT(--(G36&gt;$S36:$U36),(G36-$S36:$U36),($V36:$X36)))*E36/40000)</f>
        <v>0</v>
      </c>
      <c r="Z36" s="73">
        <f>IF(AND(C36&gt;=50.1,G36&lt;0),($A$2)*ABS(G36)/40000,0)</f>
        <v>0</v>
      </c>
      <c r="AA36" s="73">
        <f>R36+Y36+Z36</f>
        <v>0</v>
      </c>
      <c r="AB36" s="148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85">
      <c r="A37" s="76">
        <v>0.302083333333333</v>
      </c>
      <c r="B37" s="77">
        <v>0.3125</v>
      </c>
      <c r="C37" s="78">
        <v>49.85</v>
      </c>
      <c r="D37" s="79">
        <f>ROUND(C37,2)</f>
        <v>49.85</v>
      </c>
      <c r="E37" s="65">
        <v>768.4299999999999</v>
      </c>
      <c r="F37" s="66">
        <v>0</v>
      </c>
      <c r="G37" s="80">
        <v>0</v>
      </c>
      <c r="H37" s="68">
        <f>MAX(G37,-0.12*F37)</f>
        <v>0</v>
      </c>
      <c r="I37" s="68">
        <f>IF(ABS(F37)&lt;=10,0.5,IF(ABS(F37)&lt;=25,1,IF(ABS(F37)&lt;=100,2,10)))</f>
        <v>0.5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0</v>
      </c>
      <c r="T37" s="65">
        <f>MIN($T$6/100*F37,200)</f>
        <v>0</v>
      </c>
      <c r="U37" s="65">
        <f>MIN($U$6/100*F37,250)</f>
        <v>0</v>
      </c>
      <c r="V37" s="65">
        <v>0.2</v>
      </c>
      <c r="W37" s="65">
        <v>0.2</v>
      </c>
      <c r="X37" s="65">
        <v>0.6</v>
      </c>
      <c r="Y37" s="81">
        <f>IF(AND(D37&lt;49.85,G37&gt;0),$C$2*ABS(G37)/40000,(SUMPRODUCT(--(G37&gt;$S37:$U37),(G37-$S37:$U37),($V37:$X37)))*E37/40000)</f>
        <v>0</v>
      </c>
      <c r="Z37" s="73">
        <f>IF(AND(C37&gt;=50.1,G37&lt;0),($A$2)*ABS(G37)/40000,0)</f>
        <v>0</v>
      </c>
      <c r="AA37" s="73">
        <f>R37+Y37+Z37</f>
        <v>0</v>
      </c>
      <c r="AB37" s="148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85">
      <c r="A38" s="76">
        <v>0.3125</v>
      </c>
      <c r="B38" s="77">
        <v>0.322916666666667</v>
      </c>
      <c r="C38" s="78">
        <v>50</v>
      </c>
      <c r="D38" s="79">
        <f>ROUND(C38,2)</f>
        <v>50</v>
      </c>
      <c r="E38" s="65">
        <v>294.84</v>
      </c>
      <c r="F38" s="66">
        <v>0</v>
      </c>
      <c r="G38" s="80">
        <v>0</v>
      </c>
      <c r="H38" s="68">
        <f>MAX(G38,-0.12*F38)</f>
        <v>0</v>
      </c>
      <c r="I38" s="68">
        <f>IF(ABS(F38)&lt;=10,0.5,IF(ABS(F38)&lt;=25,1,IF(ABS(F38)&lt;=100,2,10)))</f>
        <v>0.5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0</v>
      </c>
      <c r="T38" s="65">
        <f>MIN($T$6/100*F38,200)</f>
        <v>0</v>
      </c>
      <c r="U38" s="65">
        <f>MIN($U$6/100*F38,250)</f>
        <v>0</v>
      </c>
      <c r="V38" s="65">
        <v>0.2</v>
      </c>
      <c r="W38" s="65">
        <v>0.2</v>
      </c>
      <c r="X38" s="65">
        <v>0.6</v>
      </c>
      <c r="Y38" s="81">
        <f>IF(AND(D38&lt;49.85,G38&gt;0),$C$2*ABS(G38)/40000,(SUMPRODUCT(--(G38&gt;$S38:$U38),(G38-$S38:$U38),($V38:$X38)))*E38/40000)</f>
        <v>0</v>
      </c>
      <c r="Z38" s="73">
        <f>IF(AND(C38&gt;=50.1,G38&lt;0),($A$2)*ABS(G38)/40000,0)</f>
        <v>0</v>
      </c>
      <c r="AA38" s="73">
        <f>R38+Y38+Z38</f>
        <v>0</v>
      </c>
      <c r="AB38" s="148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85">
      <c r="A39" s="76">
        <v>0.322916666666667</v>
      </c>
      <c r="B39" s="77">
        <v>0.333333333333334</v>
      </c>
      <c r="C39" s="78">
        <v>49.98</v>
      </c>
      <c r="D39" s="79">
        <f>ROUND(C39,2)</f>
        <v>49.98</v>
      </c>
      <c r="E39" s="65">
        <v>357.99</v>
      </c>
      <c r="F39" s="66">
        <v>0</v>
      </c>
      <c r="G39" s="80">
        <v>0</v>
      </c>
      <c r="H39" s="68">
        <f>MAX(G39,-0.12*F39)</f>
        <v>0</v>
      </c>
      <c r="I39" s="68">
        <f>IF(ABS(F39)&lt;=10,0.5,IF(ABS(F39)&lt;=25,1,IF(ABS(F39)&lt;=100,2,10)))</f>
        <v>0.5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0</v>
      </c>
      <c r="T39" s="65">
        <f>MIN($T$6/100*F39,200)</f>
        <v>0</v>
      </c>
      <c r="U39" s="65">
        <f>MIN($U$6/100*F39,250)</f>
        <v>0</v>
      </c>
      <c r="V39" s="65">
        <v>0.2</v>
      </c>
      <c r="W39" s="65">
        <v>0.2</v>
      </c>
      <c r="X39" s="65">
        <v>0.6</v>
      </c>
      <c r="Y39" s="81">
        <f>IF(AND(D39&lt;49.85,G39&gt;0),$C$2*ABS(G39)/40000,(SUMPRODUCT(--(G39&gt;$S39:$U39),(G39-$S39:$U39),($V39:$X39)))*E39/40000)</f>
        <v>0</v>
      </c>
      <c r="Z39" s="73">
        <f>IF(AND(C39&gt;=50.1,G39&lt;0),($A$2)*ABS(G39)/40000,0)</f>
        <v>0</v>
      </c>
      <c r="AA39" s="73">
        <f>R39+Y39+Z39</f>
        <v>0</v>
      </c>
      <c r="AB39" s="148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85">
      <c r="A40" s="76">
        <v>0.333333333333333</v>
      </c>
      <c r="B40" s="77">
        <v>0.34375</v>
      </c>
      <c r="C40" s="78">
        <v>49.97</v>
      </c>
      <c r="D40" s="79">
        <f>ROUND(C40,2)</f>
        <v>49.97</v>
      </c>
      <c r="E40" s="65">
        <v>389.56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81">
        <f>IF(AND(D40&lt;49.85,G40&gt;0),$C$2*ABS(G40)/40000,(SUMPRODUCT(--(G40&gt;$S40:$U40),(G40-$S40:$U40),($V40:$X40)))*E40/40000)</f>
        <v>0</v>
      </c>
      <c r="Z40" s="73">
        <f>IF(AND(C40&gt;=50.1,G40&lt;0),($A$2)*ABS(G40)/40000,0)</f>
        <v>0</v>
      </c>
      <c r="AA40" s="73">
        <f>R40+Y40+Z40</f>
        <v>0</v>
      </c>
      <c r="AB40" s="148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85">
      <c r="A41" s="76">
        <v>0.34375</v>
      </c>
      <c r="B41" s="77">
        <v>0.354166666666667</v>
      </c>
      <c r="C41" s="78">
        <v>49.93</v>
      </c>
      <c r="D41" s="79">
        <f>ROUND(C41,2)</f>
        <v>49.93</v>
      </c>
      <c r="E41" s="65">
        <v>515.85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81">
        <f>IF(AND(D41&lt;49.85,G41&gt;0),$C$2*ABS(G41)/40000,(SUMPRODUCT(--(G41&gt;$S41:$U41),(G41-$S41:$U41),($V41:$X41)))*E41/40000)</f>
        <v>0</v>
      </c>
      <c r="Z41" s="73">
        <f>IF(AND(C41&gt;=50.1,G41&lt;0),($A$2)*ABS(G41)/40000,0)</f>
        <v>0</v>
      </c>
      <c r="AA41" s="73">
        <f>R41+Y41+Z41</f>
        <v>0</v>
      </c>
      <c r="AB41" s="148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85">
      <c r="A42" s="76">
        <v>0.354166666666667</v>
      </c>
      <c r="B42" s="77">
        <v>0.364583333333334</v>
      </c>
      <c r="C42" s="78">
        <v>49.94</v>
      </c>
      <c r="D42" s="79">
        <f>ROUND(C42,2)</f>
        <v>49.94</v>
      </c>
      <c r="E42" s="65">
        <v>484.28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81">
        <f>IF(AND(D42&lt;49.85,G42&gt;0),$C$2*ABS(G42)/40000,(SUMPRODUCT(--(G42&gt;$S42:$U42),(G42-$S42:$U42),($V42:$X42)))*E42/40000)</f>
        <v>0</v>
      </c>
      <c r="Z42" s="73">
        <f>IF(AND(C42&gt;=50.1,G42&lt;0),($A$2)*ABS(G42)/40000,0)</f>
        <v>0</v>
      </c>
      <c r="AA42" s="73">
        <f>R42+Y42+Z42</f>
        <v>0</v>
      </c>
      <c r="AB42" s="148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85">
      <c r="A43" s="76">
        <v>0.364583333333333</v>
      </c>
      <c r="B43" s="77">
        <v>0.375</v>
      </c>
      <c r="C43" s="78">
        <v>50</v>
      </c>
      <c r="D43" s="79">
        <f>ROUND(C43,2)</f>
        <v>50</v>
      </c>
      <c r="E43" s="65">
        <v>294.84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81">
        <f>IF(AND(D43&lt;49.85,G43&gt;0),$C$2*ABS(G43)/40000,(SUMPRODUCT(--(G43&gt;$S43:$U43),(G43-$S43:$U43),($V43:$X43)))*E43/40000)</f>
        <v>0</v>
      </c>
      <c r="Z43" s="73">
        <f>IF(AND(C43&gt;=50.1,G43&lt;0),($A$2)*ABS(G43)/40000,0)</f>
        <v>0</v>
      </c>
      <c r="AA43" s="73">
        <f>R43+Y43+Z43</f>
        <v>0</v>
      </c>
      <c r="AB43" s="148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85">
      <c r="A44" s="76">
        <v>0.375</v>
      </c>
      <c r="B44" s="77">
        <v>0.385416666666667</v>
      </c>
      <c r="C44" s="78">
        <v>49.93</v>
      </c>
      <c r="D44" s="79">
        <f>ROUND(C44,2)</f>
        <v>49.93</v>
      </c>
      <c r="E44" s="65">
        <v>515.85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81">
        <f>IF(AND(D44&lt;49.85,G44&gt;0),$C$2*ABS(G44)/40000,(SUMPRODUCT(--(G44&gt;$S44:$U44),(G44-$S44:$U44),($V44:$X44)))*E44/40000)</f>
        <v>0</v>
      </c>
      <c r="Z44" s="73">
        <f>IF(AND(C44&gt;=50.1,G44&lt;0),($A$2)*ABS(G44)/40000,0)</f>
        <v>0</v>
      </c>
      <c r="AA44" s="73">
        <f>R44+Y44+Z44</f>
        <v>0</v>
      </c>
      <c r="AB44" s="148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85">
      <c r="A45" s="76">
        <v>0.385416666666667</v>
      </c>
      <c r="B45" s="77">
        <v>0.395833333333334</v>
      </c>
      <c r="C45" s="78">
        <v>49.91</v>
      </c>
      <c r="D45" s="79">
        <f>ROUND(C45,2)</f>
        <v>49.91</v>
      </c>
      <c r="E45" s="65">
        <v>578.99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81">
        <f>IF(AND(D45&lt;49.85,G45&gt;0),$C$2*ABS(G45)/40000,(SUMPRODUCT(--(G45&gt;$S45:$U45),(G45-$S45:$U45),($V45:$X45)))*E45/40000)</f>
        <v>0</v>
      </c>
      <c r="Z45" s="73">
        <f>IF(AND(C45&gt;=50.1,G45&lt;0),($A$2)*ABS(G45)/40000,0)</f>
        <v>0</v>
      </c>
      <c r="AA45" s="73">
        <f>R45+Y45+Z45</f>
        <v>0</v>
      </c>
      <c r="AB45" s="148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85">
      <c r="A46" s="76">
        <v>0.395833333333333</v>
      </c>
      <c r="B46" s="77">
        <v>0.40625</v>
      </c>
      <c r="C46" s="78">
        <v>49.98</v>
      </c>
      <c r="D46" s="79">
        <f>ROUND(C46,2)</f>
        <v>49.98</v>
      </c>
      <c r="E46" s="65">
        <v>357.99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81">
        <f>IF(AND(D46&lt;49.85,G46&gt;0),$C$2*ABS(G46)/40000,(SUMPRODUCT(--(G46&gt;$S46:$U46),(G46-$S46:$U46),($V46:$X46)))*E46/40000)</f>
        <v>0</v>
      </c>
      <c r="Z46" s="73">
        <f>IF(AND(C46&gt;=50.1,G46&lt;0),($A$2)*ABS(G46)/40000,0)</f>
        <v>0</v>
      </c>
      <c r="AA46" s="73">
        <f>R46+Y46+Z46</f>
        <v>0</v>
      </c>
      <c r="AB46" s="148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85">
      <c r="A47" s="76">
        <v>0.40625</v>
      </c>
      <c r="B47" s="77">
        <v>0.416666666666667</v>
      </c>
      <c r="C47" s="78">
        <v>49.99</v>
      </c>
      <c r="D47" s="79">
        <f>ROUND(C47,2)</f>
        <v>49.99</v>
      </c>
      <c r="E47" s="65">
        <v>326.41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81">
        <f>IF(AND(D47&lt;49.85,G47&gt;0),$C$2*ABS(G47)/40000,(SUMPRODUCT(--(G47&gt;$S47:$U47),(G47-$S47:$U47),($V47:$X47)))*E47/40000)</f>
        <v>0</v>
      </c>
      <c r="Z47" s="73">
        <f>IF(AND(C47&gt;=50.1,G47&lt;0),($A$2)*ABS(G47)/40000,0)</f>
        <v>0</v>
      </c>
      <c r="AA47" s="73">
        <f>R47+Y47+Z47</f>
        <v>0</v>
      </c>
      <c r="AB47" s="148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85">
      <c r="A48" s="76">
        <v>0.416666666666667</v>
      </c>
      <c r="B48" s="77">
        <v>0.427083333333334</v>
      </c>
      <c r="C48" s="78">
        <v>50.02</v>
      </c>
      <c r="D48" s="79">
        <f>ROUND(C48,2)</f>
        <v>50.02</v>
      </c>
      <c r="E48" s="65">
        <v>176.91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81">
        <f>IF(AND(D48&lt;49.85,G48&gt;0),$C$2*ABS(G48)/40000,(SUMPRODUCT(--(G48&gt;$S48:$U48),(G48-$S48:$U48),($V48:$X48)))*E48/40000)</f>
        <v>0</v>
      </c>
      <c r="Z48" s="73">
        <f>IF(AND(C48&gt;=50.1,G48&lt;0),($A$2)*ABS(G48)/40000,0)</f>
        <v>0</v>
      </c>
      <c r="AA48" s="73">
        <f>R48+Y48+Z48</f>
        <v>0</v>
      </c>
      <c r="AB48" s="148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85">
      <c r="A49" s="76">
        <v>0.427083333333333</v>
      </c>
      <c r="B49" s="77">
        <v>0.4375</v>
      </c>
      <c r="C49" s="78">
        <v>50.03</v>
      </c>
      <c r="D49" s="79">
        <f>ROUND(C49,2)</f>
        <v>50.03</v>
      </c>
      <c r="E49" s="65">
        <v>117.94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81">
        <f>IF(AND(D49&lt;49.85,G49&gt;0),$C$2*ABS(G49)/40000,(SUMPRODUCT(--(G49&gt;$S49:$U49),(G49-$S49:$U49),($V49:$X49)))*E49/40000)</f>
        <v>0</v>
      </c>
      <c r="Z49" s="73">
        <f>IF(AND(C49&gt;=50.1,G49&lt;0),($A$2)*ABS(G49)/40000,0)</f>
        <v>0</v>
      </c>
      <c r="AA49" s="73">
        <f>R49+Y49+Z49</f>
        <v>0</v>
      </c>
      <c r="AB49" s="148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85">
      <c r="A50" s="76">
        <v>0.4375</v>
      </c>
      <c r="B50" s="77">
        <v>0.447916666666667</v>
      </c>
      <c r="C50" s="78">
        <v>49.97</v>
      </c>
      <c r="D50" s="79">
        <f>ROUND(C50,2)</f>
        <v>49.97</v>
      </c>
      <c r="E50" s="65">
        <v>389.56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81">
        <f>IF(AND(D50&lt;49.85,G50&gt;0),$C$2*ABS(G50)/40000,(SUMPRODUCT(--(G50&gt;$S50:$U50),(G50-$S50:$U50),($V50:$X50)))*E50/40000)</f>
        <v>0</v>
      </c>
      <c r="Z50" s="73">
        <f>IF(AND(C50&gt;=50.1,G50&lt;0),($A$2)*ABS(G50)/40000,0)</f>
        <v>0</v>
      </c>
      <c r="AA50" s="73">
        <f>R50+Y50+Z50</f>
        <v>0</v>
      </c>
      <c r="AB50" s="148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85">
      <c r="A51" s="76">
        <v>0.447916666666667</v>
      </c>
      <c r="B51" s="77">
        <v>0.458333333333334</v>
      </c>
      <c r="C51" s="78">
        <v>50.01</v>
      </c>
      <c r="D51" s="79">
        <f>ROUND(C51,2)</f>
        <v>50.01</v>
      </c>
      <c r="E51" s="65">
        <v>235.87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81">
        <f>IF(AND(D51&lt;49.85,G51&gt;0),$C$2*ABS(G51)/40000,(SUMPRODUCT(--(G51&gt;$S51:$U51),(G51-$S51:$U51),($V51:$X51)))*E51/40000)</f>
        <v>0</v>
      </c>
      <c r="Z51" s="73">
        <f>IF(AND(C51&gt;=50.1,G51&lt;0),($A$2)*ABS(G51)/40000,0)</f>
        <v>0</v>
      </c>
      <c r="AA51" s="73">
        <f>R51+Y51+Z51</f>
        <v>0</v>
      </c>
      <c r="AB51" s="148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85">
      <c r="A52" s="76">
        <v>0.458333333333333</v>
      </c>
      <c r="B52" s="77">
        <v>0.46875</v>
      </c>
      <c r="C52" s="78">
        <v>49.95</v>
      </c>
      <c r="D52" s="79">
        <f>ROUND(C52,2)</f>
        <v>49.95</v>
      </c>
      <c r="E52" s="65">
        <v>452.7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81">
        <f>IF(AND(D52&lt;49.85,G52&gt;0),$C$2*ABS(G52)/40000,(SUMPRODUCT(--(G52&gt;$S52:$U52),(G52-$S52:$U52),($V52:$X52)))*E52/40000)</f>
        <v>0</v>
      </c>
      <c r="Z52" s="73">
        <f>IF(AND(C52&gt;=50.1,G52&lt;0),($A$2)*ABS(G52)/40000,0)</f>
        <v>0</v>
      </c>
      <c r="AA52" s="73">
        <f>R52+Y52+Z52</f>
        <v>0</v>
      </c>
      <c r="AB52" s="148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85">
      <c r="A53" s="76">
        <v>0.46875</v>
      </c>
      <c r="B53" s="77">
        <v>0.479166666666667</v>
      </c>
      <c r="C53" s="78">
        <v>49.96</v>
      </c>
      <c r="D53" s="79">
        <f>ROUND(C53,2)</f>
        <v>49.96</v>
      </c>
      <c r="E53" s="65">
        <v>421.13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81">
        <f>IF(AND(D53&lt;49.85,G53&gt;0),$C$2*ABS(G53)/40000,(SUMPRODUCT(--(G53&gt;$S53:$U53),(G53-$S53:$U53),($V53:$X53)))*E53/40000)</f>
        <v>0</v>
      </c>
      <c r="Z53" s="73">
        <f>IF(AND(C53&gt;=50.1,G53&lt;0),($A$2)*ABS(G53)/40000,0)</f>
        <v>0</v>
      </c>
      <c r="AA53" s="73">
        <f>R53+Y53+Z53</f>
        <v>0</v>
      </c>
      <c r="AB53" s="148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85">
      <c r="A54" s="76">
        <v>0.479166666666667</v>
      </c>
      <c r="B54" s="77">
        <v>0.489583333333334</v>
      </c>
      <c r="C54" s="78">
        <v>50.03</v>
      </c>
      <c r="D54" s="79">
        <f>ROUND(C54,2)</f>
        <v>50.03</v>
      </c>
      <c r="E54" s="65">
        <v>117.94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81">
        <f>IF(AND(D54&lt;49.85,G54&gt;0),$C$2*ABS(G54)/40000,(SUMPRODUCT(--(G54&gt;$S54:$U54),(G54-$S54:$U54),($V54:$X54)))*E54/40000)</f>
        <v>0</v>
      </c>
      <c r="Z54" s="73">
        <f>IF(AND(C54&gt;=50.1,G54&lt;0),($A$2)*ABS(G54)/40000,0)</f>
        <v>0</v>
      </c>
      <c r="AA54" s="73">
        <f>R54+Y54+Z54</f>
        <v>0</v>
      </c>
      <c r="AB54" s="148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85">
      <c r="A55" s="76">
        <v>0.489583333333333</v>
      </c>
      <c r="B55" s="77">
        <v>0.5</v>
      </c>
      <c r="C55" s="78">
        <v>50.02</v>
      </c>
      <c r="D55" s="79">
        <f>ROUND(C55,2)</f>
        <v>50.02</v>
      </c>
      <c r="E55" s="65">
        <v>176.91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81">
        <f>IF(AND(D55&lt;49.85,G55&gt;0),$C$2*ABS(G55)/40000,(SUMPRODUCT(--(G55&gt;$S55:$U55),(G55-$S55:$U55),($V55:$X55)))*E55/40000)</f>
        <v>0</v>
      </c>
      <c r="Z55" s="73">
        <f>IF(AND(C55&gt;=50.1,G55&lt;0),($A$2)*ABS(G55)/40000,0)</f>
        <v>0</v>
      </c>
      <c r="AA55" s="73">
        <f>R55+Y55+Z55</f>
        <v>0</v>
      </c>
      <c r="AB55" s="148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85">
      <c r="A56" s="76">
        <v>0.5</v>
      </c>
      <c r="B56" s="77">
        <v>0.510416666666667</v>
      </c>
      <c r="C56" s="78">
        <v>50.02</v>
      </c>
      <c r="D56" s="79">
        <f>ROUND(C56,2)</f>
        <v>50.02</v>
      </c>
      <c r="E56" s="65">
        <v>176.91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81">
        <f>IF(AND(D56&lt;49.85,G56&gt;0),$C$2*ABS(G56)/40000,(SUMPRODUCT(--(G56&gt;$S56:$U56),(G56-$S56:$U56),($V56:$X56)))*E56/40000)</f>
        <v>0</v>
      </c>
      <c r="Z56" s="73">
        <f>IF(AND(C56&gt;=50.1,G56&lt;0),($A$2)*ABS(G56)/40000,0)</f>
        <v>0</v>
      </c>
      <c r="AA56" s="73">
        <f>R56+Y56+Z56</f>
        <v>0</v>
      </c>
      <c r="AB56" s="148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85">
      <c r="A57" s="76">
        <v>0.510416666666667</v>
      </c>
      <c r="B57" s="77">
        <v>0.520833333333334</v>
      </c>
      <c r="C57" s="78">
        <v>49.94</v>
      </c>
      <c r="D57" s="79">
        <f>ROUND(C57,2)</f>
        <v>49.94</v>
      </c>
      <c r="E57" s="65">
        <v>484.28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81">
        <f>IF(AND(D57&lt;49.85,G57&gt;0),$C$2*ABS(G57)/40000,(SUMPRODUCT(--(G57&gt;$S57:$U57),(G57-$S57:$U57),($V57:$X57)))*E57/40000)</f>
        <v>0</v>
      </c>
      <c r="Z57" s="73">
        <f>IF(AND(C57&gt;=50.1,G57&lt;0),($A$2)*ABS(G57)/40000,0)</f>
        <v>0</v>
      </c>
      <c r="AA57" s="73">
        <f>R57+Y57+Z57</f>
        <v>0</v>
      </c>
      <c r="AB57" s="148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85">
      <c r="A58" s="76">
        <v>0.520833333333333</v>
      </c>
      <c r="B58" s="77">
        <v>0.53125</v>
      </c>
      <c r="C58" s="78">
        <v>49.88</v>
      </c>
      <c r="D58" s="79">
        <f>ROUND(C58,2)</f>
        <v>49.88</v>
      </c>
      <c r="E58" s="65">
        <v>673.71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81">
        <f>IF(AND(D58&lt;49.85,G58&gt;0),$C$2*ABS(G58)/40000,(SUMPRODUCT(--(G58&gt;$S58:$U58),(G58-$S58:$U58),($V58:$X58)))*E58/40000)</f>
        <v>0</v>
      </c>
      <c r="Z58" s="73">
        <f>IF(AND(C58&gt;=50.1,G58&lt;0),($A$2)*ABS(G58)/40000,0)</f>
        <v>0</v>
      </c>
      <c r="AA58" s="73">
        <f>R58+Y58+Z58</f>
        <v>0</v>
      </c>
      <c r="AB58" s="148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85">
      <c r="A59" s="76">
        <v>0.53125</v>
      </c>
      <c r="B59" s="77">
        <v>0.541666666666667</v>
      </c>
      <c r="C59" s="78">
        <v>49.88</v>
      </c>
      <c r="D59" s="79">
        <f>ROUND(C59,2)</f>
        <v>49.88</v>
      </c>
      <c r="E59" s="65">
        <v>673.71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81">
        <f>IF(AND(D59&lt;49.85,G59&gt;0),$C$2*ABS(G59)/40000,(SUMPRODUCT(--(G59&gt;$S59:$U59),(G59-$S59:$U59),($V59:$X59)))*E59/40000)</f>
        <v>0</v>
      </c>
      <c r="Z59" s="73">
        <f>IF(AND(C59&gt;=50.1,G59&lt;0),($A$2)*ABS(G59)/40000,0)</f>
        <v>0</v>
      </c>
      <c r="AA59" s="73">
        <f>R59+Y59+Z59</f>
        <v>0</v>
      </c>
      <c r="AB59" s="148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85">
      <c r="A60" s="76">
        <v>0.541666666666667</v>
      </c>
      <c r="B60" s="77">
        <v>0.552083333333334</v>
      </c>
      <c r="C60" s="78">
        <v>50.03</v>
      </c>
      <c r="D60" s="79">
        <f>ROUND(C60,2)</f>
        <v>50.03</v>
      </c>
      <c r="E60" s="65">
        <v>117.94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81">
        <f>IF(AND(D60&lt;49.85,G60&gt;0),$C$2*ABS(G60)/40000,(SUMPRODUCT(--(G60&gt;$S60:$U60),(G60-$S60:$U60),($V60:$X60)))*E60/40000)</f>
        <v>0</v>
      </c>
      <c r="Z60" s="73">
        <f>IF(AND(C60&gt;=50.1,G60&lt;0),($A$2)*ABS(G60)/40000,0)</f>
        <v>0</v>
      </c>
      <c r="AA60" s="73">
        <f>R60+Y60+Z60</f>
        <v>0</v>
      </c>
      <c r="AB60" s="148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85">
      <c r="A61" s="76">
        <v>0.552083333333333</v>
      </c>
      <c r="B61" s="77">
        <v>0.5625</v>
      </c>
      <c r="C61" s="78">
        <v>49.98</v>
      </c>
      <c r="D61" s="79">
        <f>ROUND(C61,2)</f>
        <v>49.98</v>
      </c>
      <c r="E61" s="65">
        <v>357.99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81">
        <f>IF(AND(D61&lt;49.85,G61&gt;0),$C$2*ABS(G61)/40000,(SUMPRODUCT(--(G61&gt;$S61:$U61),(G61-$S61:$U61),($V61:$X61)))*E61/40000)</f>
        <v>0</v>
      </c>
      <c r="Z61" s="73">
        <f>IF(AND(C61&gt;=50.1,G61&lt;0),($A$2)*ABS(G61)/40000,0)</f>
        <v>0</v>
      </c>
      <c r="AA61" s="73">
        <f>R61+Y61+Z61</f>
        <v>0</v>
      </c>
      <c r="AB61" s="148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85">
      <c r="A62" s="76">
        <v>0.5625</v>
      </c>
      <c r="B62" s="77">
        <v>0.572916666666667</v>
      </c>
      <c r="C62" s="78">
        <v>49.96</v>
      </c>
      <c r="D62" s="79">
        <f>ROUND(C62,2)</f>
        <v>49.96</v>
      </c>
      <c r="E62" s="65">
        <v>421.13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81">
        <f>IF(AND(D62&lt;49.85,G62&gt;0),$C$2*ABS(G62)/40000,(SUMPRODUCT(--(G62&gt;$S62:$U62),(G62-$S62:$U62),($V62:$X62)))*E62/40000)</f>
        <v>0</v>
      </c>
      <c r="Z62" s="73">
        <f>IF(AND(C62&gt;=50.1,G62&lt;0),($A$2)*ABS(G62)/40000,0)</f>
        <v>0</v>
      </c>
      <c r="AA62" s="73">
        <f>R62+Y62+Z62</f>
        <v>0</v>
      </c>
      <c r="AB62" s="148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85">
      <c r="A63" s="76">
        <v>0.572916666666667</v>
      </c>
      <c r="B63" s="77">
        <v>0.583333333333334</v>
      </c>
      <c r="C63" s="78">
        <v>49.92</v>
      </c>
      <c r="D63" s="79">
        <f>ROUND(C63,2)</f>
        <v>49.92</v>
      </c>
      <c r="E63" s="65">
        <v>547.42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81">
        <f>IF(AND(D63&lt;49.85,G63&gt;0),$C$2*ABS(G63)/40000,(SUMPRODUCT(--(G63&gt;$S63:$U63),(G63-$S63:$U63),($V63:$X63)))*E63/40000)</f>
        <v>0</v>
      </c>
      <c r="Z63" s="73">
        <f>IF(AND(C63&gt;=50.1,G63&lt;0),($A$2)*ABS(G63)/40000,0)</f>
        <v>0</v>
      </c>
      <c r="AA63" s="73">
        <f>R63+Y63+Z63</f>
        <v>0</v>
      </c>
      <c r="AB63" s="148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85">
      <c r="A64" s="76">
        <v>0.583333333333333</v>
      </c>
      <c r="B64" s="77">
        <v>0.59375</v>
      </c>
      <c r="C64" s="78">
        <v>50.01</v>
      </c>
      <c r="D64" s="79">
        <f>ROUND(C64,2)</f>
        <v>50.01</v>
      </c>
      <c r="E64" s="65">
        <v>235.87</v>
      </c>
      <c r="F64" s="66">
        <v>25.77</v>
      </c>
      <c r="G64" s="80">
        <v>0</v>
      </c>
      <c r="H64" s="68">
        <f>MAX(G64,-0.12*F64)</f>
        <v>0</v>
      </c>
      <c r="I64" s="68">
        <f>IF(ABS(F64)&lt;=10,0.5,IF(ABS(F64)&lt;=25,1,IF(ABS(F64)&lt;=100,2,10)))</f>
        <v>2</v>
      </c>
      <c r="J64" s="69">
        <f>IF(G64&lt;-I64,1,0)</f>
        <v>0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0</v>
      </c>
      <c r="S64" s="65">
        <f>MIN($S$6/100*F64,150)</f>
        <v>3.0924</v>
      </c>
      <c r="T64" s="65">
        <f>MIN($T$6/100*F64,200)</f>
        <v>3.8655</v>
      </c>
      <c r="U64" s="65">
        <f>MIN($U$6/100*F64,250)</f>
        <v>5.154</v>
      </c>
      <c r="V64" s="65">
        <v>0.2</v>
      </c>
      <c r="W64" s="65">
        <v>0.2</v>
      </c>
      <c r="X64" s="65">
        <v>0.6</v>
      </c>
      <c r="Y64" s="81">
        <f>IF(AND(D64&lt;49.85,G64&gt;0),$C$2*ABS(G64)/40000,(SUMPRODUCT(--(G64&gt;$S64:$U64),(G64-$S64:$U64),($V64:$X64)))*E64/40000)</f>
        <v>0</v>
      </c>
      <c r="Z64" s="73">
        <f>IF(AND(C64&gt;=50.1,G64&lt;0),($A$2)*ABS(G64)/40000,0)</f>
        <v>0</v>
      </c>
      <c r="AA64" s="73">
        <f>R64+Y64+Z64</f>
        <v>0</v>
      </c>
      <c r="AB64" s="148">
        <f>IF(AA64&gt;=0,AA64,"")</f>
        <v>0</v>
      </c>
      <c r="AC64" s="82" t="str">
        <f>IF(AA64&lt;0,AA64,"")</f>
        <v/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85">
      <c r="A65" s="76">
        <v>0.59375</v>
      </c>
      <c r="B65" s="77">
        <v>0.604166666666667</v>
      </c>
      <c r="C65" s="78">
        <v>49.92</v>
      </c>
      <c r="D65" s="79">
        <f>ROUND(C65,2)</f>
        <v>49.92</v>
      </c>
      <c r="E65" s="65">
        <v>547.42</v>
      </c>
      <c r="F65" s="66">
        <v>25.77</v>
      </c>
      <c r="G65" s="80">
        <v>0</v>
      </c>
      <c r="H65" s="68">
        <f>MAX(G65,-0.12*F65)</f>
        <v>0</v>
      </c>
      <c r="I65" s="68">
        <f>IF(ABS(F65)&lt;=10,0.5,IF(ABS(F65)&lt;=25,1,IF(ABS(F65)&lt;=100,2,10)))</f>
        <v>2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0</v>
      </c>
      <c r="S65" s="65">
        <f>MIN($S$6/100*F65,150)</f>
        <v>3.0924</v>
      </c>
      <c r="T65" s="65">
        <f>MIN($T$6/100*F65,200)</f>
        <v>3.8655</v>
      </c>
      <c r="U65" s="65">
        <f>MIN($U$6/100*F65,250)</f>
        <v>5.154</v>
      </c>
      <c r="V65" s="65">
        <v>0.2</v>
      </c>
      <c r="W65" s="65">
        <v>0.2</v>
      </c>
      <c r="X65" s="65">
        <v>0.6</v>
      </c>
      <c r="Y65" s="81">
        <f>IF(AND(D65&lt;49.85,G65&gt;0),$C$2*ABS(G65)/40000,(SUMPRODUCT(--(G65&gt;$S65:$U65),(G65-$S65:$U65),($V65:$X65)))*E65/40000)</f>
        <v>0</v>
      </c>
      <c r="Z65" s="73">
        <f>IF(AND(C65&gt;=50.1,G65&lt;0),($A$2)*ABS(G65)/40000,0)</f>
        <v>0</v>
      </c>
      <c r="AA65" s="73">
        <f>R65+Y65+Z65</f>
        <v>0</v>
      </c>
      <c r="AB65" s="148">
        <f>IF(AA65&gt;=0,AA65,"")</f>
        <v>0</v>
      </c>
      <c r="AC65" s="82" t="str">
        <f>IF(AA65&lt;0,AA65,"")</f>
        <v/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85">
      <c r="A66" s="76">
        <v>0.604166666666667</v>
      </c>
      <c r="B66" s="77">
        <v>0.614583333333334</v>
      </c>
      <c r="C66" s="78">
        <v>49.9</v>
      </c>
      <c r="D66" s="79">
        <f>ROUND(C66,2)</f>
        <v>49.9</v>
      </c>
      <c r="E66" s="65">
        <v>610.5700000000001</v>
      </c>
      <c r="F66" s="66">
        <v>25.77</v>
      </c>
      <c r="G66" s="80">
        <v>0</v>
      </c>
      <c r="H66" s="68">
        <f>MAX(G66,-0.12*F66)</f>
        <v>0</v>
      </c>
      <c r="I66" s="68">
        <f>IF(ABS(F66)&lt;=10,0.5,IF(ABS(F66)&lt;=25,1,IF(ABS(F66)&lt;=100,2,10)))</f>
        <v>2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3.0924</v>
      </c>
      <c r="T66" s="65">
        <f>MIN($T$6/100*F66,200)</f>
        <v>3.8655</v>
      </c>
      <c r="U66" s="65">
        <f>MIN($U$6/100*F66,250)</f>
        <v>5.154</v>
      </c>
      <c r="V66" s="65">
        <v>0.2</v>
      </c>
      <c r="W66" s="65">
        <v>0.2</v>
      </c>
      <c r="X66" s="65">
        <v>0.6</v>
      </c>
      <c r="Y66" s="81">
        <f>IF(AND(D66&lt;49.85,G66&gt;0),$C$2*ABS(G66)/40000,(SUMPRODUCT(--(G66&gt;$S66:$U66),(G66-$S66:$U66),($V66:$X66)))*E66/40000)</f>
        <v>0</v>
      </c>
      <c r="Z66" s="73">
        <f>IF(AND(C66&gt;=50.1,G66&lt;0),($A$2)*ABS(G66)/40000,0)</f>
        <v>0</v>
      </c>
      <c r="AA66" s="73">
        <f>R66+Y66+Z66</f>
        <v>0</v>
      </c>
      <c r="AB66" s="148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85">
      <c r="A67" s="76">
        <v>0.614583333333333</v>
      </c>
      <c r="B67" s="77">
        <v>0.625</v>
      </c>
      <c r="C67" s="78">
        <v>49.94</v>
      </c>
      <c r="D67" s="79">
        <f>ROUND(C67,2)</f>
        <v>49.94</v>
      </c>
      <c r="E67" s="65">
        <v>484.28</v>
      </c>
      <c r="F67" s="66">
        <v>25.77</v>
      </c>
      <c r="G67" s="80">
        <v>0</v>
      </c>
      <c r="H67" s="68">
        <f>MAX(G67,-0.12*F67)</f>
        <v>0</v>
      </c>
      <c r="I67" s="68">
        <f>IF(ABS(F67)&lt;=10,0.5,IF(ABS(F67)&lt;=25,1,IF(ABS(F67)&lt;=100,2,10)))</f>
        <v>2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0</v>
      </c>
      <c r="S67" s="65">
        <f>MIN($S$6/100*F67,150)</f>
        <v>3.0924</v>
      </c>
      <c r="T67" s="65">
        <f>MIN($T$6/100*F67,200)</f>
        <v>3.8655</v>
      </c>
      <c r="U67" s="65">
        <f>MIN($U$6/100*F67,250)</f>
        <v>5.154</v>
      </c>
      <c r="V67" s="65">
        <v>0.2</v>
      </c>
      <c r="W67" s="65">
        <v>0.2</v>
      </c>
      <c r="X67" s="65">
        <v>0.6</v>
      </c>
      <c r="Y67" s="81">
        <f>IF(AND(D67&lt;49.85,G67&gt;0),$C$2*ABS(G67)/40000,(SUMPRODUCT(--(G67&gt;$S67:$U67),(G67-$S67:$U67),($V67:$X67)))*E67/40000)</f>
        <v>0</v>
      </c>
      <c r="Z67" s="73">
        <f>IF(AND(C67&gt;=50.1,G67&lt;0),($A$2)*ABS(G67)/40000,0)</f>
        <v>0</v>
      </c>
      <c r="AA67" s="73">
        <f>R67+Y67+Z67</f>
        <v>0</v>
      </c>
      <c r="AB67" s="148">
        <f>IF(AA67&gt;=0,AA67,"")</f>
        <v>0</v>
      </c>
      <c r="AC67" s="82" t="str">
        <f>IF(AA67&lt;0,AA67,"")</f>
        <v/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85">
      <c r="A68" s="76">
        <v>0.625</v>
      </c>
      <c r="B68" s="77">
        <v>0.635416666666667</v>
      </c>
      <c r="C68" s="78">
        <v>49.99</v>
      </c>
      <c r="D68" s="79">
        <f>ROUND(C68,2)</f>
        <v>49.99</v>
      </c>
      <c r="E68" s="65">
        <v>326.41</v>
      </c>
      <c r="F68" s="66">
        <v>25.77</v>
      </c>
      <c r="G68" s="80">
        <v>0</v>
      </c>
      <c r="H68" s="68">
        <f>MAX(G68,-0.12*F68)</f>
        <v>0</v>
      </c>
      <c r="I68" s="68">
        <f>IF(ABS(F68)&lt;=10,0.5,IF(ABS(F68)&lt;=25,1,IF(ABS(F68)&lt;=100,2,10)))</f>
        <v>2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0</v>
      </c>
      <c r="S68" s="65">
        <f>MIN($S$6/100*F68,150)</f>
        <v>3.0924</v>
      </c>
      <c r="T68" s="65">
        <f>MIN($T$6/100*F68,200)</f>
        <v>3.8655</v>
      </c>
      <c r="U68" s="65">
        <f>MIN($U$6/100*F68,250)</f>
        <v>5.154</v>
      </c>
      <c r="V68" s="65">
        <v>0.2</v>
      </c>
      <c r="W68" s="65">
        <v>0.2</v>
      </c>
      <c r="X68" s="65">
        <v>0.6</v>
      </c>
      <c r="Y68" s="81">
        <f>IF(AND(D68&lt;49.85,G68&gt;0),$C$2*ABS(G68)/40000,(SUMPRODUCT(--(G68&gt;$S68:$U68),(G68-$S68:$U68),($V68:$X68)))*E68/40000)</f>
        <v>0</v>
      </c>
      <c r="Z68" s="73">
        <f>IF(AND(C68&gt;=50.1,G68&lt;0),($A$2)*ABS(G68)/40000,0)</f>
        <v>0</v>
      </c>
      <c r="AA68" s="73">
        <f>R68+Y68+Z68</f>
        <v>0</v>
      </c>
      <c r="AB68" s="148">
        <f>IF(AA68&gt;=0,AA68,"")</f>
        <v>0</v>
      </c>
      <c r="AC68" s="82" t="str">
        <f>IF(AA68&lt;0,AA68,"")</f>
        <v/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85">
      <c r="A69" s="76">
        <v>0.635416666666667</v>
      </c>
      <c r="B69" s="77">
        <v>0.645833333333334</v>
      </c>
      <c r="C69" s="78">
        <v>49.99</v>
      </c>
      <c r="D69" s="79">
        <f>ROUND(C69,2)</f>
        <v>49.99</v>
      </c>
      <c r="E69" s="65">
        <v>326.41</v>
      </c>
      <c r="F69" s="66">
        <v>25.77</v>
      </c>
      <c r="G69" s="80">
        <v>0</v>
      </c>
      <c r="H69" s="68">
        <f>MAX(G69,-0.12*F69)</f>
        <v>0</v>
      </c>
      <c r="I69" s="68">
        <f>IF(ABS(F69)&lt;=10,0.5,IF(ABS(F69)&lt;=25,1,IF(ABS(F69)&lt;=100,2,10)))</f>
        <v>2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0</v>
      </c>
      <c r="S69" s="65">
        <f>MIN($S$6/100*F69,150)</f>
        <v>3.0924</v>
      </c>
      <c r="T69" s="65">
        <f>MIN($T$6/100*F69,200)</f>
        <v>3.8655</v>
      </c>
      <c r="U69" s="65">
        <f>MIN($U$6/100*F69,250)</f>
        <v>5.154</v>
      </c>
      <c r="V69" s="65">
        <v>0.2</v>
      </c>
      <c r="W69" s="65">
        <v>0.2</v>
      </c>
      <c r="X69" s="65">
        <v>0.6</v>
      </c>
      <c r="Y69" s="81">
        <f>IF(AND(D69&lt;49.85,G69&gt;0),$C$2*ABS(G69)/40000,(SUMPRODUCT(--(G69&gt;$S69:$U69),(G69-$S69:$U69),($V69:$X69)))*E69/40000)</f>
        <v>0</v>
      </c>
      <c r="Z69" s="73">
        <f>IF(AND(C69&gt;=50.1,G69&lt;0),($A$2)*ABS(G69)/40000,0)</f>
        <v>0</v>
      </c>
      <c r="AA69" s="73">
        <f>R69+Y69+Z69</f>
        <v>0</v>
      </c>
      <c r="AB69" s="148">
        <f>IF(AA69&gt;=0,AA69,"")</f>
        <v>0</v>
      </c>
      <c r="AC69" s="82" t="str">
        <f>IF(AA69&lt;0,AA69,"")</f>
        <v/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85">
      <c r="A70" s="76">
        <v>0.645833333333333</v>
      </c>
      <c r="B70" s="77">
        <v>0.65625</v>
      </c>
      <c r="C70" s="78">
        <v>49.95</v>
      </c>
      <c r="D70" s="79">
        <f>ROUND(C70,2)</f>
        <v>49.95</v>
      </c>
      <c r="E70" s="65">
        <v>452.7</v>
      </c>
      <c r="F70" s="66">
        <v>25.77</v>
      </c>
      <c r="G70" s="80">
        <v>0</v>
      </c>
      <c r="H70" s="68">
        <f>MAX(G70,-0.12*F70)</f>
        <v>0</v>
      </c>
      <c r="I70" s="68">
        <f>IF(ABS(F70)&lt;=10,0.5,IF(ABS(F70)&lt;=25,1,IF(ABS(F70)&lt;=100,2,10)))</f>
        <v>2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0</v>
      </c>
      <c r="S70" s="65">
        <f>MIN($S$6/100*F70,150)</f>
        <v>3.0924</v>
      </c>
      <c r="T70" s="65">
        <f>MIN($T$6/100*F70,200)</f>
        <v>3.8655</v>
      </c>
      <c r="U70" s="65">
        <f>MIN($U$6/100*F70,250)</f>
        <v>5.154</v>
      </c>
      <c r="V70" s="65">
        <v>0.2</v>
      </c>
      <c r="W70" s="65">
        <v>0.2</v>
      </c>
      <c r="X70" s="65">
        <v>0.6</v>
      </c>
      <c r="Y70" s="81">
        <f>IF(AND(D70&lt;49.85,G70&gt;0),$C$2*ABS(G70)/40000,(SUMPRODUCT(--(G70&gt;$S70:$U70),(G70-$S70:$U70),($V70:$X70)))*E70/40000)</f>
        <v>0</v>
      </c>
      <c r="Z70" s="73">
        <f>IF(AND(C70&gt;=50.1,G70&lt;0),($A$2)*ABS(G70)/40000,0)</f>
        <v>0</v>
      </c>
      <c r="AA70" s="73">
        <f>R70+Y70+Z70</f>
        <v>0</v>
      </c>
      <c r="AB70" s="148">
        <f>IF(AA70&gt;=0,AA70,"")</f>
        <v>0</v>
      </c>
      <c r="AC70" s="82" t="str">
        <f>IF(AA70&lt;0,AA70,"")</f>
        <v/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85">
      <c r="A71" s="76">
        <v>0.65625</v>
      </c>
      <c r="B71" s="77">
        <v>0.666666666666667</v>
      </c>
      <c r="C71" s="78">
        <v>49.94</v>
      </c>
      <c r="D71" s="79">
        <f>ROUND(C71,2)</f>
        <v>49.94</v>
      </c>
      <c r="E71" s="65">
        <v>484.28</v>
      </c>
      <c r="F71" s="66">
        <v>25.77</v>
      </c>
      <c r="G71" s="80">
        <v>0</v>
      </c>
      <c r="H71" s="68">
        <f>MAX(G71,-0.12*F71)</f>
        <v>0</v>
      </c>
      <c r="I71" s="68">
        <f>IF(ABS(F71)&lt;=10,0.5,IF(ABS(F71)&lt;=25,1,IF(ABS(F71)&lt;=100,2,10)))</f>
        <v>2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3.0924</v>
      </c>
      <c r="T71" s="65">
        <f>MIN($T$6/100*F71,200)</f>
        <v>3.8655</v>
      </c>
      <c r="U71" s="65">
        <f>MIN($U$6/100*F71,250)</f>
        <v>5.154</v>
      </c>
      <c r="V71" s="65">
        <v>0.2</v>
      </c>
      <c r="W71" s="65">
        <v>0.2</v>
      </c>
      <c r="X71" s="65">
        <v>0.6</v>
      </c>
      <c r="Y71" s="81">
        <f>IF(AND(D71&lt;49.85,G71&gt;0),$C$2*ABS(G71)/40000,(SUMPRODUCT(--(G71&gt;$S71:$U71),(G71-$S71:$U71),($V71:$X71)))*E71/40000)</f>
        <v>0</v>
      </c>
      <c r="Z71" s="73">
        <f>IF(AND(C71&gt;=50.1,G71&lt;0),($A$2)*ABS(G71)/40000,0)</f>
        <v>0</v>
      </c>
      <c r="AA71" s="73">
        <f>R71+Y71+Z71</f>
        <v>0</v>
      </c>
      <c r="AB71" s="148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85">
      <c r="A72" s="76">
        <v>0.666666666666667</v>
      </c>
      <c r="B72" s="77">
        <v>0.677083333333334</v>
      </c>
      <c r="C72" s="78">
        <v>49.98</v>
      </c>
      <c r="D72" s="79">
        <f>ROUND(C72,2)</f>
        <v>49.98</v>
      </c>
      <c r="E72" s="65">
        <v>357.99</v>
      </c>
      <c r="F72" s="66">
        <v>25.77</v>
      </c>
      <c r="G72" s="80">
        <v>0</v>
      </c>
      <c r="H72" s="68">
        <f>MAX(G72,-0.12*F72)</f>
        <v>0</v>
      </c>
      <c r="I72" s="68">
        <f>IF(ABS(F72)&lt;=10,0.5,IF(ABS(F72)&lt;=25,1,IF(ABS(F72)&lt;=100,2,10)))</f>
        <v>2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3.0924</v>
      </c>
      <c r="T72" s="65">
        <f>MIN($T$6/100*F72,200)</f>
        <v>3.8655</v>
      </c>
      <c r="U72" s="65">
        <f>MIN($U$6/100*F72,250)</f>
        <v>5.154</v>
      </c>
      <c r="V72" s="65">
        <v>0.2</v>
      </c>
      <c r="W72" s="65">
        <v>0.2</v>
      </c>
      <c r="X72" s="65">
        <v>0.6</v>
      </c>
      <c r="Y72" s="81">
        <f>IF(AND(D72&lt;49.85,G72&gt;0),$C$2*ABS(G72)/40000,(SUMPRODUCT(--(G72&gt;$S72:$U72),(G72-$S72:$U72),($V72:$X72)))*E72/40000)</f>
        <v>0</v>
      </c>
      <c r="Z72" s="73">
        <f>IF(AND(C72&gt;=50.1,G72&lt;0),($A$2)*ABS(G72)/40000,0)</f>
        <v>0</v>
      </c>
      <c r="AA72" s="73">
        <f>R72+Y72+Z72</f>
        <v>0</v>
      </c>
      <c r="AB72" s="148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85">
      <c r="A73" s="76">
        <v>0.677083333333333</v>
      </c>
      <c r="B73" s="77">
        <v>0.6875</v>
      </c>
      <c r="C73" s="78">
        <v>49.88</v>
      </c>
      <c r="D73" s="79">
        <f>ROUND(C73,2)</f>
        <v>49.88</v>
      </c>
      <c r="E73" s="65">
        <v>673.71</v>
      </c>
      <c r="F73" s="66">
        <v>25.77</v>
      </c>
      <c r="G73" s="80">
        <v>0</v>
      </c>
      <c r="H73" s="68">
        <f>MAX(G73,-0.12*F73)</f>
        <v>0</v>
      </c>
      <c r="I73" s="68">
        <f>IF(ABS(F73)&lt;=10,0.5,IF(ABS(F73)&lt;=25,1,IF(ABS(F73)&lt;=100,2,10)))</f>
        <v>2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3.0924</v>
      </c>
      <c r="T73" s="65">
        <f>MIN($T$6/100*F73,200)</f>
        <v>3.8655</v>
      </c>
      <c r="U73" s="65">
        <f>MIN($U$6/100*F73,250)</f>
        <v>5.154</v>
      </c>
      <c r="V73" s="65">
        <v>0.2</v>
      </c>
      <c r="W73" s="65">
        <v>0.2</v>
      </c>
      <c r="X73" s="65">
        <v>0.6</v>
      </c>
      <c r="Y73" s="81">
        <f>IF(AND(D73&lt;49.85,G73&gt;0),$C$2*ABS(G73)/40000,(SUMPRODUCT(--(G73&gt;$S73:$U73),(G73-$S73:$U73),($V73:$X73)))*E73/40000)</f>
        <v>0</v>
      </c>
      <c r="Z73" s="73">
        <f>IF(AND(C73&gt;=50.1,G73&lt;0),($A$2)*ABS(G73)/40000,0)</f>
        <v>0</v>
      </c>
      <c r="AA73" s="73">
        <f>R73+Y73+Z73</f>
        <v>0</v>
      </c>
      <c r="AB73" s="148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85">
      <c r="A74" s="76">
        <v>0.6875</v>
      </c>
      <c r="B74" s="77">
        <v>0.697916666666667</v>
      </c>
      <c r="C74" s="78">
        <v>49.96</v>
      </c>
      <c r="D74" s="79">
        <f>ROUND(C74,2)</f>
        <v>49.96</v>
      </c>
      <c r="E74" s="65">
        <v>421.13</v>
      </c>
      <c r="F74" s="66">
        <v>25.77</v>
      </c>
      <c r="G74" s="80">
        <v>0</v>
      </c>
      <c r="H74" s="68">
        <f>MAX(G74,-0.12*F74)</f>
        <v>0</v>
      </c>
      <c r="I74" s="68">
        <f>IF(ABS(F74)&lt;=10,0.5,IF(ABS(F74)&lt;=25,1,IF(ABS(F74)&lt;=100,2,10)))</f>
        <v>2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3.0924</v>
      </c>
      <c r="T74" s="65">
        <f>MIN($T$6/100*F74,200)</f>
        <v>3.8655</v>
      </c>
      <c r="U74" s="65">
        <f>MIN($U$6/100*F74,250)</f>
        <v>5.154</v>
      </c>
      <c r="V74" s="65">
        <v>0.2</v>
      </c>
      <c r="W74" s="65">
        <v>0.2</v>
      </c>
      <c r="X74" s="65">
        <v>0.6</v>
      </c>
      <c r="Y74" s="81">
        <f>IF(AND(D74&lt;49.85,G74&gt;0),$C$2*ABS(G74)/40000,(SUMPRODUCT(--(G74&gt;$S74:$U74),(G74-$S74:$U74),($V74:$X74)))*E74/40000)</f>
        <v>0</v>
      </c>
      <c r="Z74" s="73">
        <f>IF(AND(C74&gt;=50.1,G74&lt;0),($A$2)*ABS(G74)/40000,0)</f>
        <v>0</v>
      </c>
      <c r="AA74" s="73">
        <f>R74+Y74+Z74</f>
        <v>0</v>
      </c>
      <c r="AB74" s="148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85">
      <c r="A75" s="76">
        <v>0.697916666666667</v>
      </c>
      <c r="B75" s="77">
        <v>0.708333333333334</v>
      </c>
      <c r="C75" s="78">
        <v>50.01</v>
      </c>
      <c r="D75" s="79">
        <f>ROUND(C75,2)</f>
        <v>50.01</v>
      </c>
      <c r="E75" s="65">
        <v>235.87</v>
      </c>
      <c r="F75" s="66">
        <v>25.77</v>
      </c>
      <c r="G75" s="80">
        <v>0</v>
      </c>
      <c r="H75" s="68">
        <f>MAX(G75,-0.12*F75)</f>
        <v>0</v>
      </c>
      <c r="I75" s="68">
        <f>IF(ABS(F75)&lt;=10,0.5,IF(ABS(F75)&lt;=25,1,IF(ABS(F75)&lt;=100,2,10)))</f>
        <v>2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3.0924</v>
      </c>
      <c r="T75" s="65">
        <f>MIN($T$6/100*F75,200)</f>
        <v>3.8655</v>
      </c>
      <c r="U75" s="65">
        <f>MIN($U$6/100*F75,250)</f>
        <v>5.154</v>
      </c>
      <c r="V75" s="65">
        <v>0.2</v>
      </c>
      <c r="W75" s="65">
        <v>0.2</v>
      </c>
      <c r="X75" s="65">
        <v>0.6</v>
      </c>
      <c r="Y75" s="81">
        <f>IF(AND(D75&lt;49.85,G75&gt;0),$C$2*ABS(G75)/40000,(SUMPRODUCT(--(G75&gt;$S75:$U75),(G75-$S75:$U75),($V75:$X75)))*E75/40000)</f>
        <v>0</v>
      </c>
      <c r="Z75" s="73">
        <f>IF(AND(C75&gt;=50.1,G75&lt;0),($A$2)*ABS(G75)/40000,0)</f>
        <v>0</v>
      </c>
      <c r="AA75" s="73">
        <f>R75+Y75+Z75</f>
        <v>0</v>
      </c>
      <c r="AB75" s="148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85">
      <c r="A76" s="76">
        <v>0.708333333333333</v>
      </c>
      <c r="B76" s="77">
        <v>0.71875</v>
      </c>
      <c r="C76" s="78">
        <v>50.05</v>
      </c>
      <c r="D76" s="79">
        <f>ROUND(C76,2)</f>
        <v>50.05</v>
      </c>
      <c r="E76" s="65">
        <v>0</v>
      </c>
      <c r="F76" s="66">
        <v>25.77</v>
      </c>
      <c r="G76" s="80">
        <v>0</v>
      </c>
      <c r="H76" s="68">
        <f>MAX(G76,-0.12*F76)</f>
        <v>0</v>
      </c>
      <c r="I76" s="68">
        <f>IF(ABS(F76)&lt;=10,0.5,IF(ABS(F76)&lt;=25,1,IF(ABS(F76)&lt;=100,2,10)))</f>
        <v>2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3.0924</v>
      </c>
      <c r="T76" s="65">
        <f>MIN($T$6/100*F76,200)</f>
        <v>3.8655</v>
      </c>
      <c r="U76" s="65">
        <f>MIN($U$6/100*F76,250)</f>
        <v>5.154</v>
      </c>
      <c r="V76" s="65">
        <v>0.2</v>
      </c>
      <c r="W76" s="65">
        <v>0.2</v>
      </c>
      <c r="X76" s="65">
        <v>0.6</v>
      </c>
      <c r="Y76" s="81">
        <f>IF(AND(D76&lt;49.85,G76&gt;0),$C$2*ABS(G76)/40000,(SUMPRODUCT(--(G76&gt;$S76:$U76),(G76-$S76:$U76),($V76:$X76)))*E76/40000)</f>
        <v>0</v>
      </c>
      <c r="Z76" s="73">
        <f>IF(AND(C76&gt;=50.1,G76&lt;0),($A$2)*ABS(G76)/40000,0)</f>
        <v>0</v>
      </c>
      <c r="AA76" s="73">
        <f>R76+Y76+Z76</f>
        <v>0</v>
      </c>
      <c r="AB76" s="148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85">
      <c r="A77" s="76">
        <v>0.71875</v>
      </c>
      <c r="B77" s="77">
        <v>0.729166666666667</v>
      </c>
      <c r="C77" s="78">
        <v>49.95</v>
      </c>
      <c r="D77" s="79">
        <f>ROUND(C77,2)</f>
        <v>49.95</v>
      </c>
      <c r="E77" s="65">
        <v>452.7</v>
      </c>
      <c r="F77" s="66">
        <v>25.77</v>
      </c>
      <c r="G77" s="80">
        <v>0</v>
      </c>
      <c r="H77" s="68">
        <f>MAX(G77,-0.12*F77)</f>
        <v>0</v>
      </c>
      <c r="I77" s="68">
        <f>IF(ABS(F77)&lt;=10,0.5,IF(ABS(F77)&lt;=25,1,IF(ABS(F77)&lt;=100,2,10)))</f>
        <v>2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3.0924</v>
      </c>
      <c r="T77" s="65">
        <f>MIN($T$6/100*F77,200)</f>
        <v>3.8655</v>
      </c>
      <c r="U77" s="65">
        <f>MIN($U$6/100*F77,250)</f>
        <v>5.154</v>
      </c>
      <c r="V77" s="65">
        <v>0.2</v>
      </c>
      <c r="W77" s="65">
        <v>0.2</v>
      </c>
      <c r="X77" s="65">
        <v>0.6</v>
      </c>
      <c r="Y77" s="81">
        <f>IF(AND(D77&lt;49.85,G77&gt;0),$C$2*ABS(G77)/40000,(SUMPRODUCT(--(G77&gt;$S77:$U77),(G77-$S77:$U77),($V77:$X77)))*E77/40000)</f>
        <v>0</v>
      </c>
      <c r="Z77" s="73">
        <f>IF(AND(C77&gt;=50.1,G77&lt;0),($A$2)*ABS(G77)/40000,0)</f>
        <v>0</v>
      </c>
      <c r="AA77" s="73">
        <f>R77+Y77+Z77</f>
        <v>0</v>
      </c>
      <c r="AB77" s="148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85">
      <c r="A78" s="76">
        <v>0.729166666666667</v>
      </c>
      <c r="B78" s="77">
        <v>0.739583333333334</v>
      </c>
      <c r="C78" s="78">
        <v>49.9</v>
      </c>
      <c r="D78" s="79">
        <f>ROUND(C78,2)</f>
        <v>49.9</v>
      </c>
      <c r="E78" s="65">
        <v>610.5700000000001</v>
      </c>
      <c r="F78" s="66">
        <v>25.77</v>
      </c>
      <c r="G78" s="80">
        <v>0</v>
      </c>
      <c r="H78" s="68">
        <f>MAX(G78,-0.12*F78)</f>
        <v>0</v>
      </c>
      <c r="I78" s="68">
        <f>IF(ABS(F78)&lt;=10,0.5,IF(ABS(F78)&lt;=25,1,IF(ABS(F78)&lt;=100,2,10)))</f>
        <v>2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3.0924</v>
      </c>
      <c r="T78" s="65">
        <f>MIN($T$6/100*F78,200)</f>
        <v>3.8655</v>
      </c>
      <c r="U78" s="65">
        <f>MIN($U$6/100*F78,250)</f>
        <v>5.154</v>
      </c>
      <c r="V78" s="65">
        <v>0.2</v>
      </c>
      <c r="W78" s="65">
        <v>0.2</v>
      </c>
      <c r="X78" s="65">
        <v>0.6</v>
      </c>
      <c r="Y78" s="81">
        <f>IF(AND(D78&lt;49.85,G78&gt;0),$C$2*ABS(G78)/40000,(SUMPRODUCT(--(G78&gt;$S78:$U78),(G78-$S78:$U78),($V78:$X78)))*E78/40000)</f>
        <v>0</v>
      </c>
      <c r="Z78" s="73">
        <f>IF(AND(C78&gt;=50.1,G78&lt;0),($A$2)*ABS(G78)/40000,0)</f>
        <v>0</v>
      </c>
      <c r="AA78" s="73">
        <f>R78+Y78+Z78</f>
        <v>0</v>
      </c>
      <c r="AB78" s="148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85">
      <c r="A79" s="76">
        <v>0.739583333333333</v>
      </c>
      <c r="B79" s="77">
        <v>0.75</v>
      </c>
      <c r="C79" s="78">
        <v>49.92</v>
      </c>
      <c r="D79" s="79">
        <f>ROUND(C79,2)</f>
        <v>49.92</v>
      </c>
      <c r="E79" s="65">
        <v>547.42</v>
      </c>
      <c r="F79" s="66">
        <v>25.77</v>
      </c>
      <c r="G79" s="80">
        <v>0</v>
      </c>
      <c r="H79" s="68">
        <f>MAX(G79,-0.12*F79)</f>
        <v>0</v>
      </c>
      <c r="I79" s="68">
        <f>IF(ABS(F79)&lt;=10,0.5,IF(ABS(F79)&lt;=25,1,IF(ABS(F79)&lt;=100,2,10)))</f>
        <v>2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3.0924</v>
      </c>
      <c r="T79" s="65">
        <f>MIN($T$6/100*F79,200)</f>
        <v>3.8655</v>
      </c>
      <c r="U79" s="65">
        <f>MIN($U$6/100*F79,250)</f>
        <v>5.154</v>
      </c>
      <c r="V79" s="65">
        <v>0.2</v>
      </c>
      <c r="W79" s="65">
        <v>0.2</v>
      </c>
      <c r="X79" s="65">
        <v>0.6</v>
      </c>
      <c r="Y79" s="81">
        <f>IF(AND(D79&lt;49.85,G79&gt;0),$C$2*ABS(G79)/40000,(SUMPRODUCT(--(G79&gt;$S79:$U79),(G79-$S79:$U79),($V79:$X79)))*E79/40000)</f>
        <v>0</v>
      </c>
      <c r="Z79" s="73">
        <f>IF(AND(C79&gt;=50.1,G79&lt;0),($A$2)*ABS(G79)/40000,0)</f>
        <v>0</v>
      </c>
      <c r="AA79" s="73">
        <f>R79+Y79+Z79</f>
        <v>0</v>
      </c>
      <c r="AB79" s="148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85">
      <c r="A80" s="76">
        <v>0.75</v>
      </c>
      <c r="B80" s="77">
        <v>0.760416666666667</v>
      </c>
      <c r="C80" s="78">
        <v>50.03</v>
      </c>
      <c r="D80" s="79">
        <f>ROUND(C80,2)</f>
        <v>50.03</v>
      </c>
      <c r="E80" s="65">
        <v>117.94</v>
      </c>
      <c r="F80" s="66">
        <v>25.77</v>
      </c>
      <c r="G80" s="80">
        <v>0</v>
      </c>
      <c r="H80" s="68">
        <f>MAX(G80,-0.12*F80)</f>
        <v>0</v>
      </c>
      <c r="I80" s="68">
        <f>IF(ABS(F80)&lt;=10,0.5,IF(ABS(F80)&lt;=25,1,IF(ABS(F80)&lt;=100,2,10)))</f>
        <v>2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3.0924</v>
      </c>
      <c r="T80" s="65">
        <f>MIN($T$6/100*F80,200)</f>
        <v>3.8655</v>
      </c>
      <c r="U80" s="65">
        <f>MIN($U$6/100*F80,250)</f>
        <v>5.154</v>
      </c>
      <c r="V80" s="65">
        <v>0.2</v>
      </c>
      <c r="W80" s="65">
        <v>0.2</v>
      </c>
      <c r="X80" s="65">
        <v>0.6</v>
      </c>
      <c r="Y80" s="81">
        <f>IF(AND(D80&lt;49.85,G80&gt;0),$C$2*ABS(G80)/40000,(SUMPRODUCT(--(G80&gt;$S80:$U80),(G80-$S80:$U80),($V80:$X80)))*E80/40000)</f>
        <v>0</v>
      </c>
      <c r="Z80" s="73">
        <f>IF(AND(C80&gt;=50.1,G80&lt;0),($A$2)*ABS(G80)/40000,0)</f>
        <v>0</v>
      </c>
      <c r="AA80" s="73">
        <f>R80+Y80+Z80</f>
        <v>0</v>
      </c>
      <c r="AB80" s="148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85">
      <c r="A81" s="76">
        <v>0.760416666666667</v>
      </c>
      <c r="B81" s="77">
        <v>0.770833333333334</v>
      </c>
      <c r="C81" s="78">
        <v>49.97</v>
      </c>
      <c r="D81" s="79">
        <f>ROUND(C81,2)</f>
        <v>49.97</v>
      </c>
      <c r="E81" s="65">
        <v>389.56</v>
      </c>
      <c r="F81" s="66">
        <v>25.77</v>
      </c>
      <c r="G81" s="80">
        <v>0</v>
      </c>
      <c r="H81" s="68">
        <f>MAX(G81,-0.12*F81)</f>
        <v>0</v>
      </c>
      <c r="I81" s="68">
        <f>IF(ABS(F81)&lt;=10,0.5,IF(ABS(F81)&lt;=25,1,IF(ABS(F81)&lt;=100,2,10)))</f>
        <v>2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0</v>
      </c>
      <c r="S81" s="65">
        <f>MIN($S$6/100*F81,150)</f>
        <v>3.0924</v>
      </c>
      <c r="T81" s="65">
        <f>MIN($T$6/100*F81,200)</f>
        <v>3.8655</v>
      </c>
      <c r="U81" s="65">
        <f>MIN($U$6/100*F81,250)</f>
        <v>5.154</v>
      </c>
      <c r="V81" s="65">
        <v>0.2</v>
      </c>
      <c r="W81" s="65">
        <v>0.2</v>
      </c>
      <c r="X81" s="65">
        <v>0.6</v>
      </c>
      <c r="Y81" s="81">
        <f>IF(AND(D81&lt;49.85,G81&gt;0),$C$2*ABS(G81)/40000,(SUMPRODUCT(--(G81&gt;$S81:$U81),(G81-$S81:$U81),($V81:$X81)))*E81/40000)</f>
        <v>0</v>
      </c>
      <c r="Z81" s="73">
        <f>IF(AND(C81&gt;=50.1,G81&lt;0),($A$2)*ABS(G81)/40000,0)</f>
        <v>0</v>
      </c>
      <c r="AA81" s="73">
        <f>R81+Y81+Z81</f>
        <v>0</v>
      </c>
      <c r="AB81" s="148">
        <f>IF(AA81&gt;=0,AA81,"")</f>
        <v>0</v>
      </c>
      <c r="AC81" s="82" t="str">
        <f>IF(AA81&lt;0,AA81,"")</f>
        <v/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85">
      <c r="A82" s="76">
        <v>0.770833333333333</v>
      </c>
      <c r="B82" s="77">
        <v>0.78125</v>
      </c>
      <c r="C82" s="78">
        <v>49.94</v>
      </c>
      <c r="D82" s="79">
        <f>ROUND(C82,2)</f>
        <v>49.94</v>
      </c>
      <c r="E82" s="65">
        <v>484.28</v>
      </c>
      <c r="F82" s="66">
        <v>25.77</v>
      </c>
      <c r="G82" s="80">
        <v>0</v>
      </c>
      <c r="H82" s="68">
        <f>MAX(G82,-0.12*F82)</f>
        <v>0</v>
      </c>
      <c r="I82" s="68">
        <f>IF(ABS(F82)&lt;=10,0.5,IF(ABS(F82)&lt;=25,1,IF(ABS(F82)&lt;=100,2,10)))</f>
        <v>2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3.0924</v>
      </c>
      <c r="T82" s="65">
        <f>MIN($T$6/100*F82,200)</f>
        <v>3.8655</v>
      </c>
      <c r="U82" s="65">
        <f>MIN($U$6/100*F82,250)</f>
        <v>5.154</v>
      </c>
      <c r="V82" s="65">
        <v>0.2</v>
      </c>
      <c r="W82" s="65">
        <v>0.2</v>
      </c>
      <c r="X82" s="65">
        <v>0.6</v>
      </c>
      <c r="Y82" s="81">
        <f>IF(AND(D82&lt;49.85,G82&gt;0),$C$2*ABS(G82)/40000,(SUMPRODUCT(--(G82&gt;$S82:$U82),(G82-$S82:$U82),($V82:$X82)))*E82/40000)</f>
        <v>0</v>
      </c>
      <c r="Z82" s="73">
        <f>IF(AND(C82&gt;=50.1,G82&lt;0),($A$2)*ABS(G82)/40000,0)</f>
        <v>0</v>
      </c>
      <c r="AA82" s="73">
        <f>R82+Y82+Z82</f>
        <v>0</v>
      </c>
      <c r="AB82" s="148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85">
      <c r="A83" s="76">
        <v>0.78125</v>
      </c>
      <c r="B83" s="77">
        <v>0.791666666666667</v>
      </c>
      <c r="C83" s="78">
        <v>49.91</v>
      </c>
      <c r="D83" s="79">
        <f>ROUND(C83,2)</f>
        <v>49.91</v>
      </c>
      <c r="E83" s="65">
        <v>578.99</v>
      </c>
      <c r="F83" s="66">
        <v>25.77</v>
      </c>
      <c r="G83" s="80">
        <v>0</v>
      </c>
      <c r="H83" s="68">
        <f>MAX(G83,-0.12*F83)</f>
        <v>0</v>
      </c>
      <c r="I83" s="68">
        <f>IF(ABS(F83)&lt;=10,0.5,IF(ABS(F83)&lt;=25,1,IF(ABS(F83)&lt;=100,2,10)))</f>
        <v>2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3.0924</v>
      </c>
      <c r="T83" s="65">
        <f>MIN($T$6/100*F83,200)</f>
        <v>3.8655</v>
      </c>
      <c r="U83" s="65">
        <f>MIN($U$6/100*F83,250)</f>
        <v>5.154</v>
      </c>
      <c r="V83" s="65">
        <v>0.2</v>
      </c>
      <c r="W83" s="65">
        <v>0.2</v>
      </c>
      <c r="X83" s="65">
        <v>0.6</v>
      </c>
      <c r="Y83" s="81">
        <f>IF(AND(D83&lt;49.85,G83&gt;0),$C$2*ABS(G83)/40000,(SUMPRODUCT(--(G83&gt;$S83:$U83),(G83-$S83:$U83),($V83:$X83)))*E83/40000)</f>
        <v>0</v>
      </c>
      <c r="Z83" s="73">
        <f>IF(AND(C83&gt;=50.1,G83&lt;0),($A$2)*ABS(G83)/40000,0)</f>
        <v>0</v>
      </c>
      <c r="AA83" s="73">
        <f>R83+Y83+Z83</f>
        <v>0</v>
      </c>
      <c r="AB83" s="148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85">
      <c r="A84" s="76">
        <v>0.791666666666667</v>
      </c>
      <c r="B84" s="77">
        <v>0.802083333333334</v>
      </c>
      <c r="C84" s="78">
        <v>49.97</v>
      </c>
      <c r="D84" s="79">
        <f>ROUND(C84,2)</f>
        <v>49.97</v>
      </c>
      <c r="E84" s="65">
        <v>389.56</v>
      </c>
      <c r="F84" s="66">
        <v>25.77</v>
      </c>
      <c r="G84" s="80">
        <v>0</v>
      </c>
      <c r="H84" s="68">
        <f>MAX(G84,-0.12*F84)</f>
        <v>0</v>
      </c>
      <c r="I84" s="68">
        <f>IF(ABS(F84)&lt;=10,0.5,IF(ABS(F84)&lt;=25,1,IF(ABS(F84)&lt;=100,2,10)))</f>
        <v>2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0</v>
      </c>
      <c r="S84" s="65">
        <f>MIN($S$6/100*F84,150)</f>
        <v>3.0924</v>
      </c>
      <c r="T84" s="65">
        <f>MIN($T$6/100*F84,200)</f>
        <v>3.8655</v>
      </c>
      <c r="U84" s="65">
        <f>MIN($U$6/100*F84,250)</f>
        <v>5.154</v>
      </c>
      <c r="V84" s="65">
        <v>0.2</v>
      </c>
      <c r="W84" s="65">
        <v>0.2</v>
      </c>
      <c r="X84" s="65">
        <v>0.6</v>
      </c>
      <c r="Y84" s="81">
        <f>IF(AND(D84&lt;49.85,G84&gt;0),$C$2*ABS(G84)/40000,(SUMPRODUCT(--(G84&gt;$S84:$U84),(G84-$S84:$U84),($V84:$X84)))*E84/40000)</f>
        <v>0</v>
      </c>
      <c r="Z84" s="73">
        <f>IF(AND(C84&gt;=50.1,G84&lt;0),($A$2)*ABS(G84)/40000,0)</f>
        <v>0</v>
      </c>
      <c r="AA84" s="73">
        <f>R84+Y84+Z84</f>
        <v>0</v>
      </c>
      <c r="AB84" s="148">
        <f>IF(AA84&gt;=0,AA84,"")</f>
        <v>0</v>
      </c>
      <c r="AC84" s="82" t="str">
        <f>IF(AA84&lt;0,AA84,"")</f>
        <v/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85">
      <c r="A85" s="76">
        <v>0.802083333333333</v>
      </c>
      <c r="B85" s="77">
        <v>0.8125</v>
      </c>
      <c r="C85" s="78">
        <v>49.96</v>
      </c>
      <c r="D85" s="79">
        <f>ROUND(C85,2)</f>
        <v>49.96</v>
      </c>
      <c r="E85" s="65">
        <v>421.13</v>
      </c>
      <c r="F85" s="66">
        <v>25.77</v>
      </c>
      <c r="G85" s="80">
        <v>0</v>
      </c>
      <c r="H85" s="68">
        <f>MAX(G85,-0.12*F85)</f>
        <v>0</v>
      </c>
      <c r="I85" s="68">
        <f>IF(ABS(F85)&lt;=10,0.5,IF(ABS(F85)&lt;=25,1,IF(ABS(F85)&lt;=100,2,10)))</f>
        <v>2</v>
      </c>
      <c r="J85" s="69">
        <f>IF(G85&lt;-I85,1,0)</f>
        <v>0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0</v>
      </c>
      <c r="S85" s="65">
        <f>MIN($S$6/100*F85,150)</f>
        <v>3.0924</v>
      </c>
      <c r="T85" s="65">
        <f>MIN($T$6/100*F85,200)</f>
        <v>3.8655</v>
      </c>
      <c r="U85" s="65">
        <f>MIN($U$6/100*F85,250)</f>
        <v>5.154</v>
      </c>
      <c r="V85" s="65">
        <v>0.2</v>
      </c>
      <c r="W85" s="65">
        <v>0.2</v>
      </c>
      <c r="X85" s="65">
        <v>0.6</v>
      </c>
      <c r="Y85" s="81">
        <f>IF(AND(D85&lt;49.85,G85&gt;0),$C$2*ABS(G85)/40000,(SUMPRODUCT(--(G85&gt;$S85:$U85),(G85-$S85:$U85),($V85:$X85)))*E85/40000)</f>
        <v>0</v>
      </c>
      <c r="Z85" s="73">
        <f>IF(AND(C85&gt;=50.1,G85&lt;0),($A$2)*ABS(G85)/40000,0)</f>
        <v>0</v>
      </c>
      <c r="AA85" s="73">
        <f>R85+Y85+Z85</f>
        <v>0</v>
      </c>
      <c r="AB85" s="148">
        <f>IF(AA85&gt;=0,AA85,"")</f>
        <v>0</v>
      </c>
      <c r="AC85" s="82" t="str">
        <f>IF(AA85&lt;0,AA85,"")</f>
        <v/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85">
      <c r="A86" s="76">
        <v>0.8125</v>
      </c>
      <c r="B86" s="77">
        <v>0.822916666666667</v>
      </c>
      <c r="C86" s="78">
        <v>49.93</v>
      </c>
      <c r="D86" s="79">
        <f>ROUND(C86,2)</f>
        <v>49.93</v>
      </c>
      <c r="E86" s="65">
        <v>515.85</v>
      </c>
      <c r="F86" s="66">
        <v>25.77</v>
      </c>
      <c r="G86" s="80">
        <v>0</v>
      </c>
      <c r="H86" s="68">
        <f>MAX(G86,-0.12*F86)</f>
        <v>0</v>
      </c>
      <c r="I86" s="68">
        <f>IF(ABS(F86)&lt;=10,0.5,IF(ABS(F86)&lt;=25,1,IF(ABS(F86)&lt;=100,2,10)))</f>
        <v>2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0</v>
      </c>
      <c r="S86" s="65">
        <f>MIN($S$6/100*F86,150)</f>
        <v>3.0924</v>
      </c>
      <c r="T86" s="65">
        <f>MIN($T$6/100*F86,200)</f>
        <v>3.8655</v>
      </c>
      <c r="U86" s="65">
        <f>MIN($U$6/100*F86,250)</f>
        <v>5.154</v>
      </c>
      <c r="V86" s="65">
        <v>0.2</v>
      </c>
      <c r="W86" s="65">
        <v>0.2</v>
      </c>
      <c r="X86" s="65">
        <v>0.6</v>
      </c>
      <c r="Y86" s="81">
        <f>IF(AND(D86&lt;49.85,G86&gt;0),$C$2*ABS(G86)/40000,(SUMPRODUCT(--(G86&gt;$S86:$U86),(G86-$S86:$U86),($V86:$X86)))*E86/40000)</f>
        <v>0</v>
      </c>
      <c r="Z86" s="73">
        <f>IF(AND(C86&gt;=50.1,G86&lt;0),($A$2)*ABS(G86)/40000,0)</f>
        <v>0</v>
      </c>
      <c r="AA86" s="73">
        <f>R86+Y86+Z86</f>
        <v>0</v>
      </c>
      <c r="AB86" s="148">
        <f>IF(AA86&gt;=0,AA86,"")</f>
        <v>0</v>
      </c>
      <c r="AC86" s="82" t="str">
        <f>IF(AA86&lt;0,AA86,"")</f>
        <v/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85">
      <c r="A87" s="76">
        <v>0.822916666666667</v>
      </c>
      <c r="B87" s="77">
        <v>0.833333333333334</v>
      </c>
      <c r="C87" s="78">
        <v>50</v>
      </c>
      <c r="D87" s="79">
        <f>ROUND(C87,2)</f>
        <v>50</v>
      </c>
      <c r="E87" s="65">
        <v>294.84</v>
      </c>
      <c r="F87" s="66">
        <v>25.77</v>
      </c>
      <c r="G87" s="80">
        <v>0</v>
      </c>
      <c r="H87" s="68">
        <f>MAX(G87,-0.12*F87)</f>
        <v>0</v>
      </c>
      <c r="I87" s="68">
        <f>IF(ABS(F87)&lt;=10,0.5,IF(ABS(F87)&lt;=25,1,IF(ABS(F87)&lt;=100,2,10)))</f>
        <v>2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3.0924</v>
      </c>
      <c r="T87" s="65">
        <f>MIN($T$6/100*F87,200)</f>
        <v>3.8655</v>
      </c>
      <c r="U87" s="65">
        <f>MIN($U$6/100*F87,250)</f>
        <v>5.154</v>
      </c>
      <c r="V87" s="65">
        <v>0.2</v>
      </c>
      <c r="W87" s="65">
        <v>0.2</v>
      </c>
      <c r="X87" s="65">
        <v>0.6</v>
      </c>
      <c r="Y87" s="81">
        <f>IF(AND(D87&lt;49.85,G87&gt;0),$C$2*ABS(G87)/40000,(SUMPRODUCT(--(G87&gt;$S87:$U87),(G87-$S87:$U87),($V87:$X87)))*E87/40000)</f>
        <v>0</v>
      </c>
      <c r="Z87" s="73">
        <f>IF(AND(C87&gt;=50.1,G87&lt;0),($A$2)*ABS(G87)/40000,0)</f>
        <v>0</v>
      </c>
      <c r="AA87" s="73">
        <f>R87+Y87+Z87</f>
        <v>0</v>
      </c>
      <c r="AB87" s="148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85">
      <c r="A88" s="76">
        <v>0.833333333333333</v>
      </c>
      <c r="B88" s="77">
        <v>0.84375</v>
      </c>
      <c r="C88" s="78">
        <v>50.02</v>
      </c>
      <c r="D88" s="79">
        <f>ROUND(C88,2)</f>
        <v>50.02</v>
      </c>
      <c r="E88" s="65">
        <v>176.91</v>
      </c>
      <c r="F88" s="66">
        <v>25.77</v>
      </c>
      <c r="G88" s="80">
        <v>0</v>
      </c>
      <c r="H88" s="68">
        <f>MAX(G88,-0.12*F88)</f>
        <v>0</v>
      </c>
      <c r="I88" s="68">
        <f>IF(ABS(F88)&lt;=10,0.5,IF(ABS(F88)&lt;=25,1,IF(ABS(F88)&lt;=100,2,10)))</f>
        <v>2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3.0924</v>
      </c>
      <c r="T88" s="65">
        <f>MIN($T$6/100*F88,200)</f>
        <v>3.8655</v>
      </c>
      <c r="U88" s="65">
        <f>MIN($U$6/100*F88,250)</f>
        <v>5.154</v>
      </c>
      <c r="V88" s="65">
        <v>0.2</v>
      </c>
      <c r="W88" s="65">
        <v>0.2</v>
      </c>
      <c r="X88" s="65">
        <v>0.6</v>
      </c>
      <c r="Y88" s="81">
        <f>IF(AND(D88&lt;49.85,G88&gt;0),$C$2*ABS(G88)/40000,(SUMPRODUCT(--(G88&gt;$S88:$U88),(G88-$S88:$U88),($V88:$X88)))*E88/40000)</f>
        <v>0</v>
      </c>
      <c r="Z88" s="73">
        <f>IF(AND(C88&gt;=50.1,G88&lt;0),($A$2)*ABS(G88)/40000,0)</f>
        <v>0</v>
      </c>
      <c r="AA88" s="73">
        <f>R88+Y88+Z88</f>
        <v>0</v>
      </c>
      <c r="AB88" s="148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85">
      <c r="A89" s="76">
        <v>0.84375</v>
      </c>
      <c r="B89" s="77">
        <v>0.854166666666667</v>
      </c>
      <c r="C89" s="78">
        <v>49.99</v>
      </c>
      <c r="D89" s="79">
        <f>ROUND(C89,2)</f>
        <v>49.99</v>
      </c>
      <c r="E89" s="65">
        <v>326.41</v>
      </c>
      <c r="F89" s="66">
        <v>25.77</v>
      </c>
      <c r="G89" s="80">
        <v>0</v>
      </c>
      <c r="H89" s="68">
        <f>MAX(G89,-0.12*F89)</f>
        <v>0</v>
      </c>
      <c r="I89" s="68">
        <f>IF(ABS(F89)&lt;=10,0.5,IF(ABS(F89)&lt;=25,1,IF(ABS(F89)&lt;=100,2,10)))</f>
        <v>2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3.0924</v>
      </c>
      <c r="T89" s="65">
        <f>MIN($T$6/100*F89,200)</f>
        <v>3.8655</v>
      </c>
      <c r="U89" s="65">
        <f>MIN($U$6/100*F89,250)</f>
        <v>5.154</v>
      </c>
      <c r="V89" s="65">
        <v>0.2</v>
      </c>
      <c r="W89" s="65">
        <v>0.2</v>
      </c>
      <c r="X89" s="65">
        <v>0.6</v>
      </c>
      <c r="Y89" s="81">
        <f>IF(AND(D89&lt;49.85,G89&gt;0),$C$2*ABS(G89)/40000,(SUMPRODUCT(--(G89&gt;$S89:$U89),(G89-$S89:$U89),($V89:$X89)))*E89/40000)</f>
        <v>0</v>
      </c>
      <c r="Z89" s="73">
        <f>IF(AND(C89&gt;=50.1,G89&lt;0),($A$2)*ABS(G89)/40000,0)</f>
        <v>0</v>
      </c>
      <c r="AA89" s="73">
        <f>R89+Y89+Z89</f>
        <v>0</v>
      </c>
      <c r="AB89" s="148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85">
      <c r="A90" s="76">
        <v>0.854166666666667</v>
      </c>
      <c r="B90" s="77">
        <v>0.864583333333334</v>
      </c>
      <c r="C90" s="78">
        <v>49.99</v>
      </c>
      <c r="D90" s="79">
        <f>ROUND(C90,2)</f>
        <v>49.99</v>
      </c>
      <c r="E90" s="65">
        <v>326.41</v>
      </c>
      <c r="F90" s="66">
        <v>25.77</v>
      </c>
      <c r="G90" s="80">
        <v>0</v>
      </c>
      <c r="H90" s="68">
        <f>MAX(G90,-0.12*F90)</f>
        <v>0</v>
      </c>
      <c r="I90" s="68">
        <f>IF(ABS(F90)&lt;=10,0.5,IF(ABS(F90)&lt;=25,1,IF(ABS(F90)&lt;=100,2,10)))</f>
        <v>2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3.0924</v>
      </c>
      <c r="T90" s="65">
        <f>MIN($T$6/100*F90,200)</f>
        <v>3.8655</v>
      </c>
      <c r="U90" s="65">
        <f>MIN($U$6/100*F90,250)</f>
        <v>5.154</v>
      </c>
      <c r="V90" s="65">
        <v>0.2</v>
      </c>
      <c r="W90" s="65">
        <v>0.2</v>
      </c>
      <c r="X90" s="65">
        <v>0.6</v>
      </c>
      <c r="Y90" s="81">
        <f>IF(AND(D90&lt;49.85,G90&gt;0),$C$2*ABS(G90)/40000,(SUMPRODUCT(--(G90&gt;$S90:$U90),(G90-$S90:$U90),($V90:$X90)))*E90/40000)</f>
        <v>0</v>
      </c>
      <c r="Z90" s="73">
        <f>IF(AND(C90&gt;=50.1,G90&lt;0),($A$2)*ABS(G90)/40000,0)</f>
        <v>0</v>
      </c>
      <c r="AA90" s="73">
        <f>R90+Y90+Z90</f>
        <v>0</v>
      </c>
      <c r="AB90" s="148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85">
      <c r="A91" s="76">
        <v>0.864583333333333</v>
      </c>
      <c r="B91" s="77">
        <v>0.875</v>
      </c>
      <c r="C91" s="78">
        <v>49.97</v>
      </c>
      <c r="D91" s="79">
        <f>ROUND(C91,2)</f>
        <v>49.97</v>
      </c>
      <c r="E91" s="65">
        <v>389.56</v>
      </c>
      <c r="F91" s="66">
        <v>25.77</v>
      </c>
      <c r="G91" s="80">
        <v>0</v>
      </c>
      <c r="H91" s="68">
        <f>MAX(G91,-0.12*F91)</f>
        <v>0</v>
      </c>
      <c r="I91" s="68">
        <f>IF(ABS(F91)&lt;=10,0.5,IF(ABS(F91)&lt;=25,1,IF(ABS(F91)&lt;=100,2,10)))</f>
        <v>2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0</v>
      </c>
      <c r="S91" s="65">
        <f>MIN($S$6/100*F91,150)</f>
        <v>3.0924</v>
      </c>
      <c r="T91" s="65">
        <f>MIN($T$6/100*F91,200)</f>
        <v>3.8655</v>
      </c>
      <c r="U91" s="65">
        <f>MIN($U$6/100*F91,250)</f>
        <v>5.154</v>
      </c>
      <c r="V91" s="65">
        <v>0.2</v>
      </c>
      <c r="W91" s="65">
        <v>0.2</v>
      </c>
      <c r="X91" s="65">
        <v>0.6</v>
      </c>
      <c r="Y91" s="81">
        <f>IF(AND(D91&lt;49.85,G91&gt;0),$C$2*ABS(G91)/40000,(SUMPRODUCT(--(G91&gt;$S91:$U91),(G91-$S91:$U91),($V91:$X91)))*E91/40000)</f>
        <v>0</v>
      </c>
      <c r="Z91" s="73">
        <f>IF(AND(C91&gt;=50.1,G91&lt;0),($A$2)*ABS(G91)/40000,0)</f>
        <v>0</v>
      </c>
      <c r="AA91" s="73">
        <f>R91+Y91+Z91</f>
        <v>0</v>
      </c>
      <c r="AB91" s="148">
        <f>IF(AA91&gt;=0,AA91,"")</f>
        <v>0</v>
      </c>
      <c r="AC91" s="82" t="str">
        <f>IF(AA91&lt;0,AA91,"")</f>
        <v/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85">
      <c r="A92" s="76">
        <v>0.875</v>
      </c>
      <c r="B92" s="77">
        <v>0.885416666666667</v>
      </c>
      <c r="C92" s="78">
        <v>49.99</v>
      </c>
      <c r="D92" s="79">
        <f>ROUND(C92,2)</f>
        <v>49.99</v>
      </c>
      <c r="E92" s="65">
        <v>326.41</v>
      </c>
      <c r="F92" s="66">
        <v>25.77</v>
      </c>
      <c r="G92" s="80">
        <v>0</v>
      </c>
      <c r="H92" s="68">
        <f>MAX(G92,-0.12*F92)</f>
        <v>0</v>
      </c>
      <c r="I92" s="68">
        <f>IF(ABS(F92)&lt;=10,0.5,IF(ABS(F92)&lt;=25,1,IF(ABS(F92)&lt;=100,2,10)))</f>
        <v>2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0</v>
      </c>
      <c r="S92" s="65">
        <f>MIN($S$6/100*F92,150)</f>
        <v>3.0924</v>
      </c>
      <c r="T92" s="65">
        <f>MIN($T$6/100*F92,200)</f>
        <v>3.8655</v>
      </c>
      <c r="U92" s="65">
        <f>MIN($U$6/100*F92,250)</f>
        <v>5.154</v>
      </c>
      <c r="V92" s="65">
        <v>0.2</v>
      </c>
      <c r="W92" s="65">
        <v>0.2</v>
      </c>
      <c r="X92" s="65">
        <v>0.6</v>
      </c>
      <c r="Y92" s="81">
        <f>IF(AND(D92&lt;49.85,G92&gt;0),$C$2*ABS(G92)/40000,(SUMPRODUCT(--(G92&gt;$S92:$U92),(G92-$S92:$U92),($V92:$X92)))*E92/40000)</f>
        <v>0</v>
      </c>
      <c r="Z92" s="73">
        <f>IF(AND(C92&gt;=50.1,G92&lt;0),($A$2)*ABS(G92)/40000,0)</f>
        <v>0</v>
      </c>
      <c r="AA92" s="73">
        <f>R92+Y92+Z92</f>
        <v>0</v>
      </c>
      <c r="AB92" s="148">
        <f>IF(AA92&gt;=0,AA92,"")</f>
        <v>0</v>
      </c>
      <c r="AC92" s="82" t="str">
        <f>IF(AA92&lt;0,AA92,"")</f>
        <v/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85">
      <c r="A93" s="76">
        <v>0.885416666666667</v>
      </c>
      <c r="B93" s="77">
        <v>0.895833333333334</v>
      </c>
      <c r="C93" s="78">
        <v>50</v>
      </c>
      <c r="D93" s="79">
        <f>ROUND(C93,2)</f>
        <v>50</v>
      </c>
      <c r="E93" s="65">
        <v>294.84</v>
      </c>
      <c r="F93" s="66">
        <v>25.77</v>
      </c>
      <c r="G93" s="80">
        <v>0</v>
      </c>
      <c r="H93" s="68">
        <f>MAX(G93,-0.12*F93)</f>
        <v>0</v>
      </c>
      <c r="I93" s="68">
        <f>IF(ABS(F93)&lt;=10,0.5,IF(ABS(F93)&lt;=25,1,IF(ABS(F93)&lt;=100,2,10)))</f>
        <v>2</v>
      </c>
      <c r="J93" s="69">
        <f>IF(G93&lt;-I93,1,0)</f>
        <v>0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0</v>
      </c>
      <c r="S93" s="65">
        <f>MIN($S$6/100*F93,150)</f>
        <v>3.0924</v>
      </c>
      <c r="T93" s="65">
        <f>MIN($T$6/100*F93,200)</f>
        <v>3.8655</v>
      </c>
      <c r="U93" s="65">
        <f>MIN($U$6/100*F93,250)</f>
        <v>5.154</v>
      </c>
      <c r="V93" s="65">
        <v>0.2</v>
      </c>
      <c r="W93" s="65">
        <v>0.2</v>
      </c>
      <c r="X93" s="65">
        <v>0.6</v>
      </c>
      <c r="Y93" s="81">
        <f>IF(AND(D93&lt;49.85,G93&gt;0),$C$2*ABS(G93)/40000,(SUMPRODUCT(--(G93&gt;$S93:$U93),(G93-$S93:$U93),($V93:$X93)))*E93/40000)</f>
        <v>0</v>
      </c>
      <c r="Z93" s="73">
        <f>IF(AND(C93&gt;=50.1,G93&lt;0),($A$2)*ABS(G93)/40000,0)</f>
        <v>0</v>
      </c>
      <c r="AA93" s="73">
        <f>R93+Y93+Z93</f>
        <v>0</v>
      </c>
      <c r="AB93" s="148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85">
      <c r="A94" s="76">
        <v>0.895833333333333</v>
      </c>
      <c r="B94" s="77">
        <v>0.90625</v>
      </c>
      <c r="C94" s="78">
        <v>50.03</v>
      </c>
      <c r="D94" s="79">
        <f>ROUND(C94,2)</f>
        <v>50.03</v>
      </c>
      <c r="E94" s="65">
        <v>117.94</v>
      </c>
      <c r="F94" s="66">
        <v>25.77</v>
      </c>
      <c r="G94" s="80">
        <v>0</v>
      </c>
      <c r="H94" s="68">
        <f>MAX(G94,-0.12*F94)</f>
        <v>0</v>
      </c>
      <c r="I94" s="68">
        <f>IF(ABS(F94)&lt;=10,0.5,IF(ABS(F94)&lt;=25,1,IF(ABS(F94)&lt;=100,2,10)))</f>
        <v>2</v>
      </c>
      <c r="J94" s="69">
        <f>IF(G94&lt;-I94,1,0)</f>
        <v>0</v>
      </c>
      <c r="K94" s="69">
        <f>IF(J94=J93,K93+J94,0)</f>
        <v>0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0</v>
      </c>
      <c r="S94" s="65">
        <f>MIN($S$6/100*F94,150)</f>
        <v>3.0924</v>
      </c>
      <c r="T94" s="65">
        <f>MIN($T$6/100*F94,200)</f>
        <v>3.8655</v>
      </c>
      <c r="U94" s="65">
        <f>MIN($U$6/100*F94,250)</f>
        <v>5.154</v>
      </c>
      <c r="V94" s="65">
        <v>0.2</v>
      </c>
      <c r="W94" s="65">
        <v>0.2</v>
      </c>
      <c r="X94" s="65">
        <v>0.6</v>
      </c>
      <c r="Y94" s="81">
        <f>IF(AND(D94&lt;49.85,G94&gt;0),$C$2*ABS(G94)/40000,(SUMPRODUCT(--(G94&gt;$S94:$U94),(G94-$S94:$U94),($V94:$X94)))*E94/40000)</f>
        <v>0</v>
      </c>
      <c r="Z94" s="73">
        <f>IF(AND(C94&gt;=50.1,G94&lt;0),($A$2)*ABS(G94)/40000,0)</f>
        <v>0</v>
      </c>
      <c r="AA94" s="73">
        <f>R94+Y94+Z94</f>
        <v>0</v>
      </c>
      <c r="AB94" s="148">
        <f>IF(AA94&gt;=0,AA94,"")</f>
        <v>0</v>
      </c>
      <c r="AC94" s="82" t="str">
        <f>IF(AA94&lt;0,AA94,"")</f>
        <v/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85">
      <c r="A95" s="76">
        <v>0.90625</v>
      </c>
      <c r="B95" s="77">
        <v>0.916666666666667</v>
      </c>
      <c r="C95" s="78">
        <v>50.05</v>
      </c>
      <c r="D95" s="79">
        <f>ROUND(C95,2)</f>
        <v>50.05</v>
      </c>
      <c r="E95" s="65">
        <v>0</v>
      </c>
      <c r="F95" s="66">
        <v>25.77</v>
      </c>
      <c r="G95" s="80">
        <v>0</v>
      </c>
      <c r="H95" s="68">
        <f>MAX(G95,-0.12*F95)</f>
        <v>0</v>
      </c>
      <c r="I95" s="68">
        <f>IF(ABS(F95)&lt;=10,0.5,IF(ABS(F95)&lt;=25,1,IF(ABS(F95)&lt;=100,2,10)))</f>
        <v>2</v>
      </c>
      <c r="J95" s="69">
        <f>IF(G95&lt;-I95,1,0)</f>
        <v>0</v>
      </c>
      <c r="K95" s="69">
        <f>IF(J95=J94,K94+J95,0)</f>
        <v>0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0</v>
      </c>
      <c r="S95" s="65">
        <f>MIN($S$6/100*F95,150)</f>
        <v>3.0924</v>
      </c>
      <c r="T95" s="65">
        <f>MIN($T$6/100*F95,200)</f>
        <v>3.8655</v>
      </c>
      <c r="U95" s="65">
        <f>MIN($U$6/100*F95,250)</f>
        <v>5.154</v>
      </c>
      <c r="V95" s="65">
        <v>0.2</v>
      </c>
      <c r="W95" s="65">
        <v>0.2</v>
      </c>
      <c r="X95" s="65">
        <v>0.6</v>
      </c>
      <c r="Y95" s="81">
        <f>IF(AND(D95&lt;49.85,G95&gt;0),$C$2*ABS(G95)/40000,(SUMPRODUCT(--(G95&gt;$S95:$U95),(G95-$S95:$U95),($V95:$X95)))*E95/40000)</f>
        <v>0</v>
      </c>
      <c r="Z95" s="73">
        <f>IF(AND(C95&gt;=50.1,G95&lt;0),($A$2)*ABS(G95)/40000,0)</f>
        <v>0</v>
      </c>
      <c r="AA95" s="73">
        <f>R95+Y95+Z95</f>
        <v>0</v>
      </c>
      <c r="AB95" s="148">
        <f>IF(AA95&gt;=0,AA95,"")</f>
        <v>0</v>
      </c>
      <c r="AC95" s="82" t="str">
        <f>IF(AA95&lt;0,AA95,"")</f>
        <v/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85">
      <c r="A96" s="76">
        <v>0.916666666666667</v>
      </c>
      <c r="B96" s="77">
        <v>0.927083333333334</v>
      </c>
      <c r="C96" s="78">
        <v>49.99</v>
      </c>
      <c r="D96" s="79">
        <f>ROUND(C96,2)</f>
        <v>49.99</v>
      </c>
      <c r="E96" s="65">
        <v>326.41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81">
        <f>IF(AND(D96&lt;49.85,G96&gt;0),$C$2*ABS(G96)/40000,(SUMPRODUCT(--(G96&gt;$S96:$U96),(G96-$S96:$U96),($V96:$X96)))*E96/40000)</f>
        <v>0</v>
      </c>
      <c r="Z96" s="73">
        <f>IF(AND(C96&gt;=50.1,G96&lt;0),($A$2)*ABS(G96)/40000,0)</f>
        <v>0</v>
      </c>
      <c r="AA96" s="73">
        <f>R96+Y96+Z96</f>
        <v>0</v>
      </c>
      <c r="AB96" s="148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85">
      <c r="A97" s="76">
        <v>0.927083333333333</v>
      </c>
      <c r="B97" s="77">
        <v>0.9375</v>
      </c>
      <c r="C97" s="78">
        <v>49.96</v>
      </c>
      <c r="D97" s="79">
        <f>ROUND(C97,2)</f>
        <v>49.96</v>
      </c>
      <c r="E97" s="65">
        <v>421.13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81">
        <f>IF(AND(D97&lt;49.85,G97&gt;0),$C$2*ABS(G97)/40000,(SUMPRODUCT(--(G97&gt;$S97:$U97),(G97-$S97:$U97),($V97:$X97)))*E97/40000)</f>
        <v>0</v>
      </c>
      <c r="Z97" s="73">
        <f>IF(AND(C97&gt;=50.1,G97&lt;0),($A$2)*ABS(G97)/40000,0)</f>
        <v>0</v>
      </c>
      <c r="AA97" s="73">
        <f>R97+Y97+Z97</f>
        <v>0</v>
      </c>
      <c r="AB97" s="148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85">
      <c r="A98" s="76">
        <v>0.9375</v>
      </c>
      <c r="B98" s="77">
        <v>0.947916666666667</v>
      </c>
      <c r="C98" s="78">
        <v>49.95</v>
      </c>
      <c r="D98" s="79">
        <f>ROUND(C98,2)</f>
        <v>49.95</v>
      </c>
      <c r="E98" s="65">
        <v>452.7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81">
        <f>IF(AND(D98&lt;49.85,G98&gt;0),$C$2*ABS(G98)/40000,(SUMPRODUCT(--(G98&gt;$S98:$U98),(G98-$S98:$U98),($V98:$X98)))*E98/40000)</f>
        <v>0</v>
      </c>
      <c r="Z98" s="73">
        <f>IF(AND(C98&gt;=50.1,G98&lt;0),($A$2)*ABS(G98)/40000,0)</f>
        <v>0</v>
      </c>
      <c r="AA98" s="73">
        <f>R98+Y98+Z98</f>
        <v>0</v>
      </c>
      <c r="AB98" s="148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85">
      <c r="A99" s="76">
        <v>0.947916666666667</v>
      </c>
      <c r="B99" s="77">
        <v>0.958333333333334</v>
      </c>
      <c r="C99" s="78">
        <v>49.98</v>
      </c>
      <c r="D99" s="79">
        <f>ROUND(C99,2)</f>
        <v>49.98</v>
      </c>
      <c r="E99" s="65">
        <v>357.99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81">
        <f>IF(AND(D99&lt;49.85,G99&gt;0),$C$2*ABS(G99)/40000,(SUMPRODUCT(--(G99&gt;$S99:$U99),(G99-$S99:$U99),($V99:$X99)))*E99/40000)</f>
        <v>0</v>
      </c>
      <c r="Z99" s="73">
        <f>IF(AND(C99&gt;=50.1,G99&lt;0),($A$2)*ABS(G99)/40000,0)</f>
        <v>0</v>
      </c>
      <c r="AA99" s="73">
        <f>R99+Y99+Z99</f>
        <v>0</v>
      </c>
      <c r="AB99" s="148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85">
      <c r="A100" s="76">
        <v>0.958333333333333</v>
      </c>
      <c r="B100" s="77">
        <v>0.96875</v>
      </c>
      <c r="C100" s="78">
        <v>49.95</v>
      </c>
      <c r="D100" s="79">
        <f>ROUND(C100,2)</f>
        <v>49.95</v>
      </c>
      <c r="E100" s="65">
        <v>452.7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81">
        <f>IF(AND(D100&lt;49.85,G100&gt;0),$C$2*ABS(G100)/40000,(SUMPRODUCT(--(G100&gt;$S100:$U100),(G100-$S100:$U100),($V100:$X100)))*E100/40000)</f>
        <v>0</v>
      </c>
      <c r="Z100" s="73">
        <f>IF(AND(C100&gt;=50.1,G100&lt;0),($A$2)*ABS(G100)/40000,0)</f>
        <v>0</v>
      </c>
      <c r="AA100" s="73">
        <f>R100+Y100+Z100</f>
        <v>0</v>
      </c>
      <c r="AB100" s="148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85">
      <c r="A101" s="76">
        <v>0.96875</v>
      </c>
      <c r="B101" s="77">
        <v>0.979166666666667</v>
      </c>
      <c r="C101" s="78">
        <v>49.94</v>
      </c>
      <c r="D101" s="79">
        <f>ROUND(C101,2)</f>
        <v>49.94</v>
      </c>
      <c r="E101" s="65">
        <v>484.28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81">
        <f>IF(AND(D101&lt;49.85,G101&gt;0),$C$2*ABS(G101)/40000,(SUMPRODUCT(--(G101&gt;$S101:$U101),(G101-$S101:$U101),($V101:$X101)))*E101/40000)</f>
        <v>0</v>
      </c>
      <c r="Z101" s="73">
        <f>IF(AND(C101&gt;=50.1,G101&lt;0),($A$2)*ABS(G101)/40000,0)</f>
        <v>0</v>
      </c>
      <c r="AA101" s="73">
        <f>R101+Y101+Z101</f>
        <v>0</v>
      </c>
      <c r="AB101" s="148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85">
      <c r="A102" s="76">
        <v>0.979166666666667</v>
      </c>
      <c r="B102" s="77">
        <v>0.989583333333334</v>
      </c>
      <c r="C102" s="78">
        <v>50</v>
      </c>
      <c r="D102" s="79">
        <f>ROUND(C102,2)</f>
        <v>50</v>
      </c>
      <c r="E102" s="65">
        <v>294.84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81">
        <f>IF(AND(D102&lt;49.85,G102&gt;0),$C$2*ABS(G102)/40000,(SUMPRODUCT(--(G102&gt;$S102:$U102),(G102-$S102:$U102),($V102:$X102)))*E102/40000)</f>
        <v>0</v>
      </c>
      <c r="Z102" s="73">
        <f>IF(AND(C102&gt;=50.1,G102&lt;0),($A$2)*ABS(G102)/40000,0)</f>
        <v>0</v>
      </c>
      <c r="AA102" s="73">
        <f>R102+Y102+Z102</f>
        <v>0</v>
      </c>
      <c r="AB102" s="148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85">
      <c r="A103" s="101">
        <v>0.989583333333333</v>
      </c>
      <c r="B103" s="102">
        <v>1</v>
      </c>
      <c r="C103" s="103">
        <v>50.01</v>
      </c>
      <c r="D103" s="104">
        <f>ROUND(C103,2)</f>
        <v>50.01</v>
      </c>
      <c r="E103" s="105">
        <v>235.87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11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114">
        <f>IF(AND(D103&lt;49.85,G103&gt;0),$C$2*ABS(G103)/40000,(SUMPRODUCT(--(G103&gt;$S103:$U103),(G103-$S103:$U103),($V103:$X103)))*E103/40000)</f>
        <v>0</v>
      </c>
      <c r="Z103" s="73">
        <f>IF(AND(C103&gt;=50.1,G103&lt;0),($A$2)*ABS(G103)/40000,0)</f>
        <v>0</v>
      </c>
      <c r="AA103" s="113">
        <f>R103+Y103+Z103</f>
        <v>0</v>
      </c>
      <c r="AB103" s="149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49.95729166666666</v>
      </c>
      <c r="D104" s="118">
        <f>ROUND(C104,2)</f>
        <v>49.96</v>
      </c>
      <c r="E104" s="119">
        <f>AVERAGE(E6:E103)</f>
        <v>416.8648958333331</v>
      </c>
      <c r="F104" s="119">
        <f>AVERAGE(F6:F103)</f>
        <v>8.589999999999996</v>
      </c>
      <c r="G104" s="120">
        <f>SUM(G8:G103)/4</f>
        <v>0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0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0</v>
      </c>
      <c r="AB104" s="125">
        <f>SUM(AB8:AB103)</f>
        <v>0</v>
      </c>
      <c r="AC104" s="126">
        <f>SUM(AC8:AC103)</f>
        <v>0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0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58.9684</v>
      </c>
      <c r="AH152" s="92">
        <f>MIN(AG152,$C$2)</f>
        <v>58.9684</v>
      </c>
    </row>
    <row r="153" spans="1:37" customHeight="1" ht="15.75">
      <c r="AE153" s="17"/>
      <c r="AF153" s="143">
        <f>ROUND((AF152-0.01),2)</f>
        <v>50.03</v>
      </c>
      <c r="AG153" s="144">
        <f>2*$A$2/5</f>
        <v>117.9368</v>
      </c>
      <c r="AH153" s="92">
        <f>MIN(AG153,$C$2)</f>
        <v>117.9368</v>
      </c>
    </row>
    <row r="154" spans="1:37" customHeight="1" ht="15.75">
      <c r="AE154" s="17"/>
      <c r="AF154" s="143">
        <f>ROUND((AF153-0.01),2)</f>
        <v>50.02</v>
      </c>
      <c r="AG154" s="144">
        <f>3*$A$2/5</f>
        <v>176.9052</v>
      </c>
      <c r="AH154" s="92">
        <f>MIN(AG154,$C$2)</f>
        <v>176.9052</v>
      </c>
    </row>
    <row r="155" spans="1:37" customHeight="1" ht="15.75">
      <c r="AE155" s="17"/>
      <c r="AF155" s="143">
        <f>ROUND((AF154-0.01),2)</f>
        <v>50.01</v>
      </c>
      <c r="AG155" s="144">
        <f>4*$A$2/5</f>
        <v>235.8736</v>
      </c>
      <c r="AH155" s="92">
        <f>MIN(AG155,$C$2)</f>
        <v>235.8736</v>
      </c>
    </row>
    <row r="156" spans="1:37" customHeight="1" ht="15.75">
      <c r="AE156" s="17"/>
      <c r="AF156" s="143">
        <f>ROUND((AF155-0.01),2)</f>
        <v>50</v>
      </c>
      <c r="AG156" s="144">
        <f>5*$A$2/5</f>
        <v>294.842</v>
      </c>
      <c r="AH156" s="92">
        <f>MIN(AG156,$C$2)</f>
        <v>294.842</v>
      </c>
    </row>
    <row r="157" spans="1:37" customHeight="1" ht="15.75">
      <c r="AE157" s="17"/>
      <c r="AF157" s="143">
        <f>ROUND((AF156-0.01),2)</f>
        <v>49.99</v>
      </c>
      <c r="AG157" s="144">
        <f>50+15*$A$2/16</f>
        <v>326.414375</v>
      </c>
      <c r="AH157" s="92">
        <f>MIN(AG157,$C$2)</f>
        <v>326.414375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357.98675</v>
      </c>
      <c r="AH158" s="92">
        <f>MIN(AG158,$C$2)</f>
        <v>357.98675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389.559125</v>
      </c>
      <c r="AH159" s="92">
        <f>MIN(AG159,$C$2)</f>
        <v>389.559125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421.1315</v>
      </c>
      <c r="AH160" s="92">
        <f>MIN(AG160,$C$2)</f>
        <v>421.1315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452.703875</v>
      </c>
      <c r="AH161" s="92">
        <f>MIN(AG161,$C$2)</f>
        <v>452.703875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484.27625</v>
      </c>
      <c r="AH162" s="92">
        <f>MIN(AG162,$C$2)</f>
        <v>484.27625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515.848625</v>
      </c>
      <c r="AH163" s="92">
        <f>MIN(AG163,$C$2)</f>
        <v>515.848625</v>
      </c>
    </row>
    <row r="164" spans="1:37" customHeight="1" ht="15">
      <c r="AE164" s="17"/>
      <c r="AF164" s="143">
        <f>ROUND((AF163-0.01),2)</f>
        <v>49.92</v>
      </c>
      <c r="AG164" s="144">
        <f>400+8*$A$2/16</f>
        <v>547.421</v>
      </c>
      <c r="AH164" s="145">
        <f>MIN(AG164,$C$2)</f>
        <v>547.421</v>
      </c>
    </row>
    <row r="165" spans="1:37" customHeight="1" ht="15">
      <c r="AE165" s="17"/>
      <c r="AF165" s="143">
        <f>ROUND((AF164-0.01),2)</f>
        <v>49.91</v>
      </c>
      <c r="AG165" s="144">
        <f>450+7*$A$2/16</f>
        <v>578.993375</v>
      </c>
      <c r="AH165" s="145">
        <f>MIN(AG165,$C$2)</f>
        <v>578.993375</v>
      </c>
    </row>
    <row r="166" spans="1:37" customHeight="1" ht="15">
      <c r="AE166" s="17"/>
      <c r="AF166" s="143">
        <f>ROUND((AF165-0.01),2)</f>
        <v>49.9</v>
      </c>
      <c r="AG166" s="144">
        <f>500+6*$A$2/16</f>
        <v>610.56575</v>
      </c>
      <c r="AH166" s="145">
        <f>MIN(AG166,$C$2)</f>
        <v>610.56575</v>
      </c>
    </row>
    <row r="167" spans="1:37" customHeight="1" ht="15">
      <c r="AE167" s="17"/>
      <c r="AF167" s="143">
        <f>ROUND((AF166-0.01),2)</f>
        <v>49.89</v>
      </c>
      <c r="AG167" s="144">
        <f>550+5*$A$2/16</f>
        <v>642.1381249999999</v>
      </c>
      <c r="AH167" s="145">
        <f>MIN(AG167,$C$2)</f>
        <v>642.1381249999999</v>
      </c>
    </row>
    <row r="168" spans="1:37" customHeight="1" ht="15">
      <c r="AE168" s="17"/>
      <c r="AF168" s="143">
        <f>ROUND((AF167-0.01),2)</f>
        <v>49.88</v>
      </c>
      <c r="AG168" s="144">
        <f>600+4*$A$2/16</f>
        <v>673.7105</v>
      </c>
      <c r="AH168" s="145">
        <f>MIN(AG168,$C$2)</f>
        <v>673.7105</v>
      </c>
    </row>
    <row r="169" spans="1:37" customHeight="1" ht="15">
      <c r="AE169" s="17"/>
      <c r="AF169" s="143">
        <f>ROUND((AF168-0.01),2)</f>
        <v>49.87</v>
      </c>
      <c r="AG169" s="144">
        <f>650+3*$A$2/16</f>
        <v>705.282875</v>
      </c>
      <c r="AH169" s="145">
        <f>MIN(AG169,$C$2)</f>
        <v>705.282875</v>
      </c>
    </row>
    <row r="170" spans="1:37" customHeight="1" ht="15">
      <c r="AE170" s="17"/>
      <c r="AF170" s="143">
        <f>ROUND((AF169-0.01),2)</f>
        <v>49.86</v>
      </c>
      <c r="AG170" s="144">
        <f>700+2*$A$2/16</f>
        <v>736.85525</v>
      </c>
      <c r="AH170" s="145">
        <f>MIN(AG170,$C$2)</f>
        <v>736.85525</v>
      </c>
    </row>
    <row r="171" spans="1:37" customHeight="1" ht="15">
      <c r="AE171" s="17"/>
      <c r="AF171" s="143">
        <f>ROUND((AF170-0.01),2)</f>
        <v>49.85</v>
      </c>
      <c r="AG171" s="144">
        <f>750+1*$A$2/16</f>
        <v>768.427625</v>
      </c>
      <c r="AH171" s="145">
        <f>MIN(AG171,$C$2)</f>
        <v>768.427625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9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0">
    <cfRule type="cellIs" dxfId="2" priority="293" operator="greaterThan">
      <formula>0</formula>
    </cfRule>
  </conditionalFormatting>
  <conditionalFormatting sqref="O11">
    <cfRule type="cellIs" dxfId="2" priority="294" operator="greaterThan">
      <formula>0</formula>
    </cfRule>
  </conditionalFormatting>
  <conditionalFormatting sqref="O11">
    <cfRule type="cellIs" dxfId="2" priority="295" operator="greaterThan">
      <formula>0</formula>
    </cfRule>
  </conditionalFormatting>
  <conditionalFormatting sqref="O12">
    <cfRule type="cellIs" dxfId="2" priority="296" operator="greaterThan">
      <formula>0</formula>
    </cfRule>
  </conditionalFormatting>
  <conditionalFormatting sqref="O12">
    <cfRule type="cellIs" dxfId="2" priority="297" operator="greaterThan">
      <formula>0</formula>
    </cfRule>
  </conditionalFormatting>
  <conditionalFormatting sqref="O13">
    <cfRule type="cellIs" dxfId="2" priority="298" operator="greaterThan">
      <formula>0</formula>
    </cfRule>
  </conditionalFormatting>
  <conditionalFormatting sqref="O13">
    <cfRule type="cellIs" dxfId="2" priority="299" operator="greaterThan">
      <formula>0</formula>
    </cfRule>
  </conditionalFormatting>
  <conditionalFormatting sqref="O14">
    <cfRule type="cellIs" dxfId="2" priority="300" operator="greaterThan">
      <formula>0</formula>
    </cfRule>
  </conditionalFormatting>
  <conditionalFormatting sqref="O14">
    <cfRule type="cellIs" dxfId="2" priority="301" operator="greaterThan">
      <formula>0</formula>
    </cfRule>
  </conditionalFormatting>
  <conditionalFormatting sqref="O15">
    <cfRule type="cellIs" dxfId="2" priority="302" operator="greaterThan">
      <formula>0</formula>
    </cfRule>
  </conditionalFormatting>
  <conditionalFormatting sqref="O15">
    <cfRule type="cellIs" dxfId="2" priority="303" operator="greaterThan">
      <formula>0</formula>
    </cfRule>
  </conditionalFormatting>
  <conditionalFormatting sqref="O16">
    <cfRule type="cellIs" dxfId="2" priority="304" operator="greaterThan">
      <formula>0</formula>
    </cfRule>
  </conditionalFormatting>
  <conditionalFormatting sqref="O16">
    <cfRule type="cellIs" dxfId="2" priority="305" operator="greaterThan">
      <formula>0</formula>
    </cfRule>
  </conditionalFormatting>
  <conditionalFormatting sqref="O17">
    <cfRule type="cellIs" dxfId="2" priority="306" operator="greaterThan">
      <formula>0</formula>
    </cfRule>
  </conditionalFormatting>
  <conditionalFormatting sqref="O17">
    <cfRule type="cellIs" dxfId="2" priority="307" operator="greaterThan">
      <formula>0</formula>
    </cfRule>
  </conditionalFormatting>
  <conditionalFormatting sqref="O18">
    <cfRule type="cellIs" dxfId="2" priority="308" operator="greaterThan">
      <formula>0</formula>
    </cfRule>
  </conditionalFormatting>
  <conditionalFormatting sqref="O18">
    <cfRule type="cellIs" dxfId="2" priority="309" operator="greaterThan">
      <formula>0</formula>
    </cfRule>
  </conditionalFormatting>
  <conditionalFormatting sqref="O19">
    <cfRule type="cellIs" dxfId="2" priority="310" operator="greaterThan">
      <formula>0</formula>
    </cfRule>
  </conditionalFormatting>
  <conditionalFormatting sqref="O19">
    <cfRule type="cellIs" dxfId="2" priority="311" operator="greaterThan">
      <formula>0</formula>
    </cfRule>
  </conditionalFormatting>
  <conditionalFormatting sqref="O20">
    <cfRule type="cellIs" dxfId="2" priority="312" operator="greaterThan">
      <formula>0</formula>
    </cfRule>
  </conditionalFormatting>
  <conditionalFormatting sqref="O20">
    <cfRule type="cellIs" dxfId="2" priority="313" operator="greaterThan">
      <formula>0</formula>
    </cfRule>
  </conditionalFormatting>
  <conditionalFormatting sqref="O21">
    <cfRule type="cellIs" dxfId="2" priority="314" operator="greaterThan">
      <formula>0</formula>
    </cfRule>
  </conditionalFormatting>
  <conditionalFormatting sqref="O21">
    <cfRule type="cellIs" dxfId="2" priority="315" operator="greaterThan">
      <formula>0</formula>
    </cfRule>
  </conditionalFormatting>
  <conditionalFormatting sqref="O22">
    <cfRule type="cellIs" dxfId="2" priority="316" operator="greaterThan">
      <formula>0</formula>
    </cfRule>
  </conditionalFormatting>
  <conditionalFormatting sqref="O22">
    <cfRule type="cellIs" dxfId="2" priority="317" operator="greaterThan">
      <formula>0</formula>
    </cfRule>
  </conditionalFormatting>
  <conditionalFormatting sqref="O23">
    <cfRule type="cellIs" dxfId="2" priority="318" operator="greaterThan">
      <formula>0</formula>
    </cfRule>
  </conditionalFormatting>
  <conditionalFormatting sqref="O23">
    <cfRule type="cellIs" dxfId="2" priority="319" operator="greaterThan">
      <formula>0</formula>
    </cfRule>
  </conditionalFormatting>
  <conditionalFormatting sqref="O24">
    <cfRule type="cellIs" dxfId="2" priority="320" operator="greaterThan">
      <formula>0</formula>
    </cfRule>
  </conditionalFormatting>
  <conditionalFormatting sqref="O24">
    <cfRule type="cellIs" dxfId="2" priority="321" operator="greaterThan">
      <formula>0</formula>
    </cfRule>
  </conditionalFormatting>
  <conditionalFormatting sqref="O25">
    <cfRule type="cellIs" dxfId="2" priority="322" operator="greaterThan">
      <formula>0</formula>
    </cfRule>
  </conditionalFormatting>
  <conditionalFormatting sqref="O25">
    <cfRule type="cellIs" dxfId="2" priority="323" operator="greaterThan">
      <formula>0</formula>
    </cfRule>
  </conditionalFormatting>
  <conditionalFormatting sqref="O26">
    <cfRule type="cellIs" dxfId="2" priority="324" operator="greaterThan">
      <formula>0</formula>
    </cfRule>
  </conditionalFormatting>
  <conditionalFormatting sqref="O26">
    <cfRule type="cellIs" dxfId="2" priority="325" operator="greaterThan">
      <formula>0</formula>
    </cfRule>
  </conditionalFormatting>
  <conditionalFormatting sqref="O27">
    <cfRule type="cellIs" dxfId="2" priority="326" operator="greaterThan">
      <formula>0</formula>
    </cfRule>
  </conditionalFormatting>
  <conditionalFormatting sqref="O27">
    <cfRule type="cellIs" dxfId="2" priority="327" operator="greaterThan">
      <formula>0</formula>
    </cfRule>
  </conditionalFormatting>
  <conditionalFormatting sqref="O28">
    <cfRule type="cellIs" dxfId="2" priority="328" operator="greaterThan">
      <formula>0</formula>
    </cfRule>
  </conditionalFormatting>
  <conditionalFormatting sqref="O28">
    <cfRule type="cellIs" dxfId="2" priority="329" operator="greaterThan">
      <formula>0</formula>
    </cfRule>
  </conditionalFormatting>
  <conditionalFormatting sqref="O29">
    <cfRule type="cellIs" dxfId="2" priority="330" operator="greaterThan">
      <formula>0</formula>
    </cfRule>
  </conditionalFormatting>
  <conditionalFormatting sqref="O29">
    <cfRule type="cellIs" dxfId="2" priority="331" operator="greaterThan">
      <formula>0</formula>
    </cfRule>
  </conditionalFormatting>
  <conditionalFormatting sqref="O30">
    <cfRule type="cellIs" dxfId="2" priority="332" operator="greaterThan">
      <formula>0</formula>
    </cfRule>
  </conditionalFormatting>
  <conditionalFormatting sqref="O30">
    <cfRule type="cellIs" dxfId="2" priority="333" operator="greaterThan">
      <formula>0</formula>
    </cfRule>
  </conditionalFormatting>
  <conditionalFormatting sqref="O31">
    <cfRule type="cellIs" dxfId="2" priority="334" operator="greaterThan">
      <formula>0</formula>
    </cfRule>
  </conditionalFormatting>
  <conditionalFormatting sqref="O31">
    <cfRule type="cellIs" dxfId="2" priority="335" operator="greaterThan">
      <formula>0</formula>
    </cfRule>
  </conditionalFormatting>
  <conditionalFormatting sqref="O32">
    <cfRule type="cellIs" dxfId="2" priority="336" operator="greaterThan">
      <formula>0</formula>
    </cfRule>
  </conditionalFormatting>
  <conditionalFormatting sqref="O32">
    <cfRule type="cellIs" dxfId="2" priority="337" operator="greaterThan">
      <formula>0</formula>
    </cfRule>
  </conditionalFormatting>
  <conditionalFormatting sqref="O33">
    <cfRule type="cellIs" dxfId="2" priority="338" operator="greaterThan">
      <formula>0</formula>
    </cfRule>
  </conditionalFormatting>
  <conditionalFormatting sqref="O33">
    <cfRule type="cellIs" dxfId="2" priority="339" operator="greaterThan">
      <formula>0</formula>
    </cfRule>
  </conditionalFormatting>
  <conditionalFormatting sqref="O34">
    <cfRule type="cellIs" dxfId="2" priority="340" operator="greaterThan">
      <formula>0</formula>
    </cfRule>
  </conditionalFormatting>
  <conditionalFormatting sqref="O34">
    <cfRule type="cellIs" dxfId="2" priority="341" operator="greaterThan">
      <formula>0</formula>
    </cfRule>
  </conditionalFormatting>
  <conditionalFormatting sqref="O35">
    <cfRule type="cellIs" dxfId="2" priority="342" operator="greaterThan">
      <formula>0</formula>
    </cfRule>
  </conditionalFormatting>
  <conditionalFormatting sqref="O35">
    <cfRule type="cellIs" dxfId="2" priority="343" operator="greaterThan">
      <formula>0</formula>
    </cfRule>
  </conditionalFormatting>
  <conditionalFormatting sqref="O36">
    <cfRule type="cellIs" dxfId="2" priority="344" operator="greaterThan">
      <formula>0</formula>
    </cfRule>
  </conditionalFormatting>
  <conditionalFormatting sqref="O36">
    <cfRule type="cellIs" dxfId="2" priority="345" operator="greaterThan">
      <formula>0</formula>
    </cfRule>
  </conditionalFormatting>
  <conditionalFormatting sqref="O37">
    <cfRule type="cellIs" dxfId="2" priority="346" operator="greaterThan">
      <formula>0</formula>
    </cfRule>
  </conditionalFormatting>
  <conditionalFormatting sqref="O37">
    <cfRule type="cellIs" dxfId="2" priority="347" operator="greaterThan">
      <formula>0</formula>
    </cfRule>
  </conditionalFormatting>
  <conditionalFormatting sqref="O38">
    <cfRule type="cellIs" dxfId="2" priority="348" operator="greaterThan">
      <formula>0</formula>
    </cfRule>
  </conditionalFormatting>
  <conditionalFormatting sqref="O38">
    <cfRule type="cellIs" dxfId="2" priority="349" operator="greaterThan">
      <formula>0</formula>
    </cfRule>
  </conditionalFormatting>
  <conditionalFormatting sqref="O39">
    <cfRule type="cellIs" dxfId="2" priority="350" operator="greaterThan">
      <formula>0</formula>
    </cfRule>
  </conditionalFormatting>
  <conditionalFormatting sqref="O39">
    <cfRule type="cellIs" dxfId="2" priority="351" operator="greaterThan">
      <formula>0</formula>
    </cfRule>
  </conditionalFormatting>
  <conditionalFormatting sqref="O40">
    <cfRule type="cellIs" dxfId="2" priority="352" operator="greaterThan">
      <formula>0</formula>
    </cfRule>
  </conditionalFormatting>
  <conditionalFormatting sqref="O40">
    <cfRule type="cellIs" dxfId="2" priority="353" operator="greaterThan">
      <formula>0</formula>
    </cfRule>
  </conditionalFormatting>
  <conditionalFormatting sqref="O41">
    <cfRule type="cellIs" dxfId="2" priority="354" operator="greaterThan">
      <formula>0</formula>
    </cfRule>
  </conditionalFormatting>
  <conditionalFormatting sqref="O41">
    <cfRule type="cellIs" dxfId="2" priority="355" operator="greaterThan">
      <formula>0</formula>
    </cfRule>
  </conditionalFormatting>
  <conditionalFormatting sqref="O42">
    <cfRule type="cellIs" dxfId="2" priority="356" operator="greaterThan">
      <formula>0</formula>
    </cfRule>
  </conditionalFormatting>
  <conditionalFormatting sqref="O42">
    <cfRule type="cellIs" dxfId="2" priority="357" operator="greaterThan">
      <formula>0</formula>
    </cfRule>
  </conditionalFormatting>
  <conditionalFormatting sqref="O43">
    <cfRule type="cellIs" dxfId="2" priority="358" operator="greaterThan">
      <formula>0</formula>
    </cfRule>
  </conditionalFormatting>
  <conditionalFormatting sqref="O43">
    <cfRule type="cellIs" dxfId="2" priority="359" operator="greaterThan">
      <formula>0</formula>
    </cfRule>
  </conditionalFormatting>
  <conditionalFormatting sqref="O44">
    <cfRule type="cellIs" dxfId="2" priority="360" operator="greaterThan">
      <formula>0</formula>
    </cfRule>
  </conditionalFormatting>
  <conditionalFormatting sqref="O44">
    <cfRule type="cellIs" dxfId="2" priority="361" operator="greaterThan">
      <formula>0</formula>
    </cfRule>
  </conditionalFormatting>
  <conditionalFormatting sqref="O45">
    <cfRule type="cellIs" dxfId="2" priority="362" operator="greaterThan">
      <formula>0</formula>
    </cfRule>
  </conditionalFormatting>
  <conditionalFormatting sqref="O45">
    <cfRule type="cellIs" dxfId="2" priority="363" operator="greaterThan">
      <formula>0</formula>
    </cfRule>
  </conditionalFormatting>
  <conditionalFormatting sqref="O46">
    <cfRule type="cellIs" dxfId="2" priority="364" operator="greaterThan">
      <formula>0</formula>
    </cfRule>
  </conditionalFormatting>
  <conditionalFormatting sqref="O46">
    <cfRule type="cellIs" dxfId="2" priority="365" operator="greaterThan">
      <formula>0</formula>
    </cfRule>
  </conditionalFormatting>
  <conditionalFormatting sqref="O47">
    <cfRule type="cellIs" dxfId="2" priority="366" operator="greaterThan">
      <formula>0</formula>
    </cfRule>
  </conditionalFormatting>
  <conditionalFormatting sqref="O47">
    <cfRule type="cellIs" dxfId="2" priority="367" operator="greaterThan">
      <formula>0</formula>
    </cfRule>
  </conditionalFormatting>
  <conditionalFormatting sqref="O48">
    <cfRule type="cellIs" dxfId="2" priority="368" operator="greaterThan">
      <formula>0</formula>
    </cfRule>
  </conditionalFormatting>
  <conditionalFormatting sqref="O48">
    <cfRule type="cellIs" dxfId="2" priority="369" operator="greaterThan">
      <formula>0</formula>
    </cfRule>
  </conditionalFormatting>
  <conditionalFormatting sqref="O49">
    <cfRule type="cellIs" dxfId="2" priority="370" operator="greaterThan">
      <formula>0</formula>
    </cfRule>
  </conditionalFormatting>
  <conditionalFormatting sqref="O49">
    <cfRule type="cellIs" dxfId="2" priority="371" operator="greaterThan">
      <formula>0</formula>
    </cfRule>
  </conditionalFormatting>
  <conditionalFormatting sqref="O50">
    <cfRule type="cellIs" dxfId="2" priority="372" operator="greaterThan">
      <formula>0</formula>
    </cfRule>
  </conditionalFormatting>
  <conditionalFormatting sqref="O50">
    <cfRule type="cellIs" dxfId="2" priority="373" operator="greaterThan">
      <formula>0</formula>
    </cfRule>
  </conditionalFormatting>
  <conditionalFormatting sqref="O51">
    <cfRule type="cellIs" dxfId="2" priority="374" operator="greaterThan">
      <formula>0</formula>
    </cfRule>
  </conditionalFormatting>
  <conditionalFormatting sqref="O51">
    <cfRule type="cellIs" dxfId="2" priority="375" operator="greaterThan">
      <formula>0</formula>
    </cfRule>
  </conditionalFormatting>
  <conditionalFormatting sqref="O52">
    <cfRule type="cellIs" dxfId="2" priority="376" operator="greaterThan">
      <formula>0</formula>
    </cfRule>
  </conditionalFormatting>
  <conditionalFormatting sqref="O52">
    <cfRule type="cellIs" dxfId="2" priority="377" operator="greaterThan">
      <formula>0</formula>
    </cfRule>
  </conditionalFormatting>
  <conditionalFormatting sqref="O53">
    <cfRule type="cellIs" dxfId="2" priority="378" operator="greaterThan">
      <formula>0</formula>
    </cfRule>
  </conditionalFormatting>
  <conditionalFormatting sqref="O53">
    <cfRule type="cellIs" dxfId="2" priority="379" operator="greaterThan">
      <formula>0</formula>
    </cfRule>
  </conditionalFormatting>
  <conditionalFormatting sqref="O54">
    <cfRule type="cellIs" dxfId="2" priority="380" operator="greaterThan">
      <formula>0</formula>
    </cfRule>
  </conditionalFormatting>
  <conditionalFormatting sqref="O54">
    <cfRule type="cellIs" dxfId="2" priority="381" operator="greaterThan">
      <formula>0</formula>
    </cfRule>
  </conditionalFormatting>
  <conditionalFormatting sqref="O55">
    <cfRule type="cellIs" dxfId="2" priority="382" operator="greaterThan">
      <formula>0</formula>
    </cfRule>
  </conditionalFormatting>
  <conditionalFormatting sqref="O55">
    <cfRule type="cellIs" dxfId="2" priority="383" operator="greaterThan">
      <formula>0</formula>
    </cfRule>
  </conditionalFormatting>
  <conditionalFormatting sqref="O56">
    <cfRule type="cellIs" dxfId="2" priority="384" operator="greaterThan">
      <formula>0</formula>
    </cfRule>
  </conditionalFormatting>
  <conditionalFormatting sqref="O56">
    <cfRule type="cellIs" dxfId="2" priority="385" operator="greaterThan">
      <formula>0</formula>
    </cfRule>
  </conditionalFormatting>
  <conditionalFormatting sqref="O57">
    <cfRule type="cellIs" dxfId="2" priority="386" operator="greaterThan">
      <formula>0</formula>
    </cfRule>
  </conditionalFormatting>
  <conditionalFormatting sqref="O57">
    <cfRule type="cellIs" dxfId="2" priority="387" operator="greaterThan">
      <formula>0</formula>
    </cfRule>
  </conditionalFormatting>
  <conditionalFormatting sqref="O58">
    <cfRule type="cellIs" dxfId="2" priority="388" operator="greaterThan">
      <formula>0</formula>
    </cfRule>
  </conditionalFormatting>
  <conditionalFormatting sqref="O58">
    <cfRule type="cellIs" dxfId="2" priority="389" operator="greaterThan">
      <formula>0</formula>
    </cfRule>
  </conditionalFormatting>
  <conditionalFormatting sqref="O59">
    <cfRule type="cellIs" dxfId="2" priority="390" operator="greaterThan">
      <formula>0</formula>
    </cfRule>
  </conditionalFormatting>
  <conditionalFormatting sqref="O59">
    <cfRule type="cellIs" dxfId="2" priority="391" operator="greaterThan">
      <formula>0</formula>
    </cfRule>
  </conditionalFormatting>
  <conditionalFormatting sqref="O60">
    <cfRule type="cellIs" dxfId="2" priority="392" operator="greaterThan">
      <formula>0</formula>
    </cfRule>
  </conditionalFormatting>
  <conditionalFormatting sqref="O60">
    <cfRule type="cellIs" dxfId="2" priority="393" operator="greaterThan">
      <formula>0</formula>
    </cfRule>
  </conditionalFormatting>
  <conditionalFormatting sqref="O61">
    <cfRule type="cellIs" dxfId="2" priority="394" operator="greaterThan">
      <formula>0</formula>
    </cfRule>
  </conditionalFormatting>
  <conditionalFormatting sqref="O61">
    <cfRule type="cellIs" dxfId="2" priority="395" operator="greaterThan">
      <formula>0</formula>
    </cfRule>
  </conditionalFormatting>
  <conditionalFormatting sqref="O62">
    <cfRule type="cellIs" dxfId="2" priority="396" operator="greaterThan">
      <formula>0</formula>
    </cfRule>
  </conditionalFormatting>
  <conditionalFormatting sqref="O62">
    <cfRule type="cellIs" dxfId="2" priority="397" operator="greaterThan">
      <formula>0</formula>
    </cfRule>
  </conditionalFormatting>
  <conditionalFormatting sqref="O63">
    <cfRule type="cellIs" dxfId="2" priority="398" operator="greaterThan">
      <formula>0</formula>
    </cfRule>
  </conditionalFormatting>
  <conditionalFormatting sqref="O63">
    <cfRule type="cellIs" dxfId="2" priority="399" operator="greaterThan">
      <formula>0</formula>
    </cfRule>
  </conditionalFormatting>
  <conditionalFormatting sqref="O64">
    <cfRule type="cellIs" dxfId="2" priority="400" operator="greaterThan">
      <formula>0</formula>
    </cfRule>
  </conditionalFormatting>
  <conditionalFormatting sqref="O64">
    <cfRule type="cellIs" dxfId="2" priority="401" operator="greaterThan">
      <formula>0</formula>
    </cfRule>
  </conditionalFormatting>
  <conditionalFormatting sqref="O65">
    <cfRule type="cellIs" dxfId="2" priority="402" operator="greaterThan">
      <formula>0</formula>
    </cfRule>
  </conditionalFormatting>
  <conditionalFormatting sqref="O65">
    <cfRule type="cellIs" dxfId="2" priority="403" operator="greaterThan">
      <formula>0</formula>
    </cfRule>
  </conditionalFormatting>
  <conditionalFormatting sqref="O66">
    <cfRule type="cellIs" dxfId="2" priority="404" operator="greaterThan">
      <formula>0</formula>
    </cfRule>
  </conditionalFormatting>
  <conditionalFormatting sqref="O66">
    <cfRule type="cellIs" dxfId="2" priority="405" operator="greaterThan">
      <formula>0</formula>
    </cfRule>
  </conditionalFormatting>
  <conditionalFormatting sqref="O67">
    <cfRule type="cellIs" dxfId="2" priority="406" operator="greaterThan">
      <formula>0</formula>
    </cfRule>
  </conditionalFormatting>
  <conditionalFormatting sqref="O67">
    <cfRule type="cellIs" dxfId="2" priority="407" operator="greaterThan">
      <formula>0</formula>
    </cfRule>
  </conditionalFormatting>
  <conditionalFormatting sqref="O68">
    <cfRule type="cellIs" dxfId="2" priority="408" operator="greaterThan">
      <formula>0</formula>
    </cfRule>
  </conditionalFormatting>
  <conditionalFormatting sqref="O68">
    <cfRule type="cellIs" dxfId="2" priority="409" operator="greaterThan">
      <formula>0</formula>
    </cfRule>
  </conditionalFormatting>
  <conditionalFormatting sqref="O69">
    <cfRule type="cellIs" dxfId="2" priority="410" operator="greaterThan">
      <formula>0</formula>
    </cfRule>
  </conditionalFormatting>
  <conditionalFormatting sqref="O69">
    <cfRule type="cellIs" dxfId="2" priority="411" operator="greaterThan">
      <formula>0</formula>
    </cfRule>
  </conditionalFormatting>
  <conditionalFormatting sqref="O70">
    <cfRule type="cellIs" dxfId="2" priority="412" operator="greaterThan">
      <formula>0</formula>
    </cfRule>
  </conditionalFormatting>
  <conditionalFormatting sqref="O70">
    <cfRule type="cellIs" dxfId="2" priority="413" operator="greaterThan">
      <formula>0</formula>
    </cfRule>
  </conditionalFormatting>
  <conditionalFormatting sqref="O71">
    <cfRule type="cellIs" dxfId="2" priority="414" operator="greaterThan">
      <formula>0</formula>
    </cfRule>
  </conditionalFormatting>
  <conditionalFormatting sqref="O71">
    <cfRule type="cellIs" dxfId="2" priority="415" operator="greaterThan">
      <formula>0</formula>
    </cfRule>
  </conditionalFormatting>
  <conditionalFormatting sqref="O72">
    <cfRule type="cellIs" dxfId="2" priority="416" operator="greaterThan">
      <formula>0</formula>
    </cfRule>
  </conditionalFormatting>
  <conditionalFormatting sqref="O72">
    <cfRule type="cellIs" dxfId="2" priority="417" operator="greaterThan">
      <formula>0</formula>
    </cfRule>
  </conditionalFormatting>
  <conditionalFormatting sqref="O73">
    <cfRule type="cellIs" dxfId="2" priority="418" operator="greaterThan">
      <formula>0</formula>
    </cfRule>
  </conditionalFormatting>
  <conditionalFormatting sqref="O73">
    <cfRule type="cellIs" dxfId="2" priority="419" operator="greaterThan">
      <formula>0</formula>
    </cfRule>
  </conditionalFormatting>
  <conditionalFormatting sqref="O74">
    <cfRule type="cellIs" dxfId="2" priority="420" operator="greaterThan">
      <formula>0</formula>
    </cfRule>
  </conditionalFormatting>
  <conditionalFormatting sqref="O74">
    <cfRule type="cellIs" dxfId="2" priority="421" operator="greaterThan">
      <formula>0</formula>
    </cfRule>
  </conditionalFormatting>
  <conditionalFormatting sqref="O75">
    <cfRule type="cellIs" dxfId="2" priority="422" operator="greaterThan">
      <formula>0</formula>
    </cfRule>
  </conditionalFormatting>
  <conditionalFormatting sqref="O75">
    <cfRule type="cellIs" dxfId="2" priority="423" operator="greaterThan">
      <formula>0</formula>
    </cfRule>
  </conditionalFormatting>
  <conditionalFormatting sqref="O76">
    <cfRule type="cellIs" dxfId="2" priority="424" operator="greaterThan">
      <formula>0</formula>
    </cfRule>
  </conditionalFormatting>
  <conditionalFormatting sqref="O76">
    <cfRule type="cellIs" dxfId="2" priority="425" operator="greaterThan">
      <formula>0</formula>
    </cfRule>
  </conditionalFormatting>
  <conditionalFormatting sqref="O77">
    <cfRule type="cellIs" dxfId="2" priority="426" operator="greaterThan">
      <formula>0</formula>
    </cfRule>
  </conditionalFormatting>
  <conditionalFormatting sqref="O77">
    <cfRule type="cellIs" dxfId="2" priority="427" operator="greaterThan">
      <formula>0</formula>
    </cfRule>
  </conditionalFormatting>
  <conditionalFormatting sqref="O78">
    <cfRule type="cellIs" dxfId="2" priority="428" operator="greaterThan">
      <formula>0</formula>
    </cfRule>
  </conditionalFormatting>
  <conditionalFormatting sqref="O78">
    <cfRule type="cellIs" dxfId="2" priority="429" operator="greaterThan">
      <formula>0</formula>
    </cfRule>
  </conditionalFormatting>
  <conditionalFormatting sqref="O79">
    <cfRule type="cellIs" dxfId="2" priority="430" operator="greaterThan">
      <formula>0</formula>
    </cfRule>
  </conditionalFormatting>
  <conditionalFormatting sqref="O79">
    <cfRule type="cellIs" dxfId="2" priority="431" operator="greaterThan">
      <formula>0</formula>
    </cfRule>
  </conditionalFormatting>
  <conditionalFormatting sqref="O80">
    <cfRule type="cellIs" dxfId="2" priority="432" operator="greaterThan">
      <formula>0</formula>
    </cfRule>
  </conditionalFormatting>
  <conditionalFormatting sqref="O80">
    <cfRule type="cellIs" dxfId="2" priority="433" operator="greaterThan">
      <formula>0</formula>
    </cfRule>
  </conditionalFormatting>
  <conditionalFormatting sqref="O81">
    <cfRule type="cellIs" dxfId="2" priority="434" operator="greaterThan">
      <formula>0</formula>
    </cfRule>
  </conditionalFormatting>
  <conditionalFormatting sqref="O81">
    <cfRule type="cellIs" dxfId="2" priority="435" operator="greaterThan">
      <formula>0</formula>
    </cfRule>
  </conditionalFormatting>
  <conditionalFormatting sqref="O82">
    <cfRule type="cellIs" dxfId="2" priority="436" operator="greaterThan">
      <formula>0</formula>
    </cfRule>
  </conditionalFormatting>
  <conditionalFormatting sqref="O82">
    <cfRule type="cellIs" dxfId="2" priority="437" operator="greaterThan">
      <formula>0</formula>
    </cfRule>
  </conditionalFormatting>
  <conditionalFormatting sqref="O83">
    <cfRule type="cellIs" dxfId="2" priority="438" operator="greaterThan">
      <formula>0</formula>
    </cfRule>
  </conditionalFormatting>
  <conditionalFormatting sqref="O83">
    <cfRule type="cellIs" dxfId="2" priority="439" operator="greaterThan">
      <formula>0</formula>
    </cfRule>
  </conditionalFormatting>
  <conditionalFormatting sqref="O84">
    <cfRule type="cellIs" dxfId="2" priority="440" operator="greaterThan">
      <formula>0</formula>
    </cfRule>
  </conditionalFormatting>
  <conditionalFormatting sqref="O84">
    <cfRule type="cellIs" dxfId="2" priority="441" operator="greaterThan">
      <formula>0</formula>
    </cfRule>
  </conditionalFormatting>
  <conditionalFormatting sqref="O85">
    <cfRule type="cellIs" dxfId="2" priority="442" operator="greaterThan">
      <formula>0</formula>
    </cfRule>
  </conditionalFormatting>
  <conditionalFormatting sqref="O85">
    <cfRule type="cellIs" dxfId="2" priority="443" operator="greaterThan">
      <formula>0</formula>
    </cfRule>
  </conditionalFormatting>
  <conditionalFormatting sqref="O86">
    <cfRule type="cellIs" dxfId="2" priority="444" operator="greaterThan">
      <formula>0</formula>
    </cfRule>
  </conditionalFormatting>
  <conditionalFormatting sqref="O86">
    <cfRule type="cellIs" dxfId="2" priority="445" operator="greaterThan">
      <formula>0</formula>
    </cfRule>
  </conditionalFormatting>
  <conditionalFormatting sqref="O87">
    <cfRule type="cellIs" dxfId="2" priority="446" operator="greaterThan">
      <formula>0</formula>
    </cfRule>
  </conditionalFormatting>
  <conditionalFormatting sqref="O87">
    <cfRule type="cellIs" dxfId="2" priority="447" operator="greaterThan">
      <formula>0</formula>
    </cfRule>
  </conditionalFormatting>
  <conditionalFormatting sqref="O88">
    <cfRule type="cellIs" dxfId="2" priority="448" operator="greaterThan">
      <formula>0</formula>
    </cfRule>
  </conditionalFormatting>
  <conditionalFormatting sqref="O88">
    <cfRule type="cellIs" dxfId="2" priority="449" operator="greaterThan">
      <formula>0</formula>
    </cfRule>
  </conditionalFormatting>
  <conditionalFormatting sqref="O89">
    <cfRule type="cellIs" dxfId="2" priority="450" operator="greaterThan">
      <formula>0</formula>
    </cfRule>
  </conditionalFormatting>
  <conditionalFormatting sqref="O89">
    <cfRule type="cellIs" dxfId="2" priority="451" operator="greaterThan">
      <formula>0</formula>
    </cfRule>
  </conditionalFormatting>
  <conditionalFormatting sqref="O90">
    <cfRule type="cellIs" dxfId="2" priority="452" operator="greaterThan">
      <formula>0</formula>
    </cfRule>
  </conditionalFormatting>
  <conditionalFormatting sqref="O90">
    <cfRule type="cellIs" dxfId="2" priority="453" operator="greaterThan">
      <formula>0</formula>
    </cfRule>
  </conditionalFormatting>
  <conditionalFormatting sqref="O91">
    <cfRule type="cellIs" dxfId="2" priority="454" operator="greaterThan">
      <formula>0</formula>
    </cfRule>
  </conditionalFormatting>
  <conditionalFormatting sqref="O91">
    <cfRule type="cellIs" dxfId="2" priority="455" operator="greaterThan">
      <formula>0</formula>
    </cfRule>
  </conditionalFormatting>
  <conditionalFormatting sqref="O92">
    <cfRule type="cellIs" dxfId="2" priority="456" operator="greaterThan">
      <formula>0</formula>
    </cfRule>
  </conditionalFormatting>
  <conditionalFormatting sqref="O92">
    <cfRule type="cellIs" dxfId="2" priority="457" operator="greaterThan">
      <formula>0</formula>
    </cfRule>
  </conditionalFormatting>
  <conditionalFormatting sqref="O93">
    <cfRule type="cellIs" dxfId="2" priority="458" operator="greaterThan">
      <formula>0</formula>
    </cfRule>
  </conditionalFormatting>
  <conditionalFormatting sqref="O93">
    <cfRule type="cellIs" dxfId="2" priority="459" operator="greaterThan">
      <formula>0</formula>
    </cfRule>
  </conditionalFormatting>
  <conditionalFormatting sqref="O94">
    <cfRule type="cellIs" dxfId="2" priority="460" operator="greaterThan">
      <formula>0</formula>
    </cfRule>
  </conditionalFormatting>
  <conditionalFormatting sqref="O94">
    <cfRule type="cellIs" dxfId="2" priority="461" operator="greaterThan">
      <formula>0</formula>
    </cfRule>
  </conditionalFormatting>
  <conditionalFormatting sqref="O95">
    <cfRule type="cellIs" dxfId="2" priority="462" operator="greaterThan">
      <formula>0</formula>
    </cfRule>
  </conditionalFormatting>
  <conditionalFormatting sqref="O95">
    <cfRule type="cellIs" dxfId="2" priority="463" operator="greaterThan">
      <formula>0</formula>
    </cfRule>
  </conditionalFormatting>
  <conditionalFormatting sqref="O96">
    <cfRule type="cellIs" dxfId="2" priority="464" operator="greaterThan">
      <formula>0</formula>
    </cfRule>
  </conditionalFormatting>
  <conditionalFormatting sqref="O96">
    <cfRule type="cellIs" dxfId="2" priority="465" operator="greaterThan">
      <formula>0</formula>
    </cfRule>
  </conditionalFormatting>
  <conditionalFormatting sqref="O97">
    <cfRule type="cellIs" dxfId="2" priority="466" operator="greaterThan">
      <formula>0</formula>
    </cfRule>
  </conditionalFormatting>
  <conditionalFormatting sqref="O97">
    <cfRule type="cellIs" dxfId="2" priority="467" operator="greaterThan">
      <formula>0</formula>
    </cfRule>
  </conditionalFormatting>
  <conditionalFormatting sqref="O98">
    <cfRule type="cellIs" dxfId="2" priority="468" operator="greaterThan">
      <formula>0</formula>
    </cfRule>
  </conditionalFormatting>
  <conditionalFormatting sqref="O98">
    <cfRule type="cellIs" dxfId="2" priority="469" operator="greaterThan">
      <formula>0</formula>
    </cfRule>
  </conditionalFormatting>
  <conditionalFormatting sqref="O99">
    <cfRule type="cellIs" dxfId="2" priority="470" operator="greaterThan">
      <formula>0</formula>
    </cfRule>
  </conditionalFormatting>
  <conditionalFormatting sqref="O99">
    <cfRule type="cellIs" dxfId="2" priority="471" operator="greaterThan">
      <formula>0</formula>
    </cfRule>
  </conditionalFormatting>
  <conditionalFormatting sqref="O100">
    <cfRule type="cellIs" dxfId="2" priority="472" operator="greaterThan">
      <formula>0</formula>
    </cfRule>
  </conditionalFormatting>
  <conditionalFormatting sqref="O100">
    <cfRule type="cellIs" dxfId="2" priority="473" operator="greaterThan">
      <formula>0</formula>
    </cfRule>
  </conditionalFormatting>
  <conditionalFormatting sqref="O101">
    <cfRule type="cellIs" dxfId="2" priority="474" operator="greaterThan">
      <formula>0</formula>
    </cfRule>
  </conditionalFormatting>
  <conditionalFormatting sqref="O101">
    <cfRule type="cellIs" dxfId="2" priority="475" operator="greaterThan">
      <formula>0</formula>
    </cfRule>
  </conditionalFormatting>
  <conditionalFormatting sqref="O102">
    <cfRule type="cellIs" dxfId="2" priority="476" operator="greaterThan">
      <formula>0</formula>
    </cfRule>
  </conditionalFormatting>
  <conditionalFormatting sqref="O102">
    <cfRule type="cellIs" dxfId="2" priority="477" operator="greaterThan">
      <formula>0</formula>
    </cfRule>
  </conditionalFormatting>
  <conditionalFormatting sqref="O103">
    <cfRule type="cellIs" dxfId="2" priority="478" operator="greaterThan">
      <formula>0</formula>
    </cfRule>
  </conditionalFormatting>
  <conditionalFormatting sqref="O103">
    <cfRule type="cellIs" dxfId="2" priority="479" operator="greaterThan">
      <formula>0</formula>
    </cfRule>
  </conditionalFormatting>
  <conditionalFormatting sqref="O104">
    <cfRule type="cellIs" dxfId="2" priority="480" operator="greaterThan">
      <formula>0</formula>
    </cfRule>
  </conditionalFormatting>
  <conditionalFormatting sqref="P8">
    <cfRule type="cellIs" dxfId="3" priority="481" operator="greaterThan">
      <formula>0</formula>
    </cfRule>
  </conditionalFormatting>
  <conditionalFormatting sqref="P9">
    <cfRule type="cellIs" dxfId="3" priority="482" operator="greaterThan">
      <formula>0</formula>
    </cfRule>
  </conditionalFormatting>
  <conditionalFormatting sqref="P10">
    <cfRule type="cellIs" dxfId="3" priority="483" operator="greaterThan">
      <formula>0</formula>
    </cfRule>
  </conditionalFormatting>
  <conditionalFormatting sqref="P11">
    <cfRule type="cellIs" dxfId="3" priority="484" operator="greaterThan">
      <formula>0</formula>
    </cfRule>
  </conditionalFormatting>
  <conditionalFormatting sqref="P12">
    <cfRule type="cellIs" dxfId="3" priority="485" operator="greaterThan">
      <formula>0</formula>
    </cfRule>
  </conditionalFormatting>
  <conditionalFormatting sqref="P13">
    <cfRule type="cellIs" dxfId="3" priority="486" operator="greaterThan">
      <formula>0</formula>
    </cfRule>
  </conditionalFormatting>
  <conditionalFormatting sqref="P14">
    <cfRule type="cellIs" dxfId="3" priority="487" operator="greaterThan">
      <formula>0</formula>
    </cfRule>
  </conditionalFormatting>
  <conditionalFormatting sqref="P15">
    <cfRule type="cellIs" dxfId="3" priority="488" operator="greaterThan">
      <formula>0</formula>
    </cfRule>
  </conditionalFormatting>
  <conditionalFormatting sqref="P16">
    <cfRule type="cellIs" dxfId="3" priority="489" operator="greaterThan">
      <formula>0</formula>
    </cfRule>
  </conditionalFormatting>
  <conditionalFormatting sqref="P17">
    <cfRule type="cellIs" dxfId="3" priority="490" operator="greaterThan">
      <formula>0</formula>
    </cfRule>
  </conditionalFormatting>
  <conditionalFormatting sqref="P18">
    <cfRule type="cellIs" dxfId="3" priority="491" operator="greaterThan">
      <formula>0</formula>
    </cfRule>
  </conditionalFormatting>
  <conditionalFormatting sqref="P19">
    <cfRule type="cellIs" dxfId="3" priority="492" operator="greaterThan">
      <formula>0</formula>
    </cfRule>
  </conditionalFormatting>
  <conditionalFormatting sqref="P20">
    <cfRule type="cellIs" dxfId="3" priority="493" operator="greaterThan">
      <formula>0</formula>
    </cfRule>
  </conditionalFormatting>
  <conditionalFormatting sqref="P21">
    <cfRule type="cellIs" dxfId="3" priority="494" operator="greaterThan">
      <formula>0</formula>
    </cfRule>
  </conditionalFormatting>
  <conditionalFormatting sqref="P22">
    <cfRule type="cellIs" dxfId="3" priority="495" operator="greaterThan">
      <formula>0</formula>
    </cfRule>
  </conditionalFormatting>
  <conditionalFormatting sqref="P23">
    <cfRule type="cellIs" dxfId="3" priority="496" operator="greaterThan">
      <formula>0</formula>
    </cfRule>
  </conditionalFormatting>
  <conditionalFormatting sqref="P24">
    <cfRule type="cellIs" dxfId="3" priority="497" operator="greaterThan">
      <formula>0</formula>
    </cfRule>
  </conditionalFormatting>
  <conditionalFormatting sqref="P25">
    <cfRule type="cellIs" dxfId="3" priority="498" operator="greaterThan">
      <formula>0</formula>
    </cfRule>
  </conditionalFormatting>
  <conditionalFormatting sqref="P26">
    <cfRule type="cellIs" dxfId="3" priority="499" operator="greaterThan">
      <formula>0</formula>
    </cfRule>
  </conditionalFormatting>
  <conditionalFormatting sqref="P27">
    <cfRule type="cellIs" dxfId="3" priority="500" operator="greaterThan">
      <formula>0</formula>
    </cfRule>
  </conditionalFormatting>
  <conditionalFormatting sqref="P28">
    <cfRule type="cellIs" dxfId="3" priority="501" operator="greaterThan">
      <formula>0</formula>
    </cfRule>
  </conditionalFormatting>
  <conditionalFormatting sqref="P29">
    <cfRule type="cellIs" dxfId="3" priority="502" operator="greaterThan">
      <formula>0</formula>
    </cfRule>
  </conditionalFormatting>
  <conditionalFormatting sqref="P30">
    <cfRule type="cellIs" dxfId="3" priority="503" operator="greaterThan">
      <formula>0</formula>
    </cfRule>
  </conditionalFormatting>
  <conditionalFormatting sqref="P31">
    <cfRule type="cellIs" dxfId="3" priority="504" operator="greaterThan">
      <formula>0</formula>
    </cfRule>
  </conditionalFormatting>
  <conditionalFormatting sqref="P32">
    <cfRule type="cellIs" dxfId="3" priority="505" operator="greaterThan">
      <formula>0</formula>
    </cfRule>
  </conditionalFormatting>
  <conditionalFormatting sqref="P33">
    <cfRule type="cellIs" dxfId="3" priority="506" operator="greaterThan">
      <formula>0</formula>
    </cfRule>
  </conditionalFormatting>
  <conditionalFormatting sqref="P34">
    <cfRule type="cellIs" dxfId="3" priority="507" operator="greaterThan">
      <formula>0</formula>
    </cfRule>
  </conditionalFormatting>
  <conditionalFormatting sqref="P35">
    <cfRule type="cellIs" dxfId="3" priority="508" operator="greaterThan">
      <formula>0</formula>
    </cfRule>
  </conditionalFormatting>
  <conditionalFormatting sqref="P36">
    <cfRule type="cellIs" dxfId="3" priority="509" operator="greaterThan">
      <formula>0</formula>
    </cfRule>
  </conditionalFormatting>
  <conditionalFormatting sqref="P37">
    <cfRule type="cellIs" dxfId="3" priority="510" operator="greaterThan">
      <formula>0</formula>
    </cfRule>
  </conditionalFormatting>
  <conditionalFormatting sqref="P38">
    <cfRule type="cellIs" dxfId="3" priority="511" operator="greaterThan">
      <formula>0</formula>
    </cfRule>
  </conditionalFormatting>
  <conditionalFormatting sqref="P39">
    <cfRule type="cellIs" dxfId="3" priority="512" operator="greaterThan">
      <formula>0</formula>
    </cfRule>
  </conditionalFormatting>
  <conditionalFormatting sqref="P40">
    <cfRule type="cellIs" dxfId="3" priority="513" operator="greaterThan">
      <formula>0</formula>
    </cfRule>
  </conditionalFormatting>
  <conditionalFormatting sqref="P41">
    <cfRule type="cellIs" dxfId="3" priority="514" operator="greaterThan">
      <formula>0</formula>
    </cfRule>
  </conditionalFormatting>
  <conditionalFormatting sqref="P42">
    <cfRule type="cellIs" dxfId="3" priority="515" operator="greaterThan">
      <formula>0</formula>
    </cfRule>
  </conditionalFormatting>
  <conditionalFormatting sqref="P43">
    <cfRule type="cellIs" dxfId="3" priority="516" operator="greaterThan">
      <formula>0</formula>
    </cfRule>
  </conditionalFormatting>
  <conditionalFormatting sqref="P44">
    <cfRule type="cellIs" dxfId="3" priority="517" operator="greaterThan">
      <formula>0</formula>
    </cfRule>
  </conditionalFormatting>
  <conditionalFormatting sqref="P45">
    <cfRule type="cellIs" dxfId="3" priority="518" operator="greaterThan">
      <formula>0</formula>
    </cfRule>
  </conditionalFormatting>
  <conditionalFormatting sqref="P46">
    <cfRule type="cellIs" dxfId="3" priority="519" operator="greaterThan">
      <formula>0</formula>
    </cfRule>
  </conditionalFormatting>
  <conditionalFormatting sqref="P47">
    <cfRule type="cellIs" dxfId="3" priority="520" operator="greaterThan">
      <formula>0</formula>
    </cfRule>
  </conditionalFormatting>
  <conditionalFormatting sqref="P48">
    <cfRule type="cellIs" dxfId="3" priority="521" operator="greaterThan">
      <formula>0</formula>
    </cfRule>
  </conditionalFormatting>
  <conditionalFormatting sqref="P49">
    <cfRule type="cellIs" dxfId="3" priority="522" operator="greaterThan">
      <formula>0</formula>
    </cfRule>
  </conditionalFormatting>
  <conditionalFormatting sqref="P50">
    <cfRule type="cellIs" dxfId="3" priority="523" operator="greaterThan">
      <formula>0</formula>
    </cfRule>
  </conditionalFormatting>
  <conditionalFormatting sqref="P51">
    <cfRule type="cellIs" dxfId="3" priority="524" operator="greaterThan">
      <formula>0</formula>
    </cfRule>
  </conditionalFormatting>
  <conditionalFormatting sqref="P52">
    <cfRule type="cellIs" dxfId="3" priority="525" operator="greaterThan">
      <formula>0</formula>
    </cfRule>
  </conditionalFormatting>
  <conditionalFormatting sqref="P53">
    <cfRule type="cellIs" dxfId="3" priority="526" operator="greaterThan">
      <formula>0</formula>
    </cfRule>
  </conditionalFormatting>
  <conditionalFormatting sqref="P54">
    <cfRule type="cellIs" dxfId="3" priority="527" operator="greaterThan">
      <formula>0</formula>
    </cfRule>
  </conditionalFormatting>
  <conditionalFormatting sqref="P55">
    <cfRule type="cellIs" dxfId="3" priority="528" operator="greaterThan">
      <formula>0</formula>
    </cfRule>
  </conditionalFormatting>
  <conditionalFormatting sqref="P56">
    <cfRule type="cellIs" dxfId="3" priority="529" operator="greaterThan">
      <formula>0</formula>
    </cfRule>
  </conditionalFormatting>
  <conditionalFormatting sqref="P57">
    <cfRule type="cellIs" dxfId="3" priority="530" operator="greaterThan">
      <formula>0</formula>
    </cfRule>
  </conditionalFormatting>
  <conditionalFormatting sqref="P58">
    <cfRule type="cellIs" dxfId="3" priority="531" operator="greaterThan">
      <formula>0</formula>
    </cfRule>
  </conditionalFormatting>
  <conditionalFormatting sqref="P59">
    <cfRule type="cellIs" dxfId="3" priority="532" operator="greaterThan">
      <formula>0</formula>
    </cfRule>
  </conditionalFormatting>
  <conditionalFormatting sqref="P60">
    <cfRule type="cellIs" dxfId="3" priority="533" operator="greaterThan">
      <formula>0</formula>
    </cfRule>
  </conditionalFormatting>
  <conditionalFormatting sqref="P61">
    <cfRule type="cellIs" dxfId="3" priority="534" operator="greaterThan">
      <formula>0</formula>
    </cfRule>
  </conditionalFormatting>
  <conditionalFormatting sqref="P62">
    <cfRule type="cellIs" dxfId="3" priority="535" operator="greaterThan">
      <formula>0</formula>
    </cfRule>
  </conditionalFormatting>
  <conditionalFormatting sqref="P63">
    <cfRule type="cellIs" dxfId="3" priority="536" operator="greaterThan">
      <formula>0</formula>
    </cfRule>
  </conditionalFormatting>
  <conditionalFormatting sqref="P64">
    <cfRule type="cellIs" dxfId="3" priority="537" operator="greaterThan">
      <formula>0</formula>
    </cfRule>
  </conditionalFormatting>
  <conditionalFormatting sqref="P65">
    <cfRule type="cellIs" dxfId="3" priority="538" operator="greaterThan">
      <formula>0</formula>
    </cfRule>
  </conditionalFormatting>
  <conditionalFormatting sqref="P66">
    <cfRule type="cellIs" dxfId="3" priority="539" operator="greaterThan">
      <formula>0</formula>
    </cfRule>
  </conditionalFormatting>
  <conditionalFormatting sqref="P67">
    <cfRule type="cellIs" dxfId="3" priority="540" operator="greaterThan">
      <formula>0</formula>
    </cfRule>
  </conditionalFormatting>
  <conditionalFormatting sqref="P68">
    <cfRule type="cellIs" dxfId="3" priority="541" operator="greaterThan">
      <formula>0</formula>
    </cfRule>
  </conditionalFormatting>
  <conditionalFormatting sqref="P69">
    <cfRule type="cellIs" dxfId="3" priority="542" operator="greaterThan">
      <formula>0</formula>
    </cfRule>
  </conditionalFormatting>
  <conditionalFormatting sqref="P70">
    <cfRule type="cellIs" dxfId="3" priority="543" operator="greaterThan">
      <formula>0</formula>
    </cfRule>
  </conditionalFormatting>
  <conditionalFormatting sqref="P71">
    <cfRule type="cellIs" dxfId="3" priority="544" operator="greaterThan">
      <formula>0</formula>
    </cfRule>
  </conditionalFormatting>
  <conditionalFormatting sqref="P72">
    <cfRule type="cellIs" dxfId="3" priority="545" operator="greaterThan">
      <formula>0</formula>
    </cfRule>
  </conditionalFormatting>
  <conditionalFormatting sqref="P73">
    <cfRule type="cellIs" dxfId="3" priority="546" operator="greaterThan">
      <formula>0</formula>
    </cfRule>
  </conditionalFormatting>
  <conditionalFormatting sqref="P74">
    <cfRule type="cellIs" dxfId="3" priority="547" operator="greaterThan">
      <formula>0</formula>
    </cfRule>
  </conditionalFormatting>
  <conditionalFormatting sqref="P75">
    <cfRule type="cellIs" dxfId="3" priority="548" operator="greaterThan">
      <formula>0</formula>
    </cfRule>
  </conditionalFormatting>
  <conditionalFormatting sqref="P76">
    <cfRule type="cellIs" dxfId="3" priority="549" operator="greaterThan">
      <formula>0</formula>
    </cfRule>
  </conditionalFormatting>
  <conditionalFormatting sqref="P77">
    <cfRule type="cellIs" dxfId="3" priority="550" operator="greaterThan">
      <formula>0</formula>
    </cfRule>
  </conditionalFormatting>
  <conditionalFormatting sqref="P78">
    <cfRule type="cellIs" dxfId="3" priority="551" operator="greaterThan">
      <formula>0</formula>
    </cfRule>
  </conditionalFormatting>
  <conditionalFormatting sqref="P79">
    <cfRule type="cellIs" dxfId="3" priority="552" operator="greaterThan">
      <formula>0</formula>
    </cfRule>
  </conditionalFormatting>
  <conditionalFormatting sqref="P80">
    <cfRule type="cellIs" dxfId="3" priority="553" operator="greaterThan">
      <formula>0</formula>
    </cfRule>
  </conditionalFormatting>
  <conditionalFormatting sqref="P81">
    <cfRule type="cellIs" dxfId="3" priority="554" operator="greaterThan">
      <formula>0</formula>
    </cfRule>
  </conditionalFormatting>
  <conditionalFormatting sqref="P82">
    <cfRule type="cellIs" dxfId="3" priority="555" operator="greaterThan">
      <formula>0</formula>
    </cfRule>
  </conditionalFormatting>
  <conditionalFormatting sqref="P83">
    <cfRule type="cellIs" dxfId="3" priority="556" operator="greaterThan">
      <formula>0</formula>
    </cfRule>
  </conditionalFormatting>
  <conditionalFormatting sqref="P84">
    <cfRule type="cellIs" dxfId="3" priority="557" operator="greaterThan">
      <formula>0</formula>
    </cfRule>
  </conditionalFormatting>
  <conditionalFormatting sqref="P85">
    <cfRule type="cellIs" dxfId="3" priority="558" operator="greaterThan">
      <formula>0</formula>
    </cfRule>
  </conditionalFormatting>
  <conditionalFormatting sqref="P86">
    <cfRule type="cellIs" dxfId="3" priority="559" operator="greaterThan">
      <formula>0</formula>
    </cfRule>
  </conditionalFormatting>
  <conditionalFormatting sqref="P87">
    <cfRule type="cellIs" dxfId="3" priority="560" operator="greaterThan">
      <formula>0</formula>
    </cfRule>
  </conditionalFormatting>
  <conditionalFormatting sqref="P88">
    <cfRule type="cellIs" dxfId="3" priority="561" operator="greaterThan">
      <formula>0</formula>
    </cfRule>
  </conditionalFormatting>
  <conditionalFormatting sqref="P89">
    <cfRule type="cellIs" dxfId="3" priority="562" operator="greaterThan">
      <formula>0</formula>
    </cfRule>
  </conditionalFormatting>
  <conditionalFormatting sqref="P90">
    <cfRule type="cellIs" dxfId="3" priority="563" operator="greaterThan">
      <formula>0</formula>
    </cfRule>
  </conditionalFormatting>
  <conditionalFormatting sqref="P91">
    <cfRule type="cellIs" dxfId="3" priority="564" operator="greaterThan">
      <formula>0</formula>
    </cfRule>
  </conditionalFormatting>
  <conditionalFormatting sqref="P92">
    <cfRule type="cellIs" dxfId="3" priority="565" operator="greaterThan">
      <formula>0</formula>
    </cfRule>
  </conditionalFormatting>
  <conditionalFormatting sqref="P93">
    <cfRule type="cellIs" dxfId="3" priority="566" operator="greaterThan">
      <formula>0</formula>
    </cfRule>
  </conditionalFormatting>
  <conditionalFormatting sqref="P94">
    <cfRule type="cellIs" dxfId="3" priority="567" operator="greaterThan">
      <formula>0</formula>
    </cfRule>
  </conditionalFormatting>
  <conditionalFormatting sqref="P95">
    <cfRule type="cellIs" dxfId="3" priority="568" operator="greaterThan">
      <formula>0</formula>
    </cfRule>
  </conditionalFormatting>
  <conditionalFormatting sqref="P96">
    <cfRule type="cellIs" dxfId="3" priority="569" operator="greaterThan">
      <formula>0</formula>
    </cfRule>
  </conditionalFormatting>
  <conditionalFormatting sqref="P97">
    <cfRule type="cellIs" dxfId="3" priority="570" operator="greaterThan">
      <formula>0</formula>
    </cfRule>
  </conditionalFormatting>
  <conditionalFormatting sqref="P98">
    <cfRule type="cellIs" dxfId="3" priority="571" operator="greaterThan">
      <formula>0</formula>
    </cfRule>
  </conditionalFormatting>
  <conditionalFormatting sqref="P99">
    <cfRule type="cellIs" dxfId="3" priority="572" operator="greaterThan">
      <formula>0</formula>
    </cfRule>
  </conditionalFormatting>
  <conditionalFormatting sqref="P100">
    <cfRule type="cellIs" dxfId="3" priority="573" operator="greaterThan">
      <formula>0</formula>
    </cfRule>
  </conditionalFormatting>
  <conditionalFormatting sqref="P101">
    <cfRule type="cellIs" dxfId="3" priority="574" operator="greaterThan">
      <formula>0</formula>
    </cfRule>
  </conditionalFormatting>
  <conditionalFormatting sqref="P102">
    <cfRule type="cellIs" dxfId="3" priority="575" operator="greaterThan">
      <formula>0</formula>
    </cfRule>
  </conditionalFormatting>
  <conditionalFormatting sqref="P103">
    <cfRule type="cellIs" dxfId="3" priority="576" operator="greaterThan">
      <formula>0</formula>
    </cfRule>
  </conditionalFormatting>
  <conditionalFormatting sqref="Q8">
    <cfRule type="cellIs" dxfId="3" priority="577" operator="greaterThan">
      <formula>0</formula>
    </cfRule>
  </conditionalFormatting>
  <conditionalFormatting sqref="Q9">
    <cfRule type="cellIs" dxfId="3" priority="578" operator="greaterThan">
      <formula>0</formula>
    </cfRule>
  </conditionalFormatting>
  <conditionalFormatting sqref="Q10">
    <cfRule type="cellIs" dxfId="3" priority="579" operator="greaterThan">
      <formula>0</formula>
    </cfRule>
  </conditionalFormatting>
  <conditionalFormatting sqref="Q11">
    <cfRule type="cellIs" dxfId="3" priority="580" operator="greaterThan">
      <formula>0</formula>
    </cfRule>
  </conditionalFormatting>
  <conditionalFormatting sqref="Q12">
    <cfRule type="cellIs" dxfId="3" priority="581" operator="greaterThan">
      <formula>0</formula>
    </cfRule>
  </conditionalFormatting>
  <conditionalFormatting sqref="Q13">
    <cfRule type="cellIs" dxfId="3" priority="582" operator="greaterThan">
      <formula>0</formula>
    </cfRule>
  </conditionalFormatting>
  <conditionalFormatting sqref="Q14">
    <cfRule type="cellIs" dxfId="3" priority="583" operator="greaterThan">
      <formula>0</formula>
    </cfRule>
  </conditionalFormatting>
  <conditionalFormatting sqref="Q15">
    <cfRule type="cellIs" dxfId="3" priority="584" operator="greaterThan">
      <formula>0</formula>
    </cfRule>
  </conditionalFormatting>
  <conditionalFormatting sqref="Q16">
    <cfRule type="cellIs" dxfId="3" priority="585" operator="greaterThan">
      <formula>0</formula>
    </cfRule>
  </conditionalFormatting>
  <conditionalFormatting sqref="Q17">
    <cfRule type="cellIs" dxfId="3" priority="586" operator="greaterThan">
      <formula>0</formula>
    </cfRule>
  </conditionalFormatting>
  <conditionalFormatting sqref="Q18">
    <cfRule type="cellIs" dxfId="3" priority="587" operator="greaterThan">
      <formula>0</formula>
    </cfRule>
  </conditionalFormatting>
  <conditionalFormatting sqref="Q19">
    <cfRule type="cellIs" dxfId="3" priority="588" operator="greaterThan">
      <formula>0</formula>
    </cfRule>
  </conditionalFormatting>
  <conditionalFormatting sqref="Q20">
    <cfRule type="cellIs" dxfId="3" priority="589" operator="greaterThan">
      <formula>0</formula>
    </cfRule>
  </conditionalFormatting>
  <conditionalFormatting sqref="Q21">
    <cfRule type="cellIs" dxfId="3" priority="590" operator="greaterThan">
      <formula>0</formula>
    </cfRule>
  </conditionalFormatting>
  <conditionalFormatting sqref="Q22">
    <cfRule type="cellIs" dxfId="3" priority="591" operator="greaterThan">
      <formula>0</formula>
    </cfRule>
  </conditionalFormatting>
  <conditionalFormatting sqref="Q23">
    <cfRule type="cellIs" dxfId="3" priority="592" operator="greaterThan">
      <formula>0</formula>
    </cfRule>
  </conditionalFormatting>
  <conditionalFormatting sqref="Q24">
    <cfRule type="cellIs" dxfId="3" priority="593" operator="greaterThan">
      <formula>0</formula>
    </cfRule>
  </conditionalFormatting>
  <conditionalFormatting sqref="Q25">
    <cfRule type="cellIs" dxfId="3" priority="594" operator="greaterThan">
      <formula>0</formula>
    </cfRule>
  </conditionalFormatting>
  <conditionalFormatting sqref="Q26">
    <cfRule type="cellIs" dxfId="3" priority="595" operator="greaterThan">
      <formula>0</formula>
    </cfRule>
  </conditionalFormatting>
  <conditionalFormatting sqref="Q27">
    <cfRule type="cellIs" dxfId="3" priority="596" operator="greaterThan">
      <formula>0</formula>
    </cfRule>
  </conditionalFormatting>
  <conditionalFormatting sqref="Q28">
    <cfRule type="cellIs" dxfId="3" priority="597" operator="greaterThan">
      <formula>0</formula>
    </cfRule>
  </conditionalFormatting>
  <conditionalFormatting sqref="Q29">
    <cfRule type="cellIs" dxfId="3" priority="598" operator="greaterThan">
      <formula>0</formula>
    </cfRule>
  </conditionalFormatting>
  <conditionalFormatting sqref="Q30">
    <cfRule type="cellIs" dxfId="3" priority="599" operator="greaterThan">
      <formula>0</formula>
    </cfRule>
  </conditionalFormatting>
  <conditionalFormatting sqref="Q31">
    <cfRule type="cellIs" dxfId="3" priority="600" operator="greaterThan">
      <formula>0</formula>
    </cfRule>
  </conditionalFormatting>
  <conditionalFormatting sqref="Q32">
    <cfRule type="cellIs" dxfId="3" priority="601" operator="greaterThan">
      <formula>0</formula>
    </cfRule>
  </conditionalFormatting>
  <conditionalFormatting sqref="Q33">
    <cfRule type="cellIs" dxfId="3" priority="602" operator="greaterThan">
      <formula>0</formula>
    </cfRule>
  </conditionalFormatting>
  <conditionalFormatting sqref="Q34">
    <cfRule type="cellIs" dxfId="3" priority="603" operator="greaterThan">
      <formula>0</formula>
    </cfRule>
  </conditionalFormatting>
  <conditionalFormatting sqref="Q35">
    <cfRule type="cellIs" dxfId="3" priority="604" operator="greaterThan">
      <formula>0</formula>
    </cfRule>
  </conditionalFormatting>
  <conditionalFormatting sqref="Q36">
    <cfRule type="cellIs" dxfId="3" priority="605" operator="greaterThan">
      <formula>0</formula>
    </cfRule>
  </conditionalFormatting>
  <conditionalFormatting sqref="Q37">
    <cfRule type="cellIs" dxfId="3" priority="606" operator="greaterThan">
      <formula>0</formula>
    </cfRule>
  </conditionalFormatting>
  <conditionalFormatting sqref="Q38">
    <cfRule type="cellIs" dxfId="3" priority="607" operator="greaterThan">
      <formula>0</formula>
    </cfRule>
  </conditionalFormatting>
  <conditionalFormatting sqref="Q39">
    <cfRule type="cellIs" dxfId="3" priority="608" operator="greaterThan">
      <formula>0</formula>
    </cfRule>
  </conditionalFormatting>
  <conditionalFormatting sqref="Q40">
    <cfRule type="cellIs" dxfId="3" priority="609" operator="greaterThan">
      <formula>0</formula>
    </cfRule>
  </conditionalFormatting>
  <conditionalFormatting sqref="Q41">
    <cfRule type="cellIs" dxfId="3" priority="610" operator="greaterThan">
      <formula>0</formula>
    </cfRule>
  </conditionalFormatting>
  <conditionalFormatting sqref="Q42">
    <cfRule type="cellIs" dxfId="3" priority="611" operator="greaterThan">
      <formula>0</formula>
    </cfRule>
  </conditionalFormatting>
  <conditionalFormatting sqref="Q43">
    <cfRule type="cellIs" dxfId="3" priority="612" operator="greaterThan">
      <formula>0</formula>
    </cfRule>
  </conditionalFormatting>
  <conditionalFormatting sqref="Q44">
    <cfRule type="cellIs" dxfId="3" priority="613" operator="greaterThan">
      <formula>0</formula>
    </cfRule>
  </conditionalFormatting>
  <conditionalFormatting sqref="Q45">
    <cfRule type="cellIs" dxfId="3" priority="614" operator="greaterThan">
      <formula>0</formula>
    </cfRule>
  </conditionalFormatting>
  <conditionalFormatting sqref="Q46">
    <cfRule type="cellIs" dxfId="3" priority="615" operator="greaterThan">
      <formula>0</formula>
    </cfRule>
  </conditionalFormatting>
  <conditionalFormatting sqref="Q47">
    <cfRule type="cellIs" dxfId="3" priority="616" operator="greaterThan">
      <formula>0</formula>
    </cfRule>
  </conditionalFormatting>
  <conditionalFormatting sqref="Q48">
    <cfRule type="cellIs" dxfId="3" priority="617" operator="greaterThan">
      <formula>0</formula>
    </cfRule>
  </conditionalFormatting>
  <conditionalFormatting sqref="Q49">
    <cfRule type="cellIs" dxfId="3" priority="618" operator="greaterThan">
      <formula>0</formula>
    </cfRule>
  </conditionalFormatting>
  <conditionalFormatting sqref="Q50">
    <cfRule type="cellIs" dxfId="3" priority="619" operator="greaterThan">
      <formula>0</formula>
    </cfRule>
  </conditionalFormatting>
  <conditionalFormatting sqref="Q51">
    <cfRule type="cellIs" dxfId="3" priority="620" operator="greaterThan">
      <formula>0</formula>
    </cfRule>
  </conditionalFormatting>
  <conditionalFormatting sqref="Q52">
    <cfRule type="cellIs" dxfId="3" priority="621" operator="greaterThan">
      <formula>0</formula>
    </cfRule>
  </conditionalFormatting>
  <conditionalFormatting sqref="Q53">
    <cfRule type="cellIs" dxfId="3" priority="622" operator="greaterThan">
      <formula>0</formula>
    </cfRule>
  </conditionalFormatting>
  <conditionalFormatting sqref="Q54">
    <cfRule type="cellIs" dxfId="3" priority="623" operator="greaterThan">
      <formula>0</formula>
    </cfRule>
  </conditionalFormatting>
  <conditionalFormatting sqref="Q55">
    <cfRule type="cellIs" dxfId="3" priority="624" operator="greaterThan">
      <formula>0</formula>
    </cfRule>
  </conditionalFormatting>
  <conditionalFormatting sqref="Q56">
    <cfRule type="cellIs" dxfId="3" priority="625" operator="greaterThan">
      <formula>0</formula>
    </cfRule>
  </conditionalFormatting>
  <conditionalFormatting sqref="Q57">
    <cfRule type="cellIs" dxfId="3" priority="626" operator="greaterThan">
      <formula>0</formula>
    </cfRule>
  </conditionalFormatting>
  <conditionalFormatting sqref="Q58">
    <cfRule type="cellIs" dxfId="3" priority="627" operator="greaterThan">
      <formula>0</formula>
    </cfRule>
  </conditionalFormatting>
  <conditionalFormatting sqref="Q59">
    <cfRule type="cellIs" dxfId="3" priority="628" operator="greaterThan">
      <formula>0</formula>
    </cfRule>
  </conditionalFormatting>
  <conditionalFormatting sqref="Q60">
    <cfRule type="cellIs" dxfId="3" priority="629" operator="greaterThan">
      <formula>0</formula>
    </cfRule>
  </conditionalFormatting>
  <conditionalFormatting sqref="Q61">
    <cfRule type="cellIs" dxfId="3" priority="630" operator="greaterThan">
      <formula>0</formula>
    </cfRule>
  </conditionalFormatting>
  <conditionalFormatting sqref="Q62">
    <cfRule type="cellIs" dxfId="3" priority="631" operator="greaterThan">
      <formula>0</formula>
    </cfRule>
  </conditionalFormatting>
  <conditionalFormatting sqref="Q63">
    <cfRule type="cellIs" dxfId="3" priority="632" operator="greaterThan">
      <formula>0</formula>
    </cfRule>
  </conditionalFormatting>
  <conditionalFormatting sqref="Q64">
    <cfRule type="cellIs" dxfId="3" priority="633" operator="greaterThan">
      <formula>0</formula>
    </cfRule>
  </conditionalFormatting>
  <conditionalFormatting sqref="Q65">
    <cfRule type="cellIs" dxfId="3" priority="634" operator="greaterThan">
      <formula>0</formula>
    </cfRule>
  </conditionalFormatting>
  <conditionalFormatting sqref="Q66">
    <cfRule type="cellIs" dxfId="3" priority="635" operator="greaterThan">
      <formula>0</formula>
    </cfRule>
  </conditionalFormatting>
  <conditionalFormatting sqref="Q67">
    <cfRule type="cellIs" dxfId="3" priority="636" operator="greaterThan">
      <formula>0</formula>
    </cfRule>
  </conditionalFormatting>
  <conditionalFormatting sqref="Q68">
    <cfRule type="cellIs" dxfId="3" priority="637" operator="greaterThan">
      <formula>0</formula>
    </cfRule>
  </conditionalFormatting>
  <conditionalFormatting sqref="Q69">
    <cfRule type="cellIs" dxfId="3" priority="638" operator="greaterThan">
      <formula>0</formula>
    </cfRule>
  </conditionalFormatting>
  <conditionalFormatting sqref="Q70">
    <cfRule type="cellIs" dxfId="3" priority="639" operator="greaterThan">
      <formula>0</formula>
    </cfRule>
  </conditionalFormatting>
  <conditionalFormatting sqref="Q71">
    <cfRule type="cellIs" dxfId="3" priority="640" operator="greaterThan">
      <formula>0</formula>
    </cfRule>
  </conditionalFormatting>
  <conditionalFormatting sqref="Q72">
    <cfRule type="cellIs" dxfId="3" priority="641" operator="greaterThan">
      <formula>0</formula>
    </cfRule>
  </conditionalFormatting>
  <conditionalFormatting sqref="Q73">
    <cfRule type="cellIs" dxfId="3" priority="642" operator="greaterThan">
      <formula>0</formula>
    </cfRule>
  </conditionalFormatting>
  <conditionalFormatting sqref="Q74">
    <cfRule type="cellIs" dxfId="3" priority="643" operator="greaterThan">
      <formula>0</formula>
    </cfRule>
  </conditionalFormatting>
  <conditionalFormatting sqref="Q75">
    <cfRule type="cellIs" dxfId="3" priority="644" operator="greaterThan">
      <formula>0</formula>
    </cfRule>
  </conditionalFormatting>
  <conditionalFormatting sqref="Q76">
    <cfRule type="cellIs" dxfId="3" priority="645" operator="greaterThan">
      <formula>0</formula>
    </cfRule>
  </conditionalFormatting>
  <conditionalFormatting sqref="Q77">
    <cfRule type="cellIs" dxfId="3" priority="646" operator="greaterThan">
      <formula>0</formula>
    </cfRule>
  </conditionalFormatting>
  <conditionalFormatting sqref="Q78">
    <cfRule type="cellIs" dxfId="3" priority="647" operator="greaterThan">
      <formula>0</formula>
    </cfRule>
  </conditionalFormatting>
  <conditionalFormatting sqref="Q79">
    <cfRule type="cellIs" dxfId="3" priority="648" operator="greaterThan">
      <formula>0</formula>
    </cfRule>
  </conditionalFormatting>
  <conditionalFormatting sqref="Q80">
    <cfRule type="cellIs" dxfId="3" priority="649" operator="greaterThan">
      <formula>0</formula>
    </cfRule>
  </conditionalFormatting>
  <conditionalFormatting sqref="Q81">
    <cfRule type="cellIs" dxfId="3" priority="650" operator="greaterThan">
      <formula>0</formula>
    </cfRule>
  </conditionalFormatting>
  <conditionalFormatting sqref="Q82">
    <cfRule type="cellIs" dxfId="3" priority="651" operator="greaterThan">
      <formula>0</formula>
    </cfRule>
  </conditionalFormatting>
  <conditionalFormatting sqref="Q83">
    <cfRule type="cellIs" dxfId="3" priority="652" operator="greaterThan">
      <formula>0</formula>
    </cfRule>
  </conditionalFormatting>
  <conditionalFormatting sqref="Q84">
    <cfRule type="cellIs" dxfId="3" priority="653" operator="greaterThan">
      <formula>0</formula>
    </cfRule>
  </conditionalFormatting>
  <conditionalFormatting sqref="Q85">
    <cfRule type="cellIs" dxfId="3" priority="654" operator="greaterThan">
      <formula>0</formula>
    </cfRule>
  </conditionalFormatting>
  <conditionalFormatting sqref="Q86">
    <cfRule type="cellIs" dxfId="3" priority="655" operator="greaterThan">
      <formula>0</formula>
    </cfRule>
  </conditionalFormatting>
  <conditionalFormatting sqref="Q87">
    <cfRule type="cellIs" dxfId="3" priority="656" operator="greaterThan">
      <formula>0</formula>
    </cfRule>
  </conditionalFormatting>
  <conditionalFormatting sqref="Q88">
    <cfRule type="cellIs" dxfId="3" priority="657" operator="greaterThan">
      <formula>0</formula>
    </cfRule>
  </conditionalFormatting>
  <conditionalFormatting sqref="Q89">
    <cfRule type="cellIs" dxfId="3" priority="658" operator="greaterThan">
      <formula>0</formula>
    </cfRule>
  </conditionalFormatting>
  <conditionalFormatting sqref="Q90">
    <cfRule type="cellIs" dxfId="3" priority="659" operator="greaterThan">
      <formula>0</formula>
    </cfRule>
  </conditionalFormatting>
  <conditionalFormatting sqref="Q91">
    <cfRule type="cellIs" dxfId="3" priority="660" operator="greaterThan">
      <formula>0</formula>
    </cfRule>
  </conditionalFormatting>
  <conditionalFormatting sqref="Q92">
    <cfRule type="cellIs" dxfId="3" priority="661" operator="greaterThan">
      <formula>0</formula>
    </cfRule>
  </conditionalFormatting>
  <conditionalFormatting sqref="Q93">
    <cfRule type="cellIs" dxfId="3" priority="662" operator="greaterThan">
      <formula>0</formula>
    </cfRule>
  </conditionalFormatting>
  <conditionalFormatting sqref="Q94">
    <cfRule type="cellIs" dxfId="3" priority="663" operator="greaterThan">
      <formula>0</formula>
    </cfRule>
  </conditionalFormatting>
  <conditionalFormatting sqref="Q95">
    <cfRule type="cellIs" dxfId="3" priority="664" operator="greaterThan">
      <formula>0</formula>
    </cfRule>
  </conditionalFormatting>
  <conditionalFormatting sqref="Q96">
    <cfRule type="cellIs" dxfId="3" priority="665" operator="greaterThan">
      <formula>0</formula>
    </cfRule>
  </conditionalFormatting>
  <conditionalFormatting sqref="Q97">
    <cfRule type="cellIs" dxfId="3" priority="666" operator="greaterThan">
      <formula>0</formula>
    </cfRule>
  </conditionalFormatting>
  <conditionalFormatting sqref="Q98">
    <cfRule type="cellIs" dxfId="3" priority="667" operator="greaterThan">
      <formula>0</formula>
    </cfRule>
  </conditionalFormatting>
  <conditionalFormatting sqref="Q99">
    <cfRule type="cellIs" dxfId="3" priority="668" operator="greaterThan">
      <formula>0</formula>
    </cfRule>
  </conditionalFormatting>
  <conditionalFormatting sqref="Q100">
    <cfRule type="cellIs" dxfId="3" priority="669" operator="greaterThan">
      <formula>0</formula>
    </cfRule>
  </conditionalFormatting>
  <conditionalFormatting sqref="Q101">
    <cfRule type="cellIs" dxfId="3" priority="670" operator="greaterThan">
      <formula>0</formula>
    </cfRule>
  </conditionalFormatting>
  <conditionalFormatting sqref="Q102">
    <cfRule type="cellIs" dxfId="3" priority="671" operator="greaterThan">
      <formula>0</formula>
    </cfRule>
  </conditionalFormatting>
  <conditionalFormatting sqref="Q103">
    <cfRule type="cellIs" dxfId="3" priority="672" operator="greaterThan">
      <formula>0</formula>
    </cfRule>
  </conditionalFormatting>
  <conditionalFormatting sqref="G8">
    <cfRule type="cellIs" dxfId="4" priority="673" operator="greaterThan">
      <formula>250</formula>
    </cfRule>
  </conditionalFormatting>
  <conditionalFormatting sqref="G8">
    <cfRule type="cellIs" dxfId="5" priority="674" operator="greaterThan">
      <formula>200</formula>
    </cfRule>
  </conditionalFormatting>
  <conditionalFormatting sqref="G8">
    <cfRule type="cellIs" dxfId="6" priority="675" operator="greaterThan">
      <formula>150</formula>
    </cfRule>
  </conditionalFormatting>
  <conditionalFormatting sqref="G9">
    <cfRule type="cellIs" dxfId="4" priority="676" operator="greaterThan">
      <formula>250</formula>
    </cfRule>
  </conditionalFormatting>
  <conditionalFormatting sqref="G9">
    <cfRule type="cellIs" dxfId="5" priority="677" operator="greaterThan">
      <formula>200</formula>
    </cfRule>
  </conditionalFormatting>
  <conditionalFormatting sqref="G9">
    <cfRule type="cellIs" dxfId="6" priority="678" operator="greaterThan">
      <formula>150</formula>
    </cfRule>
  </conditionalFormatting>
  <conditionalFormatting sqref="G10">
    <cfRule type="cellIs" dxfId="4" priority="679" operator="greaterThan">
      <formula>250</formula>
    </cfRule>
  </conditionalFormatting>
  <conditionalFormatting sqref="G10">
    <cfRule type="cellIs" dxfId="5" priority="680" operator="greaterThan">
      <formula>200</formula>
    </cfRule>
  </conditionalFormatting>
  <conditionalFormatting sqref="G10">
    <cfRule type="cellIs" dxfId="6" priority="681" operator="greaterThan">
      <formula>150</formula>
    </cfRule>
  </conditionalFormatting>
  <conditionalFormatting sqref="G11">
    <cfRule type="cellIs" dxfId="4" priority="682" operator="greaterThan">
      <formula>250</formula>
    </cfRule>
  </conditionalFormatting>
  <conditionalFormatting sqref="G11">
    <cfRule type="cellIs" dxfId="5" priority="683" operator="greaterThan">
      <formula>200</formula>
    </cfRule>
  </conditionalFormatting>
  <conditionalFormatting sqref="G11">
    <cfRule type="cellIs" dxfId="6" priority="684" operator="greaterThan">
      <formula>150</formula>
    </cfRule>
  </conditionalFormatting>
  <conditionalFormatting sqref="G12">
    <cfRule type="cellIs" dxfId="4" priority="685" operator="greaterThan">
      <formula>250</formula>
    </cfRule>
  </conditionalFormatting>
  <conditionalFormatting sqref="G12">
    <cfRule type="cellIs" dxfId="5" priority="686" operator="greaterThan">
      <formula>200</formula>
    </cfRule>
  </conditionalFormatting>
  <conditionalFormatting sqref="G12">
    <cfRule type="cellIs" dxfId="6" priority="687" operator="greaterThan">
      <formula>150</formula>
    </cfRule>
  </conditionalFormatting>
  <conditionalFormatting sqref="G13">
    <cfRule type="cellIs" dxfId="4" priority="688" operator="greaterThan">
      <formula>250</formula>
    </cfRule>
  </conditionalFormatting>
  <conditionalFormatting sqref="G13">
    <cfRule type="cellIs" dxfId="5" priority="689" operator="greaterThan">
      <formula>200</formula>
    </cfRule>
  </conditionalFormatting>
  <conditionalFormatting sqref="G13">
    <cfRule type="cellIs" dxfId="6" priority="690" operator="greaterThan">
      <formula>150</formula>
    </cfRule>
  </conditionalFormatting>
  <conditionalFormatting sqref="G14">
    <cfRule type="cellIs" dxfId="4" priority="691" operator="greaterThan">
      <formula>250</formula>
    </cfRule>
  </conditionalFormatting>
  <conditionalFormatting sqref="G14">
    <cfRule type="cellIs" dxfId="5" priority="692" operator="greaterThan">
      <formula>200</formula>
    </cfRule>
  </conditionalFormatting>
  <conditionalFormatting sqref="G14">
    <cfRule type="cellIs" dxfId="6" priority="693" operator="greaterThan">
      <formula>150</formula>
    </cfRule>
  </conditionalFormatting>
  <conditionalFormatting sqref="G15">
    <cfRule type="cellIs" dxfId="4" priority="694" operator="greaterThan">
      <formula>250</formula>
    </cfRule>
  </conditionalFormatting>
  <conditionalFormatting sqref="G15">
    <cfRule type="cellIs" dxfId="5" priority="695" operator="greaterThan">
      <formula>200</formula>
    </cfRule>
  </conditionalFormatting>
  <conditionalFormatting sqref="G15">
    <cfRule type="cellIs" dxfId="6" priority="696" operator="greaterThan">
      <formula>150</formula>
    </cfRule>
  </conditionalFormatting>
  <conditionalFormatting sqref="G16">
    <cfRule type="cellIs" dxfId="4" priority="697" operator="greaterThan">
      <formula>250</formula>
    </cfRule>
  </conditionalFormatting>
  <conditionalFormatting sqref="G16">
    <cfRule type="cellIs" dxfId="5" priority="698" operator="greaterThan">
      <formula>200</formula>
    </cfRule>
  </conditionalFormatting>
  <conditionalFormatting sqref="G16">
    <cfRule type="cellIs" dxfId="6" priority="699" operator="greaterThan">
      <formula>150</formula>
    </cfRule>
  </conditionalFormatting>
  <conditionalFormatting sqref="G17">
    <cfRule type="cellIs" dxfId="4" priority="700" operator="greaterThan">
      <formula>250</formula>
    </cfRule>
  </conditionalFormatting>
  <conditionalFormatting sqref="G17">
    <cfRule type="cellIs" dxfId="5" priority="701" operator="greaterThan">
      <formula>200</formula>
    </cfRule>
  </conditionalFormatting>
  <conditionalFormatting sqref="G17">
    <cfRule type="cellIs" dxfId="6" priority="702" operator="greaterThan">
      <formula>150</formula>
    </cfRule>
  </conditionalFormatting>
  <conditionalFormatting sqref="G18">
    <cfRule type="cellIs" dxfId="4" priority="703" operator="greaterThan">
      <formula>250</formula>
    </cfRule>
  </conditionalFormatting>
  <conditionalFormatting sqref="G18">
    <cfRule type="cellIs" dxfId="5" priority="704" operator="greaterThan">
      <formula>200</formula>
    </cfRule>
  </conditionalFormatting>
  <conditionalFormatting sqref="G18">
    <cfRule type="cellIs" dxfId="6" priority="705" operator="greaterThan">
      <formula>150</formula>
    </cfRule>
  </conditionalFormatting>
  <conditionalFormatting sqref="G19">
    <cfRule type="cellIs" dxfId="4" priority="706" operator="greaterThan">
      <formula>250</formula>
    </cfRule>
  </conditionalFormatting>
  <conditionalFormatting sqref="G19">
    <cfRule type="cellIs" dxfId="5" priority="707" operator="greaterThan">
      <formula>200</formula>
    </cfRule>
  </conditionalFormatting>
  <conditionalFormatting sqref="G19">
    <cfRule type="cellIs" dxfId="6" priority="708" operator="greaterThan">
      <formula>150</formula>
    </cfRule>
  </conditionalFormatting>
  <conditionalFormatting sqref="G20">
    <cfRule type="cellIs" dxfId="4" priority="709" operator="greaterThan">
      <formula>250</formula>
    </cfRule>
  </conditionalFormatting>
  <conditionalFormatting sqref="G20">
    <cfRule type="cellIs" dxfId="5" priority="710" operator="greaterThan">
      <formula>200</formula>
    </cfRule>
  </conditionalFormatting>
  <conditionalFormatting sqref="G20">
    <cfRule type="cellIs" dxfId="6" priority="711" operator="greaterThan">
      <formula>150</formula>
    </cfRule>
  </conditionalFormatting>
  <conditionalFormatting sqref="G21">
    <cfRule type="cellIs" dxfId="4" priority="712" operator="greaterThan">
      <formula>250</formula>
    </cfRule>
  </conditionalFormatting>
  <conditionalFormatting sqref="G21">
    <cfRule type="cellIs" dxfId="5" priority="713" operator="greaterThan">
      <formula>200</formula>
    </cfRule>
  </conditionalFormatting>
  <conditionalFormatting sqref="G21">
    <cfRule type="cellIs" dxfId="6" priority="714" operator="greaterThan">
      <formula>150</formula>
    </cfRule>
  </conditionalFormatting>
  <conditionalFormatting sqref="G22">
    <cfRule type="cellIs" dxfId="4" priority="715" operator="greaterThan">
      <formula>250</formula>
    </cfRule>
  </conditionalFormatting>
  <conditionalFormatting sqref="G22">
    <cfRule type="cellIs" dxfId="5" priority="716" operator="greaterThan">
      <formula>200</formula>
    </cfRule>
  </conditionalFormatting>
  <conditionalFormatting sqref="G22">
    <cfRule type="cellIs" dxfId="6" priority="717" operator="greaterThan">
      <formula>150</formula>
    </cfRule>
  </conditionalFormatting>
  <conditionalFormatting sqref="G23">
    <cfRule type="cellIs" dxfId="4" priority="718" operator="greaterThan">
      <formula>250</formula>
    </cfRule>
  </conditionalFormatting>
  <conditionalFormatting sqref="G23">
    <cfRule type="cellIs" dxfId="5" priority="719" operator="greaterThan">
      <formula>200</formula>
    </cfRule>
  </conditionalFormatting>
  <conditionalFormatting sqref="G23">
    <cfRule type="cellIs" dxfId="6" priority="720" operator="greaterThan">
      <formula>150</formula>
    </cfRule>
  </conditionalFormatting>
  <conditionalFormatting sqref="G24">
    <cfRule type="cellIs" dxfId="4" priority="721" operator="greaterThan">
      <formula>250</formula>
    </cfRule>
  </conditionalFormatting>
  <conditionalFormatting sqref="G24">
    <cfRule type="cellIs" dxfId="5" priority="722" operator="greaterThan">
      <formula>200</formula>
    </cfRule>
  </conditionalFormatting>
  <conditionalFormatting sqref="G24">
    <cfRule type="cellIs" dxfId="6" priority="723" operator="greaterThan">
      <formula>150</formula>
    </cfRule>
  </conditionalFormatting>
  <conditionalFormatting sqref="G25">
    <cfRule type="cellIs" dxfId="4" priority="724" operator="greaterThan">
      <formula>250</formula>
    </cfRule>
  </conditionalFormatting>
  <conditionalFormatting sqref="G25">
    <cfRule type="cellIs" dxfId="5" priority="725" operator="greaterThan">
      <formula>200</formula>
    </cfRule>
  </conditionalFormatting>
  <conditionalFormatting sqref="G25">
    <cfRule type="cellIs" dxfId="6" priority="726" operator="greaterThan">
      <formula>150</formula>
    </cfRule>
  </conditionalFormatting>
  <conditionalFormatting sqref="G26">
    <cfRule type="cellIs" dxfId="4" priority="727" operator="greaterThan">
      <formula>250</formula>
    </cfRule>
  </conditionalFormatting>
  <conditionalFormatting sqref="G26">
    <cfRule type="cellIs" dxfId="5" priority="728" operator="greaterThan">
      <formula>200</formula>
    </cfRule>
  </conditionalFormatting>
  <conditionalFormatting sqref="G26">
    <cfRule type="cellIs" dxfId="6" priority="729" operator="greaterThan">
      <formula>150</formula>
    </cfRule>
  </conditionalFormatting>
  <conditionalFormatting sqref="G27">
    <cfRule type="cellIs" dxfId="4" priority="730" operator="greaterThan">
      <formula>250</formula>
    </cfRule>
  </conditionalFormatting>
  <conditionalFormatting sqref="G27">
    <cfRule type="cellIs" dxfId="5" priority="731" operator="greaterThan">
      <formula>200</formula>
    </cfRule>
  </conditionalFormatting>
  <conditionalFormatting sqref="G27">
    <cfRule type="cellIs" dxfId="6" priority="732" operator="greaterThan">
      <formula>150</formula>
    </cfRule>
  </conditionalFormatting>
  <conditionalFormatting sqref="G28">
    <cfRule type="cellIs" dxfId="4" priority="733" operator="greaterThan">
      <formula>250</formula>
    </cfRule>
  </conditionalFormatting>
  <conditionalFormatting sqref="G28">
    <cfRule type="cellIs" dxfId="5" priority="734" operator="greaterThan">
      <formula>200</formula>
    </cfRule>
  </conditionalFormatting>
  <conditionalFormatting sqref="G28">
    <cfRule type="cellIs" dxfId="6" priority="735" operator="greaterThan">
      <formula>150</formula>
    </cfRule>
  </conditionalFormatting>
  <conditionalFormatting sqref="G29">
    <cfRule type="cellIs" dxfId="4" priority="736" operator="greaterThan">
      <formula>250</formula>
    </cfRule>
  </conditionalFormatting>
  <conditionalFormatting sqref="G29">
    <cfRule type="cellIs" dxfId="5" priority="737" operator="greaterThan">
      <formula>200</formula>
    </cfRule>
  </conditionalFormatting>
  <conditionalFormatting sqref="G29">
    <cfRule type="cellIs" dxfId="6" priority="738" operator="greaterThan">
      <formula>150</formula>
    </cfRule>
  </conditionalFormatting>
  <conditionalFormatting sqref="G30">
    <cfRule type="cellIs" dxfId="4" priority="739" operator="greaterThan">
      <formula>250</formula>
    </cfRule>
  </conditionalFormatting>
  <conditionalFormatting sqref="G30">
    <cfRule type="cellIs" dxfId="5" priority="740" operator="greaterThan">
      <formula>200</formula>
    </cfRule>
  </conditionalFormatting>
  <conditionalFormatting sqref="G30">
    <cfRule type="cellIs" dxfId="6" priority="741" operator="greaterThan">
      <formula>150</formula>
    </cfRule>
  </conditionalFormatting>
  <conditionalFormatting sqref="G31">
    <cfRule type="cellIs" dxfId="4" priority="742" operator="greaterThan">
      <formula>250</formula>
    </cfRule>
  </conditionalFormatting>
  <conditionalFormatting sqref="G31">
    <cfRule type="cellIs" dxfId="5" priority="743" operator="greaterThan">
      <formula>200</formula>
    </cfRule>
  </conditionalFormatting>
  <conditionalFormatting sqref="G31">
    <cfRule type="cellIs" dxfId="6" priority="744" operator="greaterThan">
      <formula>150</formula>
    </cfRule>
  </conditionalFormatting>
  <conditionalFormatting sqref="G32">
    <cfRule type="cellIs" dxfId="4" priority="745" operator="greaterThan">
      <formula>250</formula>
    </cfRule>
  </conditionalFormatting>
  <conditionalFormatting sqref="G32">
    <cfRule type="cellIs" dxfId="5" priority="746" operator="greaterThan">
      <formula>200</formula>
    </cfRule>
  </conditionalFormatting>
  <conditionalFormatting sqref="G32">
    <cfRule type="cellIs" dxfId="6" priority="747" operator="greaterThan">
      <formula>150</formula>
    </cfRule>
  </conditionalFormatting>
  <conditionalFormatting sqref="G33">
    <cfRule type="cellIs" dxfId="4" priority="748" operator="greaterThan">
      <formula>250</formula>
    </cfRule>
  </conditionalFormatting>
  <conditionalFormatting sqref="G33">
    <cfRule type="cellIs" dxfId="5" priority="749" operator="greaterThan">
      <formula>200</formula>
    </cfRule>
  </conditionalFormatting>
  <conditionalFormatting sqref="G33">
    <cfRule type="cellIs" dxfId="6" priority="750" operator="greaterThan">
      <formula>150</formula>
    </cfRule>
  </conditionalFormatting>
  <conditionalFormatting sqref="G34">
    <cfRule type="cellIs" dxfId="4" priority="751" operator="greaterThan">
      <formula>250</formula>
    </cfRule>
  </conditionalFormatting>
  <conditionalFormatting sqref="G34">
    <cfRule type="cellIs" dxfId="5" priority="752" operator="greaterThan">
      <formula>200</formula>
    </cfRule>
  </conditionalFormatting>
  <conditionalFormatting sqref="G34">
    <cfRule type="cellIs" dxfId="6" priority="753" operator="greaterThan">
      <formula>150</formula>
    </cfRule>
  </conditionalFormatting>
  <conditionalFormatting sqref="G35">
    <cfRule type="cellIs" dxfId="4" priority="754" operator="greaterThan">
      <formula>250</formula>
    </cfRule>
  </conditionalFormatting>
  <conditionalFormatting sqref="G35">
    <cfRule type="cellIs" dxfId="5" priority="755" operator="greaterThan">
      <formula>200</formula>
    </cfRule>
  </conditionalFormatting>
  <conditionalFormatting sqref="G35">
    <cfRule type="cellIs" dxfId="6" priority="756" operator="greaterThan">
      <formula>150</formula>
    </cfRule>
  </conditionalFormatting>
  <conditionalFormatting sqref="G36">
    <cfRule type="cellIs" dxfId="4" priority="757" operator="greaterThan">
      <formula>250</formula>
    </cfRule>
  </conditionalFormatting>
  <conditionalFormatting sqref="G36">
    <cfRule type="cellIs" dxfId="5" priority="758" operator="greaterThan">
      <formula>200</formula>
    </cfRule>
  </conditionalFormatting>
  <conditionalFormatting sqref="G36">
    <cfRule type="cellIs" dxfId="6" priority="759" operator="greaterThan">
      <formula>150</formula>
    </cfRule>
  </conditionalFormatting>
  <conditionalFormatting sqref="G37">
    <cfRule type="cellIs" dxfId="4" priority="760" operator="greaterThan">
      <formula>250</formula>
    </cfRule>
  </conditionalFormatting>
  <conditionalFormatting sqref="G37">
    <cfRule type="cellIs" dxfId="5" priority="761" operator="greaterThan">
      <formula>200</formula>
    </cfRule>
  </conditionalFormatting>
  <conditionalFormatting sqref="G37">
    <cfRule type="cellIs" dxfId="6" priority="762" operator="greaterThan">
      <formula>150</formula>
    </cfRule>
  </conditionalFormatting>
  <conditionalFormatting sqref="G38">
    <cfRule type="cellIs" dxfId="4" priority="763" operator="greaterThan">
      <formula>250</formula>
    </cfRule>
  </conditionalFormatting>
  <conditionalFormatting sqref="G38">
    <cfRule type="cellIs" dxfId="5" priority="764" operator="greaterThan">
      <formula>200</formula>
    </cfRule>
  </conditionalFormatting>
  <conditionalFormatting sqref="G38">
    <cfRule type="cellIs" dxfId="6" priority="765" operator="greaterThan">
      <formula>150</formula>
    </cfRule>
  </conditionalFormatting>
  <conditionalFormatting sqref="G39">
    <cfRule type="cellIs" dxfId="4" priority="766" operator="greaterThan">
      <formula>250</formula>
    </cfRule>
  </conditionalFormatting>
  <conditionalFormatting sqref="G39">
    <cfRule type="cellIs" dxfId="5" priority="767" operator="greaterThan">
      <formula>200</formula>
    </cfRule>
  </conditionalFormatting>
  <conditionalFormatting sqref="G39">
    <cfRule type="cellIs" dxfId="6" priority="768" operator="greaterThan">
      <formula>150</formula>
    </cfRule>
  </conditionalFormatting>
  <conditionalFormatting sqref="G40">
    <cfRule type="cellIs" dxfId="4" priority="769" operator="greaterThan">
      <formula>250</formula>
    </cfRule>
  </conditionalFormatting>
  <conditionalFormatting sqref="G40">
    <cfRule type="cellIs" dxfId="5" priority="770" operator="greaterThan">
      <formula>200</formula>
    </cfRule>
  </conditionalFormatting>
  <conditionalFormatting sqref="G40">
    <cfRule type="cellIs" dxfId="6" priority="771" operator="greaterThan">
      <formula>150</formula>
    </cfRule>
  </conditionalFormatting>
  <conditionalFormatting sqref="G41">
    <cfRule type="cellIs" dxfId="4" priority="772" operator="greaterThan">
      <formula>250</formula>
    </cfRule>
  </conditionalFormatting>
  <conditionalFormatting sqref="G41">
    <cfRule type="cellIs" dxfId="5" priority="773" operator="greaterThan">
      <formula>200</formula>
    </cfRule>
  </conditionalFormatting>
  <conditionalFormatting sqref="G41">
    <cfRule type="cellIs" dxfId="6" priority="774" operator="greaterThan">
      <formula>150</formula>
    </cfRule>
  </conditionalFormatting>
  <conditionalFormatting sqref="G42">
    <cfRule type="cellIs" dxfId="4" priority="775" operator="greaterThan">
      <formula>250</formula>
    </cfRule>
  </conditionalFormatting>
  <conditionalFormatting sqref="G42">
    <cfRule type="cellIs" dxfId="5" priority="776" operator="greaterThan">
      <formula>200</formula>
    </cfRule>
  </conditionalFormatting>
  <conditionalFormatting sqref="G42">
    <cfRule type="cellIs" dxfId="6" priority="777" operator="greaterThan">
      <formula>150</formula>
    </cfRule>
  </conditionalFormatting>
  <conditionalFormatting sqref="G43">
    <cfRule type="cellIs" dxfId="4" priority="778" operator="greaterThan">
      <formula>250</formula>
    </cfRule>
  </conditionalFormatting>
  <conditionalFormatting sqref="G43">
    <cfRule type="cellIs" dxfId="5" priority="779" operator="greaterThan">
      <formula>200</formula>
    </cfRule>
  </conditionalFormatting>
  <conditionalFormatting sqref="G43">
    <cfRule type="cellIs" dxfId="6" priority="780" operator="greaterThan">
      <formula>150</formula>
    </cfRule>
  </conditionalFormatting>
  <conditionalFormatting sqref="G44">
    <cfRule type="cellIs" dxfId="4" priority="781" operator="greaterThan">
      <formula>250</formula>
    </cfRule>
  </conditionalFormatting>
  <conditionalFormatting sqref="G44">
    <cfRule type="cellIs" dxfId="5" priority="782" operator="greaterThan">
      <formula>200</formula>
    </cfRule>
  </conditionalFormatting>
  <conditionalFormatting sqref="G44">
    <cfRule type="cellIs" dxfId="6" priority="783" operator="greaterThan">
      <formula>150</formula>
    </cfRule>
  </conditionalFormatting>
  <conditionalFormatting sqref="G45">
    <cfRule type="cellIs" dxfId="4" priority="784" operator="greaterThan">
      <formula>250</formula>
    </cfRule>
  </conditionalFormatting>
  <conditionalFormatting sqref="G45">
    <cfRule type="cellIs" dxfId="5" priority="785" operator="greaterThan">
      <formula>200</formula>
    </cfRule>
  </conditionalFormatting>
  <conditionalFormatting sqref="G45">
    <cfRule type="cellIs" dxfId="6" priority="786" operator="greaterThan">
      <formula>150</formula>
    </cfRule>
  </conditionalFormatting>
  <conditionalFormatting sqref="G46">
    <cfRule type="cellIs" dxfId="4" priority="787" operator="greaterThan">
      <formula>250</formula>
    </cfRule>
  </conditionalFormatting>
  <conditionalFormatting sqref="G46">
    <cfRule type="cellIs" dxfId="5" priority="788" operator="greaterThan">
      <formula>200</formula>
    </cfRule>
  </conditionalFormatting>
  <conditionalFormatting sqref="G46">
    <cfRule type="cellIs" dxfId="6" priority="789" operator="greaterThan">
      <formula>150</formula>
    </cfRule>
  </conditionalFormatting>
  <conditionalFormatting sqref="G47">
    <cfRule type="cellIs" dxfId="4" priority="790" operator="greaterThan">
      <formula>250</formula>
    </cfRule>
  </conditionalFormatting>
  <conditionalFormatting sqref="G47">
    <cfRule type="cellIs" dxfId="5" priority="791" operator="greaterThan">
      <formula>200</formula>
    </cfRule>
  </conditionalFormatting>
  <conditionalFormatting sqref="G47">
    <cfRule type="cellIs" dxfId="6" priority="792" operator="greaterThan">
      <formula>150</formula>
    </cfRule>
  </conditionalFormatting>
  <conditionalFormatting sqref="G48">
    <cfRule type="cellIs" dxfId="4" priority="793" operator="greaterThan">
      <formula>250</formula>
    </cfRule>
  </conditionalFormatting>
  <conditionalFormatting sqref="G48">
    <cfRule type="cellIs" dxfId="5" priority="794" operator="greaterThan">
      <formula>200</formula>
    </cfRule>
  </conditionalFormatting>
  <conditionalFormatting sqref="G48">
    <cfRule type="cellIs" dxfId="6" priority="795" operator="greaterThan">
      <formula>150</formula>
    </cfRule>
  </conditionalFormatting>
  <conditionalFormatting sqref="G49">
    <cfRule type="cellIs" dxfId="4" priority="796" operator="greaterThan">
      <formula>250</formula>
    </cfRule>
  </conditionalFormatting>
  <conditionalFormatting sqref="G49">
    <cfRule type="cellIs" dxfId="5" priority="797" operator="greaterThan">
      <formula>200</formula>
    </cfRule>
  </conditionalFormatting>
  <conditionalFormatting sqref="G49">
    <cfRule type="cellIs" dxfId="6" priority="798" operator="greaterThan">
      <formula>150</formula>
    </cfRule>
  </conditionalFormatting>
  <conditionalFormatting sqref="G50">
    <cfRule type="cellIs" dxfId="4" priority="799" operator="greaterThan">
      <formula>250</formula>
    </cfRule>
  </conditionalFormatting>
  <conditionalFormatting sqref="G50">
    <cfRule type="cellIs" dxfId="5" priority="800" operator="greaterThan">
      <formula>200</formula>
    </cfRule>
  </conditionalFormatting>
  <conditionalFormatting sqref="G50">
    <cfRule type="cellIs" dxfId="6" priority="801" operator="greaterThan">
      <formula>150</formula>
    </cfRule>
  </conditionalFormatting>
  <conditionalFormatting sqref="G51">
    <cfRule type="cellIs" dxfId="4" priority="802" operator="greaterThan">
      <formula>250</formula>
    </cfRule>
  </conditionalFormatting>
  <conditionalFormatting sqref="G51">
    <cfRule type="cellIs" dxfId="5" priority="803" operator="greaterThan">
      <formula>200</formula>
    </cfRule>
  </conditionalFormatting>
  <conditionalFormatting sqref="G51">
    <cfRule type="cellIs" dxfId="6" priority="804" operator="greaterThan">
      <formula>150</formula>
    </cfRule>
  </conditionalFormatting>
  <conditionalFormatting sqref="G52">
    <cfRule type="cellIs" dxfId="4" priority="805" operator="greaterThan">
      <formula>250</formula>
    </cfRule>
  </conditionalFormatting>
  <conditionalFormatting sqref="G52">
    <cfRule type="cellIs" dxfId="5" priority="806" operator="greaterThan">
      <formula>200</formula>
    </cfRule>
  </conditionalFormatting>
  <conditionalFormatting sqref="G52">
    <cfRule type="cellIs" dxfId="6" priority="807" operator="greaterThan">
      <formula>150</formula>
    </cfRule>
  </conditionalFormatting>
  <conditionalFormatting sqref="G53">
    <cfRule type="cellIs" dxfId="4" priority="808" operator="greaterThan">
      <formula>250</formula>
    </cfRule>
  </conditionalFormatting>
  <conditionalFormatting sqref="G53">
    <cfRule type="cellIs" dxfId="5" priority="809" operator="greaterThan">
      <formula>200</formula>
    </cfRule>
  </conditionalFormatting>
  <conditionalFormatting sqref="G53">
    <cfRule type="cellIs" dxfId="6" priority="810" operator="greaterThan">
      <formula>150</formula>
    </cfRule>
  </conditionalFormatting>
  <conditionalFormatting sqref="G54">
    <cfRule type="cellIs" dxfId="4" priority="811" operator="greaterThan">
      <formula>250</formula>
    </cfRule>
  </conditionalFormatting>
  <conditionalFormatting sqref="G54">
    <cfRule type="cellIs" dxfId="5" priority="812" operator="greaterThan">
      <formula>200</formula>
    </cfRule>
  </conditionalFormatting>
  <conditionalFormatting sqref="G54">
    <cfRule type="cellIs" dxfId="6" priority="813" operator="greaterThan">
      <formula>150</formula>
    </cfRule>
  </conditionalFormatting>
  <conditionalFormatting sqref="G55">
    <cfRule type="cellIs" dxfId="4" priority="814" operator="greaterThan">
      <formula>250</formula>
    </cfRule>
  </conditionalFormatting>
  <conditionalFormatting sqref="G55">
    <cfRule type="cellIs" dxfId="5" priority="815" operator="greaterThan">
      <formula>200</formula>
    </cfRule>
  </conditionalFormatting>
  <conditionalFormatting sqref="G55">
    <cfRule type="cellIs" dxfId="6" priority="816" operator="greaterThan">
      <formula>150</formula>
    </cfRule>
  </conditionalFormatting>
  <conditionalFormatting sqref="G56">
    <cfRule type="cellIs" dxfId="4" priority="817" operator="greaterThan">
      <formula>250</formula>
    </cfRule>
  </conditionalFormatting>
  <conditionalFormatting sqref="G56">
    <cfRule type="cellIs" dxfId="5" priority="818" operator="greaterThan">
      <formula>200</formula>
    </cfRule>
  </conditionalFormatting>
  <conditionalFormatting sqref="G56">
    <cfRule type="cellIs" dxfId="6" priority="819" operator="greaterThan">
      <formula>150</formula>
    </cfRule>
  </conditionalFormatting>
  <conditionalFormatting sqref="G57">
    <cfRule type="cellIs" dxfId="4" priority="820" operator="greaterThan">
      <formula>250</formula>
    </cfRule>
  </conditionalFormatting>
  <conditionalFormatting sqref="G57">
    <cfRule type="cellIs" dxfId="5" priority="821" operator="greaterThan">
      <formula>200</formula>
    </cfRule>
  </conditionalFormatting>
  <conditionalFormatting sqref="G57">
    <cfRule type="cellIs" dxfId="6" priority="822" operator="greaterThan">
      <formula>150</formula>
    </cfRule>
  </conditionalFormatting>
  <conditionalFormatting sqref="G58">
    <cfRule type="cellIs" dxfId="4" priority="823" operator="greaterThan">
      <formula>250</formula>
    </cfRule>
  </conditionalFormatting>
  <conditionalFormatting sqref="G58">
    <cfRule type="cellIs" dxfId="5" priority="824" operator="greaterThan">
      <formula>200</formula>
    </cfRule>
  </conditionalFormatting>
  <conditionalFormatting sqref="G58">
    <cfRule type="cellIs" dxfId="6" priority="825" operator="greaterThan">
      <formula>150</formula>
    </cfRule>
  </conditionalFormatting>
  <conditionalFormatting sqref="G59">
    <cfRule type="cellIs" dxfId="4" priority="826" operator="greaterThan">
      <formula>250</formula>
    </cfRule>
  </conditionalFormatting>
  <conditionalFormatting sqref="G59">
    <cfRule type="cellIs" dxfId="5" priority="827" operator="greaterThan">
      <formula>200</formula>
    </cfRule>
  </conditionalFormatting>
  <conditionalFormatting sqref="G59">
    <cfRule type="cellIs" dxfId="6" priority="828" operator="greaterThan">
      <formula>150</formula>
    </cfRule>
  </conditionalFormatting>
  <conditionalFormatting sqref="G60">
    <cfRule type="cellIs" dxfId="4" priority="829" operator="greaterThan">
      <formula>250</formula>
    </cfRule>
  </conditionalFormatting>
  <conditionalFormatting sqref="G60">
    <cfRule type="cellIs" dxfId="5" priority="830" operator="greaterThan">
      <formula>200</formula>
    </cfRule>
  </conditionalFormatting>
  <conditionalFormatting sqref="G60">
    <cfRule type="cellIs" dxfId="6" priority="831" operator="greaterThan">
      <formula>150</formula>
    </cfRule>
  </conditionalFormatting>
  <conditionalFormatting sqref="G61">
    <cfRule type="cellIs" dxfId="4" priority="832" operator="greaterThan">
      <formula>250</formula>
    </cfRule>
  </conditionalFormatting>
  <conditionalFormatting sqref="G61">
    <cfRule type="cellIs" dxfId="5" priority="833" operator="greaterThan">
      <formula>200</formula>
    </cfRule>
  </conditionalFormatting>
  <conditionalFormatting sqref="G61">
    <cfRule type="cellIs" dxfId="6" priority="834" operator="greaterThan">
      <formula>150</formula>
    </cfRule>
  </conditionalFormatting>
  <conditionalFormatting sqref="G62">
    <cfRule type="cellIs" dxfId="4" priority="835" operator="greaterThan">
      <formula>250</formula>
    </cfRule>
  </conditionalFormatting>
  <conditionalFormatting sqref="G62">
    <cfRule type="cellIs" dxfId="5" priority="836" operator="greaterThan">
      <formula>200</formula>
    </cfRule>
  </conditionalFormatting>
  <conditionalFormatting sqref="G62">
    <cfRule type="cellIs" dxfId="6" priority="837" operator="greaterThan">
      <formula>150</formula>
    </cfRule>
  </conditionalFormatting>
  <conditionalFormatting sqref="G63">
    <cfRule type="cellIs" dxfId="4" priority="838" operator="greaterThan">
      <formula>250</formula>
    </cfRule>
  </conditionalFormatting>
  <conditionalFormatting sqref="G63">
    <cfRule type="cellIs" dxfId="5" priority="839" operator="greaterThan">
      <formula>200</formula>
    </cfRule>
  </conditionalFormatting>
  <conditionalFormatting sqref="G63">
    <cfRule type="cellIs" dxfId="6" priority="840" operator="greaterThan">
      <formula>150</formula>
    </cfRule>
  </conditionalFormatting>
  <conditionalFormatting sqref="G64">
    <cfRule type="cellIs" dxfId="4" priority="841" operator="greaterThan">
      <formula>250</formula>
    </cfRule>
  </conditionalFormatting>
  <conditionalFormatting sqref="G64">
    <cfRule type="cellIs" dxfId="5" priority="842" operator="greaterThan">
      <formula>200</formula>
    </cfRule>
  </conditionalFormatting>
  <conditionalFormatting sqref="G64">
    <cfRule type="cellIs" dxfId="6" priority="843" operator="greaterThan">
      <formula>150</formula>
    </cfRule>
  </conditionalFormatting>
  <conditionalFormatting sqref="G65">
    <cfRule type="cellIs" dxfId="4" priority="844" operator="greaterThan">
      <formula>250</formula>
    </cfRule>
  </conditionalFormatting>
  <conditionalFormatting sqref="G65">
    <cfRule type="cellIs" dxfId="5" priority="845" operator="greaterThan">
      <formula>200</formula>
    </cfRule>
  </conditionalFormatting>
  <conditionalFormatting sqref="G65">
    <cfRule type="cellIs" dxfId="6" priority="846" operator="greaterThan">
      <formula>150</formula>
    </cfRule>
  </conditionalFormatting>
  <conditionalFormatting sqref="G66">
    <cfRule type="cellIs" dxfId="4" priority="847" operator="greaterThan">
      <formula>250</formula>
    </cfRule>
  </conditionalFormatting>
  <conditionalFormatting sqref="G66">
    <cfRule type="cellIs" dxfId="5" priority="848" operator="greaterThan">
      <formula>200</formula>
    </cfRule>
  </conditionalFormatting>
  <conditionalFormatting sqref="G66">
    <cfRule type="cellIs" dxfId="6" priority="849" operator="greaterThan">
      <formula>150</formula>
    </cfRule>
  </conditionalFormatting>
  <conditionalFormatting sqref="G67">
    <cfRule type="cellIs" dxfId="4" priority="850" operator="greaterThan">
      <formula>250</formula>
    </cfRule>
  </conditionalFormatting>
  <conditionalFormatting sqref="G67">
    <cfRule type="cellIs" dxfId="5" priority="851" operator="greaterThan">
      <formula>200</formula>
    </cfRule>
  </conditionalFormatting>
  <conditionalFormatting sqref="G67">
    <cfRule type="cellIs" dxfId="6" priority="852" operator="greaterThan">
      <formula>150</formula>
    </cfRule>
  </conditionalFormatting>
  <conditionalFormatting sqref="G68">
    <cfRule type="cellIs" dxfId="4" priority="853" operator="greaterThan">
      <formula>250</formula>
    </cfRule>
  </conditionalFormatting>
  <conditionalFormatting sqref="G68">
    <cfRule type="cellIs" dxfId="5" priority="854" operator="greaterThan">
      <formula>200</formula>
    </cfRule>
  </conditionalFormatting>
  <conditionalFormatting sqref="G68">
    <cfRule type="cellIs" dxfId="6" priority="855" operator="greaterThan">
      <formula>150</formula>
    </cfRule>
  </conditionalFormatting>
  <conditionalFormatting sqref="G69">
    <cfRule type="cellIs" dxfId="4" priority="856" operator="greaterThan">
      <formula>250</formula>
    </cfRule>
  </conditionalFormatting>
  <conditionalFormatting sqref="G69">
    <cfRule type="cellIs" dxfId="5" priority="857" operator="greaterThan">
      <formula>200</formula>
    </cfRule>
  </conditionalFormatting>
  <conditionalFormatting sqref="G69">
    <cfRule type="cellIs" dxfId="6" priority="858" operator="greaterThan">
      <formula>150</formula>
    </cfRule>
  </conditionalFormatting>
  <conditionalFormatting sqref="G70">
    <cfRule type="cellIs" dxfId="4" priority="859" operator="greaterThan">
      <formula>250</formula>
    </cfRule>
  </conditionalFormatting>
  <conditionalFormatting sqref="G70">
    <cfRule type="cellIs" dxfId="5" priority="860" operator="greaterThan">
      <formula>200</formula>
    </cfRule>
  </conditionalFormatting>
  <conditionalFormatting sqref="G70">
    <cfRule type="cellIs" dxfId="6" priority="861" operator="greaterThan">
      <formula>150</formula>
    </cfRule>
  </conditionalFormatting>
  <conditionalFormatting sqref="G71">
    <cfRule type="cellIs" dxfId="4" priority="862" operator="greaterThan">
      <formula>250</formula>
    </cfRule>
  </conditionalFormatting>
  <conditionalFormatting sqref="G71">
    <cfRule type="cellIs" dxfId="5" priority="863" operator="greaterThan">
      <formula>200</formula>
    </cfRule>
  </conditionalFormatting>
  <conditionalFormatting sqref="G71">
    <cfRule type="cellIs" dxfId="6" priority="864" operator="greaterThan">
      <formula>150</formula>
    </cfRule>
  </conditionalFormatting>
  <conditionalFormatting sqref="G72">
    <cfRule type="cellIs" dxfId="4" priority="865" operator="greaterThan">
      <formula>250</formula>
    </cfRule>
  </conditionalFormatting>
  <conditionalFormatting sqref="G72">
    <cfRule type="cellIs" dxfId="5" priority="866" operator="greaterThan">
      <formula>200</formula>
    </cfRule>
  </conditionalFormatting>
  <conditionalFormatting sqref="G72">
    <cfRule type="cellIs" dxfId="6" priority="867" operator="greaterThan">
      <formula>150</formula>
    </cfRule>
  </conditionalFormatting>
  <conditionalFormatting sqref="G73">
    <cfRule type="cellIs" dxfId="4" priority="868" operator="greaterThan">
      <formula>250</formula>
    </cfRule>
  </conditionalFormatting>
  <conditionalFormatting sqref="G73">
    <cfRule type="cellIs" dxfId="5" priority="869" operator="greaterThan">
      <formula>200</formula>
    </cfRule>
  </conditionalFormatting>
  <conditionalFormatting sqref="G73">
    <cfRule type="cellIs" dxfId="6" priority="870" operator="greaterThan">
      <formula>150</formula>
    </cfRule>
  </conditionalFormatting>
  <conditionalFormatting sqref="G74">
    <cfRule type="cellIs" dxfId="4" priority="871" operator="greaterThan">
      <formula>250</formula>
    </cfRule>
  </conditionalFormatting>
  <conditionalFormatting sqref="G74">
    <cfRule type="cellIs" dxfId="5" priority="872" operator="greaterThan">
      <formula>200</formula>
    </cfRule>
  </conditionalFormatting>
  <conditionalFormatting sqref="G74">
    <cfRule type="cellIs" dxfId="6" priority="873" operator="greaterThan">
      <formula>150</formula>
    </cfRule>
  </conditionalFormatting>
  <conditionalFormatting sqref="G75">
    <cfRule type="cellIs" dxfId="4" priority="874" operator="greaterThan">
      <formula>250</formula>
    </cfRule>
  </conditionalFormatting>
  <conditionalFormatting sqref="G75">
    <cfRule type="cellIs" dxfId="5" priority="875" operator="greaterThan">
      <formula>200</formula>
    </cfRule>
  </conditionalFormatting>
  <conditionalFormatting sqref="G75">
    <cfRule type="cellIs" dxfId="6" priority="876" operator="greaterThan">
      <formula>150</formula>
    </cfRule>
  </conditionalFormatting>
  <conditionalFormatting sqref="G76">
    <cfRule type="cellIs" dxfId="4" priority="877" operator="greaterThan">
      <formula>250</formula>
    </cfRule>
  </conditionalFormatting>
  <conditionalFormatting sqref="G76">
    <cfRule type="cellIs" dxfId="5" priority="878" operator="greaterThan">
      <formula>200</formula>
    </cfRule>
  </conditionalFormatting>
  <conditionalFormatting sqref="G76">
    <cfRule type="cellIs" dxfId="6" priority="879" operator="greaterThan">
      <formula>150</formula>
    </cfRule>
  </conditionalFormatting>
  <conditionalFormatting sqref="G77">
    <cfRule type="cellIs" dxfId="4" priority="880" operator="greaterThan">
      <formula>250</formula>
    </cfRule>
  </conditionalFormatting>
  <conditionalFormatting sqref="G77">
    <cfRule type="cellIs" dxfId="5" priority="881" operator="greaterThan">
      <formula>200</formula>
    </cfRule>
  </conditionalFormatting>
  <conditionalFormatting sqref="G77">
    <cfRule type="cellIs" dxfId="6" priority="882" operator="greaterThan">
      <formula>150</formula>
    </cfRule>
  </conditionalFormatting>
  <conditionalFormatting sqref="G78">
    <cfRule type="cellIs" dxfId="4" priority="883" operator="greaterThan">
      <formula>250</formula>
    </cfRule>
  </conditionalFormatting>
  <conditionalFormatting sqref="G78">
    <cfRule type="cellIs" dxfId="5" priority="884" operator="greaterThan">
      <formula>200</formula>
    </cfRule>
  </conditionalFormatting>
  <conditionalFormatting sqref="G78">
    <cfRule type="cellIs" dxfId="6" priority="885" operator="greaterThan">
      <formula>150</formula>
    </cfRule>
  </conditionalFormatting>
  <conditionalFormatting sqref="G79">
    <cfRule type="cellIs" dxfId="4" priority="886" operator="greaterThan">
      <formula>250</formula>
    </cfRule>
  </conditionalFormatting>
  <conditionalFormatting sqref="G79">
    <cfRule type="cellIs" dxfId="5" priority="887" operator="greaterThan">
      <formula>200</formula>
    </cfRule>
  </conditionalFormatting>
  <conditionalFormatting sqref="G79">
    <cfRule type="cellIs" dxfId="6" priority="888" operator="greaterThan">
      <formula>150</formula>
    </cfRule>
  </conditionalFormatting>
  <conditionalFormatting sqref="G80">
    <cfRule type="cellIs" dxfId="4" priority="889" operator="greaterThan">
      <formula>250</formula>
    </cfRule>
  </conditionalFormatting>
  <conditionalFormatting sqref="G80">
    <cfRule type="cellIs" dxfId="5" priority="890" operator="greaterThan">
      <formula>200</formula>
    </cfRule>
  </conditionalFormatting>
  <conditionalFormatting sqref="G80">
    <cfRule type="cellIs" dxfId="6" priority="891" operator="greaterThan">
      <formula>150</formula>
    </cfRule>
  </conditionalFormatting>
  <conditionalFormatting sqref="G81">
    <cfRule type="cellIs" dxfId="4" priority="892" operator="greaterThan">
      <formula>250</formula>
    </cfRule>
  </conditionalFormatting>
  <conditionalFormatting sqref="G81">
    <cfRule type="cellIs" dxfId="5" priority="893" operator="greaterThan">
      <formula>200</formula>
    </cfRule>
  </conditionalFormatting>
  <conditionalFormatting sqref="G81">
    <cfRule type="cellIs" dxfId="6" priority="894" operator="greaterThan">
      <formula>150</formula>
    </cfRule>
  </conditionalFormatting>
  <conditionalFormatting sqref="G82">
    <cfRule type="cellIs" dxfId="4" priority="895" operator="greaterThan">
      <formula>250</formula>
    </cfRule>
  </conditionalFormatting>
  <conditionalFormatting sqref="G82">
    <cfRule type="cellIs" dxfId="5" priority="896" operator="greaterThan">
      <formula>200</formula>
    </cfRule>
  </conditionalFormatting>
  <conditionalFormatting sqref="G82">
    <cfRule type="cellIs" dxfId="6" priority="897" operator="greaterThan">
      <formula>150</formula>
    </cfRule>
  </conditionalFormatting>
  <conditionalFormatting sqref="G83">
    <cfRule type="cellIs" dxfId="4" priority="898" operator="greaterThan">
      <formula>250</formula>
    </cfRule>
  </conditionalFormatting>
  <conditionalFormatting sqref="G83">
    <cfRule type="cellIs" dxfId="5" priority="899" operator="greaterThan">
      <formula>200</formula>
    </cfRule>
  </conditionalFormatting>
  <conditionalFormatting sqref="G83">
    <cfRule type="cellIs" dxfId="6" priority="900" operator="greaterThan">
      <formula>150</formula>
    </cfRule>
  </conditionalFormatting>
  <conditionalFormatting sqref="G84">
    <cfRule type="cellIs" dxfId="4" priority="901" operator="greaterThan">
      <formula>250</formula>
    </cfRule>
  </conditionalFormatting>
  <conditionalFormatting sqref="G84">
    <cfRule type="cellIs" dxfId="5" priority="902" operator="greaterThan">
      <formula>200</formula>
    </cfRule>
  </conditionalFormatting>
  <conditionalFormatting sqref="G84">
    <cfRule type="cellIs" dxfId="6" priority="903" operator="greaterThan">
      <formula>150</formula>
    </cfRule>
  </conditionalFormatting>
  <conditionalFormatting sqref="G85">
    <cfRule type="cellIs" dxfId="4" priority="904" operator="greaterThan">
      <formula>250</formula>
    </cfRule>
  </conditionalFormatting>
  <conditionalFormatting sqref="G85">
    <cfRule type="cellIs" dxfId="5" priority="905" operator="greaterThan">
      <formula>200</formula>
    </cfRule>
  </conditionalFormatting>
  <conditionalFormatting sqref="G85">
    <cfRule type="cellIs" dxfId="6" priority="906" operator="greaterThan">
      <formula>150</formula>
    </cfRule>
  </conditionalFormatting>
  <conditionalFormatting sqref="G86">
    <cfRule type="cellIs" dxfId="4" priority="907" operator="greaterThan">
      <formula>250</formula>
    </cfRule>
  </conditionalFormatting>
  <conditionalFormatting sqref="G86">
    <cfRule type="cellIs" dxfId="5" priority="908" operator="greaterThan">
      <formula>200</formula>
    </cfRule>
  </conditionalFormatting>
  <conditionalFormatting sqref="G86">
    <cfRule type="cellIs" dxfId="6" priority="909" operator="greaterThan">
      <formula>150</formula>
    </cfRule>
  </conditionalFormatting>
  <conditionalFormatting sqref="G87">
    <cfRule type="cellIs" dxfId="4" priority="910" operator="greaterThan">
      <formula>250</formula>
    </cfRule>
  </conditionalFormatting>
  <conditionalFormatting sqref="G87">
    <cfRule type="cellIs" dxfId="5" priority="911" operator="greaterThan">
      <formula>200</formula>
    </cfRule>
  </conditionalFormatting>
  <conditionalFormatting sqref="G87">
    <cfRule type="cellIs" dxfId="6" priority="912" operator="greaterThan">
      <formula>150</formula>
    </cfRule>
  </conditionalFormatting>
  <conditionalFormatting sqref="G88">
    <cfRule type="cellIs" dxfId="4" priority="913" operator="greaterThan">
      <formula>250</formula>
    </cfRule>
  </conditionalFormatting>
  <conditionalFormatting sqref="G88">
    <cfRule type="cellIs" dxfId="5" priority="914" operator="greaterThan">
      <formula>200</formula>
    </cfRule>
  </conditionalFormatting>
  <conditionalFormatting sqref="G88">
    <cfRule type="cellIs" dxfId="6" priority="915" operator="greaterThan">
      <formula>150</formula>
    </cfRule>
  </conditionalFormatting>
  <conditionalFormatting sqref="G89">
    <cfRule type="cellIs" dxfId="4" priority="916" operator="greaterThan">
      <formula>250</formula>
    </cfRule>
  </conditionalFormatting>
  <conditionalFormatting sqref="G89">
    <cfRule type="cellIs" dxfId="5" priority="917" operator="greaterThan">
      <formula>200</formula>
    </cfRule>
  </conditionalFormatting>
  <conditionalFormatting sqref="G89">
    <cfRule type="cellIs" dxfId="6" priority="918" operator="greaterThan">
      <formula>150</formula>
    </cfRule>
  </conditionalFormatting>
  <conditionalFormatting sqref="G90">
    <cfRule type="cellIs" dxfId="4" priority="919" operator="greaterThan">
      <formula>250</formula>
    </cfRule>
  </conditionalFormatting>
  <conditionalFormatting sqref="G90">
    <cfRule type="cellIs" dxfId="5" priority="920" operator="greaterThan">
      <formula>200</formula>
    </cfRule>
  </conditionalFormatting>
  <conditionalFormatting sqref="G90">
    <cfRule type="cellIs" dxfId="6" priority="921" operator="greaterThan">
      <formula>150</formula>
    </cfRule>
  </conditionalFormatting>
  <conditionalFormatting sqref="G91">
    <cfRule type="cellIs" dxfId="4" priority="922" operator="greaterThan">
      <formula>250</formula>
    </cfRule>
  </conditionalFormatting>
  <conditionalFormatting sqref="G91">
    <cfRule type="cellIs" dxfId="5" priority="923" operator="greaterThan">
      <formula>200</formula>
    </cfRule>
  </conditionalFormatting>
  <conditionalFormatting sqref="G91">
    <cfRule type="cellIs" dxfId="6" priority="924" operator="greaterThan">
      <formula>150</formula>
    </cfRule>
  </conditionalFormatting>
  <conditionalFormatting sqref="G92">
    <cfRule type="cellIs" dxfId="4" priority="925" operator="greaterThan">
      <formula>250</formula>
    </cfRule>
  </conditionalFormatting>
  <conditionalFormatting sqref="G92">
    <cfRule type="cellIs" dxfId="5" priority="926" operator="greaterThan">
      <formula>200</formula>
    </cfRule>
  </conditionalFormatting>
  <conditionalFormatting sqref="G92">
    <cfRule type="cellIs" dxfId="6" priority="927" operator="greaterThan">
      <formula>150</formula>
    </cfRule>
  </conditionalFormatting>
  <conditionalFormatting sqref="G93">
    <cfRule type="cellIs" dxfId="4" priority="928" operator="greaterThan">
      <formula>250</formula>
    </cfRule>
  </conditionalFormatting>
  <conditionalFormatting sqref="G93">
    <cfRule type="cellIs" dxfId="5" priority="929" operator="greaterThan">
      <formula>200</formula>
    </cfRule>
  </conditionalFormatting>
  <conditionalFormatting sqref="G93">
    <cfRule type="cellIs" dxfId="6" priority="930" operator="greaterThan">
      <formula>150</formula>
    </cfRule>
  </conditionalFormatting>
  <conditionalFormatting sqref="G94">
    <cfRule type="cellIs" dxfId="4" priority="931" operator="greaterThan">
      <formula>250</formula>
    </cfRule>
  </conditionalFormatting>
  <conditionalFormatting sqref="G94">
    <cfRule type="cellIs" dxfId="5" priority="932" operator="greaterThan">
      <formula>200</formula>
    </cfRule>
  </conditionalFormatting>
  <conditionalFormatting sqref="G94">
    <cfRule type="cellIs" dxfId="6" priority="933" operator="greaterThan">
      <formula>150</formula>
    </cfRule>
  </conditionalFormatting>
  <conditionalFormatting sqref="G95">
    <cfRule type="cellIs" dxfId="4" priority="934" operator="greaterThan">
      <formula>250</formula>
    </cfRule>
  </conditionalFormatting>
  <conditionalFormatting sqref="G95">
    <cfRule type="cellIs" dxfId="5" priority="935" operator="greaterThan">
      <formula>200</formula>
    </cfRule>
  </conditionalFormatting>
  <conditionalFormatting sqref="G95">
    <cfRule type="cellIs" dxfId="6" priority="936" operator="greaterThan">
      <formula>150</formula>
    </cfRule>
  </conditionalFormatting>
  <conditionalFormatting sqref="G96">
    <cfRule type="cellIs" dxfId="4" priority="937" operator="greaterThan">
      <formula>250</formula>
    </cfRule>
  </conditionalFormatting>
  <conditionalFormatting sqref="G96">
    <cfRule type="cellIs" dxfId="5" priority="938" operator="greaterThan">
      <formula>200</formula>
    </cfRule>
  </conditionalFormatting>
  <conditionalFormatting sqref="G96">
    <cfRule type="cellIs" dxfId="6" priority="939" operator="greaterThan">
      <formula>150</formula>
    </cfRule>
  </conditionalFormatting>
  <conditionalFormatting sqref="G97">
    <cfRule type="cellIs" dxfId="4" priority="940" operator="greaterThan">
      <formula>250</formula>
    </cfRule>
  </conditionalFormatting>
  <conditionalFormatting sqref="G97">
    <cfRule type="cellIs" dxfId="5" priority="941" operator="greaterThan">
      <formula>200</formula>
    </cfRule>
  </conditionalFormatting>
  <conditionalFormatting sqref="G97">
    <cfRule type="cellIs" dxfId="6" priority="942" operator="greaterThan">
      <formula>150</formula>
    </cfRule>
  </conditionalFormatting>
  <conditionalFormatting sqref="G98">
    <cfRule type="cellIs" dxfId="4" priority="943" operator="greaterThan">
      <formula>250</formula>
    </cfRule>
  </conditionalFormatting>
  <conditionalFormatting sqref="G98">
    <cfRule type="cellIs" dxfId="5" priority="944" operator="greaterThan">
      <formula>200</formula>
    </cfRule>
  </conditionalFormatting>
  <conditionalFormatting sqref="G98">
    <cfRule type="cellIs" dxfId="6" priority="945" operator="greaterThan">
      <formula>150</formula>
    </cfRule>
  </conditionalFormatting>
  <conditionalFormatting sqref="G99">
    <cfRule type="cellIs" dxfId="4" priority="946" operator="greaterThan">
      <formula>250</formula>
    </cfRule>
  </conditionalFormatting>
  <conditionalFormatting sqref="G99">
    <cfRule type="cellIs" dxfId="5" priority="947" operator="greaterThan">
      <formula>200</formula>
    </cfRule>
  </conditionalFormatting>
  <conditionalFormatting sqref="G99">
    <cfRule type="cellIs" dxfId="6" priority="948" operator="greaterThan">
      <formula>150</formula>
    </cfRule>
  </conditionalFormatting>
  <conditionalFormatting sqref="G100">
    <cfRule type="cellIs" dxfId="4" priority="949" operator="greaterThan">
      <formula>250</formula>
    </cfRule>
  </conditionalFormatting>
  <conditionalFormatting sqref="G100">
    <cfRule type="cellIs" dxfId="5" priority="950" operator="greaterThan">
      <formula>200</formula>
    </cfRule>
  </conditionalFormatting>
  <conditionalFormatting sqref="G100">
    <cfRule type="cellIs" dxfId="6" priority="951" operator="greaterThan">
      <formula>150</formula>
    </cfRule>
  </conditionalFormatting>
  <conditionalFormatting sqref="G101">
    <cfRule type="cellIs" dxfId="4" priority="952" operator="greaterThan">
      <formula>250</formula>
    </cfRule>
  </conditionalFormatting>
  <conditionalFormatting sqref="G101">
    <cfRule type="cellIs" dxfId="5" priority="953" operator="greaterThan">
      <formula>200</formula>
    </cfRule>
  </conditionalFormatting>
  <conditionalFormatting sqref="G101">
    <cfRule type="cellIs" dxfId="6" priority="954" operator="greaterThan">
      <formula>150</formula>
    </cfRule>
  </conditionalFormatting>
  <conditionalFormatting sqref="G102">
    <cfRule type="cellIs" dxfId="4" priority="955" operator="greaterThan">
      <formula>250</formula>
    </cfRule>
  </conditionalFormatting>
  <conditionalFormatting sqref="G102">
    <cfRule type="cellIs" dxfId="5" priority="956" operator="greaterThan">
      <formula>200</formula>
    </cfRule>
  </conditionalFormatting>
  <conditionalFormatting sqref="G102">
    <cfRule type="cellIs" dxfId="6" priority="957" operator="greaterThan">
      <formula>150</formula>
    </cfRule>
  </conditionalFormatting>
  <conditionalFormatting sqref="G103">
    <cfRule type="cellIs" dxfId="4" priority="958" operator="greaterThan">
      <formula>250</formula>
    </cfRule>
  </conditionalFormatting>
  <conditionalFormatting sqref="G103">
    <cfRule type="cellIs" dxfId="5" priority="959" operator="greaterThan">
      <formula>200</formula>
    </cfRule>
  </conditionalFormatting>
  <conditionalFormatting sqref="G103">
    <cfRule type="cellIs" dxfId="6" priority="960" operator="greaterThan">
      <formula>150</formula>
    </cfRule>
  </conditionalFormatting>
  <conditionalFormatting sqref="H8">
    <cfRule type="cellIs" dxfId="4" priority="961" operator="greaterThan">
      <formula>250</formula>
    </cfRule>
  </conditionalFormatting>
  <conditionalFormatting sqref="H8">
    <cfRule type="cellIs" dxfId="5" priority="962" operator="greaterThan">
      <formula>200</formula>
    </cfRule>
  </conditionalFormatting>
  <conditionalFormatting sqref="H8">
    <cfRule type="cellIs" dxfId="6" priority="963" operator="greaterThan">
      <formula>150</formula>
    </cfRule>
  </conditionalFormatting>
  <conditionalFormatting sqref="H9">
    <cfRule type="cellIs" dxfId="4" priority="964" operator="greaterThan">
      <formula>250</formula>
    </cfRule>
  </conditionalFormatting>
  <conditionalFormatting sqref="H9">
    <cfRule type="cellIs" dxfId="5" priority="965" operator="greaterThan">
      <formula>200</formula>
    </cfRule>
  </conditionalFormatting>
  <conditionalFormatting sqref="H9">
    <cfRule type="cellIs" dxfId="6" priority="966" operator="greaterThan">
      <formula>150</formula>
    </cfRule>
  </conditionalFormatting>
  <conditionalFormatting sqref="H10">
    <cfRule type="cellIs" dxfId="4" priority="967" operator="greaterThan">
      <formula>250</formula>
    </cfRule>
  </conditionalFormatting>
  <conditionalFormatting sqref="H10">
    <cfRule type="cellIs" dxfId="5" priority="968" operator="greaterThan">
      <formula>200</formula>
    </cfRule>
  </conditionalFormatting>
  <conditionalFormatting sqref="H10">
    <cfRule type="cellIs" dxfId="6" priority="969" operator="greaterThan">
      <formula>150</formula>
    </cfRule>
  </conditionalFormatting>
  <conditionalFormatting sqref="H11">
    <cfRule type="cellIs" dxfId="4" priority="970" operator="greaterThan">
      <formula>250</formula>
    </cfRule>
  </conditionalFormatting>
  <conditionalFormatting sqref="H11">
    <cfRule type="cellIs" dxfId="5" priority="971" operator="greaterThan">
      <formula>200</formula>
    </cfRule>
  </conditionalFormatting>
  <conditionalFormatting sqref="H11">
    <cfRule type="cellIs" dxfId="6" priority="972" operator="greaterThan">
      <formula>150</formula>
    </cfRule>
  </conditionalFormatting>
  <conditionalFormatting sqref="H12">
    <cfRule type="cellIs" dxfId="4" priority="973" operator="greaterThan">
      <formula>250</formula>
    </cfRule>
  </conditionalFormatting>
  <conditionalFormatting sqref="H12">
    <cfRule type="cellIs" dxfId="5" priority="974" operator="greaterThan">
      <formula>200</formula>
    </cfRule>
  </conditionalFormatting>
  <conditionalFormatting sqref="H12">
    <cfRule type="cellIs" dxfId="6" priority="975" operator="greaterThan">
      <formula>150</formula>
    </cfRule>
  </conditionalFormatting>
  <conditionalFormatting sqref="H13">
    <cfRule type="cellIs" dxfId="4" priority="976" operator="greaterThan">
      <formula>250</formula>
    </cfRule>
  </conditionalFormatting>
  <conditionalFormatting sqref="H13">
    <cfRule type="cellIs" dxfId="5" priority="977" operator="greaterThan">
      <formula>200</formula>
    </cfRule>
  </conditionalFormatting>
  <conditionalFormatting sqref="H13">
    <cfRule type="cellIs" dxfId="6" priority="978" operator="greaterThan">
      <formula>150</formula>
    </cfRule>
  </conditionalFormatting>
  <conditionalFormatting sqref="H14">
    <cfRule type="cellIs" dxfId="4" priority="979" operator="greaterThan">
      <formula>250</formula>
    </cfRule>
  </conditionalFormatting>
  <conditionalFormatting sqref="H14">
    <cfRule type="cellIs" dxfId="5" priority="980" operator="greaterThan">
      <formula>200</formula>
    </cfRule>
  </conditionalFormatting>
  <conditionalFormatting sqref="H14">
    <cfRule type="cellIs" dxfId="6" priority="981" operator="greaterThan">
      <formula>150</formula>
    </cfRule>
  </conditionalFormatting>
  <conditionalFormatting sqref="H15">
    <cfRule type="cellIs" dxfId="4" priority="982" operator="greaterThan">
      <formula>250</formula>
    </cfRule>
  </conditionalFormatting>
  <conditionalFormatting sqref="H15">
    <cfRule type="cellIs" dxfId="5" priority="983" operator="greaterThan">
      <formula>200</formula>
    </cfRule>
  </conditionalFormatting>
  <conditionalFormatting sqref="H15">
    <cfRule type="cellIs" dxfId="6" priority="984" operator="greaterThan">
      <formula>150</formula>
    </cfRule>
  </conditionalFormatting>
  <conditionalFormatting sqref="H16">
    <cfRule type="cellIs" dxfId="4" priority="985" operator="greaterThan">
      <formula>250</formula>
    </cfRule>
  </conditionalFormatting>
  <conditionalFormatting sqref="H16">
    <cfRule type="cellIs" dxfId="5" priority="986" operator="greaterThan">
      <formula>200</formula>
    </cfRule>
  </conditionalFormatting>
  <conditionalFormatting sqref="H16">
    <cfRule type="cellIs" dxfId="6" priority="987" operator="greaterThan">
      <formula>150</formula>
    </cfRule>
  </conditionalFormatting>
  <conditionalFormatting sqref="H17">
    <cfRule type="cellIs" dxfId="4" priority="988" operator="greaterThan">
      <formula>250</formula>
    </cfRule>
  </conditionalFormatting>
  <conditionalFormatting sqref="H17">
    <cfRule type="cellIs" dxfId="5" priority="989" operator="greaterThan">
      <formula>200</formula>
    </cfRule>
  </conditionalFormatting>
  <conditionalFormatting sqref="H17">
    <cfRule type="cellIs" dxfId="6" priority="990" operator="greaterThan">
      <formula>150</formula>
    </cfRule>
  </conditionalFormatting>
  <conditionalFormatting sqref="H18">
    <cfRule type="cellIs" dxfId="4" priority="991" operator="greaterThan">
      <formula>250</formula>
    </cfRule>
  </conditionalFormatting>
  <conditionalFormatting sqref="H18">
    <cfRule type="cellIs" dxfId="5" priority="992" operator="greaterThan">
      <formula>200</formula>
    </cfRule>
  </conditionalFormatting>
  <conditionalFormatting sqref="H18">
    <cfRule type="cellIs" dxfId="6" priority="993" operator="greaterThan">
      <formula>150</formula>
    </cfRule>
  </conditionalFormatting>
  <conditionalFormatting sqref="H19">
    <cfRule type="cellIs" dxfId="4" priority="994" operator="greaterThan">
      <formula>250</formula>
    </cfRule>
  </conditionalFormatting>
  <conditionalFormatting sqref="H19">
    <cfRule type="cellIs" dxfId="5" priority="995" operator="greaterThan">
      <formula>200</formula>
    </cfRule>
  </conditionalFormatting>
  <conditionalFormatting sqref="H19">
    <cfRule type="cellIs" dxfId="6" priority="996" operator="greaterThan">
      <formula>150</formula>
    </cfRule>
  </conditionalFormatting>
  <conditionalFormatting sqref="H20">
    <cfRule type="cellIs" dxfId="4" priority="997" operator="greaterThan">
      <formula>250</formula>
    </cfRule>
  </conditionalFormatting>
  <conditionalFormatting sqref="H20">
    <cfRule type="cellIs" dxfId="5" priority="998" operator="greaterThan">
      <formula>200</formula>
    </cfRule>
  </conditionalFormatting>
  <conditionalFormatting sqref="H20">
    <cfRule type="cellIs" dxfId="6" priority="999" operator="greaterThan">
      <formula>150</formula>
    </cfRule>
  </conditionalFormatting>
  <conditionalFormatting sqref="H21">
    <cfRule type="cellIs" dxfId="4" priority="1000" operator="greaterThan">
      <formula>250</formula>
    </cfRule>
  </conditionalFormatting>
  <conditionalFormatting sqref="H21">
    <cfRule type="cellIs" dxfId="5" priority="1001" operator="greaterThan">
      <formula>200</formula>
    </cfRule>
  </conditionalFormatting>
  <conditionalFormatting sqref="H21">
    <cfRule type="cellIs" dxfId="6" priority="1002" operator="greaterThan">
      <formula>150</formula>
    </cfRule>
  </conditionalFormatting>
  <conditionalFormatting sqref="H22">
    <cfRule type="cellIs" dxfId="4" priority="1003" operator="greaterThan">
      <formula>250</formula>
    </cfRule>
  </conditionalFormatting>
  <conditionalFormatting sqref="H22">
    <cfRule type="cellIs" dxfId="5" priority="1004" operator="greaterThan">
      <formula>200</formula>
    </cfRule>
  </conditionalFormatting>
  <conditionalFormatting sqref="H22">
    <cfRule type="cellIs" dxfId="6" priority="1005" operator="greaterThan">
      <formula>150</formula>
    </cfRule>
  </conditionalFormatting>
  <conditionalFormatting sqref="H23">
    <cfRule type="cellIs" dxfId="4" priority="1006" operator="greaterThan">
      <formula>250</formula>
    </cfRule>
  </conditionalFormatting>
  <conditionalFormatting sqref="H23">
    <cfRule type="cellIs" dxfId="5" priority="1007" operator="greaterThan">
      <formula>200</formula>
    </cfRule>
  </conditionalFormatting>
  <conditionalFormatting sqref="H23">
    <cfRule type="cellIs" dxfId="6" priority="1008" operator="greaterThan">
      <formula>150</formula>
    </cfRule>
  </conditionalFormatting>
  <conditionalFormatting sqref="H24">
    <cfRule type="cellIs" dxfId="4" priority="1009" operator="greaterThan">
      <formula>250</formula>
    </cfRule>
  </conditionalFormatting>
  <conditionalFormatting sqref="H24">
    <cfRule type="cellIs" dxfId="5" priority="1010" operator="greaterThan">
      <formula>200</formula>
    </cfRule>
  </conditionalFormatting>
  <conditionalFormatting sqref="H24">
    <cfRule type="cellIs" dxfId="6" priority="1011" operator="greaterThan">
      <formula>150</formula>
    </cfRule>
  </conditionalFormatting>
  <conditionalFormatting sqref="H25">
    <cfRule type="cellIs" dxfId="4" priority="1012" operator="greaterThan">
      <formula>250</formula>
    </cfRule>
  </conditionalFormatting>
  <conditionalFormatting sqref="H25">
    <cfRule type="cellIs" dxfId="5" priority="1013" operator="greaterThan">
      <formula>200</formula>
    </cfRule>
  </conditionalFormatting>
  <conditionalFormatting sqref="H25">
    <cfRule type="cellIs" dxfId="6" priority="1014" operator="greaterThan">
      <formula>150</formula>
    </cfRule>
  </conditionalFormatting>
  <conditionalFormatting sqref="H26">
    <cfRule type="cellIs" dxfId="4" priority="1015" operator="greaterThan">
      <formula>250</formula>
    </cfRule>
  </conditionalFormatting>
  <conditionalFormatting sqref="H26">
    <cfRule type="cellIs" dxfId="5" priority="1016" operator="greaterThan">
      <formula>200</formula>
    </cfRule>
  </conditionalFormatting>
  <conditionalFormatting sqref="H26">
    <cfRule type="cellIs" dxfId="6" priority="1017" operator="greaterThan">
      <formula>150</formula>
    </cfRule>
  </conditionalFormatting>
  <conditionalFormatting sqref="H27">
    <cfRule type="cellIs" dxfId="4" priority="1018" operator="greaterThan">
      <formula>250</formula>
    </cfRule>
  </conditionalFormatting>
  <conditionalFormatting sqref="H27">
    <cfRule type="cellIs" dxfId="5" priority="1019" operator="greaterThan">
      <formula>200</formula>
    </cfRule>
  </conditionalFormatting>
  <conditionalFormatting sqref="H27">
    <cfRule type="cellIs" dxfId="6" priority="1020" operator="greaterThan">
      <formula>150</formula>
    </cfRule>
  </conditionalFormatting>
  <conditionalFormatting sqref="H28">
    <cfRule type="cellIs" dxfId="4" priority="1021" operator="greaterThan">
      <formula>250</formula>
    </cfRule>
  </conditionalFormatting>
  <conditionalFormatting sqref="H28">
    <cfRule type="cellIs" dxfId="5" priority="1022" operator="greaterThan">
      <formula>200</formula>
    </cfRule>
  </conditionalFormatting>
  <conditionalFormatting sqref="H28">
    <cfRule type="cellIs" dxfId="6" priority="1023" operator="greaterThan">
      <formula>150</formula>
    </cfRule>
  </conditionalFormatting>
  <conditionalFormatting sqref="H29">
    <cfRule type="cellIs" dxfId="4" priority="1024" operator="greaterThan">
      <formula>250</formula>
    </cfRule>
  </conditionalFormatting>
  <conditionalFormatting sqref="H29">
    <cfRule type="cellIs" dxfId="5" priority="1025" operator="greaterThan">
      <formula>200</formula>
    </cfRule>
  </conditionalFormatting>
  <conditionalFormatting sqref="H29">
    <cfRule type="cellIs" dxfId="6" priority="1026" operator="greaterThan">
      <formula>150</formula>
    </cfRule>
  </conditionalFormatting>
  <conditionalFormatting sqref="H30">
    <cfRule type="cellIs" dxfId="4" priority="1027" operator="greaterThan">
      <formula>250</formula>
    </cfRule>
  </conditionalFormatting>
  <conditionalFormatting sqref="H30">
    <cfRule type="cellIs" dxfId="5" priority="1028" operator="greaterThan">
      <formula>200</formula>
    </cfRule>
  </conditionalFormatting>
  <conditionalFormatting sqref="H30">
    <cfRule type="cellIs" dxfId="6" priority="1029" operator="greaterThan">
      <formula>150</formula>
    </cfRule>
  </conditionalFormatting>
  <conditionalFormatting sqref="H31">
    <cfRule type="cellIs" dxfId="4" priority="1030" operator="greaterThan">
      <formula>250</formula>
    </cfRule>
  </conditionalFormatting>
  <conditionalFormatting sqref="H31">
    <cfRule type="cellIs" dxfId="5" priority="1031" operator="greaterThan">
      <formula>200</formula>
    </cfRule>
  </conditionalFormatting>
  <conditionalFormatting sqref="H31">
    <cfRule type="cellIs" dxfId="6" priority="1032" operator="greaterThan">
      <formula>150</formula>
    </cfRule>
  </conditionalFormatting>
  <conditionalFormatting sqref="H32">
    <cfRule type="cellIs" dxfId="4" priority="1033" operator="greaterThan">
      <formula>250</formula>
    </cfRule>
  </conditionalFormatting>
  <conditionalFormatting sqref="H32">
    <cfRule type="cellIs" dxfId="5" priority="1034" operator="greaterThan">
      <formula>200</formula>
    </cfRule>
  </conditionalFormatting>
  <conditionalFormatting sqref="H32">
    <cfRule type="cellIs" dxfId="6" priority="1035" operator="greaterThan">
      <formula>150</formula>
    </cfRule>
  </conditionalFormatting>
  <conditionalFormatting sqref="H33">
    <cfRule type="cellIs" dxfId="4" priority="1036" operator="greaterThan">
      <formula>250</formula>
    </cfRule>
  </conditionalFormatting>
  <conditionalFormatting sqref="H33">
    <cfRule type="cellIs" dxfId="5" priority="1037" operator="greaterThan">
      <formula>200</formula>
    </cfRule>
  </conditionalFormatting>
  <conditionalFormatting sqref="H33">
    <cfRule type="cellIs" dxfId="6" priority="1038" operator="greaterThan">
      <formula>150</formula>
    </cfRule>
  </conditionalFormatting>
  <conditionalFormatting sqref="H34">
    <cfRule type="cellIs" dxfId="4" priority="1039" operator="greaterThan">
      <formula>250</formula>
    </cfRule>
  </conditionalFormatting>
  <conditionalFormatting sqref="H34">
    <cfRule type="cellIs" dxfId="5" priority="1040" operator="greaterThan">
      <formula>200</formula>
    </cfRule>
  </conditionalFormatting>
  <conditionalFormatting sqref="H34">
    <cfRule type="cellIs" dxfId="6" priority="1041" operator="greaterThan">
      <formula>150</formula>
    </cfRule>
  </conditionalFormatting>
  <conditionalFormatting sqref="H35">
    <cfRule type="cellIs" dxfId="4" priority="1042" operator="greaterThan">
      <formula>250</formula>
    </cfRule>
  </conditionalFormatting>
  <conditionalFormatting sqref="H35">
    <cfRule type="cellIs" dxfId="5" priority="1043" operator="greaterThan">
      <formula>200</formula>
    </cfRule>
  </conditionalFormatting>
  <conditionalFormatting sqref="H35">
    <cfRule type="cellIs" dxfId="6" priority="1044" operator="greaterThan">
      <formula>150</formula>
    </cfRule>
  </conditionalFormatting>
  <conditionalFormatting sqref="H36">
    <cfRule type="cellIs" dxfId="4" priority="1045" operator="greaterThan">
      <formula>250</formula>
    </cfRule>
  </conditionalFormatting>
  <conditionalFormatting sqref="H36">
    <cfRule type="cellIs" dxfId="5" priority="1046" operator="greaterThan">
      <formula>200</formula>
    </cfRule>
  </conditionalFormatting>
  <conditionalFormatting sqref="H36">
    <cfRule type="cellIs" dxfId="6" priority="1047" operator="greaterThan">
      <formula>150</formula>
    </cfRule>
  </conditionalFormatting>
  <conditionalFormatting sqref="H37">
    <cfRule type="cellIs" dxfId="4" priority="1048" operator="greaterThan">
      <formula>250</formula>
    </cfRule>
  </conditionalFormatting>
  <conditionalFormatting sqref="H37">
    <cfRule type="cellIs" dxfId="5" priority="1049" operator="greaterThan">
      <formula>200</formula>
    </cfRule>
  </conditionalFormatting>
  <conditionalFormatting sqref="H37">
    <cfRule type="cellIs" dxfId="6" priority="1050" operator="greaterThan">
      <formula>150</formula>
    </cfRule>
  </conditionalFormatting>
  <conditionalFormatting sqref="H38">
    <cfRule type="cellIs" dxfId="4" priority="1051" operator="greaterThan">
      <formula>250</formula>
    </cfRule>
  </conditionalFormatting>
  <conditionalFormatting sqref="H38">
    <cfRule type="cellIs" dxfId="5" priority="1052" operator="greaterThan">
      <formula>200</formula>
    </cfRule>
  </conditionalFormatting>
  <conditionalFormatting sqref="H38">
    <cfRule type="cellIs" dxfId="6" priority="1053" operator="greaterThan">
      <formula>150</formula>
    </cfRule>
  </conditionalFormatting>
  <conditionalFormatting sqref="H39">
    <cfRule type="cellIs" dxfId="4" priority="1054" operator="greaterThan">
      <formula>250</formula>
    </cfRule>
  </conditionalFormatting>
  <conditionalFormatting sqref="H39">
    <cfRule type="cellIs" dxfId="5" priority="1055" operator="greaterThan">
      <formula>200</formula>
    </cfRule>
  </conditionalFormatting>
  <conditionalFormatting sqref="H39">
    <cfRule type="cellIs" dxfId="6" priority="1056" operator="greaterThan">
      <formula>150</formula>
    </cfRule>
  </conditionalFormatting>
  <conditionalFormatting sqref="H40">
    <cfRule type="cellIs" dxfId="4" priority="1057" operator="greaterThan">
      <formula>250</formula>
    </cfRule>
  </conditionalFormatting>
  <conditionalFormatting sqref="H40">
    <cfRule type="cellIs" dxfId="5" priority="1058" operator="greaterThan">
      <formula>200</formula>
    </cfRule>
  </conditionalFormatting>
  <conditionalFormatting sqref="H40">
    <cfRule type="cellIs" dxfId="6" priority="1059" operator="greaterThan">
      <formula>150</formula>
    </cfRule>
  </conditionalFormatting>
  <conditionalFormatting sqref="H41">
    <cfRule type="cellIs" dxfId="4" priority="1060" operator="greaterThan">
      <formula>250</formula>
    </cfRule>
  </conditionalFormatting>
  <conditionalFormatting sqref="H41">
    <cfRule type="cellIs" dxfId="5" priority="1061" operator="greaterThan">
      <formula>200</formula>
    </cfRule>
  </conditionalFormatting>
  <conditionalFormatting sqref="H41">
    <cfRule type="cellIs" dxfId="6" priority="1062" operator="greaterThan">
      <formula>150</formula>
    </cfRule>
  </conditionalFormatting>
  <conditionalFormatting sqref="H42">
    <cfRule type="cellIs" dxfId="4" priority="1063" operator="greaterThan">
      <formula>250</formula>
    </cfRule>
  </conditionalFormatting>
  <conditionalFormatting sqref="H42">
    <cfRule type="cellIs" dxfId="5" priority="1064" operator="greaterThan">
      <formula>200</formula>
    </cfRule>
  </conditionalFormatting>
  <conditionalFormatting sqref="H42">
    <cfRule type="cellIs" dxfId="6" priority="1065" operator="greaterThan">
      <formula>150</formula>
    </cfRule>
  </conditionalFormatting>
  <conditionalFormatting sqref="H43">
    <cfRule type="cellIs" dxfId="4" priority="1066" operator="greaterThan">
      <formula>250</formula>
    </cfRule>
  </conditionalFormatting>
  <conditionalFormatting sqref="H43">
    <cfRule type="cellIs" dxfId="5" priority="1067" operator="greaterThan">
      <formula>200</formula>
    </cfRule>
  </conditionalFormatting>
  <conditionalFormatting sqref="H43">
    <cfRule type="cellIs" dxfId="6" priority="1068" operator="greaterThan">
      <formula>150</formula>
    </cfRule>
  </conditionalFormatting>
  <conditionalFormatting sqref="H44">
    <cfRule type="cellIs" dxfId="4" priority="1069" operator="greaterThan">
      <formula>250</formula>
    </cfRule>
  </conditionalFormatting>
  <conditionalFormatting sqref="H44">
    <cfRule type="cellIs" dxfId="5" priority="1070" operator="greaterThan">
      <formula>200</formula>
    </cfRule>
  </conditionalFormatting>
  <conditionalFormatting sqref="H44">
    <cfRule type="cellIs" dxfId="6" priority="1071" operator="greaterThan">
      <formula>150</formula>
    </cfRule>
  </conditionalFormatting>
  <conditionalFormatting sqref="H45">
    <cfRule type="cellIs" dxfId="4" priority="1072" operator="greaterThan">
      <formula>250</formula>
    </cfRule>
  </conditionalFormatting>
  <conditionalFormatting sqref="H45">
    <cfRule type="cellIs" dxfId="5" priority="1073" operator="greaterThan">
      <formula>200</formula>
    </cfRule>
  </conditionalFormatting>
  <conditionalFormatting sqref="H45">
    <cfRule type="cellIs" dxfId="6" priority="1074" operator="greaterThan">
      <formula>150</formula>
    </cfRule>
  </conditionalFormatting>
  <conditionalFormatting sqref="H46">
    <cfRule type="cellIs" dxfId="4" priority="1075" operator="greaterThan">
      <formula>250</formula>
    </cfRule>
  </conditionalFormatting>
  <conditionalFormatting sqref="H46">
    <cfRule type="cellIs" dxfId="5" priority="1076" operator="greaterThan">
      <formula>200</formula>
    </cfRule>
  </conditionalFormatting>
  <conditionalFormatting sqref="H46">
    <cfRule type="cellIs" dxfId="6" priority="1077" operator="greaterThan">
      <formula>150</formula>
    </cfRule>
  </conditionalFormatting>
  <conditionalFormatting sqref="H47">
    <cfRule type="cellIs" dxfId="4" priority="1078" operator="greaterThan">
      <formula>250</formula>
    </cfRule>
  </conditionalFormatting>
  <conditionalFormatting sqref="H47">
    <cfRule type="cellIs" dxfId="5" priority="1079" operator="greaterThan">
      <formula>200</formula>
    </cfRule>
  </conditionalFormatting>
  <conditionalFormatting sqref="H47">
    <cfRule type="cellIs" dxfId="6" priority="1080" operator="greaterThan">
      <formula>150</formula>
    </cfRule>
  </conditionalFormatting>
  <conditionalFormatting sqref="H48">
    <cfRule type="cellIs" dxfId="4" priority="1081" operator="greaterThan">
      <formula>250</formula>
    </cfRule>
  </conditionalFormatting>
  <conditionalFormatting sqref="H48">
    <cfRule type="cellIs" dxfId="5" priority="1082" operator="greaterThan">
      <formula>200</formula>
    </cfRule>
  </conditionalFormatting>
  <conditionalFormatting sqref="H48">
    <cfRule type="cellIs" dxfId="6" priority="1083" operator="greaterThan">
      <formula>150</formula>
    </cfRule>
  </conditionalFormatting>
  <conditionalFormatting sqref="H49">
    <cfRule type="cellIs" dxfId="4" priority="1084" operator="greaterThan">
      <formula>250</formula>
    </cfRule>
  </conditionalFormatting>
  <conditionalFormatting sqref="H49">
    <cfRule type="cellIs" dxfId="5" priority="1085" operator="greaterThan">
      <formula>200</formula>
    </cfRule>
  </conditionalFormatting>
  <conditionalFormatting sqref="H49">
    <cfRule type="cellIs" dxfId="6" priority="1086" operator="greaterThan">
      <formula>150</formula>
    </cfRule>
  </conditionalFormatting>
  <conditionalFormatting sqref="H50">
    <cfRule type="cellIs" dxfId="4" priority="1087" operator="greaterThan">
      <formula>250</formula>
    </cfRule>
  </conditionalFormatting>
  <conditionalFormatting sqref="H50">
    <cfRule type="cellIs" dxfId="5" priority="1088" operator="greaterThan">
      <formula>200</formula>
    </cfRule>
  </conditionalFormatting>
  <conditionalFormatting sqref="H50">
    <cfRule type="cellIs" dxfId="6" priority="1089" operator="greaterThan">
      <formula>150</formula>
    </cfRule>
  </conditionalFormatting>
  <conditionalFormatting sqref="H51">
    <cfRule type="cellIs" dxfId="4" priority="1090" operator="greaterThan">
      <formula>250</formula>
    </cfRule>
  </conditionalFormatting>
  <conditionalFormatting sqref="H51">
    <cfRule type="cellIs" dxfId="5" priority="1091" operator="greaterThan">
      <formula>200</formula>
    </cfRule>
  </conditionalFormatting>
  <conditionalFormatting sqref="H51">
    <cfRule type="cellIs" dxfId="6" priority="1092" operator="greaterThan">
      <formula>150</formula>
    </cfRule>
  </conditionalFormatting>
  <conditionalFormatting sqref="H52">
    <cfRule type="cellIs" dxfId="4" priority="1093" operator="greaterThan">
      <formula>250</formula>
    </cfRule>
  </conditionalFormatting>
  <conditionalFormatting sqref="H52">
    <cfRule type="cellIs" dxfId="5" priority="1094" operator="greaterThan">
      <formula>200</formula>
    </cfRule>
  </conditionalFormatting>
  <conditionalFormatting sqref="H52">
    <cfRule type="cellIs" dxfId="6" priority="1095" operator="greaterThan">
      <formula>150</formula>
    </cfRule>
  </conditionalFormatting>
  <conditionalFormatting sqref="H53">
    <cfRule type="cellIs" dxfId="4" priority="1096" operator="greaterThan">
      <formula>250</formula>
    </cfRule>
  </conditionalFormatting>
  <conditionalFormatting sqref="H53">
    <cfRule type="cellIs" dxfId="5" priority="1097" operator="greaterThan">
      <formula>200</formula>
    </cfRule>
  </conditionalFormatting>
  <conditionalFormatting sqref="H53">
    <cfRule type="cellIs" dxfId="6" priority="1098" operator="greaterThan">
      <formula>150</formula>
    </cfRule>
  </conditionalFormatting>
  <conditionalFormatting sqref="H54">
    <cfRule type="cellIs" dxfId="4" priority="1099" operator="greaterThan">
      <formula>250</formula>
    </cfRule>
  </conditionalFormatting>
  <conditionalFormatting sqref="H54">
    <cfRule type="cellIs" dxfId="5" priority="1100" operator="greaterThan">
      <formula>200</formula>
    </cfRule>
  </conditionalFormatting>
  <conditionalFormatting sqref="H54">
    <cfRule type="cellIs" dxfId="6" priority="1101" operator="greaterThan">
      <formula>150</formula>
    </cfRule>
  </conditionalFormatting>
  <conditionalFormatting sqref="H55">
    <cfRule type="cellIs" dxfId="4" priority="1102" operator="greaterThan">
      <formula>250</formula>
    </cfRule>
  </conditionalFormatting>
  <conditionalFormatting sqref="H55">
    <cfRule type="cellIs" dxfId="5" priority="1103" operator="greaterThan">
      <formula>200</formula>
    </cfRule>
  </conditionalFormatting>
  <conditionalFormatting sqref="H55">
    <cfRule type="cellIs" dxfId="6" priority="1104" operator="greaterThan">
      <formula>150</formula>
    </cfRule>
  </conditionalFormatting>
  <conditionalFormatting sqref="H56">
    <cfRule type="cellIs" dxfId="4" priority="1105" operator="greaterThan">
      <formula>250</formula>
    </cfRule>
  </conditionalFormatting>
  <conditionalFormatting sqref="H56">
    <cfRule type="cellIs" dxfId="5" priority="1106" operator="greaterThan">
      <formula>200</formula>
    </cfRule>
  </conditionalFormatting>
  <conditionalFormatting sqref="H56">
    <cfRule type="cellIs" dxfId="6" priority="1107" operator="greaterThan">
      <formula>150</formula>
    </cfRule>
  </conditionalFormatting>
  <conditionalFormatting sqref="H57">
    <cfRule type="cellIs" dxfId="4" priority="1108" operator="greaterThan">
      <formula>250</formula>
    </cfRule>
  </conditionalFormatting>
  <conditionalFormatting sqref="H57">
    <cfRule type="cellIs" dxfId="5" priority="1109" operator="greaterThan">
      <formula>200</formula>
    </cfRule>
  </conditionalFormatting>
  <conditionalFormatting sqref="H57">
    <cfRule type="cellIs" dxfId="6" priority="1110" operator="greaterThan">
      <formula>150</formula>
    </cfRule>
  </conditionalFormatting>
  <conditionalFormatting sqref="H58">
    <cfRule type="cellIs" dxfId="4" priority="1111" operator="greaterThan">
      <formula>250</formula>
    </cfRule>
  </conditionalFormatting>
  <conditionalFormatting sqref="H58">
    <cfRule type="cellIs" dxfId="5" priority="1112" operator="greaterThan">
      <formula>200</formula>
    </cfRule>
  </conditionalFormatting>
  <conditionalFormatting sqref="H58">
    <cfRule type="cellIs" dxfId="6" priority="1113" operator="greaterThan">
      <formula>150</formula>
    </cfRule>
  </conditionalFormatting>
  <conditionalFormatting sqref="H59">
    <cfRule type="cellIs" dxfId="4" priority="1114" operator="greaterThan">
      <formula>250</formula>
    </cfRule>
  </conditionalFormatting>
  <conditionalFormatting sqref="H59">
    <cfRule type="cellIs" dxfId="5" priority="1115" operator="greaterThan">
      <formula>200</formula>
    </cfRule>
  </conditionalFormatting>
  <conditionalFormatting sqref="H59">
    <cfRule type="cellIs" dxfId="6" priority="1116" operator="greaterThan">
      <formula>150</formula>
    </cfRule>
  </conditionalFormatting>
  <conditionalFormatting sqref="H60">
    <cfRule type="cellIs" dxfId="4" priority="1117" operator="greaterThan">
      <formula>250</formula>
    </cfRule>
  </conditionalFormatting>
  <conditionalFormatting sqref="H60">
    <cfRule type="cellIs" dxfId="5" priority="1118" operator="greaterThan">
      <formula>200</formula>
    </cfRule>
  </conditionalFormatting>
  <conditionalFormatting sqref="H60">
    <cfRule type="cellIs" dxfId="6" priority="1119" operator="greaterThan">
      <formula>150</formula>
    </cfRule>
  </conditionalFormatting>
  <conditionalFormatting sqref="H61">
    <cfRule type="cellIs" dxfId="4" priority="1120" operator="greaterThan">
      <formula>250</formula>
    </cfRule>
  </conditionalFormatting>
  <conditionalFormatting sqref="H61">
    <cfRule type="cellIs" dxfId="5" priority="1121" operator="greaterThan">
      <formula>200</formula>
    </cfRule>
  </conditionalFormatting>
  <conditionalFormatting sqref="H61">
    <cfRule type="cellIs" dxfId="6" priority="1122" operator="greaterThan">
      <formula>150</formula>
    </cfRule>
  </conditionalFormatting>
  <conditionalFormatting sqref="H62">
    <cfRule type="cellIs" dxfId="4" priority="1123" operator="greaterThan">
      <formula>250</formula>
    </cfRule>
  </conditionalFormatting>
  <conditionalFormatting sqref="H62">
    <cfRule type="cellIs" dxfId="5" priority="1124" operator="greaterThan">
      <formula>200</formula>
    </cfRule>
  </conditionalFormatting>
  <conditionalFormatting sqref="H62">
    <cfRule type="cellIs" dxfId="6" priority="1125" operator="greaterThan">
      <formula>150</formula>
    </cfRule>
  </conditionalFormatting>
  <conditionalFormatting sqref="H63">
    <cfRule type="cellIs" dxfId="4" priority="1126" operator="greaterThan">
      <formula>250</formula>
    </cfRule>
  </conditionalFormatting>
  <conditionalFormatting sqref="H63">
    <cfRule type="cellIs" dxfId="5" priority="1127" operator="greaterThan">
      <formula>200</formula>
    </cfRule>
  </conditionalFormatting>
  <conditionalFormatting sqref="H63">
    <cfRule type="cellIs" dxfId="6" priority="1128" operator="greaterThan">
      <formula>150</formula>
    </cfRule>
  </conditionalFormatting>
  <conditionalFormatting sqref="H64">
    <cfRule type="cellIs" dxfId="4" priority="1129" operator="greaterThan">
      <formula>250</formula>
    </cfRule>
  </conditionalFormatting>
  <conditionalFormatting sqref="H64">
    <cfRule type="cellIs" dxfId="5" priority="1130" operator="greaterThan">
      <formula>200</formula>
    </cfRule>
  </conditionalFormatting>
  <conditionalFormatting sqref="H64">
    <cfRule type="cellIs" dxfId="6" priority="1131" operator="greaterThan">
      <formula>150</formula>
    </cfRule>
  </conditionalFormatting>
  <conditionalFormatting sqref="H65">
    <cfRule type="cellIs" dxfId="4" priority="1132" operator="greaterThan">
      <formula>250</formula>
    </cfRule>
  </conditionalFormatting>
  <conditionalFormatting sqref="H65">
    <cfRule type="cellIs" dxfId="5" priority="1133" operator="greaterThan">
      <formula>200</formula>
    </cfRule>
  </conditionalFormatting>
  <conditionalFormatting sqref="H65">
    <cfRule type="cellIs" dxfId="6" priority="1134" operator="greaterThan">
      <formula>150</formula>
    </cfRule>
  </conditionalFormatting>
  <conditionalFormatting sqref="H66">
    <cfRule type="cellIs" dxfId="4" priority="1135" operator="greaterThan">
      <formula>250</formula>
    </cfRule>
  </conditionalFormatting>
  <conditionalFormatting sqref="H66">
    <cfRule type="cellIs" dxfId="5" priority="1136" operator="greaterThan">
      <formula>200</formula>
    </cfRule>
  </conditionalFormatting>
  <conditionalFormatting sqref="H66">
    <cfRule type="cellIs" dxfId="6" priority="1137" operator="greaterThan">
      <formula>150</formula>
    </cfRule>
  </conditionalFormatting>
  <conditionalFormatting sqref="H67">
    <cfRule type="cellIs" dxfId="4" priority="1138" operator="greaterThan">
      <formula>250</formula>
    </cfRule>
  </conditionalFormatting>
  <conditionalFormatting sqref="H67">
    <cfRule type="cellIs" dxfId="5" priority="1139" operator="greaterThan">
      <formula>200</formula>
    </cfRule>
  </conditionalFormatting>
  <conditionalFormatting sqref="H67">
    <cfRule type="cellIs" dxfId="6" priority="1140" operator="greaterThan">
      <formula>150</formula>
    </cfRule>
  </conditionalFormatting>
  <conditionalFormatting sqref="H68">
    <cfRule type="cellIs" dxfId="4" priority="1141" operator="greaterThan">
      <formula>250</formula>
    </cfRule>
  </conditionalFormatting>
  <conditionalFormatting sqref="H68">
    <cfRule type="cellIs" dxfId="5" priority="1142" operator="greaterThan">
      <formula>200</formula>
    </cfRule>
  </conditionalFormatting>
  <conditionalFormatting sqref="H68">
    <cfRule type="cellIs" dxfId="6" priority="1143" operator="greaterThan">
      <formula>150</formula>
    </cfRule>
  </conditionalFormatting>
  <conditionalFormatting sqref="H69">
    <cfRule type="cellIs" dxfId="4" priority="1144" operator="greaterThan">
      <formula>250</formula>
    </cfRule>
  </conditionalFormatting>
  <conditionalFormatting sqref="H69">
    <cfRule type="cellIs" dxfId="5" priority="1145" operator="greaterThan">
      <formula>200</formula>
    </cfRule>
  </conditionalFormatting>
  <conditionalFormatting sqref="H69">
    <cfRule type="cellIs" dxfId="6" priority="1146" operator="greaterThan">
      <formula>150</formula>
    </cfRule>
  </conditionalFormatting>
  <conditionalFormatting sqref="H70">
    <cfRule type="cellIs" dxfId="4" priority="1147" operator="greaterThan">
      <formula>250</formula>
    </cfRule>
  </conditionalFormatting>
  <conditionalFormatting sqref="H70">
    <cfRule type="cellIs" dxfId="5" priority="1148" operator="greaterThan">
      <formula>200</formula>
    </cfRule>
  </conditionalFormatting>
  <conditionalFormatting sqref="H70">
    <cfRule type="cellIs" dxfId="6" priority="1149" operator="greaterThan">
      <formula>150</formula>
    </cfRule>
  </conditionalFormatting>
  <conditionalFormatting sqref="H71">
    <cfRule type="cellIs" dxfId="4" priority="1150" operator="greaterThan">
      <formula>250</formula>
    </cfRule>
  </conditionalFormatting>
  <conditionalFormatting sqref="H71">
    <cfRule type="cellIs" dxfId="5" priority="1151" operator="greaterThan">
      <formula>200</formula>
    </cfRule>
  </conditionalFormatting>
  <conditionalFormatting sqref="H71">
    <cfRule type="cellIs" dxfId="6" priority="1152" operator="greaterThan">
      <formula>150</formula>
    </cfRule>
  </conditionalFormatting>
  <conditionalFormatting sqref="H72">
    <cfRule type="cellIs" dxfId="4" priority="1153" operator="greaterThan">
      <formula>250</formula>
    </cfRule>
  </conditionalFormatting>
  <conditionalFormatting sqref="H72">
    <cfRule type="cellIs" dxfId="5" priority="1154" operator="greaterThan">
      <formula>200</formula>
    </cfRule>
  </conditionalFormatting>
  <conditionalFormatting sqref="H72">
    <cfRule type="cellIs" dxfId="6" priority="1155" operator="greaterThan">
      <formula>150</formula>
    </cfRule>
  </conditionalFormatting>
  <conditionalFormatting sqref="H73">
    <cfRule type="cellIs" dxfId="4" priority="1156" operator="greaterThan">
      <formula>250</formula>
    </cfRule>
  </conditionalFormatting>
  <conditionalFormatting sqref="H73">
    <cfRule type="cellIs" dxfId="5" priority="1157" operator="greaterThan">
      <formula>200</formula>
    </cfRule>
  </conditionalFormatting>
  <conditionalFormatting sqref="H73">
    <cfRule type="cellIs" dxfId="6" priority="1158" operator="greaterThan">
      <formula>150</formula>
    </cfRule>
  </conditionalFormatting>
  <conditionalFormatting sqref="H74">
    <cfRule type="cellIs" dxfId="4" priority="1159" operator="greaterThan">
      <formula>250</formula>
    </cfRule>
  </conditionalFormatting>
  <conditionalFormatting sqref="H74">
    <cfRule type="cellIs" dxfId="5" priority="1160" operator="greaterThan">
      <formula>200</formula>
    </cfRule>
  </conditionalFormatting>
  <conditionalFormatting sqref="H74">
    <cfRule type="cellIs" dxfId="6" priority="1161" operator="greaterThan">
      <formula>150</formula>
    </cfRule>
  </conditionalFormatting>
  <conditionalFormatting sqref="H75">
    <cfRule type="cellIs" dxfId="4" priority="1162" operator="greaterThan">
      <formula>250</formula>
    </cfRule>
  </conditionalFormatting>
  <conditionalFormatting sqref="H75">
    <cfRule type="cellIs" dxfId="5" priority="1163" operator="greaterThan">
      <formula>200</formula>
    </cfRule>
  </conditionalFormatting>
  <conditionalFormatting sqref="H75">
    <cfRule type="cellIs" dxfId="6" priority="1164" operator="greaterThan">
      <formula>150</formula>
    </cfRule>
  </conditionalFormatting>
  <conditionalFormatting sqref="H76">
    <cfRule type="cellIs" dxfId="4" priority="1165" operator="greaterThan">
      <formula>250</formula>
    </cfRule>
  </conditionalFormatting>
  <conditionalFormatting sqref="H76">
    <cfRule type="cellIs" dxfId="5" priority="1166" operator="greaterThan">
      <formula>200</formula>
    </cfRule>
  </conditionalFormatting>
  <conditionalFormatting sqref="H76">
    <cfRule type="cellIs" dxfId="6" priority="1167" operator="greaterThan">
      <formula>150</formula>
    </cfRule>
  </conditionalFormatting>
  <conditionalFormatting sqref="H77">
    <cfRule type="cellIs" dxfId="4" priority="1168" operator="greaterThan">
      <formula>250</formula>
    </cfRule>
  </conditionalFormatting>
  <conditionalFormatting sqref="H77">
    <cfRule type="cellIs" dxfId="5" priority="1169" operator="greaterThan">
      <formula>200</formula>
    </cfRule>
  </conditionalFormatting>
  <conditionalFormatting sqref="H77">
    <cfRule type="cellIs" dxfId="6" priority="1170" operator="greaterThan">
      <formula>150</formula>
    </cfRule>
  </conditionalFormatting>
  <conditionalFormatting sqref="H78">
    <cfRule type="cellIs" dxfId="4" priority="1171" operator="greaterThan">
      <formula>250</formula>
    </cfRule>
  </conditionalFormatting>
  <conditionalFormatting sqref="H78">
    <cfRule type="cellIs" dxfId="5" priority="1172" operator="greaterThan">
      <formula>200</formula>
    </cfRule>
  </conditionalFormatting>
  <conditionalFormatting sqref="H78">
    <cfRule type="cellIs" dxfId="6" priority="1173" operator="greaterThan">
      <formula>150</formula>
    </cfRule>
  </conditionalFormatting>
  <conditionalFormatting sqref="H79">
    <cfRule type="cellIs" dxfId="4" priority="1174" operator="greaterThan">
      <formula>250</formula>
    </cfRule>
  </conditionalFormatting>
  <conditionalFormatting sqref="H79">
    <cfRule type="cellIs" dxfId="5" priority="1175" operator="greaterThan">
      <formula>200</formula>
    </cfRule>
  </conditionalFormatting>
  <conditionalFormatting sqref="H79">
    <cfRule type="cellIs" dxfId="6" priority="1176" operator="greaterThan">
      <formula>150</formula>
    </cfRule>
  </conditionalFormatting>
  <conditionalFormatting sqref="H80">
    <cfRule type="cellIs" dxfId="4" priority="1177" operator="greaterThan">
      <formula>250</formula>
    </cfRule>
  </conditionalFormatting>
  <conditionalFormatting sqref="H80">
    <cfRule type="cellIs" dxfId="5" priority="1178" operator="greaterThan">
      <formula>200</formula>
    </cfRule>
  </conditionalFormatting>
  <conditionalFormatting sqref="H80">
    <cfRule type="cellIs" dxfId="6" priority="1179" operator="greaterThan">
      <formula>150</formula>
    </cfRule>
  </conditionalFormatting>
  <conditionalFormatting sqref="H81">
    <cfRule type="cellIs" dxfId="4" priority="1180" operator="greaterThan">
      <formula>250</formula>
    </cfRule>
  </conditionalFormatting>
  <conditionalFormatting sqref="H81">
    <cfRule type="cellIs" dxfId="5" priority="1181" operator="greaterThan">
      <formula>200</formula>
    </cfRule>
  </conditionalFormatting>
  <conditionalFormatting sqref="H81">
    <cfRule type="cellIs" dxfId="6" priority="1182" operator="greaterThan">
      <formula>150</formula>
    </cfRule>
  </conditionalFormatting>
  <conditionalFormatting sqref="H82">
    <cfRule type="cellIs" dxfId="4" priority="1183" operator="greaterThan">
      <formula>250</formula>
    </cfRule>
  </conditionalFormatting>
  <conditionalFormatting sqref="H82">
    <cfRule type="cellIs" dxfId="5" priority="1184" operator="greaterThan">
      <formula>200</formula>
    </cfRule>
  </conditionalFormatting>
  <conditionalFormatting sqref="H82">
    <cfRule type="cellIs" dxfId="6" priority="1185" operator="greaterThan">
      <formula>150</formula>
    </cfRule>
  </conditionalFormatting>
  <conditionalFormatting sqref="H83">
    <cfRule type="cellIs" dxfId="4" priority="1186" operator="greaterThan">
      <formula>250</formula>
    </cfRule>
  </conditionalFormatting>
  <conditionalFormatting sqref="H83">
    <cfRule type="cellIs" dxfId="5" priority="1187" operator="greaterThan">
      <formula>200</formula>
    </cfRule>
  </conditionalFormatting>
  <conditionalFormatting sqref="H83">
    <cfRule type="cellIs" dxfId="6" priority="1188" operator="greaterThan">
      <formula>150</formula>
    </cfRule>
  </conditionalFormatting>
  <conditionalFormatting sqref="H84">
    <cfRule type="cellIs" dxfId="4" priority="1189" operator="greaterThan">
      <formula>250</formula>
    </cfRule>
  </conditionalFormatting>
  <conditionalFormatting sqref="H84">
    <cfRule type="cellIs" dxfId="5" priority="1190" operator="greaterThan">
      <formula>200</formula>
    </cfRule>
  </conditionalFormatting>
  <conditionalFormatting sqref="H84">
    <cfRule type="cellIs" dxfId="6" priority="1191" operator="greaterThan">
      <formula>150</formula>
    </cfRule>
  </conditionalFormatting>
  <conditionalFormatting sqref="H85">
    <cfRule type="cellIs" dxfId="4" priority="1192" operator="greaterThan">
      <formula>250</formula>
    </cfRule>
  </conditionalFormatting>
  <conditionalFormatting sqref="H85">
    <cfRule type="cellIs" dxfId="5" priority="1193" operator="greaterThan">
      <formula>200</formula>
    </cfRule>
  </conditionalFormatting>
  <conditionalFormatting sqref="H85">
    <cfRule type="cellIs" dxfId="6" priority="1194" operator="greaterThan">
      <formula>150</formula>
    </cfRule>
  </conditionalFormatting>
  <conditionalFormatting sqref="H86">
    <cfRule type="cellIs" dxfId="4" priority="1195" operator="greaterThan">
      <formula>250</formula>
    </cfRule>
  </conditionalFormatting>
  <conditionalFormatting sqref="H86">
    <cfRule type="cellIs" dxfId="5" priority="1196" operator="greaterThan">
      <formula>200</formula>
    </cfRule>
  </conditionalFormatting>
  <conditionalFormatting sqref="H86">
    <cfRule type="cellIs" dxfId="6" priority="1197" operator="greaterThan">
      <formula>150</formula>
    </cfRule>
  </conditionalFormatting>
  <conditionalFormatting sqref="H87">
    <cfRule type="cellIs" dxfId="4" priority="1198" operator="greaterThan">
      <formula>250</formula>
    </cfRule>
  </conditionalFormatting>
  <conditionalFormatting sqref="H87">
    <cfRule type="cellIs" dxfId="5" priority="1199" operator="greaterThan">
      <formula>200</formula>
    </cfRule>
  </conditionalFormatting>
  <conditionalFormatting sqref="H87">
    <cfRule type="cellIs" dxfId="6" priority="1200" operator="greaterThan">
      <formula>150</formula>
    </cfRule>
  </conditionalFormatting>
  <conditionalFormatting sqref="H88">
    <cfRule type="cellIs" dxfId="4" priority="1201" operator="greaterThan">
      <formula>250</formula>
    </cfRule>
  </conditionalFormatting>
  <conditionalFormatting sqref="H88">
    <cfRule type="cellIs" dxfId="5" priority="1202" operator="greaterThan">
      <formula>200</formula>
    </cfRule>
  </conditionalFormatting>
  <conditionalFormatting sqref="H88">
    <cfRule type="cellIs" dxfId="6" priority="1203" operator="greaterThan">
      <formula>150</formula>
    </cfRule>
  </conditionalFormatting>
  <conditionalFormatting sqref="H89">
    <cfRule type="cellIs" dxfId="4" priority="1204" operator="greaterThan">
      <formula>250</formula>
    </cfRule>
  </conditionalFormatting>
  <conditionalFormatting sqref="H89">
    <cfRule type="cellIs" dxfId="5" priority="1205" operator="greaterThan">
      <formula>200</formula>
    </cfRule>
  </conditionalFormatting>
  <conditionalFormatting sqref="H89">
    <cfRule type="cellIs" dxfId="6" priority="1206" operator="greaterThan">
      <formula>150</formula>
    </cfRule>
  </conditionalFormatting>
  <conditionalFormatting sqref="H90">
    <cfRule type="cellIs" dxfId="4" priority="1207" operator="greaterThan">
      <formula>250</formula>
    </cfRule>
  </conditionalFormatting>
  <conditionalFormatting sqref="H90">
    <cfRule type="cellIs" dxfId="5" priority="1208" operator="greaterThan">
      <formula>200</formula>
    </cfRule>
  </conditionalFormatting>
  <conditionalFormatting sqref="H90">
    <cfRule type="cellIs" dxfId="6" priority="1209" operator="greaterThan">
      <formula>150</formula>
    </cfRule>
  </conditionalFormatting>
  <conditionalFormatting sqref="H91">
    <cfRule type="cellIs" dxfId="4" priority="1210" operator="greaterThan">
      <formula>250</formula>
    </cfRule>
  </conditionalFormatting>
  <conditionalFormatting sqref="H91">
    <cfRule type="cellIs" dxfId="5" priority="1211" operator="greaterThan">
      <formula>200</formula>
    </cfRule>
  </conditionalFormatting>
  <conditionalFormatting sqref="H91">
    <cfRule type="cellIs" dxfId="6" priority="1212" operator="greaterThan">
      <formula>150</formula>
    </cfRule>
  </conditionalFormatting>
  <conditionalFormatting sqref="H92">
    <cfRule type="cellIs" dxfId="4" priority="1213" operator="greaterThan">
      <formula>250</formula>
    </cfRule>
  </conditionalFormatting>
  <conditionalFormatting sqref="H92">
    <cfRule type="cellIs" dxfId="5" priority="1214" operator="greaterThan">
      <formula>200</formula>
    </cfRule>
  </conditionalFormatting>
  <conditionalFormatting sqref="H92">
    <cfRule type="cellIs" dxfId="6" priority="1215" operator="greaterThan">
      <formula>150</formula>
    </cfRule>
  </conditionalFormatting>
  <conditionalFormatting sqref="H93">
    <cfRule type="cellIs" dxfId="4" priority="1216" operator="greaterThan">
      <formula>250</formula>
    </cfRule>
  </conditionalFormatting>
  <conditionalFormatting sqref="H93">
    <cfRule type="cellIs" dxfId="5" priority="1217" operator="greaterThan">
      <formula>200</formula>
    </cfRule>
  </conditionalFormatting>
  <conditionalFormatting sqref="H93">
    <cfRule type="cellIs" dxfId="6" priority="1218" operator="greaterThan">
      <formula>150</formula>
    </cfRule>
  </conditionalFormatting>
  <conditionalFormatting sqref="H94">
    <cfRule type="cellIs" dxfId="4" priority="1219" operator="greaterThan">
      <formula>250</formula>
    </cfRule>
  </conditionalFormatting>
  <conditionalFormatting sqref="H94">
    <cfRule type="cellIs" dxfId="5" priority="1220" operator="greaterThan">
      <formula>200</formula>
    </cfRule>
  </conditionalFormatting>
  <conditionalFormatting sqref="H94">
    <cfRule type="cellIs" dxfId="6" priority="1221" operator="greaterThan">
      <formula>150</formula>
    </cfRule>
  </conditionalFormatting>
  <conditionalFormatting sqref="H95">
    <cfRule type="cellIs" dxfId="4" priority="1222" operator="greaterThan">
      <formula>250</formula>
    </cfRule>
  </conditionalFormatting>
  <conditionalFormatting sqref="H95">
    <cfRule type="cellIs" dxfId="5" priority="1223" operator="greaterThan">
      <formula>200</formula>
    </cfRule>
  </conditionalFormatting>
  <conditionalFormatting sqref="H95">
    <cfRule type="cellIs" dxfId="6" priority="1224" operator="greaterThan">
      <formula>150</formula>
    </cfRule>
  </conditionalFormatting>
  <conditionalFormatting sqref="H96">
    <cfRule type="cellIs" dxfId="4" priority="1225" operator="greaterThan">
      <formula>250</formula>
    </cfRule>
  </conditionalFormatting>
  <conditionalFormatting sqref="H96">
    <cfRule type="cellIs" dxfId="5" priority="1226" operator="greaterThan">
      <formula>200</formula>
    </cfRule>
  </conditionalFormatting>
  <conditionalFormatting sqref="H96">
    <cfRule type="cellIs" dxfId="6" priority="1227" operator="greaterThan">
      <formula>150</formula>
    </cfRule>
  </conditionalFormatting>
  <conditionalFormatting sqref="H97">
    <cfRule type="cellIs" dxfId="4" priority="1228" operator="greaterThan">
      <formula>250</formula>
    </cfRule>
  </conditionalFormatting>
  <conditionalFormatting sqref="H97">
    <cfRule type="cellIs" dxfId="5" priority="1229" operator="greaterThan">
      <formula>200</formula>
    </cfRule>
  </conditionalFormatting>
  <conditionalFormatting sqref="H97">
    <cfRule type="cellIs" dxfId="6" priority="1230" operator="greaterThan">
      <formula>150</formula>
    </cfRule>
  </conditionalFormatting>
  <conditionalFormatting sqref="H98">
    <cfRule type="cellIs" dxfId="4" priority="1231" operator="greaterThan">
      <formula>250</formula>
    </cfRule>
  </conditionalFormatting>
  <conditionalFormatting sqref="H98">
    <cfRule type="cellIs" dxfId="5" priority="1232" operator="greaterThan">
      <formula>200</formula>
    </cfRule>
  </conditionalFormatting>
  <conditionalFormatting sqref="H98">
    <cfRule type="cellIs" dxfId="6" priority="1233" operator="greaterThan">
      <formula>150</formula>
    </cfRule>
  </conditionalFormatting>
  <conditionalFormatting sqref="H99">
    <cfRule type="cellIs" dxfId="4" priority="1234" operator="greaterThan">
      <formula>250</formula>
    </cfRule>
  </conditionalFormatting>
  <conditionalFormatting sqref="H99">
    <cfRule type="cellIs" dxfId="5" priority="1235" operator="greaterThan">
      <formula>200</formula>
    </cfRule>
  </conditionalFormatting>
  <conditionalFormatting sqref="H99">
    <cfRule type="cellIs" dxfId="6" priority="1236" operator="greaterThan">
      <formula>150</formula>
    </cfRule>
  </conditionalFormatting>
  <conditionalFormatting sqref="H100">
    <cfRule type="cellIs" dxfId="4" priority="1237" operator="greaterThan">
      <formula>250</formula>
    </cfRule>
  </conditionalFormatting>
  <conditionalFormatting sqref="H100">
    <cfRule type="cellIs" dxfId="5" priority="1238" operator="greaterThan">
      <formula>200</formula>
    </cfRule>
  </conditionalFormatting>
  <conditionalFormatting sqref="H100">
    <cfRule type="cellIs" dxfId="6" priority="1239" operator="greaterThan">
      <formula>150</formula>
    </cfRule>
  </conditionalFormatting>
  <conditionalFormatting sqref="H101">
    <cfRule type="cellIs" dxfId="4" priority="1240" operator="greaterThan">
      <formula>250</formula>
    </cfRule>
  </conditionalFormatting>
  <conditionalFormatting sqref="H101">
    <cfRule type="cellIs" dxfId="5" priority="1241" operator="greaterThan">
      <formula>200</formula>
    </cfRule>
  </conditionalFormatting>
  <conditionalFormatting sqref="H101">
    <cfRule type="cellIs" dxfId="6" priority="1242" operator="greaterThan">
      <formula>150</formula>
    </cfRule>
  </conditionalFormatting>
  <conditionalFormatting sqref="H102">
    <cfRule type="cellIs" dxfId="4" priority="1243" operator="greaterThan">
      <formula>250</formula>
    </cfRule>
  </conditionalFormatting>
  <conditionalFormatting sqref="H102">
    <cfRule type="cellIs" dxfId="5" priority="1244" operator="greaterThan">
      <formula>200</formula>
    </cfRule>
  </conditionalFormatting>
  <conditionalFormatting sqref="H102">
    <cfRule type="cellIs" dxfId="6" priority="1245" operator="greaterThan">
      <formula>150</formula>
    </cfRule>
  </conditionalFormatting>
  <conditionalFormatting sqref="H103">
    <cfRule type="cellIs" dxfId="4" priority="1246" operator="greaterThan">
      <formula>250</formula>
    </cfRule>
  </conditionalFormatting>
  <conditionalFormatting sqref="H103">
    <cfRule type="cellIs" dxfId="5" priority="1247" operator="greaterThan">
      <formula>200</formula>
    </cfRule>
  </conditionalFormatting>
  <conditionalFormatting sqref="H103">
    <cfRule type="cellIs" dxfId="6" priority="1248" operator="greaterThan">
      <formula>150</formula>
    </cfRule>
  </conditionalFormatting>
  <conditionalFormatting sqref="I8">
    <cfRule type="cellIs" dxfId="4" priority="1249" operator="greaterThan">
      <formula>250</formula>
    </cfRule>
  </conditionalFormatting>
  <conditionalFormatting sqref="I8">
    <cfRule type="cellIs" dxfId="5" priority="1250" operator="greaterThan">
      <formula>200</formula>
    </cfRule>
  </conditionalFormatting>
  <conditionalFormatting sqref="I8">
    <cfRule type="cellIs" dxfId="6" priority="1251" operator="greaterThan">
      <formula>150</formula>
    </cfRule>
  </conditionalFormatting>
  <conditionalFormatting sqref="I9">
    <cfRule type="cellIs" dxfId="4" priority="1252" operator="greaterThan">
      <formula>250</formula>
    </cfRule>
  </conditionalFormatting>
  <conditionalFormatting sqref="I9">
    <cfRule type="cellIs" dxfId="5" priority="1253" operator="greaterThan">
      <formula>200</formula>
    </cfRule>
  </conditionalFormatting>
  <conditionalFormatting sqref="I9">
    <cfRule type="cellIs" dxfId="6" priority="1254" operator="greaterThan">
      <formula>150</formula>
    </cfRule>
  </conditionalFormatting>
  <conditionalFormatting sqref="I10">
    <cfRule type="cellIs" dxfId="4" priority="1255" operator="greaterThan">
      <formula>250</formula>
    </cfRule>
  </conditionalFormatting>
  <conditionalFormatting sqref="I10">
    <cfRule type="cellIs" dxfId="5" priority="1256" operator="greaterThan">
      <formula>200</formula>
    </cfRule>
  </conditionalFormatting>
  <conditionalFormatting sqref="I10">
    <cfRule type="cellIs" dxfId="6" priority="1257" operator="greaterThan">
      <formula>150</formula>
    </cfRule>
  </conditionalFormatting>
  <conditionalFormatting sqref="I11">
    <cfRule type="cellIs" dxfId="4" priority="1258" operator="greaterThan">
      <formula>250</formula>
    </cfRule>
  </conditionalFormatting>
  <conditionalFormatting sqref="I11">
    <cfRule type="cellIs" dxfId="5" priority="1259" operator="greaterThan">
      <formula>200</formula>
    </cfRule>
  </conditionalFormatting>
  <conditionalFormatting sqref="I11">
    <cfRule type="cellIs" dxfId="6" priority="1260" operator="greaterThan">
      <formula>150</formula>
    </cfRule>
  </conditionalFormatting>
  <conditionalFormatting sqref="I12">
    <cfRule type="cellIs" dxfId="4" priority="1261" operator="greaterThan">
      <formula>250</formula>
    </cfRule>
  </conditionalFormatting>
  <conditionalFormatting sqref="I12">
    <cfRule type="cellIs" dxfId="5" priority="1262" operator="greaterThan">
      <formula>200</formula>
    </cfRule>
  </conditionalFormatting>
  <conditionalFormatting sqref="I12">
    <cfRule type="cellIs" dxfId="6" priority="1263" operator="greaterThan">
      <formula>150</formula>
    </cfRule>
  </conditionalFormatting>
  <conditionalFormatting sqref="I13">
    <cfRule type="cellIs" dxfId="4" priority="1264" operator="greaterThan">
      <formula>250</formula>
    </cfRule>
  </conditionalFormatting>
  <conditionalFormatting sqref="I13">
    <cfRule type="cellIs" dxfId="5" priority="1265" operator="greaterThan">
      <formula>200</formula>
    </cfRule>
  </conditionalFormatting>
  <conditionalFormatting sqref="I13">
    <cfRule type="cellIs" dxfId="6" priority="1266" operator="greaterThan">
      <formula>150</formula>
    </cfRule>
  </conditionalFormatting>
  <conditionalFormatting sqref="I14">
    <cfRule type="cellIs" dxfId="4" priority="1267" operator="greaterThan">
      <formula>250</formula>
    </cfRule>
  </conditionalFormatting>
  <conditionalFormatting sqref="I14">
    <cfRule type="cellIs" dxfId="5" priority="1268" operator="greaterThan">
      <formula>200</formula>
    </cfRule>
  </conditionalFormatting>
  <conditionalFormatting sqref="I14">
    <cfRule type="cellIs" dxfId="6" priority="1269" operator="greaterThan">
      <formula>150</formula>
    </cfRule>
  </conditionalFormatting>
  <conditionalFormatting sqref="I15">
    <cfRule type="cellIs" dxfId="4" priority="1270" operator="greaterThan">
      <formula>250</formula>
    </cfRule>
  </conditionalFormatting>
  <conditionalFormatting sqref="I15">
    <cfRule type="cellIs" dxfId="5" priority="1271" operator="greaterThan">
      <formula>200</formula>
    </cfRule>
  </conditionalFormatting>
  <conditionalFormatting sqref="I15">
    <cfRule type="cellIs" dxfId="6" priority="1272" operator="greaterThan">
      <formula>150</formula>
    </cfRule>
  </conditionalFormatting>
  <conditionalFormatting sqref="I16">
    <cfRule type="cellIs" dxfId="4" priority="1273" operator="greaterThan">
      <formula>250</formula>
    </cfRule>
  </conditionalFormatting>
  <conditionalFormatting sqref="I16">
    <cfRule type="cellIs" dxfId="5" priority="1274" operator="greaterThan">
      <formula>200</formula>
    </cfRule>
  </conditionalFormatting>
  <conditionalFormatting sqref="I16">
    <cfRule type="cellIs" dxfId="6" priority="1275" operator="greaterThan">
      <formula>150</formula>
    </cfRule>
  </conditionalFormatting>
  <conditionalFormatting sqref="I17">
    <cfRule type="cellIs" dxfId="4" priority="1276" operator="greaterThan">
      <formula>250</formula>
    </cfRule>
  </conditionalFormatting>
  <conditionalFormatting sqref="I17">
    <cfRule type="cellIs" dxfId="5" priority="1277" operator="greaterThan">
      <formula>200</formula>
    </cfRule>
  </conditionalFormatting>
  <conditionalFormatting sqref="I17">
    <cfRule type="cellIs" dxfId="6" priority="1278" operator="greaterThan">
      <formula>150</formula>
    </cfRule>
  </conditionalFormatting>
  <conditionalFormatting sqref="I18">
    <cfRule type="cellIs" dxfId="4" priority="1279" operator="greaterThan">
      <formula>250</formula>
    </cfRule>
  </conditionalFormatting>
  <conditionalFormatting sqref="I18">
    <cfRule type="cellIs" dxfId="5" priority="1280" operator="greaterThan">
      <formula>200</formula>
    </cfRule>
  </conditionalFormatting>
  <conditionalFormatting sqref="I18">
    <cfRule type="cellIs" dxfId="6" priority="1281" operator="greaterThan">
      <formula>150</formula>
    </cfRule>
  </conditionalFormatting>
  <conditionalFormatting sqref="I19">
    <cfRule type="cellIs" dxfId="4" priority="1282" operator="greaterThan">
      <formula>250</formula>
    </cfRule>
  </conditionalFormatting>
  <conditionalFormatting sqref="I19">
    <cfRule type="cellIs" dxfId="5" priority="1283" operator="greaterThan">
      <formula>200</formula>
    </cfRule>
  </conditionalFormatting>
  <conditionalFormatting sqref="I19">
    <cfRule type="cellIs" dxfId="6" priority="1284" operator="greaterThan">
      <formula>150</formula>
    </cfRule>
  </conditionalFormatting>
  <conditionalFormatting sqref="I20">
    <cfRule type="cellIs" dxfId="4" priority="1285" operator="greaterThan">
      <formula>250</formula>
    </cfRule>
  </conditionalFormatting>
  <conditionalFormatting sqref="I20">
    <cfRule type="cellIs" dxfId="5" priority="1286" operator="greaterThan">
      <formula>200</formula>
    </cfRule>
  </conditionalFormatting>
  <conditionalFormatting sqref="I20">
    <cfRule type="cellIs" dxfId="6" priority="1287" operator="greaterThan">
      <formula>150</formula>
    </cfRule>
  </conditionalFormatting>
  <conditionalFormatting sqref="I21">
    <cfRule type="cellIs" dxfId="4" priority="1288" operator="greaterThan">
      <formula>250</formula>
    </cfRule>
  </conditionalFormatting>
  <conditionalFormatting sqref="I21">
    <cfRule type="cellIs" dxfId="5" priority="1289" operator="greaterThan">
      <formula>200</formula>
    </cfRule>
  </conditionalFormatting>
  <conditionalFormatting sqref="I21">
    <cfRule type="cellIs" dxfId="6" priority="1290" operator="greaterThan">
      <formula>150</formula>
    </cfRule>
  </conditionalFormatting>
  <conditionalFormatting sqref="I22">
    <cfRule type="cellIs" dxfId="4" priority="1291" operator="greaterThan">
      <formula>250</formula>
    </cfRule>
  </conditionalFormatting>
  <conditionalFormatting sqref="I22">
    <cfRule type="cellIs" dxfId="5" priority="1292" operator="greaterThan">
      <formula>200</formula>
    </cfRule>
  </conditionalFormatting>
  <conditionalFormatting sqref="I22">
    <cfRule type="cellIs" dxfId="6" priority="1293" operator="greaterThan">
      <formula>150</formula>
    </cfRule>
  </conditionalFormatting>
  <conditionalFormatting sqref="I23">
    <cfRule type="cellIs" dxfId="4" priority="1294" operator="greaterThan">
      <formula>250</formula>
    </cfRule>
  </conditionalFormatting>
  <conditionalFormatting sqref="I23">
    <cfRule type="cellIs" dxfId="5" priority="1295" operator="greaterThan">
      <formula>200</formula>
    </cfRule>
  </conditionalFormatting>
  <conditionalFormatting sqref="I23">
    <cfRule type="cellIs" dxfId="6" priority="1296" operator="greaterThan">
      <formula>150</formula>
    </cfRule>
  </conditionalFormatting>
  <conditionalFormatting sqref="I24">
    <cfRule type="cellIs" dxfId="4" priority="1297" operator="greaterThan">
      <formula>250</formula>
    </cfRule>
  </conditionalFormatting>
  <conditionalFormatting sqref="I24">
    <cfRule type="cellIs" dxfId="5" priority="1298" operator="greaterThan">
      <formula>200</formula>
    </cfRule>
  </conditionalFormatting>
  <conditionalFormatting sqref="I24">
    <cfRule type="cellIs" dxfId="6" priority="1299" operator="greaterThan">
      <formula>150</formula>
    </cfRule>
  </conditionalFormatting>
  <conditionalFormatting sqref="I25">
    <cfRule type="cellIs" dxfId="4" priority="1300" operator="greaterThan">
      <formula>250</formula>
    </cfRule>
  </conditionalFormatting>
  <conditionalFormatting sqref="I25">
    <cfRule type="cellIs" dxfId="5" priority="1301" operator="greaterThan">
      <formula>200</formula>
    </cfRule>
  </conditionalFormatting>
  <conditionalFormatting sqref="I25">
    <cfRule type="cellIs" dxfId="6" priority="1302" operator="greaterThan">
      <formula>150</formula>
    </cfRule>
  </conditionalFormatting>
  <conditionalFormatting sqref="I26">
    <cfRule type="cellIs" dxfId="4" priority="1303" operator="greaterThan">
      <formula>250</formula>
    </cfRule>
  </conditionalFormatting>
  <conditionalFormatting sqref="I26">
    <cfRule type="cellIs" dxfId="5" priority="1304" operator="greaterThan">
      <formula>200</formula>
    </cfRule>
  </conditionalFormatting>
  <conditionalFormatting sqref="I26">
    <cfRule type="cellIs" dxfId="6" priority="1305" operator="greaterThan">
      <formula>150</formula>
    </cfRule>
  </conditionalFormatting>
  <conditionalFormatting sqref="I27">
    <cfRule type="cellIs" dxfId="4" priority="1306" operator="greaterThan">
      <formula>250</formula>
    </cfRule>
  </conditionalFormatting>
  <conditionalFormatting sqref="I27">
    <cfRule type="cellIs" dxfId="5" priority="1307" operator="greaterThan">
      <formula>200</formula>
    </cfRule>
  </conditionalFormatting>
  <conditionalFormatting sqref="I27">
    <cfRule type="cellIs" dxfId="6" priority="1308" operator="greaterThan">
      <formula>150</formula>
    </cfRule>
  </conditionalFormatting>
  <conditionalFormatting sqref="I28">
    <cfRule type="cellIs" dxfId="4" priority="1309" operator="greaterThan">
      <formula>250</formula>
    </cfRule>
  </conditionalFormatting>
  <conditionalFormatting sqref="I28">
    <cfRule type="cellIs" dxfId="5" priority="1310" operator="greaterThan">
      <formula>200</formula>
    </cfRule>
  </conditionalFormatting>
  <conditionalFormatting sqref="I28">
    <cfRule type="cellIs" dxfId="6" priority="1311" operator="greaterThan">
      <formula>150</formula>
    </cfRule>
  </conditionalFormatting>
  <conditionalFormatting sqref="I29">
    <cfRule type="cellIs" dxfId="4" priority="1312" operator="greaterThan">
      <formula>250</formula>
    </cfRule>
  </conditionalFormatting>
  <conditionalFormatting sqref="I29">
    <cfRule type="cellIs" dxfId="5" priority="1313" operator="greaterThan">
      <formula>200</formula>
    </cfRule>
  </conditionalFormatting>
  <conditionalFormatting sqref="I29">
    <cfRule type="cellIs" dxfId="6" priority="1314" operator="greaterThan">
      <formula>150</formula>
    </cfRule>
  </conditionalFormatting>
  <conditionalFormatting sqref="I30">
    <cfRule type="cellIs" dxfId="4" priority="1315" operator="greaterThan">
      <formula>250</formula>
    </cfRule>
  </conditionalFormatting>
  <conditionalFormatting sqref="I30">
    <cfRule type="cellIs" dxfId="5" priority="1316" operator="greaterThan">
      <formula>200</formula>
    </cfRule>
  </conditionalFormatting>
  <conditionalFormatting sqref="I30">
    <cfRule type="cellIs" dxfId="6" priority="1317" operator="greaterThan">
      <formula>150</formula>
    </cfRule>
  </conditionalFormatting>
  <conditionalFormatting sqref="I31">
    <cfRule type="cellIs" dxfId="4" priority="1318" operator="greaterThan">
      <formula>250</formula>
    </cfRule>
  </conditionalFormatting>
  <conditionalFormatting sqref="I31">
    <cfRule type="cellIs" dxfId="5" priority="1319" operator="greaterThan">
      <formula>200</formula>
    </cfRule>
  </conditionalFormatting>
  <conditionalFormatting sqref="I31">
    <cfRule type="cellIs" dxfId="6" priority="1320" operator="greaterThan">
      <formula>150</formula>
    </cfRule>
  </conditionalFormatting>
  <conditionalFormatting sqref="I32">
    <cfRule type="cellIs" dxfId="4" priority="1321" operator="greaterThan">
      <formula>250</formula>
    </cfRule>
  </conditionalFormatting>
  <conditionalFormatting sqref="I32">
    <cfRule type="cellIs" dxfId="5" priority="1322" operator="greaterThan">
      <formula>200</formula>
    </cfRule>
  </conditionalFormatting>
  <conditionalFormatting sqref="I32">
    <cfRule type="cellIs" dxfId="6" priority="1323" operator="greaterThan">
      <formula>150</formula>
    </cfRule>
  </conditionalFormatting>
  <conditionalFormatting sqref="I33">
    <cfRule type="cellIs" dxfId="4" priority="1324" operator="greaterThan">
      <formula>250</formula>
    </cfRule>
  </conditionalFormatting>
  <conditionalFormatting sqref="I33">
    <cfRule type="cellIs" dxfId="5" priority="1325" operator="greaterThan">
      <formula>200</formula>
    </cfRule>
  </conditionalFormatting>
  <conditionalFormatting sqref="I33">
    <cfRule type="cellIs" dxfId="6" priority="1326" operator="greaterThan">
      <formula>150</formula>
    </cfRule>
  </conditionalFormatting>
  <conditionalFormatting sqref="I34">
    <cfRule type="cellIs" dxfId="4" priority="1327" operator="greaterThan">
      <formula>250</formula>
    </cfRule>
  </conditionalFormatting>
  <conditionalFormatting sqref="I34">
    <cfRule type="cellIs" dxfId="5" priority="1328" operator="greaterThan">
      <formula>200</formula>
    </cfRule>
  </conditionalFormatting>
  <conditionalFormatting sqref="I34">
    <cfRule type="cellIs" dxfId="6" priority="1329" operator="greaterThan">
      <formula>150</formula>
    </cfRule>
  </conditionalFormatting>
  <conditionalFormatting sqref="I35">
    <cfRule type="cellIs" dxfId="4" priority="1330" operator="greaterThan">
      <formula>250</formula>
    </cfRule>
  </conditionalFormatting>
  <conditionalFormatting sqref="I35">
    <cfRule type="cellIs" dxfId="5" priority="1331" operator="greaterThan">
      <formula>200</formula>
    </cfRule>
  </conditionalFormatting>
  <conditionalFormatting sqref="I35">
    <cfRule type="cellIs" dxfId="6" priority="1332" operator="greaterThan">
      <formula>150</formula>
    </cfRule>
  </conditionalFormatting>
  <conditionalFormatting sqref="I36">
    <cfRule type="cellIs" dxfId="4" priority="1333" operator="greaterThan">
      <formula>250</formula>
    </cfRule>
  </conditionalFormatting>
  <conditionalFormatting sqref="I36">
    <cfRule type="cellIs" dxfId="5" priority="1334" operator="greaterThan">
      <formula>200</formula>
    </cfRule>
  </conditionalFormatting>
  <conditionalFormatting sqref="I36">
    <cfRule type="cellIs" dxfId="6" priority="1335" operator="greaterThan">
      <formula>150</formula>
    </cfRule>
  </conditionalFormatting>
  <conditionalFormatting sqref="I37">
    <cfRule type="cellIs" dxfId="4" priority="1336" operator="greaterThan">
      <formula>250</formula>
    </cfRule>
  </conditionalFormatting>
  <conditionalFormatting sqref="I37">
    <cfRule type="cellIs" dxfId="5" priority="1337" operator="greaterThan">
      <formula>200</formula>
    </cfRule>
  </conditionalFormatting>
  <conditionalFormatting sqref="I37">
    <cfRule type="cellIs" dxfId="6" priority="1338" operator="greaterThan">
      <formula>150</formula>
    </cfRule>
  </conditionalFormatting>
  <conditionalFormatting sqref="I38">
    <cfRule type="cellIs" dxfId="4" priority="1339" operator="greaterThan">
      <formula>250</formula>
    </cfRule>
  </conditionalFormatting>
  <conditionalFormatting sqref="I38">
    <cfRule type="cellIs" dxfId="5" priority="1340" operator="greaterThan">
      <formula>200</formula>
    </cfRule>
  </conditionalFormatting>
  <conditionalFormatting sqref="I38">
    <cfRule type="cellIs" dxfId="6" priority="1341" operator="greaterThan">
      <formula>150</formula>
    </cfRule>
  </conditionalFormatting>
  <conditionalFormatting sqref="I39">
    <cfRule type="cellIs" dxfId="4" priority="1342" operator="greaterThan">
      <formula>250</formula>
    </cfRule>
  </conditionalFormatting>
  <conditionalFormatting sqref="I39">
    <cfRule type="cellIs" dxfId="5" priority="1343" operator="greaterThan">
      <formula>200</formula>
    </cfRule>
  </conditionalFormatting>
  <conditionalFormatting sqref="I39">
    <cfRule type="cellIs" dxfId="6" priority="1344" operator="greaterThan">
      <formula>150</formula>
    </cfRule>
  </conditionalFormatting>
  <conditionalFormatting sqref="I40">
    <cfRule type="cellIs" dxfId="4" priority="1345" operator="greaterThan">
      <formula>250</formula>
    </cfRule>
  </conditionalFormatting>
  <conditionalFormatting sqref="I40">
    <cfRule type="cellIs" dxfId="5" priority="1346" operator="greaterThan">
      <formula>200</formula>
    </cfRule>
  </conditionalFormatting>
  <conditionalFormatting sqref="I40">
    <cfRule type="cellIs" dxfId="6" priority="1347" operator="greaterThan">
      <formula>150</formula>
    </cfRule>
  </conditionalFormatting>
  <conditionalFormatting sqref="I41">
    <cfRule type="cellIs" dxfId="4" priority="1348" operator="greaterThan">
      <formula>250</formula>
    </cfRule>
  </conditionalFormatting>
  <conditionalFormatting sqref="I41">
    <cfRule type="cellIs" dxfId="5" priority="1349" operator="greaterThan">
      <formula>200</formula>
    </cfRule>
  </conditionalFormatting>
  <conditionalFormatting sqref="I41">
    <cfRule type="cellIs" dxfId="6" priority="1350" operator="greaterThan">
      <formula>150</formula>
    </cfRule>
  </conditionalFormatting>
  <conditionalFormatting sqref="I42">
    <cfRule type="cellIs" dxfId="4" priority="1351" operator="greaterThan">
      <formula>250</formula>
    </cfRule>
  </conditionalFormatting>
  <conditionalFormatting sqref="I42">
    <cfRule type="cellIs" dxfId="5" priority="1352" operator="greaterThan">
      <formula>200</formula>
    </cfRule>
  </conditionalFormatting>
  <conditionalFormatting sqref="I42">
    <cfRule type="cellIs" dxfId="6" priority="1353" operator="greaterThan">
      <formula>150</formula>
    </cfRule>
  </conditionalFormatting>
  <conditionalFormatting sqref="I43">
    <cfRule type="cellIs" dxfId="4" priority="1354" operator="greaterThan">
      <formula>250</formula>
    </cfRule>
  </conditionalFormatting>
  <conditionalFormatting sqref="I43">
    <cfRule type="cellIs" dxfId="5" priority="1355" operator="greaterThan">
      <formula>200</formula>
    </cfRule>
  </conditionalFormatting>
  <conditionalFormatting sqref="I43">
    <cfRule type="cellIs" dxfId="6" priority="1356" operator="greaterThan">
      <formula>150</formula>
    </cfRule>
  </conditionalFormatting>
  <conditionalFormatting sqref="I44">
    <cfRule type="cellIs" dxfId="4" priority="1357" operator="greaterThan">
      <formula>250</formula>
    </cfRule>
  </conditionalFormatting>
  <conditionalFormatting sqref="I44">
    <cfRule type="cellIs" dxfId="5" priority="1358" operator="greaterThan">
      <formula>200</formula>
    </cfRule>
  </conditionalFormatting>
  <conditionalFormatting sqref="I44">
    <cfRule type="cellIs" dxfId="6" priority="1359" operator="greaterThan">
      <formula>150</formula>
    </cfRule>
  </conditionalFormatting>
  <conditionalFormatting sqref="I45">
    <cfRule type="cellIs" dxfId="4" priority="1360" operator="greaterThan">
      <formula>250</formula>
    </cfRule>
  </conditionalFormatting>
  <conditionalFormatting sqref="I45">
    <cfRule type="cellIs" dxfId="5" priority="1361" operator="greaterThan">
      <formula>200</formula>
    </cfRule>
  </conditionalFormatting>
  <conditionalFormatting sqref="I45">
    <cfRule type="cellIs" dxfId="6" priority="1362" operator="greaterThan">
      <formula>150</formula>
    </cfRule>
  </conditionalFormatting>
  <conditionalFormatting sqref="I46">
    <cfRule type="cellIs" dxfId="4" priority="1363" operator="greaterThan">
      <formula>250</formula>
    </cfRule>
  </conditionalFormatting>
  <conditionalFormatting sqref="I46">
    <cfRule type="cellIs" dxfId="5" priority="1364" operator="greaterThan">
      <formula>200</formula>
    </cfRule>
  </conditionalFormatting>
  <conditionalFormatting sqref="I46">
    <cfRule type="cellIs" dxfId="6" priority="1365" operator="greaterThan">
      <formula>150</formula>
    </cfRule>
  </conditionalFormatting>
  <conditionalFormatting sqref="I47">
    <cfRule type="cellIs" dxfId="4" priority="1366" operator="greaterThan">
      <formula>250</formula>
    </cfRule>
  </conditionalFormatting>
  <conditionalFormatting sqref="I47">
    <cfRule type="cellIs" dxfId="5" priority="1367" operator="greaterThan">
      <formula>200</formula>
    </cfRule>
  </conditionalFormatting>
  <conditionalFormatting sqref="I47">
    <cfRule type="cellIs" dxfId="6" priority="1368" operator="greaterThan">
      <formula>150</formula>
    </cfRule>
  </conditionalFormatting>
  <conditionalFormatting sqref="I48">
    <cfRule type="cellIs" dxfId="4" priority="1369" operator="greaterThan">
      <formula>250</formula>
    </cfRule>
  </conditionalFormatting>
  <conditionalFormatting sqref="I48">
    <cfRule type="cellIs" dxfId="5" priority="1370" operator="greaterThan">
      <formula>200</formula>
    </cfRule>
  </conditionalFormatting>
  <conditionalFormatting sqref="I48">
    <cfRule type="cellIs" dxfId="6" priority="1371" operator="greaterThan">
      <formula>150</formula>
    </cfRule>
  </conditionalFormatting>
  <conditionalFormatting sqref="I49">
    <cfRule type="cellIs" dxfId="4" priority="1372" operator="greaterThan">
      <formula>250</formula>
    </cfRule>
  </conditionalFormatting>
  <conditionalFormatting sqref="I49">
    <cfRule type="cellIs" dxfId="5" priority="1373" operator="greaterThan">
      <formula>200</formula>
    </cfRule>
  </conditionalFormatting>
  <conditionalFormatting sqref="I49">
    <cfRule type="cellIs" dxfId="6" priority="1374" operator="greaterThan">
      <formula>150</formula>
    </cfRule>
  </conditionalFormatting>
  <conditionalFormatting sqref="I50">
    <cfRule type="cellIs" dxfId="4" priority="1375" operator="greaterThan">
      <formula>250</formula>
    </cfRule>
  </conditionalFormatting>
  <conditionalFormatting sqref="I50">
    <cfRule type="cellIs" dxfId="5" priority="1376" operator="greaterThan">
      <formula>200</formula>
    </cfRule>
  </conditionalFormatting>
  <conditionalFormatting sqref="I50">
    <cfRule type="cellIs" dxfId="6" priority="1377" operator="greaterThan">
      <formula>150</formula>
    </cfRule>
  </conditionalFormatting>
  <conditionalFormatting sqref="I51">
    <cfRule type="cellIs" dxfId="4" priority="1378" operator="greaterThan">
      <formula>250</formula>
    </cfRule>
  </conditionalFormatting>
  <conditionalFormatting sqref="I51">
    <cfRule type="cellIs" dxfId="5" priority="1379" operator="greaterThan">
      <formula>200</formula>
    </cfRule>
  </conditionalFormatting>
  <conditionalFormatting sqref="I51">
    <cfRule type="cellIs" dxfId="6" priority="1380" operator="greaterThan">
      <formula>150</formula>
    </cfRule>
  </conditionalFormatting>
  <conditionalFormatting sqref="I52">
    <cfRule type="cellIs" dxfId="4" priority="1381" operator="greaterThan">
      <formula>250</formula>
    </cfRule>
  </conditionalFormatting>
  <conditionalFormatting sqref="I52">
    <cfRule type="cellIs" dxfId="5" priority="1382" operator="greaterThan">
      <formula>200</formula>
    </cfRule>
  </conditionalFormatting>
  <conditionalFormatting sqref="I52">
    <cfRule type="cellIs" dxfId="6" priority="1383" operator="greaterThan">
      <formula>150</formula>
    </cfRule>
  </conditionalFormatting>
  <conditionalFormatting sqref="I53">
    <cfRule type="cellIs" dxfId="4" priority="1384" operator="greaterThan">
      <formula>250</formula>
    </cfRule>
  </conditionalFormatting>
  <conditionalFormatting sqref="I53">
    <cfRule type="cellIs" dxfId="5" priority="1385" operator="greaterThan">
      <formula>200</formula>
    </cfRule>
  </conditionalFormatting>
  <conditionalFormatting sqref="I53">
    <cfRule type="cellIs" dxfId="6" priority="1386" operator="greaterThan">
      <formula>150</formula>
    </cfRule>
  </conditionalFormatting>
  <conditionalFormatting sqref="I54">
    <cfRule type="cellIs" dxfId="4" priority="1387" operator="greaterThan">
      <formula>250</formula>
    </cfRule>
  </conditionalFormatting>
  <conditionalFormatting sqref="I54">
    <cfRule type="cellIs" dxfId="5" priority="1388" operator="greaterThan">
      <formula>200</formula>
    </cfRule>
  </conditionalFormatting>
  <conditionalFormatting sqref="I54">
    <cfRule type="cellIs" dxfId="6" priority="1389" operator="greaterThan">
      <formula>150</formula>
    </cfRule>
  </conditionalFormatting>
  <conditionalFormatting sqref="I55">
    <cfRule type="cellIs" dxfId="4" priority="1390" operator="greaterThan">
      <formula>250</formula>
    </cfRule>
  </conditionalFormatting>
  <conditionalFormatting sqref="I55">
    <cfRule type="cellIs" dxfId="5" priority="1391" operator="greaterThan">
      <formula>200</formula>
    </cfRule>
  </conditionalFormatting>
  <conditionalFormatting sqref="I55">
    <cfRule type="cellIs" dxfId="6" priority="1392" operator="greaterThan">
      <formula>150</formula>
    </cfRule>
  </conditionalFormatting>
  <conditionalFormatting sqref="I56">
    <cfRule type="cellIs" dxfId="4" priority="1393" operator="greaterThan">
      <formula>250</formula>
    </cfRule>
  </conditionalFormatting>
  <conditionalFormatting sqref="I56">
    <cfRule type="cellIs" dxfId="5" priority="1394" operator="greaterThan">
      <formula>200</formula>
    </cfRule>
  </conditionalFormatting>
  <conditionalFormatting sqref="I56">
    <cfRule type="cellIs" dxfId="6" priority="1395" operator="greaterThan">
      <formula>150</formula>
    </cfRule>
  </conditionalFormatting>
  <conditionalFormatting sqref="I57">
    <cfRule type="cellIs" dxfId="4" priority="1396" operator="greaterThan">
      <formula>250</formula>
    </cfRule>
  </conditionalFormatting>
  <conditionalFormatting sqref="I57">
    <cfRule type="cellIs" dxfId="5" priority="1397" operator="greaterThan">
      <formula>200</formula>
    </cfRule>
  </conditionalFormatting>
  <conditionalFormatting sqref="I57">
    <cfRule type="cellIs" dxfId="6" priority="1398" operator="greaterThan">
      <formula>150</formula>
    </cfRule>
  </conditionalFormatting>
  <conditionalFormatting sqref="I58">
    <cfRule type="cellIs" dxfId="4" priority="1399" operator="greaterThan">
      <formula>250</formula>
    </cfRule>
  </conditionalFormatting>
  <conditionalFormatting sqref="I58">
    <cfRule type="cellIs" dxfId="5" priority="1400" operator="greaterThan">
      <formula>200</formula>
    </cfRule>
  </conditionalFormatting>
  <conditionalFormatting sqref="I58">
    <cfRule type="cellIs" dxfId="6" priority="1401" operator="greaterThan">
      <formula>150</formula>
    </cfRule>
  </conditionalFormatting>
  <conditionalFormatting sqref="I59">
    <cfRule type="cellIs" dxfId="4" priority="1402" operator="greaterThan">
      <formula>250</formula>
    </cfRule>
  </conditionalFormatting>
  <conditionalFormatting sqref="I59">
    <cfRule type="cellIs" dxfId="5" priority="1403" operator="greaterThan">
      <formula>200</formula>
    </cfRule>
  </conditionalFormatting>
  <conditionalFormatting sqref="I59">
    <cfRule type="cellIs" dxfId="6" priority="1404" operator="greaterThan">
      <formula>150</formula>
    </cfRule>
  </conditionalFormatting>
  <conditionalFormatting sqref="I60">
    <cfRule type="cellIs" dxfId="4" priority="1405" operator="greaterThan">
      <formula>250</formula>
    </cfRule>
  </conditionalFormatting>
  <conditionalFormatting sqref="I60">
    <cfRule type="cellIs" dxfId="5" priority="1406" operator="greaterThan">
      <formula>200</formula>
    </cfRule>
  </conditionalFormatting>
  <conditionalFormatting sqref="I60">
    <cfRule type="cellIs" dxfId="6" priority="1407" operator="greaterThan">
      <formula>150</formula>
    </cfRule>
  </conditionalFormatting>
  <conditionalFormatting sqref="I61">
    <cfRule type="cellIs" dxfId="4" priority="1408" operator="greaterThan">
      <formula>250</formula>
    </cfRule>
  </conditionalFormatting>
  <conditionalFormatting sqref="I61">
    <cfRule type="cellIs" dxfId="5" priority="1409" operator="greaterThan">
      <formula>200</formula>
    </cfRule>
  </conditionalFormatting>
  <conditionalFormatting sqref="I61">
    <cfRule type="cellIs" dxfId="6" priority="1410" operator="greaterThan">
      <formula>150</formula>
    </cfRule>
  </conditionalFormatting>
  <conditionalFormatting sqref="I62">
    <cfRule type="cellIs" dxfId="4" priority="1411" operator="greaterThan">
      <formula>250</formula>
    </cfRule>
  </conditionalFormatting>
  <conditionalFormatting sqref="I62">
    <cfRule type="cellIs" dxfId="5" priority="1412" operator="greaterThan">
      <formula>200</formula>
    </cfRule>
  </conditionalFormatting>
  <conditionalFormatting sqref="I62">
    <cfRule type="cellIs" dxfId="6" priority="1413" operator="greaterThan">
      <formula>150</formula>
    </cfRule>
  </conditionalFormatting>
  <conditionalFormatting sqref="I63">
    <cfRule type="cellIs" dxfId="4" priority="1414" operator="greaterThan">
      <formula>250</formula>
    </cfRule>
  </conditionalFormatting>
  <conditionalFormatting sqref="I63">
    <cfRule type="cellIs" dxfId="5" priority="1415" operator="greaterThan">
      <formula>200</formula>
    </cfRule>
  </conditionalFormatting>
  <conditionalFormatting sqref="I63">
    <cfRule type="cellIs" dxfId="6" priority="1416" operator="greaterThan">
      <formula>150</formula>
    </cfRule>
  </conditionalFormatting>
  <conditionalFormatting sqref="I64">
    <cfRule type="cellIs" dxfId="4" priority="1417" operator="greaterThan">
      <formula>250</formula>
    </cfRule>
  </conditionalFormatting>
  <conditionalFormatting sqref="I64">
    <cfRule type="cellIs" dxfId="5" priority="1418" operator="greaterThan">
      <formula>200</formula>
    </cfRule>
  </conditionalFormatting>
  <conditionalFormatting sqref="I64">
    <cfRule type="cellIs" dxfId="6" priority="1419" operator="greaterThan">
      <formula>150</formula>
    </cfRule>
  </conditionalFormatting>
  <conditionalFormatting sqref="I65">
    <cfRule type="cellIs" dxfId="4" priority="1420" operator="greaterThan">
      <formula>250</formula>
    </cfRule>
  </conditionalFormatting>
  <conditionalFormatting sqref="I65">
    <cfRule type="cellIs" dxfId="5" priority="1421" operator="greaterThan">
      <formula>200</formula>
    </cfRule>
  </conditionalFormatting>
  <conditionalFormatting sqref="I65">
    <cfRule type="cellIs" dxfId="6" priority="1422" operator="greaterThan">
      <formula>150</formula>
    </cfRule>
  </conditionalFormatting>
  <conditionalFormatting sqref="I66">
    <cfRule type="cellIs" dxfId="4" priority="1423" operator="greaterThan">
      <formula>250</formula>
    </cfRule>
  </conditionalFormatting>
  <conditionalFormatting sqref="I66">
    <cfRule type="cellIs" dxfId="5" priority="1424" operator="greaterThan">
      <formula>200</formula>
    </cfRule>
  </conditionalFormatting>
  <conditionalFormatting sqref="I66">
    <cfRule type="cellIs" dxfId="6" priority="1425" operator="greaterThan">
      <formula>150</formula>
    </cfRule>
  </conditionalFormatting>
  <conditionalFormatting sqref="I67">
    <cfRule type="cellIs" dxfId="4" priority="1426" operator="greaterThan">
      <formula>250</formula>
    </cfRule>
  </conditionalFormatting>
  <conditionalFormatting sqref="I67">
    <cfRule type="cellIs" dxfId="5" priority="1427" operator="greaterThan">
      <formula>200</formula>
    </cfRule>
  </conditionalFormatting>
  <conditionalFormatting sqref="I67">
    <cfRule type="cellIs" dxfId="6" priority="1428" operator="greaterThan">
      <formula>150</formula>
    </cfRule>
  </conditionalFormatting>
  <conditionalFormatting sqref="I68">
    <cfRule type="cellIs" dxfId="4" priority="1429" operator="greaterThan">
      <formula>250</formula>
    </cfRule>
  </conditionalFormatting>
  <conditionalFormatting sqref="I68">
    <cfRule type="cellIs" dxfId="5" priority="1430" operator="greaterThan">
      <formula>200</formula>
    </cfRule>
  </conditionalFormatting>
  <conditionalFormatting sqref="I68">
    <cfRule type="cellIs" dxfId="6" priority="1431" operator="greaterThan">
      <formula>150</formula>
    </cfRule>
  </conditionalFormatting>
  <conditionalFormatting sqref="I69">
    <cfRule type="cellIs" dxfId="4" priority="1432" operator="greaterThan">
      <formula>250</formula>
    </cfRule>
  </conditionalFormatting>
  <conditionalFormatting sqref="I69">
    <cfRule type="cellIs" dxfId="5" priority="1433" operator="greaterThan">
      <formula>200</formula>
    </cfRule>
  </conditionalFormatting>
  <conditionalFormatting sqref="I69">
    <cfRule type="cellIs" dxfId="6" priority="1434" operator="greaterThan">
      <formula>150</formula>
    </cfRule>
  </conditionalFormatting>
  <conditionalFormatting sqref="I70">
    <cfRule type="cellIs" dxfId="4" priority="1435" operator="greaterThan">
      <formula>250</formula>
    </cfRule>
  </conditionalFormatting>
  <conditionalFormatting sqref="I70">
    <cfRule type="cellIs" dxfId="5" priority="1436" operator="greaterThan">
      <formula>200</formula>
    </cfRule>
  </conditionalFormatting>
  <conditionalFormatting sqref="I70">
    <cfRule type="cellIs" dxfId="6" priority="1437" operator="greaterThan">
      <formula>150</formula>
    </cfRule>
  </conditionalFormatting>
  <conditionalFormatting sqref="I71">
    <cfRule type="cellIs" dxfId="4" priority="1438" operator="greaterThan">
      <formula>250</formula>
    </cfRule>
  </conditionalFormatting>
  <conditionalFormatting sqref="I71">
    <cfRule type="cellIs" dxfId="5" priority="1439" operator="greaterThan">
      <formula>200</formula>
    </cfRule>
  </conditionalFormatting>
  <conditionalFormatting sqref="I71">
    <cfRule type="cellIs" dxfId="6" priority="1440" operator="greaterThan">
      <formula>150</formula>
    </cfRule>
  </conditionalFormatting>
  <conditionalFormatting sqref="I72">
    <cfRule type="cellIs" dxfId="4" priority="1441" operator="greaterThan">
      <formula>250</formula>
    </cfRule>
  </conditionalFormatting>
  <conditionalFormatting sqref="I72">
    <cfRule type="cellIs" dxfId="5" priority="1442" operator="greaterThan">
      <formula>200</formula>
    </cfRule>
  </conditionalFormatting>
  <conditionalFormatting sqref="I72">
    <cfRule type="cellIs" dxfId="6" priority="1443" operator="greaterThan">
      <formula>150</formula>
    </cfRule>
  </conditionalFormatting>
  <conditionalFormatting sqref="I73">
    <cfRule type="cellIs" dxfId="4" priority="1444" operator="greaterThan">
      <formula>250</formula>
    </cfRule>
  </conditionalFormatting>
  <conditionalFormatting sqref="I73">
    <cfRule type="cellIs" dxfId="5" priority="1445" operator="greaterThan">
      <formula>200</formula>
    </cfRule>
  </conditionalFormatting>
  <conditionalFormatting sqref="I73">
    <cfRule type="cellIs" dxfId="6" priority="1446" operator="greaterThan">
      <formula>150</formula>
    </cfRule>
  </conditionalFormatting>
  <conditionalFormatting sqref="I74">
    <cfRule type="cellIs" dxfId="4" priority="1447" operator="greaterThan">
      <formula>250</formula>
    </cfRule>
  </conditionalFormatting>
  <conditionalFormatting sqref="I74">
    <cfRule type="cellIs" dxfId="5" priority="1448" operator="greaterThan">
      <formula>200</formula>
    </cfRule>
  </conditionalFormatting>
  <conditionalFormatting sqref="I74">
    <cfRule type="cellIs" dxfId="6" priority="1449" operator="greaterThan">
      <formula>150</formula>
    </cfRule>
  </conditionalFormatting>
  <conditionalFormatting sqref="I75">
    <cfRule type="cellIs" dxfId="4" priority="1450" operator="greaterThan">
      <formula>250</formula>
    </cfRule>
  </conditionalFormatting>
  <conditionalFormatting sqref="I75">
    <cfRule type="cellIs" dxfId="5" priority="1451" operator="greaterThan">
      <formula>200</formula>
    </cfRule>
  </conditionalFormatting>
  <conditionalFormatting sqref="I75">
    <cfRule type="cellIs" dxfId="6" priority="1452" operator="greaterThan">
      <formula>150</formula>
    </cfRule>
  </conditionalFormatting>
  <conditionalFormatting sqref="I76">
    <cfRule type="cellIs" dxfId="4" priority="1453" operator="greaterThan">
      <formula>250</formula>
    </cfRule>
  </conditionalFormatting>
  <conditionalFormatting sqref="I76">
    <cfRule type="cellIs" dxfId="5" priority="1454" operator="greaterThan">
      <formula>200</formula>
    </cfRule>
  </conditionalFormatting>
  <conditionalFormatting sqref="I76">
    <cfRule type="cellIs" dxfId="6" priority="1455" operator="greaterThan">
      <formula>150</formula>
    </cfRule>
  </conditionalFormatting>
  <conditionalFormatting sqref="I77">
    <cfRule type="cellIs" dxfId="4" priority="1456" operator="greaterThan">
      <formula>250</formula>
    </cfRule>
  </conditionalFormatting>
  <conditionalFormatting sqref="I77">
    <cfRule type="cellIs" dxfId="5" priority="1457" operator="greaterThan">
      <formula>200</formula>
    </cfRule>
  </conditionalFormatting>
  <conditionalFormatting sqref="I77">
    <cfRule type="cellIs" dxfId="6" priority="1458" operator="greaterThan">
      <formula>150</formula>
    </cfRule>
  </conditionalFormatting>
  <conditionalFormatting sqref="I78">
    <cfRule type="cellIs" dxfId="4" priority="1459" operator="greaterThan">
      <formula>250</formula>
    </cfRule>
  </conditionalFormatting>
  <conditionalFormatting sqref="I78">
    <cfRule type="cellIs" dxfId="5" priority="1460" operator="greaterThan">
      <formula>200</formula>
    </cfRule>
  </conditionalFormatting>
  <conditionalFormatting sqref="I78">
    <cfRule type="cellIs" dxfId="6" priority="1461" operator="greaterThan">
      <formula>150</formula>
    </cfRule>
  </conditionalFormatting>
  <conditionalFormatting sqref="I79">
    <cfRule type="cellIs" dxfId="4" priority="1462" operator="greaterThan">
      <formula>250</formula>
    </cfRule>
  </conditionalFormatting>
  <conditionalFormatting sqref="I79">
    <cfRule type="cellIs" dxfId="5" priority="1463" operator="greaterThan">
      <formula>200</formula>
    </cfRule>
  </conditionalFormatting>
  <conditionalFormatting sqref="I79">
    <cfRule type="cellIs" dxfId="6" priority="1464" operator="greaterThan">
      <formula>150</formula>
    </cfRule>
  </conditionalFormatting>
  <conditionalFormatting sqref="I80">
    <cfRule type="cellIs" dxfId="4" priority="1465" operator="greaterThan">
      <formula>250</formula>
    </cfRule>
  </conditionalFormatting>
  <conditionalFormatting sqref="I80">
    <cfRule type="cellIs" dxfId="5" priority="1466" operator="greaterThan">
      <formula>200</formula>
    </cfRule>
  </conditionalFormatting>
  <conditionalFormatting sqref="I80">
    <cfRule type="cellIs" dxfId="6" priority="1467" operator="greaterThan">
      <formula>150</formula>
    </cfRule>
  </conditionalFormatting>
  <conditionalFormatting sqref="I81">
    <cfRule type="cellIs" dxfId="4" priority="1468" operator="greaterThan">
      <formula>250</formula>
    </cfRule>
  </conditionalFormatting>
  <conditionalFormatting sqref="I81">
    <cfRule type="cellIs" dxfId="5" priority="1469" operator="greaterThan">
      <formula>200</formula>
    </cfRule>
  </conditionalFormatting>
  <conditionalFormatting sqref="I81">
    <cfRule type="cellIs" dxfId="6" priority="1470" operator="greaterThan">
      <formula>150</formula>
    </cfRule>
  </conditionalFormatting>
  <conditionalFormatting sqref="I82">
    <cfRule type="cellIs" dxfId="4" priority="1471" operator="greaterThan">
      <formula>250</formula>
    </cfRule>
  </conditionalFormatting>
  <conditionalFormatting sqref="I82">
    <cfRule type="cellIs" dxfId="5" priority="1472" operator="greaterThan">
      <formula>200</formula>
    </cfRule>
  </conditionalFormatting>
  <conditionalFormatting sqref="I82">
    <cfRule type="cellIs" dxfId="6" priority="1473" operator="greaterThan">
      <formula>150</formula>
    </cfRule>
  </conditionalFormatting>
  <conditionalFormatting sqref="I83">
    <cfRule type="cellIs" dxfId="4" priority="1474" operator="greaterThan">
      <formula>250</formula>
    </cfRule>
  </conditionalFormatting>
  <conditionalFormatting sqref="I83">
    <cfRule type="cellIs" dxfId="5" priority="1475" operator="greaterThan">
      <formula>200</formula>
    </cfRule>
  </conditionalFormatting>
  <conditionalFormatting sqref="I83">
    <cfRule type="cellIs" dxfId="6" priority="1476" operator="greaterThan">
      <formula>150</formula>
    </cfRule>
  </conditionalFormatting>
  <conditionalFormatting sqref="I84">
    <cfRule type="cellIs" dxfId="4" priority="1477" operator="greaterThan">
      <formula>250</formula>
    </cfRule>
  </conditionalFormatting>
  <conditionalFormatting sqref="I84">
    <cfRule type="cellIs" dxfId="5" priority="1478" operator="greaterThan">
      <formula>200</formula>
    </cfRule>
  </conditionalFormatting>
  <conditionalFormatting sqref="I84">
    <cfRule type="cellIs" dxfId="6" priority="1479" operator="greaterThan">
      <formula>150</formula>
    </cfRule>
  </conditionalFormatting>
  <conditionalFormatting sqref="I85">
    <cfRule type="cellIs" dxfId="4" priority="1480" operator="greaterThan">
      <formula>250</formula>
    </cfRule>
  </conditionalFormatting>
  <conditionalFormatting sqref="I85">
    <cfRule type="cellIs" dxfId="5" priority="1481" operator="greaterThan">
      <formula>200</formula>
    </cfRule>
  </conditionalFormatting>
  <conditionalFormatting sqref="I85">
    <cfRule type="cellIs" dxfId="6" priority="1482" operator="greaterThan">
      <formula>150</formula>
    </cfRule>
  </conditionalFormatting>
  <conditionalFormatting sqref="I86">
    <cfRule type="cellIs" dxfId="4" priority="1483" operator="greaterThan">
      <formula>250</formula>
    </cfRule>
  </conditionalFormatting>
  <conditionalFormatting sqref="I86">
    <cfRule type="cellIs" dxfId="5" priority="1484" operator="greaterThan">
      <formula>200</formula>
    </cfRule>
  </conditionalFormatting>
  <conditionalFormatting sqref="I86">
    <cfRule type="cellIs" dxfId="6" priority="1485" operator="greaterThan">
      <formula>150</formula>
    </cfRule>
  </conditionalFormatting>
  <conditionalFormatting sqref="I87">
    <cfRule type="cellIs" dxfId="4" priority="1486" operator="greaterThan">
      <formula>250</formula>
    </cfRule>
  </conditionalFormatting>
  <conditionalFormatting sqref="I87">
    <cfRule type="cellIs" dxfId="5" priority="1487" operator="greaterThan">
      <formula>200</formula>
    </cfRule>
  </conditionalFormatting>
  <conditionalFormatting sqref="I87">
    <cfRule type="cellIs" dxfId="6" priority="1488" operator="greaterThan">
      <formula>150</formula>
    </cfRule>
  </conditionalFormatting>
  <conditionalFormatting sqref="I88">
    <cfRule type="cellIs" dxfId="4" priority="1489" operator="greaterThan">
      <formula>250</formula>
    </cfRule>
  </conditionalFormatting>
  <conditionalFormatting sqref="I88">
    <cfRule type="cellIs" dxfId="5" priority="1490" operator="greaterThan">
      <formula>200</formula>
    </cfRule>
  </conditionalFormatting>
  <conditionalFormatting sqref="I88">
    <cfRule type="cellIs" dxfId="6" priority="1491" operator="greaterThan">
      <formula>150</formula>
    </cfRule>
  </conditionalFormatting>
  <conditionalFormatting sqref="I89">
    <cfRule type="cellIs" dxfId="4" priority="1492" operator="greaterThan">
      <formula>250</formula>
    </cfRule>
  </conditionalFormatting>
  <conditionalFormatting sqref="I89">
    <cfRule type="cellIs" dxfId="5" priority="1493" operator="greaterThan">
      <formula>200</formula>
    </cfRule>
  </conditionalFormatting>
  <conditionalFormatting sqref="I89">
    <cfRule type="cellIs" dxfId="6" priority="1494" operator="greaterThan">
      <formula>150</formula>
    </cfRule>
  </conditionalFormatting>
  <conditionalFormatting sqref="I90">
    <cfRule type="cellIs" dxfId="4" priority="1495" operator="greaterThan">
      <formula>250</formula>
    </cfRule>
  </conditionalFormatting>
  <conditionalFormatting sqref="I90">
    <cfRule type="cellIs" dxfId="5" priority="1496" operator="greaterThan">
      <formula>200</formula>
    </cfRule>
  </conditionalFormatting>
  <conditionalFormatting sqref="I90">
    <cfRule type="cellIs" dxfId="6" priority="1497" operator="greaterThan">
      <formula>150</formula>
    </cfRule>
  </conditionalFormatting>
  <conditionalFormatting sqref="I91">
    <cfRule type="cellIs" dxfId="4" priority="1498" operator="greaterThan">
      <formula>250</formula>
    </cfRule>
  </conditionalFormatting>
  <conditionalFormatting sqref="I91">
    <cfRule type="cellIs" dxfId="5" priority="1499" operator="greaterThan">
      <formula>200</formula>
    </cfRule>
  </conditionalFormatting>
  <conditionalFormatting sqref="I91">
    <cfRule type="cellIs" dxfId="6" priority="1500" operator="greaterThan">
      <formula>150</formula>
    </cfRule>
  </conditionalFormatting>
  <conditionalFormatting sqref="I92">
    <cfRule type="cellIs" dxfId="4" priority="1501" operator="greaterThan">
      <formula>250</formula>
    </cfRule>
  </conditionalFormatting>
  <conditionalFormatting sqref="I92">
    <cfRule type="cellIs" dxfId="5" priority="1502" operator="greaterThan">
      <formula>200</formula>
    </cfRule>
  </conditionalFormatting>
  <conditionalFormatting sqref="I92">
    <cfRule type="cellIs" dxfId="6" priority="1503" operator="greaterThan">
      <formula>150</formula>
    </cfRule>
  </conditionalFormatting>
  <conditionalFormatting sqref="I93">
    <cfRule type="cellIs" dxfId="4" priority="1504" operator="greaterThan">
      <formula>250</formula>
    </cfRule>
  </conditionalFormatting>
  <conditionalFormatting sqref="I93">
    <cfRule type="cellIs" dxfId="5" priority="1505" operator="greaterThan">
      <formula>200</formula>
    </cfRule>
  </conditionalFormatting>
  <conditionalFormatting sqref="I93">
    <cfRule type="cellIs" dxfId="6" priority="1506" operator="greaterThan">
      <formula>150</formula>
    </cfRule>
  </conditionalFormatting>
  <conditionalFormatting sqref="I94">
    <cfRule type="cellIs" dxfId="4" priority="1507" operator="greaterThan">
      <formula>250</formula>
    </cfRule>
  </conditionalFormatting>
  <conditionalFormatting sqref="I94">
    <cfRule type="cellIs" dxfId="5" priority="1508" operator="greaterThan">
      <formula>200</formula>
    </cfRule>
  </conditionalFormatting>
  <conditionalFormatting sqref="I94">
    <cfRule type="cellIs" dxfId="6" priority="1509" operator="greaterThan">
      <formula>150</formula>
    </cfRule>
  </conditionalFormatting>
  <conditionalFormatting sqref="I95">
    <cfRule type="cellIs" dxfId="4" priority="1510" operator="greaterThan">
      <formula>250</formula>
    </cfRule>
  </conditionalFormatting>
  <conditionalFormatting sqref="I95">
    <cfRule type="cellIs" dxfId="5" priority="1511" operator="greaterThan">
      <formula>200</formula>
    </cfRule>
  </conditionalFormatting>
  <conditionalFormatting sqref="I95">
    <cfRule type="cellIs" dxfId="6" priority="1512" operator="greaterThan">
      <formula>150</formula>
    </cfRule>
  </conditionalFormatting>
  <conditionalFormatting sqref="I96">
    <cfRule type="cellIs" dxfId="4" priority="1513" operator="greaterThan">
      <formula>250</formula>
    </cfRule>
  </conditionalFormatting>
  <conditionalFormatting sqref="I96">
    <cfRule type="cellIs" dxfId="5" priority="1514" operator="greaterThan">
      <formula>200</formula>
    </cfRule>
  </conditionalFormatting>
  <conditionalFormatting sqref="I96">
    <cfRule type="cellIs" dxfId="6" priority="1515" operator="greaterThan">
      <formula>150</formula>
    </cfRule>
  </conditionalFormatting>
  <conditionalFormatting sqref="I97">
    <cfRule type="cellIs" dxfId="4" priority="1516" operator="greaterThan">
      <formula>250</formula>
    </cfRule>
  </conditionalFormatting>
  <conditionalFormatting sqref="I97">
    <cfRule type="cellIs" dxfId="5" priority="1517" operator="greaterThan">
      <formula>200</formula>
    </cfRule>
  </conditionalFormatting>
  <conditionalFormatting sqref="I97">
    <cfRule type="cellIs" dxfId="6" priority="1518" operator="greaterThan">
      <formula>150</formula>
    </cfRule>
  </conditionalFormatting>
  <conditionalFormatting sqref="I98">
    <cfRule type="cellIs" dxfId="4" priority="1519" operator="greaterThan">
      <formula>250</formula>
    </cfRule>
  </conditionalFormatting>
  <conditionalFormatting sqref="I98">
    <cfRule type="cellIs" dxfId="5" priority="1520" operator="greaterThan">
      <formula>200</formula>
    </cfRule>
  </conditionalFormatting>
  <conditionalFormatting sqref="I98">
    <cfRule type="cellIs" dxfId="6" priority="1521" operator="greaterThan">
      <formula>150</formula>
    </cfRule>
  </conditionalFormatting>
  <conditionalFormatting sqref="I99">
    <cfRule type="cellIs" dxfId="4" priority="1522" operator="greaterThan">
      <formula>250</formula>
    </cfRule>
  </conditionalFormatting>
  <conditionalFormatting sqref="I99">
    <cfRule type="cellIs" dxfId="5" priority="1523" operator="greaterThan">
      <formula>200</formula>
    </cfRule>
  </conditionalFormatting>
  <conditionalFormatting sqref="I99">
    <cfRule type="cellIs" dxfId="6" priority="1524" operator="greaterThan">
      <formula>150</formula>
    </cfRule>
  </conditionalFormatting>
  <conditionalFormatting sqref="I100">
    <cfRule type="cellIs" dxfId="4" priority="1525" operator="greaterThan">
      <formula>250</formula>
    </cfRule>
  </conditionalFormatting>
  <conditionalFormatting sqref="I100">
    <cfRule type="cellIs" dxfId="5" priority="1526" operator="greaterThan">
      <formula>200</formula>
    </cfRule>
  </conditionalFormatting>
  <conditionalFormatting sqref="I100">
    <cfRule type="cellIs" dxfId="6" priority="1527" operator="greaterThan">
      <formula>150</formula>
    </cfRule>
  </conditionalFormatting>
  <conditionalFormatting sqref="I101">
    <cfRule type="cellIs" dxfId="4" priority="1528" operator="greaterThan">
      <formula>250</formula>
    </cfRule>
  </conditionalFormatting>
  <conditionalFormatting sqref="I101">
    <cfRule type="cellIs" dxfId="5" priority="1529" operator="greaterThan">
      <formula>200</formula>
    </cfRule>
  </conditionalFormatting>
  <conditionalFormatting sqref="I101">
    <cfRule type="cellIs" dxfId="6" priority="1530" operator="greaterThan">
      <formula>150</formula>
    </cfRule>
  </conditionalFormatting>
  <conditionalFormatting sqref="I102">
    <cfRule type="cellIs" dxfId="4" priority="1531" operator="greaterThan">
      <formula>250</formula>
    </cfRule>
  </conditionalFormatting>
  <conditionalFormatting sqref="I102">
    <cfRule type="cellIs" dxfId="5" priority="1532" operator="greaterThan">
      <formula>200</formula>
    </cfRule>
  </conditionalFormatting>
  <conditionalFormatting sqref="I102">
    <cfRule type="cellIs" dxfId="6" priority="1533" operator="greaterThan">
      <formula>150</formula>
    </cfRule>
  </conditionalFormatting>
  <conditionalFormatting sqref="I103">
    <cfRule type="cellIs" dxfId="4" priority="1534" operator="greaterThan">
      <formula>250</formula>
    </cfRule>
  </conditionalFormatting>
  <conditionalFormatting sqref="I103">
    <cfRule type="cellIs" dxfId="5" priority="1535" operator="greaterThan">
      <formula>200</formula>
    </cfRule>
  </conditionalFormatting>
  <conditionalFormatting sqref="I103">
    <cfRule type="cellIs" dxfId="6" priority="1536" operator="greaterThan">
      <formula>150</formula>
    </cfRule>
  </conditionalFormatting>
  <conditionalFormatting sqref="Z8">
    <cfRule type="cellIs" dxfId="2" priority="1537" operator="greaterThan">
      <formula>0</formula>
    </cfRule>
  </conditionalFormatting>
  <conditionalFormatting sqref="Z9">
    <cfRule type="cellIs" dxfId="2" priority="1538" operator="greaterThan">
      <formula>0</formula>
    </cfRule>
  </conditionalFormatting>
  <conditionalFormatting sqref="Z10">
    <cfRule type="cellIs" dxfId="2" priority="1539" operator="greaterThan">
      <formula>0</formula>
    </cfRule>
  </conditionalFormatting>
  <conditionalFormatting sqref="Z11">
    <cfRule type="cellIs" dxfId="2" priority="1540" operator="greaterThan">
      <formula>0</formula>
    </cfRule>
  </conditionalFormatting>
  <conditionalFormatting sqref="Z12">
    <cfRule type="cellIs" dxfId="2" priority="1541" operator="greaterThan">
      <formula>0</formula>
    </cfRule>
  </conditionalFormatting>
  <conditionalFormatting sqref="Z13">
    <cfRule type="cellIs" dxfId="2" priority="1542" operator="greaterThan">
      <formula>0</formula>
    </cfRule>
  </conditionalFormatting>
  <conditionalFormatting sqref="Z14">
    <cfRule type="cellIs" dxfId="2" priority="1543" operator="greaterThan">
      <formula>0</formula>
    </cfRule>
  </conditionalFormatting>
  <conditionalFormatting sqref="Z15">
    <cfRule type="cellIs" dxfId="2" priority="1544" operator="greaterThan">
      <formula>0</formula>
    </cfRule>
  </conditionalFormatting>
  <conditionalFormatting sqref="Z16">
    <cfRule type="cellIs" dxfId="2" priority="1545" operator="greaterThan">
      <formula>0</formula>
    </cfRule>
  </conditionalFormatting>
  <conditionalFormatting sqref="Z17">
    <cfRule type="cellIs" dxfId="2" priority="1546" operator="greaterThan">
      <formula>0</formula>
    </cfRule>
  </conditionalFormatting>
  <conditionalFormatting sqref="Z18">
    <cfRule type="cellIs" dxfId="2" priority="1547" operator="greaterThan">
      <formula>0</formula>
    </cfRule>
  </conditionalFormatting>
  <conditionalFormatting sqref="Z19">
    <cfRule type="cellIs" dxfId="2" priority="1548" operator="greaterThan">
      <formula>0</formula>
    </cfRule>
  </conditionalFormatting>
  <conditionalFormatting sqref="Z20">
    <cfRule type="cellIs" dxfId="2" priority="1549" operator="greaterThan">
      <formula>0</formula>
    </cfRule>
  </conditionalFormatting>
  <conditionalFormatting sqref="Z21">
    <cfRule type="cellIs" dxfId="2" priority="1550" operator="greaterThan">
      <formula>0</formula>
    </cfRule>
  </conditionalFormatting>
  <conditionalFormatting sqref="Z22">
    <cfRule type="cellIs" dxfId="2" priority="1551" operator="greaterThan">
      <formula>0</formula>
    </cfRule>
  </conditionalFormatting>
  <conditionalFormatting sqref="Z23">
    <cfRule type="cellIs" dxfId="2" priority="1552" operator="greaterThan">
      <formula>0</formula>
    </cfRule>
  </conditionalFormatting>
  <conditionalFormatting sqref="Z24">
    <cfRule type="cellIs" dxfId="2" priority="1553" operator="greaterThan">
      <formula>0</formula>
    </cfRule>
  </conditionalFormatting>
  <conditionalFormatting sqref="Z25">
    <cfRule type="cellIs" dxfId="2" priority="1554" operator="greaterThan">
      <formula>0</formula>
    </cfRule>
  </conditionalFormatting>
  <conditionalFormatting sqref="Z26">
    <cfRule type="cellIs" dxfId="2" priority="1555" operator="greaterThan">
      <formula>0</formula>
    </cfRule>
  </conditionalFormatting>
  <conditionalFormatting sqref="Z27">
    <cfRule type="cellIs" dxfId="2" priority="1556" operator="greaterThan">
      <formula>0</formula>
    </cfRule>
  </conditionalFormatting>
  <conditionalFormatting sqref="Z28">
    <cfRule type="cellIs" dxfId="2" priority="1557" operator="greaterThan">
      <formula>0</formula>
    </cfRule>
  </conditionalFormatting>
  <conditionalFormatting sqref="Z29">
    <cfRule type="cellIs" dxfId="2" priority="1558" operator="greaterThan">
      <formula>0</formula>
    </cfRule>
  </conditionalFormatting>
  <conditionalFormatting sqref="Z30">
    <cfRule type="cellIs" dxfId="2" priority="1559" operator="greaterThan">
      <formula>0</formula>
    </cfRule>
  </conditionalFormatting>
  <conditionalFormatting sqref="Z31">
    <cfRule type="cellIs" dxfId="2" priority="1560" operator="greaterThan">
      <formula>0</formula>
    </cfRule>
  </conditionalFormatting>
  <conditionalFormatting sqref="Z32">
    <cfRule type="cellIs" dxfId="2" priority="1561" operator="greaterThan">
      <formula>0</formula>
    </cfRule>
  </conditionalFormatting>
  <conditionalFormatting sqref="Z33">
    <cfRule type="cellIs" dxfId="2" priority="1562" operator="greaterThan">
      <formula>0</formula>
    </cfRule>
  </conditionalFormatting>
  <conditionalFormatting sqref="Z34">
    <cfRule type="cellIs" dxfId="2" priority="1563" operator="greaterThan">
      <formula>0</formula>
    </cfRule>
  </conditionalFormatting>
  <conditionalFormatting sqref="Z35">
    <cfRule type="cellIs" dxfId="2" priority="1564" operator="greaterThan">
      <formula>0</formula>
    </cfRule>
  </conditionalFormatting>
  <conditionalFormatting sqref="Z36">
    <cfRule type="cellIs" dxfId="2" priority="1565" operator="greaterThan">
      <formula>0</formula>
    </cfRule>
  </conditionalFormatting>
  <conditionalFormatting sqref="Z37">
    <cfRule type="cellIs" dxfId="2" priority="1566" operator="greaterThan">
      <formula>0</formula>
    </cfRule>
  </conditionalFormatting>
  <conditionalFormatting sqref="Z38">
    <cfRule type="cellIs" dxfId="2" priority="1567" operator="greaterThan">
      <formula>0</formula>
    </cfRule>
  </conditionalFormatting>
  <conditionalFormatting sqref="Z39">
    <cfRule type="cellIs" dxfId="2" priority="1568" operator="greaterThan">
      <formula>0</formula>
    </cfRule>
  </conditionalFormatting>
  <conditionalFormatting sqref="Z40">
    <cfRule type="cellIs" dxfId="2" priority="1569" operator="greaterThan">
      <formula>0</formula>
    </cfRule>
  </conditionalFormatting>
  <conditionalFormatting sqref="Z41">
    <cfRule type="cellIs" dxfId="2" priority="1570" operator="greaterThan">
      <formula>0</formula>
    </cfRule>
  </conditionalFormatting>
  <conditionalFormatting sqref="Z42">
    <cfRule type="cellIs" dxfId="2" priority="1571" operator="greaterThan">
      <formula>0</formula>
    </cfRule>
  </conditionalFormatting>
  <conditionalFormatting sqref="Z43">
    <cfRule type="cellIs" dxfId="2" priority="1572" operator="greaterThan">
      <formula>0</formula>
    </cfRule>
  </conditionalFormatting>
  <conditionalFormatting sqref="Z44">
    <cfRule type="cellIs" dxfId="2" priority="1573" operator="greaterThan">
      <formula>0</formula>
    </cfRule>
  </conditionalFormatting>
  <conditionalFormatting sqref="Z45">
    <cfRule type="cellIs" dxfId="2" priority="1574" operator="greaterThan">
      <formula>0</formula>
    </cfRule>
  </conditionalFormatting>
  <conditionalFormatting sqref="Z46">
    <cfRule type="cellIs" dxfId="2" priority="1575" operator="greaterThan">
      <formula>0</formula>
    </cfRule>
  </conditionalFormatting>
  <conditionalFormatting sqref="Z47">
    <cfRule type="cellIs" dxfId="2" priority="1576" operator="greaterThan">
      <formula>0</formula>
    </cfRule>
  </conditionalFormatting>
  <conditionalFormatting sqref="Z48">
    <cfRule type="cellIs" dxfId="2" priority="1577" operator="greaterThan">
      <formula>0</formula>
    </cfRule>
  </conditionalFormatting>
  <conditionalFormatting sqref="Z49">
    <cfRule type="cellIs" dxfId="2" priority="1578" operator="greaterThan">
      <formula>0</formula>
    </cfRule>
  </conditionalFormatting>
  <conditionalFormatting sqref="Z50">
    <cfRule type="cellIs" dxfId="2" priority="1579" operator="greaterThan">
      <formula>0</formula>
    </cfRule>
  </conditionalFormatting>
  <conditionalFormatting sqref="Z51">
    <cfRule type="cellIs" dxfId="2" priority="1580" operator="greaterThan">
      <formula>0</formula>
    </cfRule>
  </conditionalFormatting>
  <conditionalFormatting sqref="Z52">
    <cfRule type="cellIs" dxfId="2" priority="1581" operator="greaterThan">
      <formula>0</formula>
    </cfRule>
  </conditionalFormatting>
  <conditionalFormatting sqref="Z53">
    <cfRule type="cellIs" dxfId="2" priority="1582" operator="greaterThan">
      <formula>0</formula>
    </cfRule>
  </conditionalFormatting>
  <conditionalFormatting sqref="Z54">
    <cfRule type="cellIs" dxfId="2" priority="1583" operator="greaterThan">
      <formula>0</formula>
    </cfRule>
  </conditionalFormatting>
  <conditionalFormatting sqref="Z55">
    <cfRule type="cellIs" dxfId="2" priority="1584" operator="greaterThan">
      <formula>0</formula>
    </cfRule>
  </conditionalFormatting>
  <conditionalFormatting sqref="Z56">
    <cfRule type="cellIs" dxfId="2" priority="1585" operator="greaterThan">
      <formula>0</formula>
    </cfRule>
  </conditionalFormatting>
  <conditionalFormatting sqref="Z57">
    <cfRule type="cellIs" dxfId="2" priority="1586" operator="greaterThan">
      <formula>0</formula>
    </cfRule>
  </conditionalFormatting>
  <conditionalFormatting sqref="Z58">
    <cfRule type="cellIs" dxfId="2" priority="1587" operator="greaterThan">
      <formula>0</formula>
    </cfRule>
  </conditionalFormatting>
  <conditionalFormatting sqref="Z59">
    <cfRule type="cellIs" dxfId="2" priority="1588" operator="greaterThan">
      <formula>0</formula>
    </cfRule>
  </conditionalFormatting>
  <conditionalFormatting sqref="Z60">
    <cfRule type="cellIs" dxfId="2" priority="1589" operator="greaterThan">
      <formula>0</formula>
    </cfRule>
  </conditionalFormatting>
  <conditionalFormatting sqref="Z61">
    <cfRule type="cellIs" dxfId="2" priority="1590" operator="greaterThan">
      <formula>0</formula>
    </cfRule>
  </conditionalFormatting>
  <conditionalFormatting sqref="Z62">
    <cfRule type="cellIs" dxfId="2" priority="1591" operator="greaterThan">
      <formula>0</formula>
    </cfRule>
  </conditionalFormatting>
  <conditionalFormatting sqref="Z63">
    <cfRule type="cellIs" dxfId="2" priority="1592" operator="greaterThan">
      <formula>0</formula>
    </cfRule>
  </conditionalFormatting>
  <conditionalFormatting sqref="Z64">
    <cfRule type="cellIs" dxfId="2" priority="1593" operator="greaterThan">
      <formula>0</formula>
    </cfRule>
  </conditionalFormatting>
  <conditionalFormatting sqref="Z65">
    <cfRule type="cellIs" dxfId="2" priority="1594" operator="greaterThan">
      <formula>0</formula>
    </cfRule>
  </conditionalFormatting>
  <conditionalFormatting sqref="Z66">
    <cfRule type="cellIs" dxfId="2" priority="1595" operator="greaterThan">
      <formula>0</formula>
    </cfRule>
  </conditionalFormatting>
  <conditionalFormatting sqref="Z67">
    <cfRule type="cellIs" dxfId="2" priority="1596" operator="greaterThan">
      <formula>0</formula>
    </cfRule>
  </conditionalFormatting>
  <conditionalFormatting sqref="Z68">
    <cfRule type="cellIs" dxfId="2" priority="1597" operator="greaterThan">
      <formula>0</formula>
    </cfRule>
  </conditionalFormatting>
  <conditionalFormatting sqref="Z69">
    <cfRule type="cellIs" dxfId="2" priority="1598" operator="greaterThan">
      <formula>0</formula>
    </cfRule>
  </conditionalFormatting>
  <conditionalFormatting sqref="Z70">
    <cfRule type="cellIs" dxfId="2" priority="1599" operator="greaterThan">
      <formula>0</formula>
    </cfRule>
  </conditionalFormatting>
  <conditionalFormatting sqref="Z71">
    <cfRule type="cellIs" dxfId="2" priority="1600" operator="greaterThan">
      <formula>0</formula>
    </cfRule>
  </conditionalFormatting>
  <conditionalFormatting sqref="Z72">
    <cfRule type="cellIs" dxfId="2" priority="1601" operator="greaterThan">
      <formula>0</formula>
    </cfRule>
  </conditionalFormatting>
  <conditionalFormatting sqref="Z73">
    <cfRule type="cellIs" dxfId="2" priority="1602" operator="greaterThan">
      <formula>0</formula>
    </cfRule>
  </conditionalFormatting>
  <conditionalFormatting sqref="Z74">
    <cfRule type="cellIs" dxfId="2" priority="1603" operator="greaterThan">
      <formula>0</formula>
    </cfRule>
  </conditionalFormatting>
  <conditionalFormatting sqref="Z75">
    <cfRule type="cellIs" dxfId="2" priority="1604" operator="greaterThan">
      <formula>0</formula>
    </cfRule>
  </conditionalFormatting>
  <conditionalFormatting sqref="Z76">
    <cfRule type="cellIs" dxfId="2" priority="1605" operator="greaterThan">
      <formula>0</formula>
    </cfRule>
  </conditionalFormatting>
  <conditionalFormatting sqref="Z77">
    <cfRule type="cellIs" dxfId="2" priority="1606" operator="greaterThan">
      <formula>0</formula>
    </cfRule>
  </conditionalFormatting>
  <conditionalFormatting sqref="Z78">
    <cfRule type="cellIs" dxfId="2" priority="1607" operator="greaterThan">
      <formula>0</formula>
    </cfRule>
  </conditionalFormatting>
  <conditionalFormatting sqref="Z79">
    <cfRule type="cellIs" dxfId="2" priority="1608" operator="greaterThan">
      <formula>0</formula>
    </cfRule>
  </conditionalFormatting>
  <conditionalFormatting sqref="Z80">
    <cfRule type="cellIs" dxfId="2" priority="1609" operator="greaterThan">
      <formula>0</formula>
    </cfRule>
  </conditionalFormatting>
  <conditionalFormatting sqref="Z81">
    <cfRule type="cellIs" dxfId="2" priority="1610" operator="greaterThan">
      <formula>0</formula>
    </cfRule>
  </conditionalFormatting>
  <conditionalFormatting sqref="Z82">
    <cfRule type="cellIs" dxfId="2" priority="1611" operator="greaterThan">
      <formula>0</formula>
    </cfRule>
  </conditionalFormatting>
  <conditionalFormatting sqref="Z83">
    <cfRule type="cellIs" dxfId="2" priority="1612" operator="greaterThan">
      <formula>0</formula>
    </cfRule>
  </conditionalFormatting>
  <conditionalFormatting sqref="Z84">
    <cfRule type="cellIs" dxfId="2" priority="1613" operator="greaterThan">
      <formula>0</formula>
    </cfRule>
  </conditionalFormatting>
  <conditionalFormatting sqref="Z85">
    <cfRule type="cellIs" dxfId="2" priority="1614" operator="greaterThan">
      <formula>0</formula>
    </cfRule>
  </conditionalFormatting>
  <conditionalFormatting sqref="Z86">
    <cfRule type="cellIs" dxfId="2" priority="1615" operator="greaterThan">
      <formula>0</formula>
    </cfRule>
  </conditionalFormatting>
  <conditionalFormatting sqref="Z87">
    <cfRule type="cellIs" dxfId="2" priority="1616" operator="greaterThan">
      <formula>0</formula>
    </cfRule>
  </conditionalFormatting>
  <conditionalFormatting sqref="Z88">
    <cfRule type="cellIs" dxfId="2" priority="1617" operator="greaterThan">
      <formula>0</formula>
    </cfRule>
  </conditionalFormatting>
  <conditionalFormatting sqref="Z89">
    <cfRule type="cellIs" dxfId="2" priority="1618" operator="greaterThan">
      <formula>0</formula>
    </cfRule>
  </conditionalFormatting>
  <conditionalFormatting sqref="Z90">
    <cfRule type="cellIs" dxfId="2" priority="1619" operator="greaterThan">
      <formula>0</formula>
    </cfRule>
  </conditionalFormatting>
  <conditionalFormatting sqref="Z91">
    <cfRule type="cellIs" dxfId="2" priority="1620" operator="greaterThan">
      <formula>0</formula>
    </cfRule>
  </conditionalFormatting>
  <conditionalFormatting sqref="Z92">
    <cfRule type="cellIs" dxfId="2" priority="1621" operator="greaterThan">
      <formula>0</formula>
    </cfRule>
  </conditionalFormatting>
  <conditionalFormatting sqref="Z93">
    <cfRule type="cellIs" dxfId="2" priority="1622" operator="greaterThan">
      <formula>0</formula>
    </cfRule>
  </conditionalFormatting>
  <conditionalFormatting sqref="Z94">
    <cfRule type="cellIs" dxfId="2" priority="1623" operator="greaterThan">
      <formula>0</formula>
    </cfRule>
  </conditionalFormatting>
  <conditionalFormatting sqref="Z95">
    <cfRule type="cellIs" dxfId="2" priority="1624" operator="greaterThan">
      <formula>0</formula>
    </cfRule>
  </conditionalFormatting>
  <conditionalFormatting sqref="Z96">
    <cfRule type="cellIs" dxfId="2" priority="1625" operator="greaterThan">
      <formula>0</formula>
    </cfRule>
  </conditionalFormatting>
  <conditionalFormatting sqref="Z97">
    <cfRule type="cellIs" dxfId="2" priority="1626" operator="greaterThan">
      <formula>0</formula>
    </cfRule>
  </conditionalFormatting>
  <conditionalFormatting sqref="Z98">
    <cfRule type="cellIs" dxfId="2" priority="1627" operator="greaterThan">
      <formula>0</formula>
    </cfRule>
  </conditionalFormatting>
  <conditionalFormatting sqref="Z99">
    <cfRule type="cellIs" dxfId="2" priority="1628" operator="greaterThan">
      <formula>0</formula>
    </cfRule>
  </conditionalFormatting>
  <conditionalFormatting sqref="Z100">
    <cfRule type="cellIs" dxfId="2" priority="1629" operator="greaterThan">
      <formula>0</formula>
    </cfRule>
  </conditionalFormatting>
  <conditionalFormatting sqref="Z101">
    <cfRule type="cellIs" dxfId="2" priority="1630" operator="greaterThan">
      <formula>0</formula>
    </cfRule>
  </conditionalFormatting>
  <conditionalFormatting sqref="Z102">
    <cfRule type="cellIs" dxfId="2" priority="1631" operator="greaterThan">
      <formula>0</formula>
    </cfRule>
  </conditionalFormatting>
  <conditionalFormatting sqref="Z103">
    <cfRule type="cellIs" dxfId="2" priority="1632" operator="greaterThan">
      <formula>0</formula>
    </cfRule>
  </conditionalFormatting>
  <conditionalFormatting sqref="C8">
    <cfRule type="cellIs" dxfId="7" priority="1633" operator="lessThan">
      <formula>49.85</formula>
    </cfRule>
  </conditionalFormatting>
  <conditionalFormatting sqref="C8">
    <cfRule type="cellIs" dxfId="8" priority="1634" operator="greaterThan">
      <formula>50.05</formula>
    </cfRule>
  </conditionalFormatting>
  <conditionalFormatting sqref="C9">
    <cfRule type="cellIs" dxfId="7" priority="1635" operator="lessThan">
      <formula>49.85</formula>
    </cfRule>
  </conditionalFormatting>
  <conditionalFormatting sqref="C9">
    <cfRule type="cellIs" dxfId="8" priority="1636" operator="greaterThan">
      <formula>50.05</formula>
    </cfRule>
  </conditionalFormatting>
  <conditionalFormatting sqref="C10">
    <cfRule type="cellIs" dxfId="7" priority="1637" operator="lessThan">
      <formula>49.85</formula>
    </cfRule>
  </conditionalFormatting>
  <conditionalFormatting sqref="C10">
    <cfRule type="cellIs" dxfId="8" priority="1638" operator="greaterThan">
      <formula>50.05</formula>
    </cfRule>
  </conditionalFormatting>
  <conditionalFormatting sqref="C11">
    <cfRule type="cellIs" dxfId="7" priority="1639" operator="lessThan">
      <formula>49.85</formula>
    </cfRule>
  </conditionalFormatting>
  <conditionalFormatting sqref="C11">
    <cfRule type="cellIs" dxfId="8" priority="1640" operator="greaterThan">
      <formula>50.05</formula>
    </cfRule>
  </conditionalFormatting>
  <conditionalFormatting sqref="C12">
    <cfRule type="cellIs" dxfId="7" priority="1641" operator="lessThan">
      <formula>49.85</formula>
    </cfRule>
  </conditionalFormatting>
  <conditionalFormatting sqref="C12">
    <cfRule type="cellIs" dxfId="8" priority="1642" operator="greaterThan">
      <formula>50.05</formula>
    </cfRule>
  </conditionalFormatting>
  <conditionalFormatting sqref="C13">
    <cfRule type="cellIs" dxfId="7" priority="1643" operator="lessThan">
      <formula>49.85</formula>
    </cfRule>
  </conditionalFormatting>
  <conditionalFormatting sqref="C13">
    <cfRule type="cellIs" dxfId="8" priority="1644" operator="greaterThan">
      <formula>50.05</formula>
    </cfRule>
  </conditionalFormatting>
  <conditionalFormatting sqref="C14">
    <cfRule type="cellIs" dxfId="7" priority="1645" operator="lessThan">
      <formula>49.85</formula>
    </cfRule>
  </conditionalFormatting>
  <conditionalFormatting sqref="C14">
    <cfRule type="cellIs" dxfId="8" priority="1646" operator="greaterThan">
      <formula>50.05</formula>
    </cfRule>
  </conditionalFormatting>
  <conditionalFormatting sqref="C15">
    <cfRule type="cellIs" dxfId="7" priority="1647" operator="lessThan">
      <formula>49.85</formula>
    </cfRule>
  </conditionalFormatting>
  <conditionalFormatting sqref="C15">
    <cfRule type="cellIs" dxfId="8" priority="1648" operator="greaterThan">
      <formula>50.05</formula>
    </cfRule>
  </conditionalFormatting>
  <conditionalFormatting sqref="C16">
    <cfRule type="cellIs" dxfId="7" priority="1649" operator="lessThan">
      <formula>49.85</formula>
    </cfRule>
  </conditionalFormatting>
  <conditionalFormatting sqref="C16">
    <cfRule type="cellIs" dxfId="8" priority="1650" operator="greaterThan">
      <formula>50.05</formula>
    </cfRule>
  </conditionalFormatting>
  <conditionalFormatting sqref="C17">
    <cfRule type="cellIs" dxfId="7" priority="1651" operator="lessThan">
      <formula>49.85</formula>
    </cfRule>
  </conditionalFormatting>
  <conditionalFormatting sqref="C17">
    <cfRule type="cellIs" dxfId="8" priority="1652" operator="greaterThan">
      <formula>50.05</formula>
    </cfRule>
  </conditionalFormatting>
  <conditionalFormatting sqref="C18">
    <cfRule type="cellIs" dxfId="7" priority="1653" operator="lessThan">
      <formula>49.85</formula>
    </cfRule>
  </conditionalFormatting>
  <conditionalFormatting sqref="C18">
    <cfRule type="cellIs" dxfId="8" priority="1654" operator="greaterThan">
      <formula>50.05</formula>
    </cfRule>
  </conditionalFormatting>
  <conditionalFormatting sqref="C19">
    <cfRule type="cellIs" dxfId="7" priority="1655" operator="lessThan">
      <formula>49.85</formula>
    </cfRule>
  </conditionalFormatting>
  <conditionalFormatting sqref="C19">
    <cfRule type="cellIs" dxfId="8" priority="1656" operator="greaterThan">
      <formula>50.05</formula>
    </cfRule>
  </conditionalFormatting>
  <conditionalFormatting sqref="C20">
    <cfRule type="cellIs" dxfId="7" priority="1657" operator="lessThan">
      <formula>49.85</formula>
    </cfRule>
  </conditionalFormatting>
  <conditionalFormatting sqref="C20">
    <cfRule type="cellIs" dxfId="8" priority="1658" operator="greaterThan">
      <formula>50.05</formula>
    </cfRule>
  </conditionalFormatting>
  <conditionalFormatting sqref="C21">
    <cfRule type="cellIs" dxfId="7" priority="1659" operator="lessThan">
      <formula>49.85</formula>
    </cfRule>
  </conditionalFormatting>
  <conditionalFormatting sqref="C21">
    <cfRule type="cellIs" dxfId="8" priority="1660" operator="greaterThan">
      <formula>50.05</formula>
    </cfRule>
  </conditionalFormatting>
  <conditionalFormatting sqref="C22">
    <cfRule type="cellIs" dxfId="7" priority="1661" operator="lessThan">
      <formula>49.85</formula>
    </cfRule>
  </conditionalFormatting>
  <conditionalFormatting sqref="C22">
    <cfRule type="cellIs" dxfId="8" priority="1662" operator="greaterThan">
      <formula>50.05</formula>
    </cfRule>
  </conditionalFormatting>
  <conditionalFormatting sqref="C23">
    <cfRule type="cellIs" dxfId="7" priority="1663" operator="lessThan">
      <formula>49.85</formula>
    </cfRule>
  </conditionalFormatting>
  <conditionalFormatting sqref="C23">
    <cfRule type="cellIs" dxfId="8" priority="1664" operator="greaterThan">
      <formula>50.05</formula>
    </cfRule>
  </conditionalFormatting>
  <conditionalFormatting sqref="C24">
    <cfRule type="cellIs" dxfId="7" priority="1665" operator="lessThan">
      <formula>49.85</formula>
    </cfRule>
  </conditionalFormatting>
  <conditionalFormatting sqref="C24">
    <cfRule type="cellIs" dxfId="8" priority="1666" operator="greaterThan">
      <formula>50.05</formula>
    </cfRule>
  </conditionalFormatting>
  <conditionalFormatting sqref="C25">
    <cfRule type="cellIs" dxfId="7" priority="1667" operator="lessThan">
      <formula>49.85</formula>
    </cfRule>
  </conditionalFormatting>
  <conditionalFormatting sqref="C25">
    <cfRule type="cellIs" dxfId="8" priority="1668" operator="greaterThan">
      <formula>50.05</formula>
    </cfRule>
  </conditionalFormatting>
  <conditionalFormatting sqref="C26">
    <cfRule type="cellIs" dxfId="7" priority="1669" operator="lessThan">
      <formula>49.85</formula>
    </cfRule>
  </conditionalFormatting>
  <conditionalFormatting sqref="C26">
    <cfRule type="cellIs" dxfId="8" priority="1670" operator="greaterThan">
      <formula>50.05</formula>
    </cfRule>
  </conditionalFormatting>
  <conditionalFormatting sqref="C27">
    <cfRule type="cellIs" dxfId="7" priority="1671" operator="lessThan">
      <formula>49.85</formula>
    </cfRule>
  </conditionalFormatting>
  <conditionalFormatting sqref="C27">
    <cfRule type="cellIs" dxfId="8" priority="1672" operator="greaterThan">
      <formula>50.05</formula>
    </cfRule>
  </conditionalFormatting>
  <conditionalFormatting sqref="C28">
    <cfRule type="cellIs" dxfId="7" priority="1673" operator="lessThan">
      <formula>49.85</formula>
    </cfRule>
  </conditionalFormatting>
  <conditionalFormatting sqref="C28">
    <cfRule type="cellIs" dxfId="8" priority="1674" operator="greaterThan">
      <formula>50.05</formula>
    </cfRule>
  </conditionalFormatting>
  <conditionalFormatting sqref="C29">
    <cfRule type="cellIs" dxfId="7" priority="1675" operator="lessThan">
      <formula>49.85</formula>
    </cfRule>
  </conditionalFormatting>
  <conditionalFormatting sqref="C29">
    <cfRule type="cellIs" dxfId="8" priority="1676" operator="greaterThan">
      <formula>50.05</formula>
    </cfRule>
  </conditionalFormatting>
  <conditionalFormatting sqref="C30">
    <cfRule type="cellIs" dxfId="7" priority="1677" operator="lessThan">
      <formula>49.85</formula>
    </cfRule>
  </conditionalFormatting>
  <conditionalFormatting sqref="C30">
    <cfRule type="cellIs" dxfId="8" priority="1678" operator="greaterThan">
      <formula>50.05</formula>
    </cfRule>
  </conditionalFormatting>
  <conditionalFormatting sqref="C31">
    <cfRule type="cellIs" dxfId="7" priority="1679" operator="lessThan">
      <formula>49.85</formula>
    </cfRule>
  </conditionalFormatting>
  <conditionalFormatting sqref="C31">
    <cfRule type="cellIs" dxfId="8" priority="1680" operator="greaterThan">
      <formula>50.05</formula>
    </cfRule>
  </conditionalFormatting>
  <conditionalFormatting sqref="C32">
    <cfRule type="cellIs" dxfId="7" priority="1681" operator="lessThan">
      <formula>49.85</formula>
    </cfRule>
  </conditionalFormatting>
  <conditionalFormatting sqref="C32">
    <cfRule type="cellIs" dxfId="8" priority="1682" operator="greaterThan">
      <formula>50.05</formula>
    </cfRule>
  </conditionalFormatting>
  <conditionalFormatting sqref="C33">
    <cfRule type="cellIs" dxfId="7" priority="1683" operator="lessThan">
      <formula>49.85</formula>
    </cfRule>
  </conditionalFormatting>
  <conditionalFormatting sqref="C33">
    <cfRule type="cellIs" dxfId="8" priority="1684" operator="greaterThan">
      <formula>50.05</formula>
    </cfRule>
  </conditionalFormatting>
  <conditionalFormatting sqref="C34">
    <cfRule type="cellIs" dxfId="7" priority="1685" operator="lessThan">
      <formula>49.85</formula>
    </cfRule>
  </conditionalFormatting>
  <conditionalFormatting sqref="C34">
    <cfRule type="cellIs" dxfId="8" priority="1686" operator="greaterThan">
      <formula>50.05</formula>
    </cfRule>
  </conditionalFormatting>
  <conditionalFormatting sqref="C35">
    <cfRule type="cellIs" dxfId="7" priority="1687" operator="lessThan">
      <formula>49.85</formula>
    </cfRule>
  </conditionalFormatting>
  <conditionalFormatting sqref="C35">
    <cfRule type="cellIs" dxfId="8" priority="1688" operator="greaterThan">
      <formula>50.05</formula>
    </cfRule>
  </conditionalFormatting>
  <conditionalFormatting sqref="C36">
    <cfRule type="cellIs" dxfId="7" priority="1689" operator="lessThan">
      <formula>49.85</formula>
    </cfRule>
  </conditionalFormatting>
  <conditionalFormatting sqref="C36">
    <cfRule type="cellIs" dxfId="8" priority="1690" operator="greaterThan">
      <formula>50.05</formula>
    </cfRule>
  </conditionalFormatting>
  <conditionalFormatting sqref="C37">
    <cfRule type="cellIs" dxfId="7" priority="1691" operator="lessThan">
      <formula>49.85</formula>
    </cfRule>
  </conditionalFormatting>
  <conditionalFormatting sqref="C37">
    <cfRule type="cellIs" dxfId="8" priority="1692" operator="greaterThan">
      <formula>50.05</formula>
    </cfRule>
  </conditionalFormatting>
  <conditionalFormatting sqref="C38">
    <cfRule type="cellIs" dxfId="7" priority="1693" operator="lessThan">
      <formula>49.85</formula>
    </cfRule>
  </conditionalFormatting>
  <conditionalFormatting sqref="C38">
    <cfRule type="cellIs" dxfId="8" priority="1694" operator="greaterThan">
      <formula>50.05</formula>
    </cfRule>
  </conditionalFormatting>
  <conditionalFormatting sqref="C39">
    <cfRule type="cellIs" dxfId="7" priority="1695" operator="lessThan">
      <formula>49.85</formula>
    </cfRule>
  </conditionalFormatting>
  <conditionalFormatting sqref="C39">
    <cfRule type="cellIs" dxfId="8" priority="1696" operator="greaterThan">
      <formula>50.05</formula>
    </cfRule>
  </conditionalFormatting>
  <conditionalFormatting sqref="C40">
    <cfRule type="cellIs" dxfId="7" priority="1697" operator="lessThan">
      <formula>49.85</formula>
    </cfRule>
  </conditionalFormatting>
  <conditionalFormatting sqref="C40">
    <cfRule type="cellIs" dxfId="8" priority="1698" operator="greaterThan">
      <formula>50.05</formula>
    </cfRule>
  </conditionalFormatting>
  <conditionalFormatting sqref="C41">
    <cfRule type="cellIs" dxfId="7" priority="1699" operator="lessThan">
      <formula>49.85</formula>
    </cfRule>
  </conditionalFormatting>
  <conditionalFormatting sqref="C41">
    <cfRule type="cellIs" dxfId="8" priority="1700" operator="greaterThan">
      <formula>50.05</formula>
    </cfRule>
  </conditionalFormatting>
  <conditionalFormatting sqref="C42">
    <cfRule type="cellIs" dxfId="7" priority="1701" operator="lessThan">
      <formula>49.85</formula>
    </cfRule>
  </conditionalFormatting>
  <conditionalFormatting sqref="C42">
    <cfRule type="cellIs" dxfId="8" priority="1702" operator="greaterThan">
      <formula>50.05</formula>
    </cfRule>
  </conditionalFormatting>
  <conditionalFormatting sqref="C43">
    <cfRule type="cellIs" dxfId="7" priority="1703" operator="lessThan">
      <formula>49.85</formula>
    </cfRule>
  </conditionalFormatting>
  <conditionalFormatting sqref="C43">
    <cfRule type="cellIs" dxfId="8" priority="1704" operator="greaterThan">
      <formula>50.05</formula>
    </cfRule>
  </conditionalFormatting>
  <conditionalFormatting sqref="C44">
    <cfRule type="cellIs" dxfId="7" priority="1705" operator="lessThan">
      <formula>49.85</formula>
    </cfRule>
  </conditionalFormatting>
  <conditionalFormatting sqref="C44">
    <cfRule type="cellIs" dxfId="8" priority="1706" operator="greaterThan">
      <formula>50.05</formula>
    </cfRule>
  </conditionalFormatting>
  <conditionalFormatting sqref="C45">
    <cfRule type="cellIs" dxfId="7" priority="1707" operator="lessThan">
      <formula>49.85</formula>
    </cfRule>
  </conditionalFormatting>
  <conditionalFormatting sqref="C45">
    <cfRule type="cellIs" dxfId="8" priority="1708" operator="greaterThan">
      <formula>50.05</formula>
    </cfRule>
  </conditionalFormatting>
  <conditionalFormatting sqref="C46">
    <cfRule type="cellIs" dxfId="7" priority="1709" operator="lessThan">
      <formula>49.85</formula>
    </cfRule>
  </conditionalFormatting>
  <conditionalFormatting sqref="C46">
    <cfRule type="cellIs" dxfId="8" priority="1710" operator="greaterThan">
      <formula>50.05</formula>
    </cfRule>
  </conditionalFormatting>
  <conditionalFormatting sqref="C47">
    <cfRule type="cellIs" dxfId="7" priority="1711" operator="lessThan">
      <formula>49.85</formula>
    </cfRule>
  </conditionalFormatting>
  <conditionalFormatting sqref="C47">
    <cfRule type="cellIs" dxfId="8" priority="1712" operator="greaterThan">
      <formula>50.05</formula>
    </cfRule>
  </conditionalFormatting>
  <conditionalFormatting sqref="C48">
    <cfRule type="cellIs" dxfId="7" priority="1713" operator="lessThan">
      <formula>49.85</formula>
    </cfRule>
  </conditionalFormatting>
  <conditionalFormatting sqref="C48">
    <cfRule type="cellIs" dxfId="8" priority="1714" operator="greaterThan">
      <formula>50.05</formula>
    </cfRule>
  </conditionalFormatting>
  <conditionalFormatting sqref="C49">
    <cfRule type="cellIs" dxfId="7" priority="1715" operator="lessThan">
      <formula>49.85</formula>
    </cfRule>
  </conditionalFormatting>
  <conditionalFormatting sqref="C49">
    <cfRule type="cellIs" dxfId="8" priority="1716" operator="greaterThan">
      <formula>50.05</formula>
    </cfRule>
  </conditionalFormatting>
  <conditionalFormatting sqref="C50">
    <cfRule type="cellIs" dxfId="7" priority="1717" operator="lessThan">
      <formula>49.85</formula>
    </cfRule>
  </conditionalFormatting>
  <conditionalFormatting sqref="C50">
    <cfRule type="cellIs" dxfId="8" priority="1718" operator="greaterThan">
      <formula>50.05</formula>
    </cfRule>
  </conditionalFormatting>
  <conditionalFormatting sqref="C51">
    <cfRule type="cellIs" dxfId="7" priority="1719" operator="lessThan">
      <formula>49.85</formula>
    </cfRule>
  </conditionalFormatting>
  <conditionalFormatting sqref="C51">
    <cfRule type="cellIs" dxfId="8" priority="1720" operator="greaterThan">
      <formula>50.05</formula>
    </cfRule>
  </conditionalFormatting>
  <conditionalFormatting sqref="C52">
    <cfRule type="cellIs" dxfId="7" priority="1721" operator="lessThan">
      <formula>49.85</formula>
    </cfRule>
  </conditionalFormatting>
  <conditionalFormatting sqref="C52">
    <cfRule type="cellIs" dxfId="8" priority="1722" operator="greaterThan">
      <formula>50.05</formula>
    </cfRule>
  </conditionalFormatting>
  <conditionalFormatting sqref="C53">
    <cfRule type="cellIs" dxfId="7" priority="1723" operator="lessThan">
      <formula>49.85</formula>
    </cfRule>
  </conditionalFormatting>
  <conditionalFormatting sqref="C53">
    <cfRule type="cellIs" dxfId="8" priority="1724" operator="greaterThan">
      <formula>50.05</formula>
    </cfRule>
  </conditionalFormatting>
  <conditionalFormatting sqref="C54">
    <cfRule type="cellIs" dxfId="7" priority="1725" operator="lessThan">
      <formula>49.85</formula>
    </cfRule>
  </conditionalFormatting>
  <conditionalFormatting sqref="C54">
    <cfRule type="cellIs" dxfId="8" priority="1726" operator="greaterThan">
      <formula>50.05</formula>
    </cfRule>
  </conditionalFormatting>
  <conditionalFormatting sqref="C55">
    <cfRule type="cellIs" dxfId="7" priority="1727" operator="lessThan">
      <formula>49.85</formula>
    </cfRule>
  </conditionalFormatting>
  <conditionalFormatting sqref="C55">
    <cfRule type="cellIs" dxfId="8" priority="1728" operator="greaterThan">
      <formula>50.05</formula>
    </cfRule>
  </conditionalFormatting>
  <conditionalFormatting sqref="C56">
    <cfRule type="cellIs" dxfId="7" priority="1729" operator="lessThan">
      <formula>49.85</formula>
    </cfRule>
  </conditionalFormatting>
  <conditionalFormatting sqref="C56">
    <cfRule type="cellIs" dxfId="8" priority="1730" operator="greaterThan">
      <formula>50.05</formula>
    </cfRule>
  </conditionalFormatting>
  <conditionalFormatting sqref="C57">
    <cfRule type="cellIs" dxfId="7" priority="1731" operator="lessThan">
      <formula>49.85</formula>
    </cfRule>
  </conditionalFormatting>
  <conditionalFormatting sqref="C57">
    <cfRule type="cellIs" dxfId="8" priority="1732" operator="greaterThan">
      <formula>50.05</formula>
    </cfRule>
  </conditionalFormatting>
  <conditionalFormatting sqref="C58">
    <cfRule type="cellIs" dxfId="7" priority="1733" operator="lessThan">
      <formula>49.85</formula>
    </cfRule>
  </conditionalFormatting>
  <conditionalFormatting sqref="C58">
    <cfRule type="cellIs" dxfId="8" priority="1734" operator="greaterThan">
      <formula>50.05</formula>
    </cfRule>
  </conditionalFormatting>
  <conditionalFormatting sqref="C59">
    <cfRule type="cellIs" dxfId="7" priority="1735" operator="lessThan">
      <formula>49.85</formula>
    </cfRule>
  </conditionalFormatting>
  <conditionalFormatting sqref="C59">
    <cfRule type="cellIs" dxfId="8" priority="1736" operator="greaterThan">
      <formula>50.05</formula>
    </cfRule>
  </conditionalFormatting>
  <conditionalFormatting sqref="C60">
    <cfRule type="cellIs" dxfId="7" priority="1737" operator="lessThan">
      <formula>49.85</formula>
    </cfRule>
  </conditionalFormatting>
  <conditionalFormatting sqref="C60">
    <cfRule type="cellIs" dxfId="8" priority="1738" operator="greaterThan">
      <formula>50.05</formula>
    </cfRule>
  </conditionalFormatting>
  <conditionalFormatting sqref="C61">
    <cfRule type="cellIs" dxfId="7" priority="1739" operator="lessThan">
      <formula>49.85</formula>
    </cfRule>
  </conditionalFormatting>
  <conditionalFormatting sqref="C61">
    <cfRule type="cellIs" dxfId="8" priority="1740" operator="greaterThan">
      <formula>50.05</formula>
    </cfRule>
  </conditionalFormatting>
  <conditionalFormatting sqref="C62">
    <cfRule type="cellIs" dxfId="7" priority="1741" operator="lessThan">
      <formula>49.85</formula>
    </cfRule>
  </conditionalFormatting>
  <conditionalFormatting sqref="C62">
    <cfRule type="cellIs" dxfId="8" priority="1742" operator="greaterThan">
      <formula>50.05</formula>
    </cfRule>
  </conditionalFormatting>
  <conditionalFormatting sqref="C63">
    <cfRule type="cellIs" dxfId="7" priority="1743" operator="lessThan">
      <formula>49.85</formula>
    </cfRule>
  </conditionalFormatting>
  <conditionalFormatting sqref="C63">
    <cfRule type="cellIs" dxfId="8" priority="1744" operator="greaterThan">
      <formula>50.05</formula>
    </cfRule>
  </conditionalFormatting>
  <conditionalFormatting sqref="C64">
    <cfRule type="cellIs" dxfId="7" priority="1745" operator="lessThan">
      <formula>49.85</formula>
    </cfRule>
  </conditionalFormatting>
  <conditionalFormatting sqref="C64">
    <cfRule type="cellIs" dxfId="8" priority="1746" operator="greaterThan">
      <formula>50.05</formula>
    </cfRule>
  </conditionalFormatting>
  <conditionalFormatting sqref="C65">
    <cfRule type="cellIs" dxfId="7" priority="1747" operator="lessThan">
      <formula>49.85</formula>
    </cfRule>
  </conditionalFormatting>
  <conditionalFormatting sqref="C65">
    <cfRule type="cellIs" dxfId="8" priority="1748" operator="greaterThan">
      <formula>50.05</formula>
    </cfRule>
  </conditionalFormatting>
  <conditionalFormatting sqref="C66">
    <cfRule type="cellIs" dxfId="7" priority="1749" operator="lessThan">
      <formula>49.85</formula>
    </cfRule>
  </conditionalFormatting>
  <conditionalFormatting sqref="C66">
    <cfRule type="cellIs" dxfId="8" priority="1750" operator="greaterThan">
      <formula>50.05</formula>
    </cfRule>
  </conditionalFormatting>
  <conditionalFormatting sqref="C67">
    <cfRule type="cellIs" dxfId="7" priority="1751" operator="lessThan">
      <formula>49.85</formula>
    </cfRule>
  </conditionalFormatting>
  <conditionalFormatting sqref="C67">
    <cfRule type="cellIs" dxfId="8" priority="1752" operator="greaterThan">
      <formula>50.05</formula>
    </cfRule>
  </conditionalFormatting>
  <conditionalFormatting sqref="C68">
    <cfRule type="cellIs" dxfId="7" priority="1753" operator="lessThan">
      <formula>49.85</formula>
    </cfRule>
  </conditionalFormatting>
  <conditionalFormatting sqref="C68">
    <cfRule type="cellIs" dxfId="8" priority="1754" operator="greaterThan">
      <formula>50.05</formula>
    </cfRule>
  </conditionalFormatting>
  <conditionalFormatting sqref="C69">
    <cfRule type="cellIs" dxfId="7" priority="1755" operator="lessThan">
      <formula>49.85</formula>
    </cfRule>
  </conditionalFormatting>
  <conditionalFormatting sqref="C69">
    <cfRule type="cellIs" dxfId="8" priority="1756" operator="greaterThan">
      <formula>50.05</formula>
    </cfRule>
  </conditionalFormatting>
  <conditionalFormatting sqref="C70">
    <cfRule type="cellIs" dxfId="7" priority="1757" operator="lessThan">
      <formula>49.85</formula>
    </cfRule>
  </conditionalFormatting>
  <conditionalFormatting sqref="C70">
    <cfRule type="cellIs" dxfId="8" priority="1758" operator="greaterThan">
      <formula>50.05</formula>
    </cfRule>
  </conditionalFormatting>
  <conditionalFormatting sqref="C71">
    <cfRule type="cellIs" dxfId="7" priority="1759" operator="lessThan">
      <formula>49.85</formula>
    </cfRule>
  </conditionalFormatting>
  <conditionalFormatting sqref="C71">
    <cfRule type="cellIs" dxfId="8" priority="1760" operator="greaterThan">
      <formula>50.05</formula>
    </cfRule>
  </conditionalFormatting>
  <conditionalFormatting sqref="C72">
    <cfRule type="cellIs" dxfId="7" priority="1761" operator="lessThan">
      <formula>49.85</formula>
    </cfRule>
  </conditionalFormatting>
  <conditionalFormatting sqref="C72">
    <cfRule type="cellIs" dxfId="8" priority="1762" operator="greaterThan">
      <formula>50.05</formula>
    </cfRule>
  </conditionalFormatting>
  <conditionalFormatting sqref="C73">
    <cfRule type="cellIs" dxfId="7" priority="1763" operator="lessThan">
      <formula>49.85</formula>
    </cfRule>
  </conditionalFormatting>
  <conditionalFormatting sqref="C73">
    <cfRule type="cellIs" dxfId="8" priority="1764" operator="greaterThan">
      <formula>50.05</formula>
    </cfRule>
  </conditionalFormatting>
  <conditionalFormatting sqref="C74">
    <cfRule type="cellIs" dxfId="7" priority="1765" operator="lessThan">
      <formula>49.85</formula>
    </cfRule>
  </conditionalFormatting>
  <conditionalFormatting sqref="C74">
    <cfRule type="cellIs" dxfId="8" priority="1766" operator="greaterThan">
      <formula>50.05</formula>
    </cfRule>
  </conditionalFormatting>
  <conditionalFormatting sqref="C75">
    <cfRule type="cellIs" dxfId="7" priority="1767" operator="lessThan">
      <formula>49.85</formula>
    </cfRule>
  </conditionalFormatting>
  <conditionalFormatting sqref="C75">
    <cfRule type="cellIs" dxfId="8" priority="1768" operator="greaterThan">
      <formula>50.05</formula>
    </cfRule>
  </conditionalFormatting>
  <conditionalFormatting sqref="C76">
    <cfRule type="cellIs" dxfId="7" priority="1769" operator="lessThan">
      <formula>49.85</formula>
    </cfRule>
  </conditionalFormatting>
  <conditionalFormatting sqref="C76">
    <cfRule type="cellIs" dxfId="8" priority="1770" operator="greaterThan">
      <formula>50.05</formula>
    </cfRule>
  </conditionalFormatting>
  <conditionalFormatting sqref="C77">
    <cfRule type="cellIs" dxfId="7" priority="1771" operator="lessThan">
      <formula>49.85</formula>
    </cfRule>
  </conditionalFormatting>
  <conditionalFormatting sqref="C77">
    <cfRule type="cellIs" dxfId="8" priority="1772" operator="greaterThan">
      <formula>50.05</formula>
    </cfRule>
  </conditionalFormatting>
  <conditionalFormatting sqref="C78">
    <cfRule type="cellIs" dxfId="7" priority="1773" operator="lessThan">
      <formula>49.85</formula>
    </cfRule>
  </conditionalFormatting>
  <conditionalFormatting sqref="C78">
    <cfRule type="cellIs" dxfId="8" priority="1774" operator="greaterThan">
      <formula>50.05</formula>
    </cfRule>
  </conditionalFormatting>
  <conditionalFormatting sqref="C79">
    <cfRule type="cellIs" dxfId="7" priority="1775" operator="lessThan">
      <formula>49.85</formula>
    </cfRule>
  </conditionalFormatting>
  <conditionalFormatting sqref="C79">
    <cfRule type="cellIs" dxfId="8" priority="1776" operator="greaterThan">
      <formula>50.05</formula>
    </cfRule>
  </conditionalFormatting>
  <conditionalFormatting sqref="C80">
    <cfRule type="cellIs" dxfId="7" priority="1777" operator="lessThan">
      <formula>49.85</formula>
    </cfRule>
  </conditionalFormatting>
  <conditionalFormatting sqref="C80">
    <cfRule type="cellIs" dxfId="8" priority="1778" operator="greaterThan">
      <formula>50.05</formula>
    </cfRule>
  </conditionalFormatting>
  <conditionalFormatting sqref="C81">
    <cfRule type="cellIs" dxfId="7" priority="1779" operator="lessThan">
      <formula>49.85</formula>
    </cfRule>
  </conditionalFormatting>
  <conditionalFormatting sqref="C81">
    <cfRule type="cellIs" dxfId="8" priority="1780" operator="greaterThan">
      <formula>50.05</formula>
    </cfRule>
  </conditionalFormatting>
  <conditionalFormatting sqref="C82">
    <cfRule type="cellIs" dxfId="7" priority="1781" operator="lessThan">
      <formula>49.85</formula>
    </cfRule>
  </conditionalFormatting>
  <conditionalFormatting sqref="C82">
    <cfRule type="cellIs" dxfId="8" priority="1782" operator="greaterThan">
      <formula>50.05</formula>
    </cfRule>
  </conditionalFormatting>
  <conditionalFormatting sqref="C83">
    <cfRule type="cellIs" dxfId="7" priority="1783" operator="lessThan">
      <formula>49.85</formula>
    </cfRule>
  </conditionalFormatting>
  <conditionalFormatting sqref="C83">
    <cfRule type="cellIs" dxfId="8" priority="1784" operator="greaterThan">
      <formula>50.05</formula>
    </cfRule>
  </conditionalFormatting>
  <conditionalFormatting sqref="C84">
    <cfRule type="cellIs" dxfId="7" priority="1785" operator="lessThan">
      <formula>49.85</formula>
    </cfRule>
  </conditionalFormatting>
  <conditionalFormatting sqref="C84">
    <cfRule type="cellIs" dxfId="8" priority="1786" operator="greaterThan">
      <formula>50.05</formula>
    </cfRule>
  </conditionalFormatting>
  <conditionalFormatting sqref="C85">
    <cfRule type="cellIs" dxfId="7" priority="1787" operator="lessThan">
      <formula>49.85</formula>
    </cfRule>
  </conditionalFormatting>
  <conditionalFormatting sqref="C85">
    <cfRule type="cellIs" dxfId="8" priority="1788" operator="greaterThan">
      <formula>50.05</formula>
    </cfRule>
  </conditionalFormatting>
  <conditionalFormatting sqref="C86">
    <cfRule type="cellIs" dxfId="7" priority="1789" operator="lessThan">
      <formula>49.85</formula>
    </cfRule>
  </conditionalFormatting>
  <conditionalFormatting sqref="C86">
    <cfRule type="cellIs" dxfId="8" priority="1790" operator="greaterThan">
      <formula>50.05</formula>
    </cfRule>
  </conditionalFormatting>
  <conditionalFormatting sqref="C87">
    <cfRule type="cellIs" dxfId="7" priority="1791" operator="lessThan">
      <formula>49.85</formula>
    </cfRule>
  </conditionalFormatting>
  <conditionalFormatting sqref="C87">
    <cfRule type="cellIs" dxfId="8" priority="1792" operator="greaterThan">
      <formula>50.05</formula>
    </cfRule>
  </conditionalFormatting>
  <conditionalFormatting sqref="C88">
    <cfRule type="cellIs" dxfId="7" priority="1793" operator="lessThan">
      <formula>49.85</formula>
    </cfRule>
  </conditionalFormatting>
  <conditionalFormatting sqref="C88">
    <cfRule type="cellIs" dxfId="8" priority="1794" operator="greaterThan">
      <formula>50.05</formula>
    </cfRule>
  </conditionalFormatting>
  <conditionalFormatting sqref="C89">
    <cfRule type="cellIs" dxfId="7" priority="1795" operator="lessThan">
      <formula>49.85</formula>
    </cfRule>
  </conditionalFormatting>
  <conditionalFormatting sqref="C89">
    <cfRule type="cellIs" dxfId="8" priority="1796" operator="greaterThan">
      <formula>50.05</formula>
    </cfRule>
  </conditionalFormatting>
  <conditionalFormatting sqref="C90">
    <cfRule type="cellIs" dxfId="7" priority="1797" operator="lessThan">
      <formula>49.85</formula>
    </cfRule>
  </conditionalFormatting>
  <conditionalFormatting sqref="C90">
    <cfRule type="cellIs" dxfId="8" priority="1798" operator="greaterThan">
      <formula>50.05</formula>
    </cfRule>
  </conditionalFormatting>
  <conditionalFormatting sqref="C91">
    <cfRule type="cellIs" dxfId="7" priority="1799" operator="lessThan">
      <formula>49.85</formula>
    </cfRule>
  </conditionalFormatting>
  <conditionalFormatting sqref="C91">
    <cfRule type="cellIs" dxfId="8" priority="1800" operator="greaterThan">
      <formula>50.05</formula>
    </cfRule>
  </conditionalFormatting>
  <conditionalFormatting sqref="C92">
    <cfRule type="cellIs" dxfId="7" priority="1801" operator="lessThan">
      <formula>49.85</formula>
    </cfRule>
  </conditionalFormatting>
  <conditionalFormatting sqref="C92">
    <cfRule type="cellIs" dxfId="8" priority="1802" operator="greaterThan">
      <formula>50.05</formula>
    </cfRule>
  </conditionalFormatting>
  <conditionalFormatting sqref="C93">
    <cfRule type="cellIs" dxfId="7" priority="1803" operator="lessThan">
      <formula>49.85</formula>
    </cfRule>
  </conditionalFormatting>
  <conditionalFormatting sqref="C93">
    <cfRule type="cellIs" dxfId="8" priority="1804" operator="greaterThan">
      <formula>50.05</formula>
    </cfRule>
  </conditionalFormatting>
  <conditionalFormatting sqref="C94">
    <cfRule type="cellIs" dxfId="7" priority="1805" operator="lessThan">
      <formula>49.85</formula>
    </cfRule>
  </conditionalFormatting>
  <conditionalFormatting sqref="C94">
    <cfRule type="cellIs" dxfId="8" priority="1806" operator="greaterThan">
      <formula>50.05</formula>
    </cfRule>
  </conditionalFormatting>
  <conditionalFormatting sqref="C95">
    <cfRule type="cellIs" dxfId="7" priority="1807" operator="lessThan">
      <formula>49.85</formula>
    </cfRule>
  </conditionalFormatting>
  <conditionalFormatting sqref="C95">
    <cfRule type="cellIs" dxfId="8" priority="1808" operator="greaterThan">
      <formula>50.05</formula>
    </cfRule>
  </conditionalFormatting>
  <conditionalFormatting sqref="C96">
    <cfRule type="cellIs" dxfId="7" priority="1809" operator="lessThan">
      <formula>49.85</formula>
    </cfRule>
  </conditionalFormatting>
  <conditionalFormatting sqref="C96">
    <cfRule type="cellIs" dxfId="8" priority="1810" operator="greaterThan">
      <formula>50.05</formula>
    </cfRule>
  </conditionalFormatting>
  <conditionalFormatting sqref="C97">
    <cfRule type="cellIs" dxfId="7" priority="1811" operator="lessThan">
      <formula>49.85</formula>
    </cfRule>
  </conditionalFormatting>
  <conditionalFormatting sqref="C97">
    <cfRule type="cellIs" dxfId="8" priority="1812" operator="greaterThan">
      <formula>50.05</formula>
    </cfRule>
  </conditionalFormatting>
  <conditionalFormatting sqref="C98">
    <cfRule type="cellIs" dxfId="7" priority="1813" operator="lessThan">
      <formula>49.85</formula>
    </cfRule>
  </conditionalFormatting>
  <conditionalFormatting sqref="C98">
    <cfRule type="cellIs" dxfId="8" priority="1814" operator="greaterThan">
      <formula>50.05</formula>
    </cfRule>
  </conditionalFormatting>
  <conditionalFormatting sqref="C99">
    <cfRule type="cellIs" dxfId="7" priority="1815" operator="lessThan">
      <formula>49.85</formula>
    </cfRule>
  </conditionalFormatting>
  <conditionalFormatting sqref="C99">
    <cfRule type="cellIs" dxfId="8" priority="1816" operator="greaterThan">
      <formula>50.05</formula>
    </cfRule>
  </conditionalFormatting>
  <conditionalFormatting sqref="C100">
    <cfRule type="cellIs" dxfId="7" priority="1817" operator="lessThan">
      <formula>49.85</formula>
    </cfRule>
  </conditionalFormatting>
  <conditionalFormatting sqref="C100">
    <cfRule type="cellIs" dxfId="8" priority="1818" operator="greaterThan">
      <formula>50.05</formula>
    </cfRule>
  </conditionalFormatting>
  <conditionalFormatting sqref="C101">
    <cfRule type="cellIs" dxfId="7" priority="1819" operator="lessThan">
      <formula>49.85</formula>
    </cfRule>
  </conditionalFormatting>
  <conditionalFormatting sqref="C101">
    <cfRule type="cellIs" dxfId="8" priority="1820" operator="greaterThan">
      <formula>50.05</formula>
    </cfRule>
  </conditionalFormatting>
  <conditionalFormatting sqref="C102">
    <cfRule type="cellIs" dxfId="7" priority="1821" operator="lessThan">
      <formula>49.85</formula>
    </cfRule>
  </conditionalFormatting>
  <conditionalFormatting sqref="C102">
    <cfRule type="cellIs" dxfId="8" priority="1822" operator="greaterThan">
      <formula>50.05</formula>
    </cfRule>
  </conditionalFormatting>
  <conditionalFormatting sqref="C103">
    <cfRule type="cellIs" dxfId="7" priority="1823" operator="lessThan">
      <formula>49.85</formula>
    </cfRule>
  </conditionalFormatting>
  <conditionalFormatting sqref="C103">
    <cfRule type="cellIs" dxfId="8" priority="1824" operator="greaterThan">
      <formula>50.05</formula>
    </cfRule>
  </conditionalFormatting>
  <conditionalFormatting sqref="O8">
    <cfRule type="cellIs" dxfId="2" priority="1825" operator="greaterThan">
      <formula>0</formula>
    </cfRule>
  </conditionalFormatting>
  <conditionalFormatting sqref="O8">
    <cfRule type="cellIs" dxfId="2" priority="1826" operator="greaterThan">
      <formula>0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cols>
    <col min="18" max="18" width="18.12" customWidth="true" style="0"/>
    <col min="25" max="25" width="17.4" customWidth="true" style="0"/>
    <col min="26" max="26" width="16.71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0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301.176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58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85">
      <c r="A8" s="61">
        <v>0</v>
      </c>
      <c r="B8" s="62">
        <v>0.0104166666666667</v>
      </c>
      <c r="C8" s="63">
        <v>49.98</v>
      </c>
      <c r="D8" s="64">
        <f>ROUND(C8,2)</f>
        <v>49.98</v>
      </c>
      <c r="E8" s="65">
        <v>363.53</v>
      </c>
      <c r="F8" s="66">
        <v>0</v>
      </c>
      <c r="G8" s="67">
        <v>0</v>
      </c>
      <c r="H8" s="68">
        <f>MAX(G8,-0.12*F8)</f>
        <v>0</v>
      </c>
      <c r="I8" s="68">
        <f>IF(ABS(F8)&lt;=10,0.5,IF(ABS(F8)&lt;=25,1,IF(ABS(F8)&lt;=100,2,10)))</f>
        <v>0.5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0</v>
      </c>
      <c r="T8" s="65">
        <f>MIN($T$6/100*F8,200)</f>
        <v>0</v>
      </c>
      <c r="U8" s="65">
        <f>MIN($U$6/100*F8,250)</f>
        <v>0</v>
      </c>
      <c r="V8" s="65">
        <v>0.2</v>
      </c>
      <c r="W8" s="65">
        <v>0.2</v>
      </c>
      <c r="X8" s="65">
        <v>0.6</v>
      </c>
      <c r="Y8" s="73">
        <f>IF(AND(D8&lt;49.85,G8&gt;0),$C$2*ABS(G8)/40000,(SUMPRODUCT(--(G8&gt;$S8:$U8),(G8-$S8:$U8),($V8:$X8)))*E8/40000)</f>
        <v>0</v>
      </c>
      <c r="Z8" s="150">
        <f>IF(AND(C8&gt;=50.1,G8&lt;0),($A$2)*ABS(G8)/40000,0)</f>
        <v>0</v>
      </c>
      <c r="AA8" s="73">
        <f>R8+Y8+Z8</f>
        <v>0</v>
      </c>
      <c r="AB8" s="69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85">
      <c r="A9" s="76">
        <v>0.0104166666666667</v>
      </c>
      <c r="B9" s="77">
        <v>0.0208333333333333</v>
      </c>
      <c r="C9" s="78">
        <v>50.06</v>
      </c>
      <c r="D9" s="79">
        <f>ROUND(C9,2)</f>
        <v>50.06</v>
      </c>
      <c r="E9" s="65">
        <v>0</v>
      </c>
      <c r="F9" s="66">
        <v>0</v>
      </c>
      <c r="G9" s="80">
        <v>0</v>
      </c>
      <c r="H9" s="68">
        <f>MAX(G9,-0.12*F9)</f>
        <v>0</v>
      </c>
      <c r="I9" s="68">
        <f>IF(ABS(F9)&lt;=10,0.5,IF(ABS(F9)&lt;=25,1,IF(ABS(F9)&lt;=100,2,10)))</f>
        <v>0.5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0</v>
      </c>
      <c r="T9" s="65">
        <f>MIN($T$6/100*F9,200)</f>
        <v>0</v>
      </c>
      <c r="U9" s="65">
        <f>MIN($U$6/100*F9,250)</f>
        <v>0</v>
      </c>
      <c r="V9" s="65">
        <v>0.2</v>
      </c>
      <c r="W9" s="65">
        <v>0.2</v>
      </c>
      <c r="X9" s="65">
        <v>0.6</v>
      </c>
      <c r="Y9" s="81">
        <f>IF(AND(D9&lt;49.85,G9&gt;0),$C$2*ABS(G9)/40000,(SUMPRODUCT(--(G9&gt;$S9:$U9),(G9-$S9:$U9),($V9:$X9)))*E9/40000)</f>
        <v>0</v>
      </c>
      <c r="Z9" s="150">
        <f>IF(AND(C9&gt;=50.1,G9&lt;0),($A$2)*ABS(G9)/40000,0)</f>
        <v>0</v>
      </c>
      <c r="AA9" s="73">
        <f>R9+Y9+Z9</f>
        <v>0</v>
      </c>
      <c r="AB9" s="148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85">
      <c r="A10" s="76">
        <v>0.0208333333333333</v>
      </c>
      <c r="B10" s="77">
        <v>0.03125</v>
      </c>
      <c r="C10" s="78">
        <v>50.02</v>
      </c>
      <c r="D10" s="79">
        <f>ROUND(C10,2)</f>
        <v>50.02</v>
      </c>
      <c r="E10" s="65">
        <v>180.71</v>
      </c>
      <c r="F10" s="66">
        <v>0</v>
      </c>
      <c r="G10" s="80">
        <v>0</v>
      </c>
      <c r="H10" s="68">
        <f>MAX(G10,-0.12*F10)</f>
        <v>0</v>
      </c>
      <c r="I10" s="68">
        <f>IF(ABS(F10)&lt;=10,0.5,IF(ABS(F10)&lt;=25,1,IF(ABS(F10)&lt;=100,2,10)))</f>
        <v>0.5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0</v>
      </c>
      <c r="T10" s="65">
        <f>MIN($T$6/100*F10,200)</f>
        <v>0</v>
      </c>
      <c r="U10" s="65">
        <f>MIN($U$6/100*F10,250)</f>
        <v>0</v>
      </c>
      <c r="V10" s="65">
        <v>0.2</v>
      </c>
      <c r="W10" s="65">
        <v>0.2</v>
      </c>
      <c r="X10" s="65">
        <v>0.6</v>
      </c>
      <c r="Y10" s="81">
        <f>IF(AND(D10&lt;49.85,G10&gt;0),$C$2*ABS(G10)/40000,(SUMPRODUCT(--(G10&gt;$S10:$U10),(G10-$S10:$U10),($V10:$X10)))*E10/40000)</f>
        <v>0</v>
      </c>
      <c r="Z10" s="150">
        <f>IF(AND(C10&gt;=50.1,G10&lt;0),($A$2)*ABS(G10)/40000,0)</f>
        <v>0</v>
      </c>
      <c r="AA10" s="73">
        <f>R10+Y10+Z10</f>
        <v>0</v>
      </c>
      <c r="AB10" s="148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85">
      <c r="A11" s="76">
        <v>0.03125</v>
      </c>
      <c r="B11" s="77">
        <v>0.0416666666666667</v>
      </c>
      <c r="C11" s="78">
        <v>50</v>
      </c>
      <c r="D11" s="79">
        <f>ROUND(C11,2)</f>
        <v>50</v>
      </c>
      <c r="E11" s="65">
        <v>301.18</v>
      </c>
      <c r="F11" s="66">
        <v>0</v>
      </c>
      <c r="G11" s="80">
        <v>0</v>
      </c>
      <c r="H11" s="68">
        <f>MAX(G11,-0.12*F11)</f>
        <v>0</v>
      </c>
      <c r="I11" s="68">
        <f>IF(ABS(F11)&lt;=10,0.5,IF(ABS(F11)&lt;=25,1,IF(ABS(F11)&lt;=100,2,10)))</f>
        <v>0.5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0</v>
      </c>
      <c r="T11" s="65">
        <f>MIN($T$6/100*F11,200)</f>
        <v>0</v>
      </c>
      <c r="U11" s="65">
        <f>MIN($U$6/100*F11,250)</f>
        <v>0</v>
      </c>
      <c r="V11" s="65">
        <v>0.2</v>
      </c>
      <c r="W11" s="65">
        <v>0.2</v>
      </c>
      <c r="X11" s="65">
        <v>0.6</v>
      </c>
      <c r="Y11" s="81">
        <f>IF(AND(D11&lt;49.85,G11&gt;0),$C$2*ABS(G11)/40000,(SUMPRODUCT(--(G11&gt;$S11:$U11),(G11-$S11:$U11),($V11:$X11)))*E11/40000)</f>
        <v>0</v>
      </c>
      <c r="Z11" s="150">
        <f>IF(AND(C11&gt;=50.1,G11&lt;0),($A$2)*ABS(G11)/40000,0)</f>
        <v>0</v>
      </c>
      <c r="AA11" s="73">
        <f>R11+Y11+Z11</f>
        <v>0</v>
      </c>
      <c r="AB11" s="148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85">
      <c r="A12" s="76">
        <v>0.0416666666666667</v>
      </c>
      <c r="B12" s="77">
        <v>0.0520833333333334</v>
      </c>
      <c r="C12" s="78">
        <v>50.01</v>
      </c>
      <c r="D12" s="79">
        <f>ROUND(C12,2)</f>
        <v>50.01</v>
      </c>
      <c r="E12" s="65">
        <v>240.94</v>
      </c>
      <c r="F12" s="66">
        <v>0</v>
      </c>
      <c r="G12" s="80">
        <v>0</v>
      </c>
      <c r="H12" s="68">
        <f>MAX(G12,-0.12*F12)</f>
        <v>0</v>
      </c>
      <c r="I12" s="68">
        <f>IF(ABS(F12)&lt;=10,0.5,IF(ABS(F12)&lt;=25,1,IF(ABS(F12)&lt;=100,2,10)))</f>
        <v>0.5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0</v>
      </c>
      <c r="T12" s="65">
        <f>MIN($T$6/100*F12,200)</f>
        <v>0</v>
      </c>
      <c r="U12" s="65">
        <f>MIN($U$6/100*F12,250)</f>
        <v>0</v>
      </c>
      <c r="V12" s="65">
        <v>0.2</v>
      </c>
      <c r="W12" s="65">
        <v>0.2</v>
      </c>
      <c r="X12" s="65">
        <v>0.6</v>
      </c>
      <c r="Y12" s="81">
        <f>IF(AND(D12&lt;49.85,G12&gt;0),$C$2*ABS(G12)/40000,(SUMPRODUCT(--(G12&gt;$S12:$U12),(G12-$S12:$U12),($V12:$X12)))*E12/40000)</f>
        <v>0</v>
      </c>
      <c r="Z12" s="150">
        <f>IF(AND(C12&gt;=50.1,G12&lt;0),($A$2)*ABS(G12)/40000,0)</f>
        <v>0</v>
      </c>
      <c r="AA12" s="73">
        <f>R12+Y12+Z12</f>
        <v>0</v>
      </c>
      <c r="AB12" s="148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85">
      <c r="A13" s="76">
        <v>0.0520833333333333</v>
      </c>
      <c r="B13" s="77">
        <v>0.0625</v>
      </c>
      <c r="C13" s="78">
        <v>49.99</v>
      </c>
      <c r="D13" s="79">
        <f>ROUND(C13,2)</f>
        <v>49.99</v>
      </c>
      <c r="E13" s="65">
        <v>332.35</v>
      </c>
      <c r="F13" s="66">
        <v>0</v>
      </c>
      <c r="G13" s="80">
        <v>0</v>
      </c>
      <c r="H13" s="68">
        <f>MAX(G13,-0.12*F13)</f>
        <v>0</v>
      </c>
      <c r="I13" s="68">
        <f>IF(ABS(F13)&lt;=10,0.5,IF(ABS(F13)&lt;=25,1,IF(ABS(F13)&lt;=100,2,10)))</f>
        <v>0.5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0</v>
      </c>
      <c r="T13" s="65">
        <f>MIN($T$6/100*F13,200)</f>
        <v>0</v>
      </c>
      <c r="U13" s="65">
        <f>MIN($U$6/100*F13,250)</f>
        <v>0</v>
      </c>
      <c r="V13" s="65">
        <v>0.2</v>
      </c>
      <c r="W13" s="65">
        <v>0.2</v>
      </c>
      <c r="X13" s="65">
        <v>0.6</v>
      </c>
      <c r="Y13" s="81">
        <f>IF(AND(D13&lt;49.85,G13&gt;0),$C$2*ABS(G13)/40000,(SUMPRODUCT(--(G13&gt;$S13:$U13),(G13-$S13:$U13),($V13:$X13)))*E13/40000)</f>
        <v>0</v>
      </c>
      <c r="Z13" s="150">
        <f>IF(AND(C13&gt;=50.1,G13&lt;0),($A$2)*ABS(G13)/40000,0)</f>
        <v>0</v>
      </c>
      <c r="AA13" s="73">
        <f>R13+Y13+Z13</f>
        <v>0</v>
      </c>
      <c r="AB13" s="148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85">
      <c r="A14" s="76">
        <v>0.0625</v>
      </c>
      <c r="B14" s="77">
        <v>0.0729166666666667</v>
      </c>
      <c r="C14" s="78">
        <v>49.97</v>
      </c>
      <c r="D14" s="79">
        <f>ROUND(C14,2)</f>
        <v>49.97</v>
      </c>
      <c r="E14" s="65">
        <v>394.71</v>
      </c>
      <c r="F14" s="66">
        <v>0</v>
      </c>
      <c r="G14" s="80">
        <v>0</v>
      </c>
      <c r="H14" s="68">
        <f>MAX(G14,-0.12*F14)</f>
        <v>0</v>
      </c>
      <c r="I14" s="68">
        <f>IF(ABS(F14)&lt;=10,0.5,IF(ABS(F14)&lt;=25,1,IF(ABS(F14)&lt;=100,2,10)))</f>
        <v>0.5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0</v>
      </c>
      <c r="T14" s="65">
        <f>MIN($T$6/100*F14,200)</f>
        <v>0</v>
      </c>
      <c r="U14" s="65">
        <f>MIN($U$6/100*F14,250)</f>
        <v>0</v>
      </c>
      <c r="V14" s="65">
        <v>0.2</v>
      </c>
      <c r="W14" s="65">
        <v>0.2</v>
      </c>
      <c r="X14" s="65">
        <v>0.6</v>
      </c>
      <c r="Y14" s="81">
        <f>IF(AND(D14&lt;49.85,G14&gt;0),$C$2*ABS(G14)/40000,(SUMPRODUCT(--(G14&gt;$S14:$U14),(G14-$S14:$U14),($V14:$X14)))*E14/40000)</f>
        <v>0</v>
      </c>
      <c r="Z14" s="150">
        <f>IF(AND(C14&gt;=50.1,G14&lt;0),($A$2)*ABS(G14)/40000,0)</f>
        <v>0</v>
      </c>
      <c r="AA14" s="73">
        <f>R14+Y14+Z14</f>
        <v>0</v>
      </c>
      <c r="AB14" s="148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85">
      <c r="A15" s="76">
        <v>0.0729166666666667</v>
      </c>
      <c r="B15" s="77">
        <v>0.0833333333333334</v>
      </c>
      <c r="C15" s="78">
        <v>50.02</v>
      </c>
      <c r="D15" s="79">
        <f>ROUND(C15,2)</f>
        <v>50.02</v>
      </c>
      <c r="E15" s="65">
        <v>180.71</v>
      </c>
      <c r="F15" s="66">
        <v>0</v>
      </c>
      <c r="G15" s="80">
        <v>0</v>
      </c>
      <c r="H15" s="68">
        <f>MAX(G15,-0.12*F15)</f>
        <v>0</v>
      </c>
      <c r="I15" s="68">
        <f>IF(ABS(F15)&lt;=10,0.5,IF(ABS(F15)&lt;=25,1,IF(ABS(F15)&lt;=100,2,10)))</f>
        <v>0.5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0</v>
      </c>
      <c r="T15" s="65">
        <f>MIN($T$6/100*F15,200)</f>
        <v>0</v>
      </c>
      <c r="U15" s="65">
        <f>MIN($U$6/100*F15,250)</f>
        <v>0</v>
      </c>
      <c r="V15" s="65">
        <v>0.2</v>
      </c>
      <c r="W15" s="65">
        <v>0.2</v>
      </c>
      <c r="X15" s="65">
        <v>0.6</v>
      </c>
      <c r="Y15" s="81">
        <f>IF(AND(D15&lt;49.85,G15&gt;0),$C$2*ABS(G15)/40000,(SUMPRODUCT(--(G15&gt;$S15:$U15),(G15-$S15:$U15),($V15:$X15)))*E15/40000)</f>
        <v>0</v>
      </c>
      <c r="Z15" s="150">
        <f>IF(AND(C15&gt;=50.1,G15&lt;0),($A$2)*ABS(G15)/40000,0)</f>
        <v>0</v>
      </c>
      <c r="AA15" s="73">
        <f>R15+Y15+Z15</f>
        <v>0</v>
      </c>
      <c r="AB15" s="148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85">
      <c r="A16" s="76">
        <v>0.0833333333333333</v>
      </c>
      <c r="B16" s="77">
        <v>0.09375</v>
      </c>
      <c r="C16" s="78">
        <v>49.97</v>
      </c>
      <c r="D16" s="79">
        <f>ROUND(C16,2)</f>
        <v>49.97</v>
      </c>
      <c r="E16" s="65">
        <v>394.71</v>
      </c>
      <c r="F16" s="66">
        <v>0</v>
      </c>
      <c r="G16" s="80">
        <v>0</v>
      </c>
      <c r="H16" s="68">
        <f>MAX(G16,-0.12*F16)</f>
        <v>0</v>
      </c>
      <c r="I16" s="68">
        <f>IF(ABS(F16)&lt;=10,0.5,IF(ABS(F16)&lt;=25,1,IF(ABS(F16)&lt;=100,2,10)))</f>
        <v>0.5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0</v>
      </c>
      <c r="T16" s="65">
        <f>MIN($T$6/100*F16,200)</f>
        <v>0</v>
      </c>
      <c r="U16" s="65">
        <f>MIN($U$6/100*F16,250)</f>
        <v>0</v>
      </c>
      <c r="V16" s="65">
        <v>0.2</v>
      </c>
      <c r="W16" s="65">
        <v>0.2</v>
      </c>
      <c r="X16" s="65">
        <v>0.6</v>
      </c>
      <c r="Y16" s="81">
        <f>IF(AND(D16&lt;49.85,G16&gt;0),$C$2*ABS(G16)/40000,(SUMPRODUCT(--(G16&gt;$S16:$U16),(G16-$S16:$U16),($V16:$X16)))*E16/40000)</f>
        <v>0</v>
      </c>
      <c r="Z16" s="150">
        <f>IF(AND(C16&gt;=50.1,G16&lt;0),($A$2)*ABS(G16)/40000,0)</f>
        <v>0</v>
      </c>
      <c r="AA16" s="73">
        <f>R16+Y16+Z16</f>
        <v>0</v>
      </c>
      <c r="AB16" s="148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85">
      <c r="A17" s="76">
        <v>0.09375</v>
      </c>
      <c r="B17" s="77">
        <v>0.104166666666667</v>
      </c>
      <c r="C17" s="78">
        <v>49.92</v>
      </c>
      <c r="D17" s="79">
        <f>ROUND(C17,2)</f>
        <v>49.92</v>
      </c>
      <c r="E17" s="65">
        <v>550.59</v>
      </c>
      <c r="F17" s="66">
        <v>0</v>
      </c>
      <c r="G17" s="80">
        <v>0</v>
      </c>
      <c r="H17" s="68">
        <f>MAX(G17,-0.12*F17)</f>
        <v>0</v>
      </c>
      <c r="I17" s="68">
        <f>IF(ABS(F17)&lt;=10,0.5,IF(ABS(F17)&lt;=25,1,IF(ABS(F17)&lt;=100,2,10)))</f>
        <v>0.5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0</v>
      </c>
      <c r="T17" s="65">
        <f>MIN($T$6/100*F17,200)</f>
        <v>0</v>
      </c>
      <c r="U17" s="65">
        <f>MIN($U$6/100*F17,250)</f>
        <v>0</v>
      </c>
      <c r="V17" s="65">
        <v>0.2</v>
      </c>
      <c r="W17" s="65">
        <v>0.2</v>
      </c>
      <c r="X17" s="65">
        <v>0.6</v>
      </c>
      <c r="Y17" s="81">
        <f>IF(AND(D17&lt;49.85,G17&gt;0),$C$2*ABS(G17)/40000,(SUMPRODUCT(--(G17&gt;$S17:$U17),(G17-$S17:$U17),($V17:$X17)))*E17/40000)</f>
        <v>0</v>
      </c>
      <c r="Z17" s="150">
        <f>IF(AND(C17&gt;=50.1,G17&lt;0),($A$2)*ABS(G17)/40000,0)</f>
        <v>0</v>
      </c>
      <c r="AA17" s="73">
        <f>R17+Y17+Z17</f>
        <v>0</v>
      </c>
      <c r="AB17" s="148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85">
      <c r="A18" s="76">
        <v>0.104166666666667</v>
      </c>
      <c r="B18" s="77">
        <v>0.114583333333334</v>
      </c>
      <c r="C18" s="78">
        <v>49.96</v>
      </c>
      <c r="D18" s="79">
        <f>ROUND(C18,2)</f>
        <v>49.96</v>
      </c>
      <c r="E18" s="65">
        <v>425.88</v>
      </c>
      <c r="F18" s="66">
        <v>0</v>
      </c>
      <c r="G18" s="80">
        <v>0</v>
      </c>
      <c r="H18" s="68">
        <f>MAX(G18,-0.12*F18)</f>
        <v>0</v>
      </c>
      <c r="I18" s="68">
        <f>IF(ABS(F18)&lt;=10,0.5,IF(ABS(F18)&lt;=25,1,IF(ABS(F18)&lt;=100,2,10)))</f>
        <v>0.5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0</v>
      </c>
      <c r="T18" s="65">
        <f>MIN($T$6/100*F18,200)</f>
        <v>0</v>
      </c>
      <c r="U18" s="65">
        <f>MIN($U$6/100*F18,250)</f>
        <v>0</v>
      </c>
      <c r="V18" s="65">
        <v>0.2</v>
      </c>
      <c r="W18" s="65">
        <v>0.2</v>
      </c>
      <c r="X18" s="65">
        <v>0.6</v>
      </c>
      <c r="Y18" s="81">
        <f>IF(AND(D18&lt;49.85,G18&gt;0),$C$2*ABS(G18)/40000,(SUMPRODUCT(--(G18&gt;$S18:$U18),(G18-$S18:$U18),($V18:$X18)))*E18/40000)</f>
        <v>0</v>
      </c>
      <c r="Z18" s="150">
        <f>IF(AND(C18&gt;=50.1,G18&lt;0),($A$2)*ABS(G18)/40000,0)</f>
        <v>0</v>
      </c>
      <c r="AA18" s="73">
        <f>R18+Y18+Z18</f>
        <v>0</v>
      </c>
      <c r="AB18" s="148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85">
      <c r="A19" s="76">
        <v>0.114583333333333</v>
      </c>
      <c r="B19" s="77">
        <v>0.125</v>
      </c>
      <c r="C19" s="78">
        <v>49.98</v>
      </c>
      <c r="D19" s="79">
        <f>ROUND(C19,2)</f>
        <v>49.98</v>
      </c>
      <c r="E19" s="65">
        <v>363.53</v>
      </c>
      <c r="F19" s="66">
        <v>0</v>
      </c>
      <c r="G19" s="80">
        <v>0</v>
      </c>
      <c r="H19" s="68">
        <f>MAX(G19,-0.12*F19)</f>
        <v>0</v>
      </c>
      <c r="I19" s="68">
        <f>IF(ABS(F19)&lt;=10,0.5,IF(ABS(F19)&lt;=25,1,IF(ABS(F19)&lt;=100,2,10)))</f>
        <v>0.5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0</v>
      </c>
      <c r="T19" s="65">
        <f>MIN($T$6/100*F19,200)</f>
        <v>0</v>
      </c>
      <c r="U19" s="65">
        <f>MIN($U$6/100*F19,250)</f>
        <v>0</v>
      </c>
      <c r="V19" s="65">
        <v>0.2</v>
      </c>
      <c r="W19" s="65">
        <v>0.2</v>
      </c>
      <c r="X19" s="65">
        <v>0.6</v>
      </c>
      <c r="Y19" s="81">
        <f>IF(AND(D19&lt;49.85,G19&gt;0),$C$2*ABS(G19)/40000,(SUMPRODUCT(--(G19&gt;$S19:$U19),(G19-$S19:$U19),($V19:$X19)))*E19/40000)</f>
        <v>0</v>
      </c>
      <c r="Z19" s="150">
        <f>IF(AND(C19&gt;=50.1,G19&lt;0),($A$2)*ABS(G19)/40000,0)</f>
        <v>0</v>
      </c>
      <c r="AA19" s="73">
        <f>R19+Y19+Z19</f>
        <v>0</v>
      </c>
      <c r="AB19" s="148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85">
      <c r="A20" s="76">
        <v>0.125</v>
      </c>
      <c r="B20" s="77">
        <v>0.135416666666667</v>
      </c>
      <c r="C20" s="78">
        <v>49.99</v>
      </c>
      <c r="D20" s="79">
        <f>ROUND(C20,2)</f>
        <v>49.99</v>
      </c>
      <c r="E20" s="65">
        <v>332.35</v>
      </c>
      <c r="F20" s="66">
        <v>0</v>
      </c>
      <c r="G20" s="80">
        <v>0</v>
      </c>
      <c r="H20" s="68">
        <f>MAX(G20,-0.12*F20)</f>
        <v>0</v>
      </c>
      <c r="I20" s="68">
        <f>IF(ABS(F20)&lt;=10,0.5,IF(ABS(F20)&lt;=25,1,IF(ABS(F20)&lt;=100,2,10)))</f>
        <v>0.5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0</v>
      </c>
      <c r="T20" s="65">
        <f>MIN($T$6/100*F20,200)</f>
        <v>0</v>
      </c>
      <c r="U20" s="65">
        <f>MIN($U$6/100*F20,250)</f>
        <v>0</v>
      </c>
      <c r="V20" s="65">
        <v>0.2</v>
      </c>
      <c r="W20" s="65">
        <v>0.2</v>
      </c>
      <c r="X20" s="65">
        <v>0.6</v>
      </c>
      <c r="Y20" s="81">
        <f>IF(AND(D20&lt;49.85,G20&gt;0),$C$2*ABS(G20)/40000,(SUMPRODUCT(--(G20&gt;$S20:$U20),(G20-$S20:$U20),($V20:$X20)))*E20/40000)</f>
        <v>0</v>
      </c>
      <c r="Z20" s="150">
        <f>IF(AND(C20&gt;=50.1,G20&lt;0),($A$2)*ABS(G20)/40000,0)</f>
        <v>0</v>
      </c>
      <c r="AA20" s="73">
        <f>R20+Y20+Z20</f>
        <v>0</v>
      </c>
      <c r="AB20" s="148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85">
      <c r="A21" s="76">
        <v>0.135416666666667</v>
      </c>
      <c r="B21" s="77">
        <v>0.145833333333334</v>
      </c>
      <c r="C21" s="78">
        <v>50</v>
      </c>
      <c r="D21" s="79">
        <f>ROUND(C21,2)</f>
        <v>50</v>
      </c>
      <c r="E21" s="65">
        <v>301.18</v>
      </c>
      <c r="F21" s="66">
        <v>0</v>
      </c>
      <c r="G21" s="80">
        <v>0</v>
      </c>
      <c r="H21" s="68">
        <f>MAX(G21,-0.12*F21)</f>
        <v>0</v>
      </c>
      <c r="I21" s="68">
        <f>IF(ABS(F21)&lt;=10,0.5,IF(ABS(F21)&lt;=25,1,IF(ABS(F21)&lt;=100,2,10)))</f>
        <v>0.5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0</v>
      </c>
      <c r="T21" s="65">
        <f>MIN($T$6/100*F21,200)</f>
        <v>0</v>
      </c>
      <c r="U21" s="65">
        <f>MIN($U$6/100*F21,250)</f>
        <v>0</v>
      </c>
      <c r="V21" s="65">
        <v>0.2</v>
      </c>
      <c r="W21" s="65">
        <v>0.2</v>
      </c>
      <c r="X21" s="65">
        <v>0.6</v>
      </c>
      <c r="Y21" s="81">
        <f>IF(AND(D21&lt;49.85,G21&gt;0),$C$2*ABS(G21)/40000,(SUMPRODUCT(--(G21&gt;$S21:$U21),(G21-$S21:$U21),($V21:$X21)))*E21/40000)</f>
        <v>0</v>
      </c>
      <c r="Z21" s="150">
        <f>IF(AND(C21&gt;=50.1,G21&lt;0),($A$2)*ABS(G21)/40000,0)</f>
        <v>0</v>
      </c>
      <c r="AA21" s="73">
        <f>R21+Y21+Z21</f>
        <v>0</v>
      </c>
      <c r="AB21" s="148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85">
      <c r="A22" s="76">
        <v>0.145833333333333</v>
      </c>
      <c r="B22" s="77">
        <v>0.15625</v>
      </c>
      <c r="C22" s="78">
        <v>49.99</v>
      </c>
      <c r="D22" s="79">
        <f>ROUND(C22,2)</f>
        <v>49.99</v>
      </c>
      <c r="E22" s="65">
        <v>332.35</v>
      </c>
      <c r="F22" s="66">
        <v>0</v>
      </c>
      <c r="G22" s="80">
        <v>0</v>
      </c>
      <c r="H22" s="68">
        <f>MAX(G22,-0.12*F22)</f>
        <v>0</v>
      </c>
      <c r="I22" s="68">
        <f>IF(ABS(F22)&lt;=10,0.5,IF(ABS(F22)&lt;=25,1,IF(ABS(F22)&lt;=100,2,10)))</f>
        <v>0.5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0</v>
      </c>
      <c r="T22" s="65">
        <f>MIN($T$6/100*F22,200)</f>
        <v>0</v>
      </c>
      <c r="U22" s="65">
        <f>MIN($U$6/100*F22,250)</f>
        <v>0</v>
      </c>
      <c r="V22" s="65">
        <v>0.2</v>
      </c>
      <c r="W22" s="65">
        <v>0.2</v>
      </c>
      <c r="X22" s="65">
        <v>0.6</v>
      </c>
      <c r="Y22" s="81">
        <f>IF(AND(D22&lt;49.85,G22&gt;0),$C$2*ABS(G22)/40000,(SUMPRODUCT(--(G22&gt;$S22:$U22),(G22-$S22:$U22),($V22:$X22)))*E22/40000)</f>
        <v>0</v>
      </c>
      <c r="Z22" s="150">
        <f>IF(AND(C22&gt;=50.1,G22&lt;0),($A$2)*ABS(G22)/40000,0)</f>
        <v>0</v>
      </c>
      <c r="AA22" s="73">
        <f>R22+Y22+Z22</f>
        <v>0</v>
      </c>
      <c r="AB22" s="148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85">
      <c r="A23" s="76">
        <v>0.15625</v>
      </c>
      <c r="B23" s="77">
        <v>0.166666666666667</v>
      </c>
      <c r="C23" s="78">
        <v>50</v>
      </c>
      <c r="D23" s="79">
        <f>ROUND(C23,2)</f>
        <v>50</v>
      </c>
      <c r="E23" s="65">
        <v>301.18</v>
      </c>
      <c r="F23" s="66">
        <v>0</v>
      </c>
      <c r="G23" s="80">
        <v>0</v>
      </c>
      <c r="H23" s="68">
        <f>MAX(G23,-0.12*F23)</f>
        <v>0</v>
      </c>
      <c r="I23" s="68">
        <f>IF(ABS(F23)&lt;=10,0.5,IF(ABS(F23)&lt;=25,1,IF(ABS(F23)&lt;=100,2,10)))</f>
        <v>0.5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0</v>
      </c>
      <c r="T23" s="65">
        <f>MIN($T$6/100*F23,200)</f>
        <v>0</v>
      </c>
      <c r="U23" s="65">
        <f>MIN($U$6/100*F23,250)</f>
        <v>0</v>
      </c>
      <c r="V23" s="65">
        <v>0.2</v>
      </c>
      <c r="W23" s="65">
        <v>0.2</v>
      </c>
      <c r="X23" s="65">
        <v>0.6</v>
      </c>
      <c r="Y23" s="81">
        <f>IF(AND(D23&lt;49.85,G23&gt;0),$C$2*ABS(G23)/40000,(SUMPRODUCT(--(G23&gt;$S23:$U23),(G23-$S23:$U23),($V23:$X23)))*E23/40000)</f>
        <v>0</v>
      </c>
      <c r="Z23" s="150">
        <f>IF(AND(C23&gt;=50.1,G23&lt;0),($A$2)*ABS(G23)/40000,0)</f>
        <v>0</v>
      </c>
      <c r="AA23" s="73">
        <f>R23+Y23+Z23</f>
        <v>0</v>
      </c>
      <c r="AB23" s="148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85">
      <c r="A24" s="76">
        <v>0.166666666666667</v>
      </c>
      <c r="B24" s="77">
        <v>0.177083333333334</v>
      </c>
      <c r="C24" s="78">
        <v>49.99</v>
      </c>
      <c r="D24" s="79">
        <f>ROUND(C24,2)</f>
        <v>49.99</v>
      </c>
      <c r="E24" s="65">
        <v>332.35</v>
      </c>
      <c r="F24" s="66">
        <v>0</v>
      </c>
      <c r="G24" s="80">
        <v>0</v>
      </c>
      <c r="H24" s="68">
        <f>MAX(G24,-0.12*F24)</f>
        <v>0</v>
      </c>
      <c r="I24" s="68">
        <f>IF(ABS(F24)&lt;=10,0.5,IF(ABS(F24)&lt;=25,1,IF(ABS(F24)&lt;=100,2,10)))</f>
        <v>0.5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0</v>
      </c>
      <c r="T24" s="65">
        <f>MIN($T$6/100*F24,200)</f>
        <v>0</v>
      </c>
      <c r="U24" s="65">
        <f>MIN($U$6/100*F24,250)</f>
        <v>0</v>
      </c>
      <c r="V24" s="65">
        <v>0.2</v>
      </c>
      <c r="W24" s="65">
        <v>0.2</v>
      </c>
      <c r="X24" s="65">
        <v>0.6</v>
      </c>
      <c r="Y24" s="81">
        <f>IF(AND(D24&lt;49.85,G24&gt;0),$C$2*ABS(G24)/40000,(SUMPRODUCT(--(G24&gt;$S24:$U24),(G24-$S24:$U24),($V24:$X24)))*E24/40000)</f>
        <v>0</v>
      </c>
      <c r="Z24" s="150">
        <f>IF(AND(C24&gt;=50.1,G24&lt;0),($A$2)*ABS(G24)/40000,0)</f>
        <v>0</v>
      </c>
      <c r="AA24" s="73">
        <f>R24+Y24+Z24</f>
        <v>0</v>
      </c>
      <c r="AB24" s="148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85">
      <c r="A25" s="76">
        <v>0.177083333333333</v>
      </c>
      <c r="B25" s="77">
        <v>0.1875</v>
      </c>
      <c r="C25" s="78">
        <v>49.98</v>
      </c>
      <c r="D25" s="79">
        <f>ROUND(C25,2)</f>
        <v>49.98</v>
      </c>
      <c r="E25" s="65">
        <v>363.53</v>
      </c>
      <c r="F25" s="66">
        <v>0</v>
      </c>
      <c r="G25" s="80">
        <v>0</v>
      </c>
      <c r="H25" s="68">
        <f>MAX(G25,-0.12*F25)</f>
        <v>0</v>
      </c>
      <c r="I25" s="68">
        <f>IF(ABS(F25)&lt;=10,0.5,IF(ABS(F25)&lt;=25,1,IF(ABS(F25)&lt;=100,2,10)))</f>
        <v>0.5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0</v>
      </c>
      <c r="T25" s="65">
        <f>MIN($T$6/100*F25,200)</f>
        <v>0</v>
      </c>
      <c r="U25" s="65">
        <f>MIN($U$6/100*F25,250)</f>
        <v>0</v>
      </c>
      <c r="V25" s="65">
        <v>0.2</v>
      </c>
      <c r="W25" s="65">
        <v>0.2</v>
      </c>
      <c r="X25" s="65">
        <v>0.6</v>
      </c>
      <c r="Y25" s="81">
        <f>IF(AND(D25&lt;49.85,G25&gt;0),$C$2*ABS(G25)/40000,(SUMPRODUCT(--(G25&gt;$S25:$U25),(G25-$S25:$U25),($V25:$X25)))*E25/40000)</f>
        <v>0</v>
      </c>
      <c r="Z25" s="150">
        <f>IF(AND(C25&gt;=50.1,G25&lt;0),($A$2)*ABS(G25)/40000,0)</f>
        <v>0</v>
      </c>
      <c r="AA25" s="73">
        <f>R25+Y25+Z25</f>
        <v>0</v>
      </c>
      <c r="AB25" s="148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85">
      <c r="A26" s="76">
        <v>0.1875</v>
      </c>
      <c r="B26" s="77">
        <v>0.197916666666667</v>
      </c>
      <c r="C26" s="78">
        <v>49.99</v>
      </c>
      <c r="D26" s="79">
        <f>ROUND(C26,2)</f>
        <v>49.99</v>
      </c>
      <c r="E26" s="65">
        <v>332.35</v>
      </c>
      <c r="F26" s="66">
        <v>0</v>
      </c>
      <c r="G26" s="80">
        <v>0</v>
      </c>
      <c r="H26" s="68">
        <f>MAX(G26,-0.12*F26)</f>
        <v>0</v>
      </c>
      <c r="I26" s="68">
        <f>IF(ABS(F26)&lt;=10,0.5,IF(ABS(F26)&lt;=25,1,IF(ABS(F26)&lt;=100,2,10)))</f>
        <v>0.5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0</v>
      </c>
      <c r="T26" s="65">
        <f>MIN($T$6/100*F26,200)</f>
        <v>0</v>
      </c>
      <c r="U26" s="65">
        <f>MIN($U$6/100*F26,250)</f>
        <v>0</v>
      </c>
      <c r="V26" s="65">
        <v>0.2</v>
      </c>
      <c r="W26" s="65">
        <v>0.2</v>
      </c>
      <c r="X26" s="65">
        <v>0.6</v>
      </c>
      <c r="Y26" s="81">
        <f>IF(AND(D26&lt;49.85,G26&gt;0),$C$2*ABS(G26)/40000,(SUMPRODUCT(--(G26&gt;$S26:$U26),(G26-$S26:$U26),($V26:$X26)))*E26/40000)</f>
        <v>0</v>
      </c>
      <c r="Z26" s="150">
        <f>IF(AND(C26&gt;=50.1,G26&lt;0),($A$2)*ABS(G26)/40000,0)</f>
        <v>0</v>
      </c>
      <c r="AA26" s="73">
        <f>R26+Y26+Z26</f>
        <v>0</v>
      </c>
      <c r="AB26" s="148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85">
      <c r="A27" s="76">
        <v>0.197916666666667</v>
      </c>
      <c r="B27" s="77">
        <v>0.208333333333334</v>
      </c>
      <c r="C27" s="78">
        <v>50.05</v>
      </c>
      <c r="D27" s="79">
        <f>ROUND(C27,2)</f>
        <v>50.05</v>
      </c>
      <c r="E27" s="65">
        <v>0</v>
      </c>
      <c r="F27" s="66">
        <v>0</v>
      </c>
      <c r="G27" s="80">
        <v>0</v>
      </c>
      <c r="H27" s="68">
        <f>MAX(G27,-0.12*F27)</f>
        <v>0</v>
      </c>
      <c r="I27" s="68">
        <f>IF(ABS(F27)&lt;=10,0.5,IF(ABS(F27)&lt;=25,1,IF(ABS(F27)&lt;=100,2,10)))</f>
        <v>0.5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0</v>
      </c>
      <c r="T27" s="65">
        <f>MIN($T$6/100*F27,200)</f>
        <v>0</v>
      </c>
      <c r="U27" s="65">
        <f>MIN($U$6/100*F27,250)</f>
        <v>0</v>
      </c>
      <c r="V27" s="65">
        <v>0.2</v>
      </c>
      <c r="W27" s="65">
        <v>0.2</v>
      </c>
      <c r="X27" s="65">
        <v>0.6</v>
      </c>
      <c r="Y27" s="81">
        <f>IF(AND(D27&lt;49.85,G27&gt;0),$C$2*ABS(G27)/40000,(SUMPRODUCT(--(G27&gt;$S27:$U27),(G27-$S27:$U27),($V27:$X27)))*E27/40000)</f>
        <v>0</v>
      </c>
      <c r="Z27" s="150">
        <f>IF(AND(C27&gt;=50.1,G27&lt;0),($A$2)*ABS(G27)/40000,0)</f>
        <v>0</v>
      </c>
      <c r="AA27" s="73">
        <f>R27+Y27+Z27</f>
        <v>0</v>
      </c>
      <c r="AB27" s="148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85">
      <c r="A28" s="76">
        <v>0.208333333333333</v>
      </c>
      <c r="B28" s="77">
        <v>0.21875</v>
      </c>
      <c r="C28" s="78">
        <v>50.02</v>
      </c>
      <c r="D28" s="79">
        <f>ROUND(C28,2)</f>
        <v>50.02</v>
      </c>
      <c r="E28" s="65">
        <v>180.71</v>
      </c>
      <c r="F28" s="66">
        <v>0</v>
      </c>
      <c r="G28" s="80">
        <v>0</v>
      </c>
      <c r="H28" s="68">
        <f>MAX(G28,-0.12*F28)</f>
        <v>0</v>
      </c>
      <c r="I28" s="68">
        <f>IF(ABS(F28)&lt;=10,0.5,IF(ABS(F28)&lt;=25,1,IF(ABS(F28)&lt;=100,2,10)))</f>
        <v>0.5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0</v>
      </c>
      <c r="T28" s="65">
        <f>MIN($T$6/100*F28,200)</f>
        <v>0</v>
      </c>
      <c r="U28" s="65">
        <f>MIN($U$6/100*F28,250)</f>
        <v>0</v>
      </c>
      <c r="V28" s="65">
        <v>0.2</v>
      </c>
      <c r="W28" s="65">
        <v>0.2</v>
      </c>
      <c r="X28" s="65">
        <v>0.6</v>
      </c>
      <c r="Y28" s="81">
        <f>IF(AND(D28&lt;49.85,G28&gt;0),$C$2*ABS(G28)/40000,(SUMPRODUCT(--(G28&gt;$S28:$U28),(G28-$S28:$U28),($V28:$X28)))*E28/40000)</f>
        <v>0</v>
      </c>
      <c r="Z28" s="150">
        <f>IF(AND(C28&gt;=50.1,G28&lt;0),($A$2)*ABS(G28)/40000,0)</f>
        <v>0</v>
      </c>
      <c r="AA28" s="73">
        <f>R28+Y28+Z28</f>
        <v>0</v>
      </c>
      <c r="AB28" s="148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85">
      <c r="A29" s="76">
        <v>0.21875</v>
      </c>
      <c r="B29" s="77">
        <v>0.229166666666667</v>
      </c>
      <c r="C29" s="78">
        <v>50</v>
      </c>
      <c r="D29" s="79">
        <f>ROUND(C29,2)</f>
        <v>50</v>
      </c>
      <c r="E29" s="65">
        <v>301.18</v>
      </c>
      <c r="F29" s="66">
        <v>0</v>
      </c>
      <c r="G29" s="80">
        <v>0</v>
      </c>
      <c r="H29" s="68">
        <f>MAX(G29,-0.12*F29)</f>
        <v>0</v>
      </c>
      <c r="I29" s="68">
        <f>IF(ABS(F29)&lt;=10,0.5,IF(ABS(F29)&lt;=25,1,IF(ABS(F29)&lt;=100,2,10)))</f>
        <v>0.5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0</v>
      </c>
      <c r="T29" s="65">
        <f>MIN($T$6/100*F29,200)</f>
        <v>0</v>
      </c>
      <c r="U29" s="65">
        <f>MIN($U$6/100*F29,250)</f>
        <v>0</v>
      </c>
      <c r="V29" s="65">
        <v>0.2</v>
      </c>
      <c r="W29" s="65">
        <v>0.2</v>
      </c>
      <c r="X29" s="65">
        <v>0.6</v>
      </c>
      <c r="Y29" s="81">
        <f>IF(AND(D29&lt;49.85,G29&gt;0),$C$2*ABS(G29)/40000,(SUMPRODUCT(--(G29&gt;$S29:$U29),(G29-$S29:$U29),($V29:$X29)))*E29/40000)</f>
        <v>0</v>
      </c>
      <c r="Z29" s="150">
        <f>IF(AND(C29&gt;=50.1,G29&lt;0),($A$2)*ABS(G29)/40000,0)</f>
        <v>0</v>
      </c>
      <c r="AA29" s="73">
        <f>R29+Y29+Z29</f>
        <v>0</v>
      </c>
      <c r="AB29" s="148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85">
      <c r="A30" s="76">
        <v>0.229166666666667</v>
      </c>
      <c r="B30" s="77">
        <v>0.239583333333334</v>
      </c>
      <c r="C30" s="78">
        <v>50</v>
      </c>
      <c r="D30" s="79">
        <f>ROUND(C30,2)</f>
        <v>50</v>
      </c>
      <c r="E30" s="65">
        <v>301.18</v>
      </c>
      <c r="F30" s="66">
        <v>0</v>
      </c>
      <c r="G30" s="80">
        <v>0</v>
      </c>
      <c r="H30" s="68">
        <f>MAX(G30,-0.12*F30)</f>
        <v>0</v>
      </c>
      <c r="I30" s="68">
        <f>IF(ABS(F30)&lt;=10,0.5,IF(ABS(F30)&lt;=25,1,IF(ABS(F30)&lt;=100,2,10)))</f>
        <v>0.5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0</v>
      </c>
      <c r="T30" s="65">
        <f>MIN($T$6/100*F30,200)</f>
        <v>0</v>
      </c>
      <c r="U30" s="65">
        <f>MIN($U$6/100*F30,250)</f>
        <v>0</v>
      </c>
      <c r="V30" s="65">
        <v>0.2</v>
      </c>
      <c r="W30" s="65">
        <v>0.2</v>
      </c>
      <c r="X30" s="65">
        <v>0.6</v>
      </c>
      <c r="Y30" s="81">
        <f>IF(AND(D30&lt;49.85,G30&gt;0),$C$2*ABS(G30)/40000,(SUMPRODUCT(--(G30&gt;$S30:$U30),(G30-$S30:$U30),($V30:$X30)))*E30/40000)</f>
        <v>0</v>
      </c>
      <c r="Z30" s="150">
        <f>IF(AND(C30&gt;=50.1,G30&lt;0),($A$2)*ABS(G30)/40000,0)</f>
        <v>0</v>
      </c>
      <c r="AA30" s="73">
        <f>R30+Y30+Z30</f>
        <v>0</v>
      </c>
      <c r="AB30" s="148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85">
      <c r="A31" s="76">
        <v>0.239583333333333</v>
      </c>
      <c r="B31" s="77">
        <v>0.25</v>
      </c>
      <c r="C31" s="78">
        <v>50.02</v>
      </c>
      <c r="D31" s="79">
        <f>ROUND(C31,2)</f>
        <v>50.02</v>
      </c>
      <c r="E31" s="65">
        <v>180.71</v>
      </c>
      <c r="F31" s="66">
        <v>0</v>
      </c>
      <c r="G31" s="80">
        <v>0</v>
      </c>
      <c r="H31" s="68">
        <f>MAX(G31,-0.12*F31)</f>
        <v>0</v>
      </c>
      <c r="I31" s="68">
        <f>IF(ABS(F31)&lt;=10,0.5,IF(ABS(F31)&lt;=25,1,IF(ABS(F31)&lt;=100,2,10)))</f>
        <v>0.5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0</v>
      </c>
      <c r="T31" s="65">
        <f>MIN($T$6/100*F31,200)</f>
        <v>0</v>
      </c>
      <c r="U31" s="65">
        <f>MIN($U$6/100*F31,250)</f>
        <v>0</v>
      </c>
      <c r="V31" s="65">
        <v>0.2</v>
      </c>
      <c r="W31" s="65">
        <v>0.2</v>
      </c>
      <c r="X31" s="65">
        <v>0.6</v>
      </c>
      <c r="Y31" s="81">
        <f>IF(AND(D31&lt;49.85,G31&gt;0),$C$2*ABS(G31)/40000,(SUMPRODUCT(--(G31&gt;$S31:$U31),(G31-$S31:$U31),($V31:$X31)))*E31/40000)</f>
        <v>0</v>
      </c>
      <c r="Z31" s="150">
        <f>IF(AND(C31&gt;=50.1,G31&lt;0),($A$2)*ABS(G31)/40000,0)</f>
        <v>0</v>
      </c>
      <c r="AA31" s="73">
        <f>R31+Y31+Z31</f>
        <v>0</v>
      </c>
      <c r="AB31" s="148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85">
      <c r="A32" s="76">
        <v>0.25</v>
      </c>
      <c r="B32" s="77">
        <v>0.260416666666667</v>
      </c>
      <c r="C32" s="78">
        <v>50.03</v>
      </c>
      <c r="D32" s="79">
        <f>ROUND(C32,2)</f>
        <v>50.03</v>
      </c>
      <c r="E32" s="65">
        <v>120.47</v>
      </c>
      <c r="F32" s="66">
        <v>0</v>
      </c>
      <c r="G32" s="80">
        <v>0</v>
      </c>
      <c r="H32" s="68">
        <f>MAX(G32,-0.12*F32)</f>
        <v>0</v>
      </c>
      <c r="I32" s="68">
        <f>IF(ABS(F32)&lt;=10,0.5,IF(ABS(F32)&lt;=25,1,IF(ABS(F32)&lt;=100,2,10)))</f>
        <v>0.5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0</v>
      </c>
      <c r="T32" s="65">
        <f>MIN($T$6/100*F32,200)</f>
        <v>0</v>
      </c>
      <c r="U32" s="65">
        <f>MIN($U$6/100*F32,250)</f>
        <v>0</v>
      </c>
      <c r="V32" s="65">
        <v>0.2</v>
      </c>
      <c r="W32" s="65">
        <v>0.2</v>
      </c>
      <c r="X32" s="65">
        <v>0.6</v>
      </c>
      <c r="Y32" s="81">
        <f>IF(AND(D32&lt;49.85,G32&gt;0),$C$2*ABS(G32)/40000,(SUMPRODUCT(--(G32&gt;$S32:$U32),(G32-$S32:$U32),($V32:$X32)))*E32/40000)</f>
        <v>0</v>
      </c>
      <c r="Z32" s="150">
        <f>IF(AND(C32&gt;=50.1,G32&lt;0),($A$2)*ABS(G32)/40000,0)</f>
        <v>0</v>
      </c>
      <c r="AA32" s="73">
        <f>R32+Y32+Z32</f>
        <v>0</v>
      </c>
      <c r="AB32" s="148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85">
      <c r="A33" s="76">
        <v>0.260416666666667</v>
      </c>
      <c r="B33" s="77">
        <v>0.270833333333334</v>
      </c>
      <c r="C33" s="78">
        <v>50.04</v>
      </c>
      <c r="D33" s="79">
        <f>ROUND(C33,2)</f>
        <v>50.04</v>
      </c>
      <c r="E33" s="65">
        <v>60.24</v>
      </c>
      <c r="F33" s="66">
        <v>0</v>
      </c>
      <c r="G33" s="80">
        <v>0</v>
      </c>
      <c r="H33" s="68">
        <f>MAX(G33,-0.12*F33)</f>
        <v>0</v>
      </c>
      <c r="I33" s="68">
        <f>IF(ABS(F33)&lt;=10,0.5,IF(ABS(F33)&lt;=25,1,IF(ABS(F33)&lt;=100,2,10)))</f>
        <v>0.5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0</v>
      </c>
      <c r="T33" s="65">
        <f>MIN($T$6/100*F33,200)</f>
        <v>0</v>
      </c>
      <c r="U33" s="65">
        <f>MIN($U$6/100*F33,250)</f>
        <v>0</v>
      </c>
      <c r="V33" s="65">
        <v>0.2</v>
      </c>
      <c r="W33" s="65">
        <v>0.2</v>
      </c>
      <c r="X33" s="65">
        <v>0.6</v>
      </c>
      <c r="Y33" s="81">
        <f>IF(AND(D33&lt;49.85,G33&gt;0),$C$2*ABS(G33)/40000,(SUMPRODUCT(--(G33&gt;$S33:$U33),(G33-$S33:$U33),($V33:$X33)))*E33/40000)</f>
        <v>0</v>
      </c>
      <c r="Z33" s="150">
        <f>IF(AND(C33&gt;=50.1,G33&lt;0),($A$2)*ABS(G33)/40000,0)</f>
        <v>0</v>
      </c>
      <c r="AA33" s="73">
        <f>R33+Y33+Z33</f>
        <v>0</v>
      </c>
      <c r="AB33" s="148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85">
      <c r="A34" s="76">
        <v>0.270833333333333</v>
      </c>
      <c r="B34" s="77">
        <v>0.28125</v>
      </c>
      <c r="C34" s="78">
        <v>50.02</v>
      </c>
      <c r="D34" s="79">
        <f>ROUND(C34,2)</f>
        <v>50.02</v>
      </c>
      <c r="E34" s="65">
        <v>180.71</v>
      </c>
      <c r="F34" s="66">
        <v>0</v>
      </c>
      <c r="G34" s="80">
        <v>0</v>
      </c>
      <c r="H34" s="68">
        <f>MAX(G34,-0.12*F34)</f>
        <v>0</v>
      </c>
      <c r="I34" s="68">
        <f>IF(ABS(F34)&lt;=10,0.5,IF(ABS(F34)&lt;=25,1,IF(ABS(F34)&lt;=100,2,10)))</f>
        <v>0.5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0</v>
      </c>
      <c r="T34" s="65">
        <f>MIN($T$6/100*F34,200)</f>
        <v>0</v>
      </c>
      <c r="U34" s="65">
        <f>MIN($U$6/100*F34,250)</f>
        <v>0</v>
      </c>
      <c r="V34" s="65">
        <v>0.2</v>
      </c>
      <c r="W34" s="65">
        <v>0.2</v>
      </c>
      <c r="X34" s="65">
        <v>0.6</v>
      </c>
      <c r="Y34" s="81">
        <f>IF(AND(D34&lt;49.85,G34&gt;0),$C$2*ABS(G34)/40000,(SUMPRODUCT(--(G34&gt;$S34:$U34),(G34-$S34:$U34),($V34:$X34)))*E34/40000)</f>
        <v>0</v>
      </c>
      <c r="Z34" s="150">
        <f>IF(AND(C34&gt;=50.1,G34&lt;0),($A$2)*ABS(G34)/40000,0)</f>
        <v>0</v>
      </c>
      <c r="AA34" s="73">
        <f>R34+Y34+Z34</f>
        <v>0</v>
      </c>
      <c r="AB34" s="148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85">
      <c r="A35" s="76">
        <v>0.28125</v>
      </c>
      <c r="B35" s="77">
        <v>0.291666666666667</v>
      </c>
      <c r="C35" s="78">
        <v>50.01</v>
      </c>
      <c r="D35" s="79">
        <f>ROUND(C35,2)</f>
        <v>50.01</v>
      </c>
      <c r="E35" s="65">
        <v>240.94</v>
      </c>
      <c r="F35" s="66">
        <v>0</v>
      </c>
      <c r="G35" s="80">
        <v>0</v>
      </c>
      <c r="H35" s="68">
        <f>MAX(G35,-0.12*F35)</f>
        <v>0</v>
      </c>
      <c r="I35" s="68">
        <f>IF(ABS(F35)&lt;=10,0.5,IF(ABS(F35)&lt;=25,1,IF(ABS(F35)&lt;=100,2,10)))</f>
        <v>0.5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0</v>
      </c>
      <c r="T35" s="65">
        <f>MIN($T$6/100*F35,200)</f>
        <v>0</v>
      </c>
      <c r="U35" s="65">
        <f>MIN($U$6/100*F35,250)</f>
        <v>0</v>
      </c>
      <c r="V35" s="65">
        <v>0.2</v>
      </c>
      <c r="W35" s="65">
        <v>0.2</v>
      </c>
      <c r="X35" s="65">
        <v>0.6</v>
      </c>
      <c r="Y35" s="81">
        <f>IF(AND(D35&lt;49.85,G35&gt;0),$C$2*ABS(G35)/40000,(SUMPRODUCT(--(G35&gt;$S35:$U35),(G35-$S35:$U35),($V35:$X35)))*E35/40000)</f>
        <v>0</v>
      </c>
      <c r="Z35" s="150">
        <f>IF(AND(C35&gt;=50.1,G35&lt;0),($A$2)*ABS(G35)/40000,0)</f>
        <v>0</v>
      </c>
      <c r="AA35" s="73">
        <f>R35+Y35+Z35</f>
        <v>0</v>
      </c>
      <c r="AB35" s="148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85">
      <c r="A36" s="76">
        <v>0.291666666666667</v>
      </c>
      <c r="B36" s="77">
        <v>0.302083333333334</v>
      </c>
      <c r="C36" s="78">
        <v>49.99</v>
      </c>
      <c r="D36" s="79">
        <f>ROUND(C36,2)</f>
        <v>49.99</v>
      </c>
      <c r="E36" s="65">
        <v>332.35</v>
      </c>
      <c r="F36" s="66">
        <v>0</v>
      </c>
      <c r="G36" s="80">
        <v>0</v>
      </c>
      <c r="H36" s="68">
        <f>MAX(G36,-0.12*F36)</f>
        <v>0</v>
      </c>
      <c r="I36" s="68">
        <f>IF(ABS(F36)&lt;=10,0.5,IF(ABS(F36)&lt;=25,1,IF(ABS(F36)&lt;=100,2,10)))</f>
        <v>0.5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0</v>
      </c>
      <c r="T36" s="65">
        <f>MIN($T$6/100*F36,200)</f>
        <v>0</v>
      </c>
      <c r="U36" s="65">
        <f>MIN($U$6/100*F36,250)</f>
        <v>0</v>
      </c>
      <c r="V36" s="65">
        <v>0.2</v>
      </c>
      <c r="W36" s="65">
        <v>0.2</v>
      </c>
      <c r="X36" s="65">
        <v>0.6</v>
      </c>
      <c r="Y36" s="81">
        <f>IF(AND(D36&lt;49.85,G36&gt;0),$C$2*ABS(G36)/40000,(SUMPRODUCT(--(G36&gt;$S36:$U36),(G36-$S36:$U36),($V36:$X36)))*E36/40000)</f>
        <v>0</v>
      </c>
      <c r="Z36" s="150">
        <f>IF(AND(C36&gt;=50.1,G36&lt;0),($A$2)*ABS(G36)/40000,0)</f>
        <v>0</v>
      </c>
      <c r="AA36" s="73">
        <f>R36+Y36+Z36</f>
        <v>0</v>
      </c>
      <c r="AB36" s="148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85">
      <c r="A37" s="76">
        <v>0.302083333333333</v>
      </c>
      <c r="B37" s="77">
        <v>0.3125</v>
      </c>
      <c r="C37" s="78">
        <v>49.95</v>
      </c>
      <c r="D37" s="79">
        <f>ROUND(C37,2)</f>
        <v>49.95</v>
      </c>
      <c r="E37" s="65">
        <v>457.06</v>
      </c>
      <c r="F37" s="66">
        <v>0</v>
      </c>
      <c r="G37" s="80">
        <v>0</v>
      </c>
      <c r="H37" s="68">
        <f>MAX(G37,-0.12*F37)</f>
        <v>0</v>
      </c>
      <c r="I37" s="68">
        <f>IF(ABS(F37)&lt;=10,0.5,IF(ABS(F37)&lt;=25,1,IF(ABS(F37)&lt;=100,2,10)))</f>
        <v>0.5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0</v>
      </c>
      <c r="T37" s="65">
        <f>MIN($T$6/100*F37,200)</f>
        <v>0</v>
      </c>
      <c r="U37" s="65">
        <f>MIN($U$6/100*F37,250)</f>
        <v>0</v>
      </c>
      <c r="V37" s="65">
        <v>0.2</v>
      </c>
      <c r="W37" s="65">
        <v>0.2</v>
      </c>
      <c r="X37" s="65">
        <v>0.6</v>
      </c>
      <c r="Y37" s="81">
        <f>IF(AND(D37&lt;49.85,G37&gt;0),$C$2*ABS(G37)/40000,(SUMPRODUCT(--(G37&gt;$S37:$U37),(G37-$S37:$U37),($V37:$X37)))*E37/40000)</f>
        <v>0</v>
      </c>
      <c r="Z37" s="150">
        <f>IF(AND(C37&gt;=50.1,G37&lt;0),($A$2)*ABS(G37)/40000,0)</f>
        <v>0</v>
      </c>
      <c r="AA37" s="73">
        <f>R37+Y37+Z37</f>
        <v>0</v>
      </c>
      <c r="AB37" s="148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85">
      <c r="A38" s="76">
        <v>0.3125</v>
      </c>
      <c r="B38" s="77">
        <v>0.322916666666667</v>
      </c>
      <c r="C38" s="78">
        <v>49.96</v>
      </c>
      <c r="D38" s="79">
        <f>ROUND(C38,2)</f>
        <v>49.96</v>
      </c>
      <c r="E38" s="65">
        <v>425.88</v>
      </c>
      <c r="F38" s="66">
        <v>0</v>
      </c>
      <c r="G38" s="80">
        <v>0</v>
      </c>
      <c r="H38" s="68">
        <f>MAX(G38,-0.12*F38)</f>
        <v>0</v>
      </c>
      <c r="I38" s="68">
        <f>IF(ABS(F38)&lt;=10,0.5,IF(ABS(F38)&lt;=25,1,IF(ABS(F38)&lt;=100,2,10)))</f>
        <v>0.5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0</v>
      </c>
      <c r="T38" s="65">
        <f>MIN($T$6/100*F38,200)</f>
        <v>0</v>
      </c>
      <c r="U38" s="65">
        <f>MIN($U$6/100*F38,250)</f>
        <v>0</v>
      </c>
      <c r="V38" s="65">
        <v>0.2</v>
      </c>
      <c r="W38" s="65">
        <v>0.2</v>
      </c>
      <c r="X38" s="65">
        <v>0.6</v>
      </c>
      <c r="Y38" s="81">
        <f>IF(AND(D38&lt;49.85,G38&gt;0),$C$2*ABS(G38)/40000,(SUMPRODUCT(--(G38&gt;$S38:$U38),(G38-$S38:$U38),($V38:$X38)))*E38/40000)</f>
        <v>0</v>
      </c>
      <c r="Z38" s="150">
        <f>IF(AND(C38&gt;=50.1,G38&lt;0),($A$2)*ABS(G38)/40000,0)</f>
        <v>0</v>
      </c>
      <c r="AA38" s="73">
        <f>R38+Y38+Z38</f>
        <v>0</v>
      </c>
      <c r="AB38" s="148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85">
      <c r="A39" s="76">
        <v>0.322916666666667</v>
      </c>
      <c r="B39" s="77">
        <v>0.333333333333334</v>
      </c>
      <c r="C39" s="78">
        <v>49.94</v>
      </c>
      <c r="D39" s="79">
        <f>ROUND(C39,2)</f>
        <v>49.94</v>
      </c>
      <c r="E39" s="65">
        <v>488.24</v>
      </c>
      <c r="F39" s="66">
        <v>0</v>
      </c>
      <c r="G39" s="80">
        <v>0</v>
      </c>
      <c r="H39" s="68">
        <f>MAX(G39,-0.12*F39)</f>
        <v>0</v>
      </c>
      <c r="I39" s="68">
        <f>IF(ABS(F39)&lt;=10,0.5,IF(ABS(F39)&lt;=25,1,IF(ABS(F39)&lt;=100,2,10)))</f>
        <v>0.5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0</v>
      </c>
      <c r="T39" s="65">
        <f>MIN($T$6/100*F39,200)</f>
        <v>0</v>
      </c>
      <c r="U39" s="65">
        <f>MIN($U$6/100*F39,250)</f>
        <v>0</v>
      </c>
      <c r="V39" s="65">
        <v>0.2</v>
      </c>
      <c r="W39" s="65">
        <v>0.2</v>
      </c>
      <c r="X39" s="65">
        <v>0.6</v>
      </c>
      <c r="Y39" s="81">
        <f>IF(AND(D39&lt;49.85,G39&gt;0),$C$2*ABS(G39)/40000,(SUMPRODUCT(--(G39&gt;$S39:$U39),(G39-$S39:$U39),($V39:$X39)))*E39/40000)</f>
        <v>0</v>
      </c>
      <c r="Z39" s="150">
        <f>IF(AND(C39&gt;=50.1,G39&lt;0),($A$2)*ABS(G39)/40000,0)</f>
        <v>0</v>
      </c>
      <c r="AA39" s="73">
        <f>R39+Y39+Z39</f>
        <v>0</v>
      </c>
      <c r="AB39" s="148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85">
      <c r="A40" s="76">
        <v>0.333333333333333</v>
      </c>
      <c r="B40" s="77">
        <v>0.34375</v>
      </c>
      <c r="C40" s="78">
        <v>50</v>
      </c>
      <c r="D40" s="79">
        <f>ROUND(C40,2)</f>
        <v>50</v>
      </c>
      <c r="E40" s="65">
        <v>301.18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81">
        <f>IF(AND(D40&lt;49.85,G40&gt;0),$C$2*ABS(G40)/40000,(SUMPRODUCT(--(G40&gt;$S40:$U40),(G40-$S40:$U40),($V40:$X40)))*E40/40000)</f>
        <v>0</v>
      </c>
      <c r="Z40" s="150">
        <f>IF(AND(C40&gt;=50.1,G40&lt;0),($A$2)*ABS(G40)/40000,0)</f>
        <v>0</v>
      </c>
      <c r="AA40" s="73">
        <f>R40+Y40+Z40</f>
        <v>0</v>
      </c>
      <c r="AB40" s="148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85">
      <c r="A41" s="76">
        <v>0.34375</v>
      </c>
      <c r="B41" s="77">
        <v>0.354166666666667</v>
      </c>
      <c r="C41" s="78">
        <v>49.93</v>
      </c>
      <c r="D41" s="79">
        <f>ROUND(C41,2)</f>
        <v>49.93</v>
      </c>
      <c r="E41" s="65">
        <v>519.41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81">
        <f>IF(AND(D41&lt;49.85,G41&gt;0),$C$2*ABS(G41)/40000,(SUMPRODUCT(--(G41&gt;$S41:$U41),(G41-$S41:$U41),($V41:$X41)))*E41/40000)</f>
        <v>0</v>
      </c>
      <c r="Z41" s="150">
        <f>IF(AND(C41&gt;=50.1,G41&lt;0),($A$2)*ABS(G41)/40000,0)</f>
        <v>0</v>
      </c>
      <c r="AA41" s="73">
        <f>R41+Y41+Z41</f>
        <v>0</v>
      </c>
      <c r="AB41" s="148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85">
      <c r="A42" s="76">
        <v>0.354166666666667</v>
      </c>
      <c r="B42" s="77">
        <v>0.364583333333334</v>
      </c>
      <c r="C42" s="78">
        <v>49.87</v>
      </c>
      <c r="D42" s="79">
        <f>ROUND(C42,2)</f>
        <v>49.87</v>
      </c>
      <c r="E42" s="65">
        <v>706.47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81">
        <f>IF(AND(D42&lt;49.85,G42&gt;0),$C$2*ABS(G42)/40000,(SUMPRODUCT(--(G42&gt;$S42:$U42),(G42-$S42:$U42),($V42:$X42)))*E42/40000)</f>
        <v>0</v>
      </c>
      <c r="Z42" s="150">
        <f>IF(AND(C42&gt;=50.1,G42&lt;0),($A$2)*ABS(G42)/40000,0)</f>
        <v>0</v>
      </c>
      <c r="AA42" s="73">
        <f>R42+Y42+Z42</f>
        <v>0</v>
      </c>
      <c r="AB42" s="148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85">
      <c r="A43" s="76">
        <v>0.364583333333333</v>
      </c>
      <c r="B43" s="77">
        <v>0.375</v>
      </c>
      <c r="C43" s="78">
        <v>49.88</v>
      </c>
      <c r="D43" s="79">
        <f>ROUND(C43,2)</f>
        <v>49.88</v>
      </c>
      <c r="E43" s="65">
        <v>675.29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81">
        <f>IF(AND(D43&lt;49.85,G43&gt;0),$C$2*ABS(G43)/40000,(SUMPRODUCT(--(G43&gt;$S43:$U43),(G43-$S43:$U43),($V43:$X43)))*E43/40000)</f>
        <v>0</v>
      </c>
      <c r="Z43" s="150">
        <f>IF(AND(C43&gt;=50.1,G43&lt;0),($A$2)*ABS(G43)/40000,0)</f>
        <v>0</v>
      </c>
      <c r="AA43" s="73">
        <f>R43+Y43+Z43</f>
        <v>0</v>
      </c>
      <c r="AB43" s="148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85">
      <c r="A44" s="76">
        <v>0.375</v>
      </c>
      <c r="B44" s="77">
        <v>0.385416666666667</v>
      </c>
      <c r="C44" s="78">
        <v>49.8</v>
      </c>
      <c r="D44" s="79">
        <f>ROUND(C44,2)</f>
        <v>49.8</v>
      </c>
      <c r="E44" s="65">
        <v>800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81">
        <f>IF(AND(D44&lt;49.85,G44&gt;0),$C$2*ABS(G44)/40000,(SUMPRODUCT(--(G44&gt;$S44:$U44),(G44-$S44:$U44),($V44:$X44)))*E44/40000)</f>
        <v>0</v>
      </c>
      <c r="Z44" s="150">
        <f>IF(AND(C44&gt;=50.1,G44&lt;0),($A$2)*ABS(G44)/40000,0)</f>
        <v>0</v>
      </c>
      <c r="AA44" s="73">
        <f>R44+Y44+Z44</f>
        <v>0</v>
      </c>
      <c r="AB44" s="148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85">
      <c r="A45" s="76">
        <v>0.385416666666667</v>
      </c>
      <c r="B45" s="77">
        <v>0.395833333333334</v>
      </c>
      <c r="C45" s="78">
        <v>49.97</v>
      </c>
      <c r="D45" s="79">
        <f>ROUND(C45,2)</f>
        <v>49.97</v>
      </c>
      <c r="E45" s="65">
        <v>394.71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81">
        <f>IF(AND(D45&lt;49.85,G45&gt;0),$C$2*ABS(G45)/40000,(SUMPRODUCT(--(G45&gt;$S45:$U45),(G45-$S45:$U45),($V45:$X45)))*E45/40000)</f>
        <v>0</v>
      </c>
      <c r="Z45" s="150">
        <f>IF(AND(C45&gt;=50.1,G45&lt;0),($A$2)*ABS(G45)/40000,0)</f>
        <v>0</v>
      </c>
      <c r="AA45" s="73">
        <f>R45+Y45+Z45</f>
        <v>0</v>
      </c>
      <c r="AB45" s="148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85">
      <c r="A46" s="76">
        <v>0.395833333333333</v>
      </c>
      <c r="B46" s="77">
        <v>0.40625</v>
      </c>
      <c r="C46" s="78">
        <v>49.89</v>
      </c>
      <c r="D46" s="79">
        <f>ROUND(C46,2)</f>
        <v>49.89</v>
      </c>
      <c r="E46" s="65">
        <v>644.12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81">
        <f>IF(AND(D46&lt;49.85,G46&gt;0),$C$2*ABS(G46)/40000,(SUMPRODUCT(--(G46&gt;$S46:$U46),(G46-$S46:$U46),($V46:$X46)))*E46/40000)</f>
        <v>0</v>
      </c>
      <c r="Z46" s="150">
        <f>IF(AND(C46&gt;=50.1,G46&lt;0),($A$2)*ABS(G46)/40000,0)</f>
        <v>0</v>
      </c>
      <c r="AA46" s="73">
        <f>R46+Y46+Z46</f>
        <v>0</v>
      </c>
      <c r="AB46" s="148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85">
      <c r="A47" s="76">
        <v>0.40625</v>
      </c>
      <c r="B47" s="77">
        <v>0.416666666666667</v>
      </c>
      <c r="C47" s="78">
        <v>49.99</v>
      </c>
      <c r="D47" s="79">
        <f>ROUND(C47,2)</f>
        <v>49.99</v>
      </c>
      <c r="E47" s="65">
        <v>332.35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81">
        <f>IF(AND(D47&lt;49.85,G47&gt;0),$C$2*ABS(G47)/40000,(SUMPRODUCT(--(G47&gt;$S47:$U47),(G47-$S47:$U47),($V47:$X47)))*E47/40000)</f>
        <v>0</v>
      </c>
      <c r="Z47" s="150">
        <f>IF(AND(C47&gt;=50.1,G47&lt;0),($A$2)*ABS(G47)/40000,0)</f>
        <v>0</v>
      </c>
      <c r="AA47" s="73">
        <f>R47+Y47+Z47</f>
        <v>0</v>
      </c>
      <c r="AB47" s="148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85">
      <c r="A48" s="76">
        <v>0.416666666666667</v>
      </c>
      <c r="B48" s="77">
        <v>0.427083333333334</v>
      </c>
      <c r="C48" s="78">
        <v>50</v>
      </c>
      <c r="D48" s="79">
        <f>ROUND(C48,2)</f>
        <v>50</v>
      </c>
      <c r="E48" s="65">
        <v>301.18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81">
        <f>IF(AND(D48&lt;49.85,G48&gt;0),$C$2*ABS(G48)/40000,(SUMPRODUCT(--(G48&gt;$S48:$U48),(G48-$S48:$U48),($V48:$X48)))*E48/40000)</f>
        <v>0</v>
      </c>
      <c r="Z48" s="150">
        <f>IF(AND(C48&gt;=50.1,G48&lt;0),($A$2)*ABS(G48)/40000,0)</f>
        <v>0</v>
      </c>
      <c r="AA48" s="73">
        <f>R48+Y48+Z48</f>
        <v>0</v>
      </c>
      <c r="AB48" s="148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85">
      <c r="A49" s="76">
        <v>0.427083333333333</v>
      </c>
      <c r="B49" s="77">
        <v>0.4375</v>
      </c>
      <c r="C49" s="78">
        <v>49.99</v>
      </c>
      <c r="D49" s="79">
        <f>ROUND(C49,2)</f>
        <v>49.99</v>
      </c>
      <c r="E49" s="65">
        <v>332.35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81">
        <f>IF(AND(D49&lt;49.85,G49&gt;0),$C$2*ABS(G49)/40000,(SUMPRODUCT(--(G49&gt;$S49:$U49),(G49-$S49:$U49),($V49:$X49)))*E49/40000)</f>
        <v>0</v>
      </c>
      <c r="Z49" s="150">
        <f>IF(AND(C49&gt;=50.1,G49&lt;0),($A$2)*ABS(G49)/40000,0)</f>
        <v>0</v>
      </c>
      <c r="AA49" s="73">
        <f>R49+Y49+Z49</f>
        <v>0</v>
      </c>
      <c r="AB49" s="148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85">
      <c r="A50" s="76">
        <v>0.4375</v>
      </c>
      <c r="B50" s="77">
        <v>0.447916666666667</v>
      </c>
      <c r="C50" s="78">
        <v>50.06</v>
      </c>
      <c r="D50" s="79">
        <f>ROUND(C50,2)</f>
        <v>50.06</v>
      </c>
      <c r="E50" s="65">
        <v>0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81">
        <f>IF(AND(D50&lt;49.85,G50&gt;0),$C$2*ABS(G50)/40000,(SUMPRODUCT(--(G50&gt;$S50:$U50),(G50-$S50:$U50),($V50:$X50)))*E50/40000)</f>
        <v>0</v>
      </c>
      <c r="Z50" s="150">
        <f>IF(AND(C50&gt;=50.1,G50&lt;0),($A$2)*ABS(G50)/40000,0)</f>
        <v>0</v>
      </c>
      <c r="AA50" s="73">
        <f>R50+Y50+Z50</f>
        <v>0</v>
      </c>
      <c r="AB50" s="148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85">
      <c r="A51" s="76">
        <v>0.447916666666667</v>
      </c>
      <c r="B51" s="77">
        <v>0.458333333333334</v>
      </c>
      <c r="C51" s="78">
        <v>50.04</v>
      </c>
      <c r="D51" s="79">
        <f>ROUND(C51,2)</f>
        <v>50.04</v>
      </c>
      <c r="E51" s="65">
        <v>60.24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81">
        <f>IF(AND(D51&lt;49.85,G51&gt;0),$C$2*ABS(G51)/40000,(SUMPRODUCT(--(G51&gt;$S51:$U51),(G51-$S51:$U51),($V51:$X51)))*E51/40000)</f>
        <v>0</v>
      </c>
      <c r="Z51" s="150">
        <f>IF(AND(C51&gt;=50.1,G51&lt;0),($A$2)*ABS(G51)/40000,0)</f>
        <v>0</v>
      </c>
      <c r="AA51" s="73">
        <f>R51+Y51+Z51</f>
        <v>0</v>
      </c>
      <c r="AB51" s="148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85">
      <c r="A52" s="76">
        <v>0.458333333333333</v>
      </c>
      <c r="B52" s="77">
        <v>0.46875</v>
      </c>
      <c r="C52" s="78">
        <v>49.96</v>
      </c>
      <c r="D52" s="79">
        <f>ROUND(C52,2)</f>
        <v>49.96</v>
      </c>
      <c r="E52" s="65">
        <v>425.88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81">
        <f>IF(AND(D52&lt;49.85,G52&gt;0),$C$2*ABS(G52)/40000,(SUMPRODUCT(--(G52&gt;$S52:$U52),(G52-$S52:$U52),($V52:$X52)))*E52/40000)</f>
        <v>0</v>
      </c>
      <c r="Z52" s="150">
        <f>IF(AND(C52&gt;=50.1,G52&lt;0),($A$2)*ABS(G52)/40000,0)</f>
        <v>0</v>
      </c>
      <c r="AA52" s="73">
        <f>R52+Y52+Z52</f>
        <v>0</v>
      </c>
      <c r="AB52" s="148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85">
      <c r="A53" s="76">
        <v>0.46875</v>
      </c>
      <c r="B53" s="77">
        <v>0.479166666666667</v>
      </c>
      <c r="C53" s="78">
        <v>50</v>
      </c>
      <c r="D53" s="79">
        <f>ROUND(C53,2)</f>
        <v>50</v>
      </c>
      <c r="E53" s="65">
        <v>301.18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81">
        <f>IF(AND(D53&lt;49.85,G53&gt;0),$C$2*ABS(G53)/40000,(SUMPRODUCT(--(G53&gt;$S53:$U53),(G53-$S53:$U53),($V53:$X53)))*E53/40000)</f>
        <v>0</v>
      </c>
      <c r="Z53" s="150">
        <f>IF(AND(C53&gt;=50.1,G53&lt;0),($A$2)*ABS(G53)/40000,0)</f>
        <v>0</v>
      </c>
      <c r="AA53" s="73">
        <f>R53+Y53+Z53</f>
        <v>0</v>
      </c>
      <c r="AB53" s="148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85">
      <c r="A54" s="76">
        <v>0.479166666666667</v>
      </c>
      <c r="B54" s="77">
        <v>0.489583333333334</v>
      </c>
      <c r="C54" s="78">
        <v>50.03</v>
      </c>
      <c r="D54" s="79">
        <f>ROUND(C54,2)</f>
        <v>50.03</v>
      </c>
      <c r="E54" s="65">
        <v>120.47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81">
        <f>IF(AND(D54&lt;49.85,G54&gt;0),$C$2*ABS(G54)/40000,(SUMPRODUCT(--(G54&gt;$S54:$U54),(G54-$S54:$U54),($V54:$X54)))*E54/40000)</f>
        <v>0</v>
      </c>
      <c r="Z54" s="150">
        <f>IF(AND(C54&gt;=50.1,G54&lt;0),($A$2)*ABS(G54)/40000,0)</f>
        <v>0</v>
      </c>
      <c r="AA54" s="73">
        <f>R54+Y54+Z54</f>
        <v>0</v>
      </c>
      <c r="AB54" s="148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85">
      <c r="A55" s="76">
        <v>0.489583333333333</v>
      </c>
      <c r="B55" s="77">
        <v>0.5</v>
      </c>
      <c r="C55" s="78">
        <v>50.02</v>
      </c>
      <c r="D55" s="79">
        <f>ROUND(C55,2)</f>
        <v>50.02</v>
      </c>
      <c r="E55" s="65">
        <v>180.71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81">
        <f>IF(AND(D55&lt;49.85,G55&gt;0),$C$2*ABS(G55)/40000,(SUMPRODUCT(--(G55&gt;$S55:$U55),(G55-$S55:$U55),($V55:$X55)))*E55/40000)</f>
        <v>0</v>
      </c>
      <c r="Z55" s="150">
        <f>IF(AND(C55&gt;=50.1,G55&lt;0),($A$2)*ABS(G55)/40000,0)</f>
        <v>0</v>
      </c>
      <c r="AA55" s="73">
        <f>R55+Y55+Z55</f>
        <v>0</v>
      </c>
      <c r="AB55" s="148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85">
      <c r="A56" s="76">
        <v>0.5</v>
      </c>
      <c r="B56" s="77">
        <v>0.510416666666667</v>
      </c>
      <c r="C56" s="78">
        <v>50</v>
      </c>
      <c r="D56" s="79">
        <f>ROUND(C56,2)</f>
        <v>50</v>
      </c>
      <c r="E56" s="65">
        <v>301.18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81">
        <f>IF(AND(D56&lt;49.85,G56&gt;0),$C$2*ABS(G56)/40000,(SUMPRODUCT(--(G56&gt;$S56:$U56),(G56-$S56:$U56),($V56:$X56)))*E56/40000)</f>
        <v>0</v>
      </c>
      <c r="Z56" s="150">
        <f>IF(AND(C56&gt;=50.1,G56&lt;0),($A$2)*ABS(G56)/40000,0)</f>
        <v>0</v>
      </c>
      <c r="AA56" s="73">
        <f>R56+Y56+Z56</f>
        <v>0</v>
      </c>
      <c r="AB56" s="148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85">
      <c r="A57" s="76">
        <v>0.510416666666667</v>
      </c>
      <c r="B57" s="77">
        <v>0.520833333333334</v>
      </c>
      <c r="C57" s="78">
        <v>49.9</v>
      </c>
      <c r="D57" s="79">
        <f>ROUND(C57,2)</f>
        <v>49.9</v>
      </c>
      <c r="E57" s="65">
        <v>612.9400000000001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81">
        <f>IF(AND(D57&lt;49.85,G57&gt;0),$C$2*ABS(G57)/40000,(SUMPRODUCT(--(G57&gt;$S57:$U57),(G57-$S57:$U57),($V57:$X57)))*E57/40000)</f>
        <v>0</v>
      </c>
      <c r="Z57" s="150">
        <f>IF(AND(C57&gt;=50.1,G57&lt;0),($A$2)*ABS(G57)/40000,0)</f>
        <v>0</v>
      </c>
      <c r="AA57" s="73">
        <f>R57+Y57+Z57</f>
        <v>0</v>
      </c>
      <c r="AB57" s="148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85">
      <c r="A58" s="76">
        <v>0.520833333333333</v>
      </c>
      <c r="B58" s="77">
        <v>0.53125</v>
      </c>
      <c r="C58" s="78">
        <v>49.98</v>
      </c>
      <c r="D58" s="79">
        <f>ROUND(C58,2)</f>
        <v>49.98</v>
      </c>
      <c r="E58" s="65">
        <v>363.53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81">
        <f>IF(AND(D58&lt;49.85,G58&gt;0),$C$2*ABS(G58)/40000,(SUMPRODUCT(--(G58&gt;$S58:$U58),(G58-$S58:$U58),($V58:$X58)))*E58/40000)</f>
        <v>0</v>
      </c>
      <c r="Z58" s="150">
        <f>IF(AND(C58&gt;=50.1,G58&lt;0),($A$2)*ABS(G58)/40000,0)</f>
        <v>0</v>
      </c>
      <c r="AA58" s="73">
        <f>R58+Y58+Z58</f>
        <v>0</v>
      </c>
      <c r="AB58" s="148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85">
      <c r="A59" s="76">
        <v>0.53125</v>
      </c>
      <c r="B59" s="77">
        <v>0.541666666666667</v>
      </c>
      <c r="C59" s="78">
        <v>50</v>
      </c>
      <c r="D59" s="79">
        <f>ROUND(C59,2)</f>
        <v>50</v>
      </c>
      <c r="E59" s="65">
        <v>301.18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81">
        <f>IF(AND(D59&lt;49.85,G59&gt;0),$C$2*ABS(G59)/40000,(SUMPRODUCT(--(G59&gt;$S59:$U59),(G59-$S59:$U59),($V59:$X59)))*E59/40000)</f>
        <v>0</v>
      </c>
      <c r="Z59" s="150">
        <f>IF(AND(C59&gt;=50.1,G59&lt;0),($A$2)*ABS(G59)/40000,0)</f>
        <v>0</v>
      </c>
      <c r="AA59" s="73">
        <f>R59+Y59+Z59</f>
        <v>0</v>
      </c>
      <c r="AB59" s="148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85">
      <c r="A60" s="76">
        <v>0.541666666666667</v>
      </c>
      <c r="B60" s="77">
        <v>0.552083333333334</v>
      </c>
      <c r="C60" s="78">
        <v>50.01</v>
      </c>
      <c r="D60" s="79">
        <f>ROUND(C60,2)</f>
        <v>50.01</v>
      </c>
      <c r="E60" s="65">
        <v>240.94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81">
        <f>IF(AND(D60&lt;49.85,G60&gt;0),$C$2*ABS(G60)/40000,(SUMPRODUCT(--(G60&gt;$S60:$U60),(G60-$S60:$U60),($V60:$X60)))*E60/40000)</f>
        <v>0</v>
      </c>
      <c r="Z60" s="150">
        <f>IF(AND(C60&gt;=50.1,G60&lt;0),($A$2)*ABS(G60)/40000,0)</f>
        <v>0</v>
      </c>
      <c r="AA60" s="73">
        <f>R60+Y60+Z60</f>
        <v>0</v>
      </c>
      <c r="AB60" s="148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85">
      <c r="A61" s="76">
        <v>0.552083333333333</v>
      </c>
      <c r="B61" s="77">
        <v>0.5625</v>
      </c>
      <c r="C61" s="78">
        <v>50.01</v>
      </c>
      <c r="D61" s="79">
        <f>ROUND(C61,2)</f>
        <v>50.01</v>
      </c>
      <c r="E61" s="65">
        <v>240.94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81">
        <f>IF(AND(D61&lt;49.85,G61&gt;0),$C$2*ABS(G61)/40000,(SUMPRODUCT(--(G61&gt;$S61:$U61),(G61-$S61:$U61),($V61:$X61)))*E61/40000)</f>
        <v>0</v>
      </c>
      <c r="Z61" s="150">
        <f>IF(AND(C61&gt;=50.1,G61&lt;0),($A$2)*ABS(G61)/40000,0)</f>
        <v>0</v>
      </c>
      <c r="AA61" s="73">
        <f>R61+Y61+Z61</f>
        <v>0</v>
      </c>
      <c r="AB61" s="148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85">
      <c r="A62" s="76">
        <v>0.5625</v>
      </c>
      <c r="B62" s="77">
        <v>0.572916666666667</v>
      </c>
      <c r="C62" s="78">
        <v>50</v>
      </c>
      <c r="D62" s="79">
        <f>ROUND(C62,2)</f>
        <v>50</v>
      </c>
      <c r="E62" s="65">
        <v>301.18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81">
        <f>IF(AND(D62&lt;49.85,G62&gt;0),$C$2*ABS(G62)/40000,(SUMPRODUCT(--(G62&gt;$S62:$U62),(G62-$S62:$U62),($V62:$X62)))*E62/40000)</f>
        <v>0</v>
      </c>
      <c r="Z62" s="150">
        <f>IF(AND(C62&gt;=50.1,G62&lt;0),($A$2)*ABS(G62)/40000,0)</f>
        <v>0</v>
      </c>
      <c r="AA62" s="73">
        <f>R62+Y62+Z62</f>
        <v>0</v>
      </c>
      <c r="AB62" s="148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85">
      <c r="A63" s="76">
        <v>0.572916666666667</v>
      </c>
      <c r="B63" s="77">
        <v>0.583333333333334</v>
      </c>
      <c r="C63" s="78">
        <v>50.02</v>
      </c>
      <c r="D63" s="79">
        <f>ROUND(C63,2)</f>
        <v>50.02</v>
      </c>
      <c r="E63" s="65">
        <v>180.71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81">
        <f>IF(AND(D63&lt;49.85,G63&gt;0),$C$2*ABS(G63)/40000,(SUMPRODUCT(--(G63&gt;$S63:$U63),(G63-$S63:$U63),($V63:$X63)))*E63/40000)</f>
        <v>0</v>
      </c>
      <c r="Z63" s="150">
        <f>IF(AND(C63&gt;=50.1,G63&lt;0),($A$2)*ABS(G63)/40000,0)</f>
        <v>0</v>
      </c>
      <c r="AA63" s="73">
        <f>R63+Y63+Z63</f>
        <v>0</v>
      </c>
      <c r="AB63" s="148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85">
      <c r="A64" s="76">
        <v>0.583333333333333</v>
      </c>
      <c r="B64" s="77">
        <v>0.59375</v>
      </c>
      <c r="C64" s="78">
        <v>50.03</v>
      </c>
      <c r="D64" s="79">
        <f>ROUND(C64,2)</f>
        <v>50.03</v>
      </c>
      <c r="E64" s="65">
        <v>120.47</v>
      </c>
      <c r="F64" s="66">
        <v>24.79</v>
      </c>
      <c r="G64" s="80">
        <v>0</v>
      </c>
      <c r="H64" s="68">
        <f>MAX(G64,-0.12*F64)</f>
        <v>0</v>
      </c>
      <c r="I64" s="68">
        <f>IF(ABS(F64)&lt;=10,0.5,IF(ABS(F64)&lt;=25,1,IF(ABS(F64)&lt;=100,2,10)))</f>
        <v>1</v>
      </c>
      <c r="J64" s="69">
        <f>IF(G64&lt;-I64,1,0)</f>
        <v>0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0</v>
      </c>
      <c r="S64" s="65">
        <f>MIN($S$6/100*F64,150)</f>
        <v>2.9748</v>
      </c>
      <c r="T64" s="65">
        <f>MIN($T$6/100*F64,200)</f>
        <v>3.7185</v>
      </c>
      <c r="U64" s="65">
        <f>MIN($U$6/100*F64,250)</f>
        <v>4.958</v>
      </c>
      <c r="V64" s="65">
        <v>0.2</v>
      </c>
      <c r="W64" s="65">
        <v>0.2</v>
      </c>
      <c r="X64" s="65">
        <v>0.6</v>
      </c>
      <c r="Y64" s="81">
        <f>IF(AND(D64&lt;49.85,G64&gt;0),$C$2*ABS(G64)/40000,(SUMPRODUCT(--(G64&gt;$S64:$U64),(G64-$S64:$U64),($V64:$X64)))*E64/40000)</f>
        <v>0</v>
      </c>
      <c r="Z64" s="150">
        <f>IF(AND(C64&gt;=50.1,G64&lt;0),($A$2)*ABS(G64)/40000,0)</f>
        <v>0</v>
      </c>
      <c r="AA64" s="73">
        <f>R64+Y64+Z64</f>
        <v>0</v>
      </c>
      <c r="AB64" s="148">
        <f>IF(AA64&gt;=0,AA64,"")</f>
        <v>0</v>
      </c>
      <c r="AC64" s="82" t="str">
        <f>IF(AA64&lt;0,AA64,"")</f>
        <v/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85">
      <c r="A65" s="76">
        <v>0.59375</v>
      </c>
      <c r="B65" s="77">
        <v>0.604166666666667</v>
      </c>
      <c r="C65" s="78">
        <v>49.97</v>
      </c>
      <c r="D65" s="79">
        <f>ROUND(C65,2)</f>
        <v>49.97</v>
      </c>
      <c r="E65" s="65">
        <v>394.71</v>
      </c>
      <c r="F65" s="66">
        <v>24.79</v>
      </c>
      <c r="G65" s="80">
        <v>0</v>
      </c>
      <c r="H65" s="68">
        <f>MAX(G65,-0.12*F65)</f>
        <v>0</v>
      </c>
      <c r="I65" s="68">
        <f>IF(ABS(F65)&lt;=10,0.5,IF(ABS(F65)&lt;=25,1,IF(ABS(F65)&lt;=100,2,10)))</f>
        <v>1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0</v>
      </c>
      <c r="S65" s="65">
        <f>MIN($S$6/100*F65,150)</f>
        <v>2.9748</v>
      </c>
      <c r="T65" s="65">
        <f>MIN($T$6/100*F65,200)</f>
        <v>3.7185</v>
      </c>
      <c r="U65" s="65">
        <f>MIN($U$6/100*F65,250)</f>
        <v>4.958</v>
      </c>
      <c r="V65" s="65">
        <v>0.2</v>
      </c>
      <c r="W65" s="65">
        <v>0.2</v>
      </c>
      <c r="X65" s="65">
        <v>0.6</v>
      </c>
      <c r="Y65" s="81">
        <f>IF(AND(D65&lt;49.85,G65&gt;0),$C$2*ABS(G65)/40000,(SUMPRODUCT(--(G65&gt;$S65:$U65),(G65-$S65:$U65),($V65:$X65)))*E65/40000)</f>
        <v>0</v>
      </c>
      <c r="Z65" s="150">
        <f>IF(AND(C65&gt;=50.1,G65&lt;0),($A$2)*ABS(G65)/40000,0)</f>
        <v>0</v>
      </c>
      <c r="AA65" s="73">
        <f>R65+Y65+Z65</f>
        <v>0</v>
      </c>
      <c r="AB65" s="148">
        <f>IF(AA65&gt;=0,AA65,"")</f>
        <v>0</v>
      </c>
      <c r="AC65" s="82" t="str">
        <f>IF(AA65&lt;0,AA65,"")</f>
        <v/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85">
      <c r="A66" s="76">
        <v>0.604166666666667</v>
      </c>
      <c r="B66" s="77">
        <v>0.614583333333334</v>
      </c>
      <c r="C66" s="78">
        <v>50.02</v>
      </c>
      <c r="D66" s="79">
        <f>ROUND(C66,2)</f>
        <v>50.02</v>
      </c>
      <c r="E66" s="65">
        <v>180.71</v>
      </c>
      <c r="F66" s="66">
        <v>24.79</v>
      </c>
      <c r="G66" s="80">
        <v>0</v>
      </c>
      <c r="H66" s="68">
        <f>MAX(G66,-0.12*F66)</f>
        <v>0</v>
      </c>
      <c r="I66" s="68">
        <f>IF(ABS(F66)&lt;=10,0.5,IF(ABS(F66)&lt;=25,1,IF(ABS(F66)&lt;=100,2,10)))</f>
        <v>1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2.9748</v>
      </c>
      <c r="T66" s="65">
        <f>MIN($T$6/100*F66,200)</f>
        <v>3.7185</v>
      </c>
      <c r="U66" s="65">
        <f>MIN($U$6/100*F66,250)</f>
        <v>4.958</v>
      </c>
      <c r="V66" s="65">
        <v>0.2</v>
      </c>
      <c r="W66" s="65">
        <v>0.2</v>
      </c>
      <c r="X66" s="65">
        <v>0.6</v>
      </c>
      <c r="Y66" s="81">
        <f>IF(AND(D66&lt;49.85,G66&gt;0),$C$2*ABS(G66)/40000,(SUMPRODUCT(--(G66&gt;$S66:$U66),(G66-$S66:$U66),($V66:$X66)))*E66/40000)</f>
        <v>0</v>
      </c>
      <c r="Z66" s="150">
        <f>IF(AND(C66&gt;=50.1,G66&lt;0),($A$2)*ABS(G66)/40000,0)</f>
        <v>0</v>
      </c>
      <c r="AA66" s="73">
        <f>R66+Y66+Z66</f>
        <v>0</v>
      </c>
      <c r="AB66" s="148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85">
      <c r="A67" s="76">
        <v>0.614583333333333</v>
      </c>
      <c r="B67" s="77">
        <v>0.625</v>
      </c>
      <c r="C67" s="78">
        <v>49.97</v>
      </c>
      <c r="D67" s="79">
        <f>ROUND(C67,2)</f>
        <v>49.97</v>
      </c>
      <c r="E67" s="65">
        <v>394.71</v>
      </c>
      <c r="F67" s="66">
        <v>24.79</v>
      </c>
      <c r="G67" s="80">
        <v>0</v>
      </c>
      <c r="H67" s="68">
        <f>MAX(G67,-0.12*F67)</f>
        <v>0</v>
      </c>
      <c r="I67" s="68">
        <f>IF(ABS(F67)&lt;=10,0.5,IF(ABS(F67)&lt;=25,1,IF(ABS(F67)&lt;=100,2,10)))</f>
        <v>1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0</v>
      </c>
      <c r="S67" s="65">
        <f>MIN($S$6/100*F67,150)</f>
        <v>2.9748</v>
      </c>
      <c r="T67" s="65">
        <f>MIN($T$6/100*F67,200)</f>
        <v>3.7185</v>
      </c>
      <c r="U67" s="65">
        <f>MIN($U$6/100*F67,250)</f>
        <v>4.958</v>
      </c>
      <c r="V67" s="65">
        <v>0.2</v>
      </c>
      <c r="W67" s="65">
        <v>0.2</v>
      </c>
      <c r="X67" s="65">
        <v>0.6</v>
      </c>
      <c r="Y67" s="81">
        <f>IF(AND(D67&lt;49.85,G67&gt;0),$C$2*ABS(G67)/40000,(SUMPRODUCT(--(G67&gt;$S67:$U67),(G67-$S67:$U67),($V67:$X67)))*E67/40000)</f>
        <v>0</v>
      </c>
      <c r="Z67" s="150">
        <f>IF(AND(C67&gt;=50.1,G67&lt;0),($A$2)*ABS(G67)/40000,0)</f>
        <v>0</v>
      </c>
      <c r="AA67" s="73">
        <f>R67+Y67+Z67</f>
        <v>0</v>
      </c>
      <c r="AB67" s="148">
        <f>IF(AA67&gt;=0,AA67,"")</f>
        <v>0</v>
      </c>
      <c r="AC67" s="82" t="str">
        <f>IF(AA67&lt;0,AA67,"")</f>
        <v/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85">
      <c r="A68" s="76">
        <v>0.625</v>
      </c>
      <c r="B68" s="77">
        <v>0.635416666666667</v>
      </c>
      <c r="C68" s="78">
        <v>50.02</v>
      </c>
      <c r="D68" s="79">
        <f>ROUND(C68,2)</f>
        <v>50.02</v>
      </c>
      <c r="E68" s="65">
        <v>180.71</v>
      </c>
      <c r="F68" s="66">
        <v>24.79</v>
      </c>
      <c r="G68" s="80">
        <v>0</v>
      </c>
      <c r="H68" s="68">
        <f>MAX(G68,-0.12*F68)</f>
        <v>0</v>
      </c>
      <c r="I68" s="68">
        <f>IF(ABS(F68)&lt;=10,0.5,IF(ABS(F68)&lt;=25,1,IF(ABS(F68)&lt;=100,2,10)))</f>
        <v>1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0</v>
      </c>
      <c r="S68" s="65">
        <f>MIN($S$6/100*F68,150)</f>
        <v>2.9748</v>
      </c>
      <c r="T68" s="65">
        <f>MIN($T$6/100*F68,200)</f>
        <v>3.7185</v>
      </c>
      <c r="U68" s="65">
        <f>MIN($U$6/100*F68,250)</f>
        <v>4.958</v>
      </c>
      <c r="V68" s="65">
        <v>0.2</v>
      </c>
      <c r="W68" s="65">
        <v>0.2</v>
      </c>
      <c r="X68" s="65">
        <v>0.6</v>
      </c>
      <c r="Y68" s="81">
        <f>IF(AND(D68&lt;49.85,G68&gt;0),$C$2*ABS(G68)/40000,(SUMPRODUCT(--(G68&gt;$S68:$U68),(G68-$S68:$U68),($V68:$X68)))*E68/40000)</f>
        <v>0</v>
      </c>
      <c r="Z68" s="150">
        <f>IF(AND(C68&gt;=50.1,G68&lt;0),($A$2)*ABS(G68)/40000,0)</f>
        <v>0</v>
      </c>
      <c r="AA68" s="73">
        <f>R68+Y68+Z68</f>
        <v>0</v>
      </c>
      <c r="AB68" s="148">
        <f>IF(AA68&gt;=0,AA68,"")</f>
        <v>0</v>
      </c>
      <c r="AC68" s="82" t="str">
        <f>IF(AA68&lt;0,AA68,"")</f>
        <v/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85">
      <c r="A69" s="76">
        <v>0.635416666666667</v>
      </c>
      <c r="B69" s="77">
        <v>0.645833333333334</v>
      </c>
      <c r="C69" s="78">
        <v>49.94</v>
      </c>
      <c r="D69" s="79">
        <f>ROUND(C69,2)</f>
        <v>49.94</v>
      </c>
      <c r="E69" s="65">
        <v>488.24</v>
      </c>
      <c r="F69" s="66">
        <v>24.79</v>
      </c>
      <c r="G69" s="80">
        <v>0</v>
      </c>
      <c r="H69" s="68">
        <f>MAX(G69,-0.12*F69)</f>
        <v>0</v>
      </c>
      <c r="I69" s="68">
        <f>IF(ABS(F69)&lt;=10,0.5,IF(ABS(F69)&lt;=25,1,IF(ABS(F69)&lt;=100,2,10)))</f>
        <v>1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0</v>
      </c>
      <c r="S69" s="65">
        <f>MIN($S$6/100*F69,150)</f>
        <v>2.9748</v>
      </c>
      <c r="T69" s="65">
        <f>MIN($T$6/100*F69,200)</f>
        <v>3.7185</v>
      </c>
      <c r="U69" s="65">
        <f>MIN($U$6/100*F69,250)</f>
        <v>4.958</v>
      </c>
      <c r="V69" s="65">
        <v>0.2</v>
      </c>
      <c r="W69" s="65">
        <v>0.2</v>
      </c>
      <c r="X69" s="65">
        <v>0.6</v>
      </c>
      <c r="Y69" s="81">
        <f>IF(AND(D69&lt;49.85,G69&gt;0),$C$2*ABS(G69)/40000,(SUMPRODUCT(--(G69&gt;$S69:$U69),(G69-$S69:$U69),($V69:$X69)))*E69/40000)</f>
        <v>0</v>
      </c>
      <c r="Z69" s="150">
        <f>IF(AND(C69&gt;=50.1,G69&lt;0),($A$2)*ABS(G69)/40000,0)</f>
        <v>0</v>
      </c>
      <c r="AA69" s="73">
        <f>R69+Y69+Z69</f>
        <v>0</v>
      </c>
      <c r="AB69" s="148">
        <f>IF(AA69&gt;=0,AA69,"")</f>
        <v>0</v>
      </c>
      <c r="AC69" s="82" t="str">
        <f>IF(AA69&lt;0,AA69,"")</f>
        <v/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85">
      <c r="A70" s="76">
        <v>0.645833333333333</v>
      </c>
      <c r="B70" s="77">
        <v>0.65625</v>
      </c>
      <c r="C70" s="78">
        <v>50.01</v>
      </c>
      <c r="D70" s="79">
        <f>ROUND(C70,2)</f>
        <v>50.01</v>
      </c>
      <c r="E70" s="65">
        <v>240.94</v>
      </c>
      <c r="F70" s="66">
        <v>24.79</v>
      </c>
      <c r="G70" s="80">
        <v>0</v>
      </c>
      <c r="H70" s="68">
        <f>MAX(G70,-0.12*F70)</f>
        <v>0</v>
      </c>
      <c r="I70" s="68">
        <f>IF(ABS(F70)&lt;=10,0.5,IF(ABS(F70)&lt;=25,1,IF(ABS(F70)&lt;=100,2,10)))</f>
        <v>1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0</v>
      </c>
      <c r="S70" s="65">
        <f>MIN($S$6/100*F70,150)</f>
        <v>2.9748</v>
      </c>
      <c r="T70" s="65">
        <f>MIN($T$6/100*F70,200)</f>
        <v>3.7185</v>
      </c>
      <c r="U70" s="65">
        <f>MIN($U$6/100*F70,250)</f>
        <v>4.958</v>
      </c>
      <c r="V70" s="65">
        <v>0.2</v>
      </c>
      <c r="W70" s="65">
        <v>0.2</v>
      </c>
      <c r="X70" s="65">
        <v>0.6</v>
      </c>
      <c r="Y70" s="81">
        <f>IF(AND(D70&lt;49.85,G70&gt;0),$C$2*ABS(G70)/40000,(SUMPRODUCT(--(G70&gt;$S70:$U70),(G70-$S70:$U70),($V70:$X70)))*E70/40000)</f>
        <v>0</v>
      </c>
      <c r="Z70" s="150">
        <f>IF(AND(C70&gt;=50.1,G70&lt;0),($A$2)*ABS(G70)/40000,0)</f>
        <v>0</v>
      </c>
      <c r="AA70" s="73">
        <f>R70+Y70+Z70</f>
        <v>0</v>
      </c>
      <c r="AB70" s="148">
        <f>IF(AA70&gt;=0,AA70,"")</f>
        <v>0</v>
      </c>
      <c r="AC70" s="82" t="str">
        <f>IF(AA70&lt;0,AA70,"")</f>
        <v/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85">
      <c r="A71" s="76">
        <v>0.65625</v>
      </c>
      <c r="B71" s="77">
        <v>0.666666666666667</v>
      </c>
      <c r="C71" s="78">
        <v>49.99</v>
      </c>
      <c r="D71" s="79">
        <f>ROUND(C71,2)</f>
        <v>49.99</v>
      </c>
      <c r="E71" s="65">
        <v>332.35</v>
      </c>
      <c r="F71" s="66">
        <v>24.79</v>
      </c>
      <c r="G71" s="80">
        <v>0</v>
      </c>
      <c r="H71" s="68">
        <f>MAX(G71,-0.12*F71)</f>
        <v>0</v>
      </c>
      <c r="I71" s="68">
        <f>IF(ABS(F71)&lt;=10,0.5,IF(ABS(F71)&lt;=25,1,IF(ABS(F71)&lt;=100,2,10)))</f>
        <v>1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2.9748</v>
      </c>
      <c r="T71" s="65">
        <f>MIN($T$6/100*F71,200)</f>
        <v>3.7185</v>
      </c>
      <c r="U71" s="65">
        <f>MIN($U$6/100*F71,250)</f>
        <v>4.958</v>
      </c>
      <c r="V71" s="65">
        <v>0.2</v>
      </c>
      <c r="W71" s="65">
        <v>0.2</v>
      </c>
      <c r="X71" s="65">
        <v>0.6</v>
      </c>
      <c r="Y71" s="81">
        <f>IF(AND(D71&lt;49.85,G71&gt;0),$C$2*ABS(G71)/40000,(SUMPRODUCT(--(G71&gt;$S71:$U71),(G71-$S71:$U71),($V71:$X71)))*E71/40000)</f>
        <v>0</v>
      </c>
      <c r="Z71" s="150">
        <f>IF(AND(C71&gt;=50.1,G71&lt;0),($A$2)*ABS(G71)/40000,0)</f>
        <v>0</v>
      </c>
      <c r="AA71" s="73">
        <f>R71+Y71+Z71</f>
        <v>0</v>
      </c>
      <c r="AB71" s="148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85">
      <c r="A72" s="76">
        <v>0.666666666666667</v>
      </c>
      <c r="B72" s="77">
        <v>0.677083333333334</v>
      </c>
      <c r="C72" s="78">
        <v>50.02</v>
      </c>
      <c r="D72" s="79">
        <f>ROUND(C72,2)</f>
        <v>50.02</v>
      </c>
      <c r="E72" s="65">
        <v>180.71</v>
      </c>
      <c r="F72" s="66">
        <v>24.79</v>
      </c>
      <c r="G72" s="80">
        <v>0</v>
      </c>
      <c r="H72" s="68">
        <f>MAX(G72,-0.12*F72)</f>
        <v>0</v>
      </c>
      <c r="I72" s="68">
        <f>IF(ABS(F72)&lt;=10,0.5,IF(ABS(F72)&lt;=25,1,IF(ABS(F72)&lt;=100,2,10)))</f>
        <v>1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2.9748</v>
      </c>
      <c r="T72" s="65">
        <f>MIN($T$6/100*F72,200)</f>
        <v>3.7185</v>
      </c>
      <c r="U72" s="65">
        <f>MIN($U$6/100*F72,250)</f>
        <v>4.958</v>
      </c>
      <c r="V72" s="65">
        <v>0.2</v>
      </c>
      <c r="W72" s="65">
        <v>0.2</v>
      </c>
      <c r="X72" s="65">
        <v>0.6</v>
      </c>
      <c r="Y72" s="81">
        <f>IF(AND(D72&lt;49.85,G72&gt;0),$C$2*ABS(G72)/40000,(SUMPRODUCT(--(G72&gt;$S72:$U72),(G72-$S72:$U72),($V72:$X72)))*E72/40000)</f>
        <v>0</v>
      </c>
      <c r="Z72" s="150">
        <f>IF(AND(C72&gt;=50.1,G72&lt;0),($A$2)*ABS(G72)/40000,0)</f>
        <v>0</v>
      </c>
      <c r="AA72" s="73">
        <f>R72+Y72+Z72</f>
        <v>0</v>
      </c>
      <c r="AB72" s="148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85">
      <c r="A73" s="76">
        <v>0.677083333333333</v>
      </c>
      <c r="B73" s="77">
        <v>0.6875</v>
      </c>
      <c r="C73" s="78">
        <v>49.94</v>
      </c>
      <c r="D73" s="79">
        <f>ROUND(C73,2)</f>
        <v>49.94</v>
      </c>
      <c r="E73" s="65">
        <v>488.24</v>
      </c>
      <c r="F73" s="66">
        <v>24.79</v>
      </c>
      <c r="G73" s="80">
        <v>0</v>
      </c>
      <c r="H73" s="68">
        <f>MAX(G73,-0.12*F73)</f>
        <v>0</v>
      </c>
      <c r="I73" s="68">
        <f>IF(ABS(F73)&lt;=10,0.5,IF(ABS(F73)&lt;=25,1,IF(ABS(F73)&lt;=100,2,10)))</f>
        <v>1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2.9748</v>
      </c>
      <c r="T73" s="65">
        <f>MIN($T$6/100*F73,200)</f>
        <v>3.7185</v>
      </c>
      <c r="U73" s="65">
        <f>MIN($U$6/100*F73,250)</f>
        <v>4.958</v>
      </c>
      <c r="V73" s="65">
        <v>0.2</v>
      </c>
      <c r="W73" s="65">
        <v>0.2</v>
      </c>
      <c r="X73" s="65">
        <v>0.6</v>
      </c>
      <c r="Y73" s="81">
        <f>IF(AND(D73&lt;49.85,G73&gt;0),$C$2*ABS(G73)/40000,(SUMPRODUCT(--(G73&gt;$S73:$U73),(G73-$S73:$U73),($V73:$X73)))*E73/40000)</f>
        <v>0</v>
      </c>
      <c r="Z73" s="150">
        <f>IF(AND(C73&gt;=50.1,G73&lt;0),($A$2)*ABS(G73)/40000,0)</f>
        <v>0</v>
      </c>
      <c r="AA73" s="73">
        <f>R73+Y73+Z73</f>
        <v>0</v>
      </c>
      <c r="AB73" s="148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85">
      <c r="A74" s="76">
        <v>0.6875</v>
      </c>
      <c r="B74" s="77">
        <v>0.697916666666667</v>
      </c>
      <c r="C74" s="78">
        <v>50.01</v>
      </c>
      <c r="D74" s="79">
        <f>ROUND(C74,2)</f>
        <v>50.01</v>
      </c>
      <c r="E74" s="65">
        <v>240.94</v>
      </c>
      <c r="F74" s="66">
        <v>24.79</v>
      </c>
      <c r="G74" s="80">
        <v>0</v>
      </c>
      <c r="H74" s="68">
        <f>MAX(G74,-0.12*F74)</f>
        <v>0</v>
      </c>
      <c r="I74" s="68">
        <f>IF(ABS(F74)&lt;=10,0.5,IF(ABS(F74)&lt;=25,1,IF(ABS(F74)&lt;=100,2,10)))</f>
        <v>1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2.9748</v>
      </c>
      <c r="T74" s="65">
        <f>MIN($T$6/100*F74,200)</f>
        <v>3.7185</v>
      </c>
      <c r="U74" s="65">
        <f>MIN($U$6/100*F74,250)</f>
        <v>4.958</v>
      </c>
      <c r="V74" s="65">
        <v>0.2</v>
      </c>
      <c r="W74" s="65">
        <v>0.2</v>
      </c>
      <c r="X74" s="65">
        <v>0.6</v>
      </c>
      <c r="Y74" s="81">
        <f>IF(AND(D74&lt;49.85,G74&gt;0),$C$2*ABS(G74)/40000,(SUMPRODUCT(--(G74&gt;$S74:$U74),(G74-$S74:$U74),($V74:$X74)))*E74/40000)</f>
        <v>0</v>
      </c>
      <c r="Z74" s="150">
        <f>IF(AND(C74&gt;=50.1,G74&lt;0),($A$2)*ABS(G74)/40000,0)</f>
        <v>0</v>
      </c>
      <c r="AA74" s="73">
        <f>R74+Y74+Z74</f>
        <v>0</v>
      </c>
      <c r="AB74" s="148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85">
      <c r="A75" s="76">
        <v>0.697916666666667</v>
      </c>
      <c r="B75" s="77">
        <v>0.708333333333334</v>
      </c>
      <c r="C75" s="78">
        <v>49.97</v>
      </c>
      <c r="D75" s="79">
        <f>ROUND(C75,2)</f>
        <v>49.97</v>
      </c>
      <c r="E75" s="65">
        <v>394.71</v>
      </c>
      <c r="F75" s="66">
        <v>24.79</v>
      </c>
      <c r="G75" s="80">
        <v>0</v>
      </c>
      <c r="H75" s="68">
        <f>MAX(G75,-0.12*F75)</f>
        <v>0</v>
      </c>
      <c r="I75" s="68">
        <f>IF(ABS(F75)&lt;=10,0.5,IF(ABS(F75)&lt;=25,1,IF(ABS(F75)&lt;=100,2,10)))</f>
        <v>1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2.9748</v>
      </c>
      <c r="T75" s="65">
        <f>MIN($T$6/100*F75,200)</f>
        <v>3.7185</v>
      </c>
      <c r="U75" s="65">
        <f>MIN($U$6/100*F75,250)</f>
        <v>4.958</v>
      </c>
      <c r="V75" s="65">
        <v>0.2</v>
      </c>
      <c r="W75" s="65">
        <v>0.2</v>
      </c>
      <c r="X75" s="65">
        <v>0.6</v>
      </c>
      <c r="Y75" s="81">
        <f>IF(AND(D75&lt;49.85,G75&gt;0),$C$2*ABS(G75)/40000,(SUMPRODUCT(--(G75&gt;$S75:$U75),(G75-$S75:$U75),($V75:$X75)))*E75/40000)</f>
        <v>0</v>
      </c>
      <c r="Z75" s="150">
        <f>IF(AND(C75&gt;=50.1,G75&lt;0),($A$2)*ABS(G75)/40000,0)</f>
        <v>0</v>
      </c>
      <c r="AA75" s="73">
        <f>R75+Y75+Z75</f>
        <v>0</v>
      </c>
      <c r="AB75" s="148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85">
      <c r="A76" s="76">
        <v>0.708333333333333</v>
      </c>
      <c r="B76" s="77">
        <v>0.71875</v>
      </c>
      <c r="C76" s="78">
        <v>50.02</v>
      </c>
      <c r="D76" s="79">
        <f>ROUND(C76,2)</f>
        <v>50.02</v>
      </c>
      <c r="E76" s="65">
        <v>180.71</v>
      </c>
      <c r="F76" s="66">
        <v>24.79</v>
      </c>
      <c r="G76" s="80">
        <v>0</v>
      </c>
      <c r="H76" s="68">
        <f>MAX(G76,-0.12*F76)</f>
        <v>0</v>
      </c>
      <c r="I76" s="68">
        <f>IF(ABS(F76)&lt;=10,0.5,IF(ABS(F76)&lt;=25,1,IF(ABS(F76)&lt;=100,2,10)))</f>
        <v>1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2.9748</v>
      </c>
      <c r="T76" s="65">
        <f>MIN($T$6/100*F76,200)</f>
        <v>3.7185</v>
      </c>
      <c r="U76" s="65">
        <f>MIN($U$6/100*F76,250)</f>
        <v>4.958</v>
      </c>
      <c r="V76" s="65">
        <v>0.2</v>
      </c>
      <c r="W76" s="65">
        <v>0.2</v>
      </c>
      <c r="X76" s="65">
        <v>0.6</v>
      </c>
      <c r="Y76" s="81">
        <f>IF(AND(D76&lt;49.85,G76&gt;0),$C$2*ABS(G76)/40000,(SUMPRODUCT(--(G76&gt;$S76:$U76),(G76-$S76:$U76),($V76:$X76)))*E76/40000)</f>
        <v>0</v>
      </c>
      <c r="Z76" s="150">
        <f>IF(AND(C76&gt;=50.1,G76&lt;0),($A$2)*ABS(G76)/40000,0)</f>
        <v>0</v>
      </c>
      <c r="AA76" s="73">
        <f>R76+Y76+Z76</f>
        <v>0</v>
      </c>
      <c r="AB76" s="148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85">
      <c r="A77" s="76">
        <v>0.71875</v>
      </c>
      <c r="B77" s="77">
        <v>0.729166666666667</v>
      </c>
      <c r="C77" s="78">
        <v>49.96</v>
      </c>
      <c r="D77" s="79">
        <f>ROUND(C77,2)</f>
        <v>49.96</v>
      </c>
      <c r="E77" s="65">
        <v>425.88</v>
      </c>
      <c r="F77" s="66">
        <v>24.79</v>
      </c>
      <c r="G77" s="80">
        <v>0</v>
      </c>
      <c r="H77" s="68">
        <f>MAX(G77,-0.12*F77)</f>
        <v>0</v>
      </c>
      <c r="I77" s="68">
        <f>IF(ABS(F77)&lt;=10,0.5,IF(ABS(F77)&lt;=25,1,IF(ABS(F77)&lt;=100,2,10)))</f>
        <v>1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2.9748</v>
      </c>
      <c r="T77" s="65">
        <f>MIN($T$6/100*F77,200)</f>
        <v>3.7185</v>
      </c>
      <c r="U77" s="65">
        <f>MIN($U$6/100*F77,250)</f>
        <v>4.958</v>
      </c>
      <c r="V77" s="65">
        <v>0.2</v>
      </c>
      <c r="W77" s="65">
        <v>0.2</v>
      </c>
      <c r="X77" s="65">
        <v>0.6</v>
      </c>
      <c r="Y77" s="81">
        <f>IF(AND(D77&lt;49.85,G77&gt;0),$C$2*ABS(G77)/40000,(SUMPRODUCT(--(G77&gt;$S77:$U77),(G77-$S77:$U77),($V77:$X77)))*E77/40000)</f>
        <v>0</v>
      </c>
      <c r="Z77" s="150">
        <f>IF(AND(C77&gt;=50.1,G77&lt;0),($A$2)*ABS(G77)/40000,0)</f>
        <v>0</v>
      </c>
      <c r="AA77" s="73">
        <f>R77+Y77+Z77</f>
        <v>0</v>
      </c>
      <c r="AB77" s="148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85">
      <c r="A78" s="76">
        <v>0.729166666666667</v>
      </c>
      <c r="B78" s="77">
        <v>0.739583333333334</v>
      </c>
      <c r="C78" s="78">
        <v>49.99</v>
      </c>
      <c r="D78" s="79">
        <f>ROUND(C78,2)</f>
        <v>49.99</v>
      </c>
      <c r="E78" s="65">
        <v>332.35</v>
      </c>
      <c r="F78" s="66">
        <v>24.79</v>
      </c>
      <c r="G78" s="80">
        <v>0</v>
      </c>
      <c r="H78" s="68">
        <f>MAX(G78,-0.12*F78)</f>
        <v>0</v>
      </c>
      <c r="I78" s="68">
        <f>IF(ABS(F78)&lt;=10,0.5,IF(ABS(F78)&lt;=25,1,IF(ABS(F78)&lt;=100,2,10)))</f>
        <v>1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2.9748</v>
      </c>
      <c r="T78" s="65">
        <f>MIN($T$6/100*F78,200)</f>
        <v>3.7185</v>
      </c>
      <c r="U78" s="65">
        <f>MIN($U$6/100*F78,250)</f>
        <v>4.958</v>
      </c>
      <c r="V78" s="65">
        <v>0.2</v>
      </c>
      <c r="W78" s="65">
        <v>0.2</v>
      </c>
      <c r="X78" s="65">
        <v>0.6</v>
      </c>
      <c r="Y78" s="81">
        <f>IF(AND(D78&lt;49.85,G78&gt;0),$C$2*ABS(G78)/40000,(SUMPRODUCT(--(G78&gt;$S78:$U78),(G78-$S78:$U78),($V78:$X78)))*E78/40000)</f>
        <v>0</v>
      </c>
      <c r="Z78" s="150">
        <f>IF(AND(C78&gt;=50.1,G78&lt;0),($A$2)*ABS(G78)/40000,0)</f>
        <v>0</v>
      </c>
      <c r="AA78" s="73">
        <f>R78+Y78+Z78</f>
        <v>0</v>
      </c>
      <c r="AB78" s="148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85">
      <c r="A79" s="76">
        <v>0.739583333333333</v>
      </c>
      <c r="B79" s="77">
        <v>0.75</v>
      </c>
      <c r="C79" s="78">
        <v>50</v>
      </c>
      <c r="D79" s="79">
        <f>ROUND(C79,2)</f>
        <v>50</v>
      </c>
      <c r="E79" s="65">
        <v>301.18</v>
      </c>
      <c r="F79" s="66">
        <v>24.79</v>
      </c>
      <c r="G79" s="80">
        <v>0</v>
      </c>
      <c r="H79" s="68">
        <f>MAX(G79,-0.12*F79)</f>
        <v>0</v>
      </c>
      <c r="I79" s="68">
        <f>IF(ABS(F79)&lt;=10,0.5,IF(ABS(F79)&lt;=25,1,IF(ABS(F79)&lt;=100,2,10)))</f>
        <v>1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2.9748</v>
      </c>
      <c r="T79" s="65">
        <f>MIN($T$6/100*F79,200)</f>
        <v>3.7185</v>
      </c>
      <c r="U79" s="65">
        <f>MIN($U$6/100*F79,250)</f>
        <v>4.958</v>
      </c>
      <c r="V79" s="65">
        <v>0.2</v>
      </c>
      <c r="W79" s="65">
        <v>0.2</v>
      </c>
      <c r="X79" s="65">
        <v>0.6</v>
      </c>
      <c r="Y79" s="81">
        <f>IF(AND(D79&lt;49.85,G79&gt;0),$C$2*ABS(G79)/40000,(SUMPRODUCT(--(G79&gt;$S79:$U79),(G79-$S79:$U79),($V79:$X79)))*E79/40000)</f>
        <v>0</v>
      </c>
      <c r="Z79" s="150">
        <f>IF(AND(C79&gt;=50.1,G79&lt;0),($A$2)*ABS(G79)/40000,0)</f>
        <v>0</v>
      </c>
      <c r="AA79" s="73">
        <f>R79+Y79+Z79</f>
        <v>0</v>
      </c>
      <c r="AB79" s="148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85">
      <c r="A80" s="76">
        <v>0.75</v>
      </c>
      <c r="B80" s="77">
        <v>0.760416666666667</v>
      </c>
      <c r="C80" s="78">
        <v>50.1</v>
      </c>
      <c r="D80" s="79">
        <f>ROUND(C80,2)</f>
        <v>50.1</v>
      </c>
      <c r="E80" s="65">
        <v>0</v>
      </c>
      <c r="F80" s="66">
        <v>24.79</v>
      </c>
      <c r="G80" s="80">
        <v>0</v>
      </c>
      <c r="H80" s="68">
        <f>MAX(G80,-0.12*F80)</f>
        <v>0</v>
      </c>
      <c r="I80" s="68">
        <f>IF(ABS(F80)&lt;=10,0.5,IF(ABS(F80)&lt;=25,1,IF(ABS(F80)&lt;=100,2,10)))</f>
        <v>1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2.9748</v>
      </c>
      <c r="T80" s="65">
        <f>MIN($T$6/100*F80,200)</f>
        <v>3.7185</v>
      </c>
      <c r="U80" s="65">
        <f>MIN($U$6/100*F80,250)</f>
        <v>4.958</v>
      </c>
      <c r="V80" s="65">
        <v>0.2</v>
      </c>
      <c r="W80" s="65">
        <v>0.2</v>
      </c>
      <c r="X80" s="65">
        <v>0.6</v>
      </c>
      <c r="Y80" s="81">
        <f>IF(AND(D80&lt;49.85,G80&gt;0),$C$2*ABS(G80)/40000,(SUMPRODUCT(--(G80&gt;$S80:$U80),(G80-$S80:$U80),($V80:$X80)))*E80/40000)</f>
        <v>0</v>
      </c>
      <c r="Z80" s="150">
        <f>IF(AND(C80&gt;=50.1,G80&lt;0),($A$2)*ABS(G80)/40000,0)</f>
        <v>0</v>
      </c>
      <c r="AA80" s="73">
        <f>R80+Y80+Z80</f>
        <v>0</v>
      </c>
      <c r="AB80" s="148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85">
      <c r="A81" s="76">
        <v>0.760416666666667</v>
      </c>
      <c r="B81" s="77">
        <v>0.770833333333334</v>
      </c>
      <c r="C81" s="78">
        <v>49.99</v>
      </c>
      <c r="D81" s="79">
        <f>ROUND(C81,2)</f>
        <v>49.99</v>
      </c>
      <c r="E81" s="65">
        <v>332.35</v>
      </c>
      <c r="F81" s="66">
        <v>24.79</v>
      </c>
      <c r="G81" s="80">
        <v>0</v>
      </c>
      <c r="H81" s="68">
        <f>MAX(G81,-0.12*F81)</f>
        <v>0</v>
      </c>
      <c r="I81" s="68">
        <f>IF(ABS(F81)&lt;=10,0.5,IF(ABS(F81)&lt;=25,1,IF(ABS(F81)&lt;=100,2,10)))</f>
        <v>1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0</v>
      </c>
      <c r="S81" s="65">
        <f>MIN($S$6/100*F81,150)</f>
        <v>2.9748</v>
      </c>
      <c r="T81" s="65">
        <f>MIN($T$6/100*F81,200)</f>
        <v>3.7185</v>
      </c>
      <c r="U81" s="65">
        <f>MIN($U$6/100*F81,250)</f>
        <v>4.958</v>
      </c>
      <c r="V81" s="65">
        <v>0.2</v>
      </c>
      <c r="W81" s="65">
        <v>0.2</v>
      </c>
      <c r="X81" s="65">
        <v>0.6</v>
      </c>
      <c r="Y81" s="81">
        <f>IF(AND(D81&lt;49.85,G81&gt;0),$C$2*ABS(G81)/40000,(SUMPRODUCT(--(G81&gt;$S81:$U81),(G81-$S81:$U81),($V81:$X81)))*E81/40000)</f>
        <v>0</v>
      </c>
      <c r="Z81" s="150">
        <f>IF(AND(C81&gt;=50.1,G81&lt;0),($A$2)*ABS(G81)/40000,0)</f>
        <v>0</v>
      </c>
      <c r="AA81" s="73">
        <f>R81+Y81+Z81</f>
        <v>0</v>
      </c>
      <c r="AB81" s="148">
        <f>IF(AA81&gt;=0,AA81,"")</f>
        <v>0</v>
      </c>
      <c r="AC81" s="82" t="str">
        <f>IF(AA81&lt;0,AA81,"")</f>
        <v/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85">
      <c r="A82" s="76">
        <v>0.770833333333333</v>
      </c>
      <c r="B82" s="77">
        <v>0.78125</v>
      </c>
      <c r="C82" s="78">
        <v>49.9</v>
      </c>
      <c r="D82" s="79">
        <f>ROUND(C82,2)</f>
        <v>49.9</v>
      </c>
      <c r="E82" s="65">
        <v>612.9400000000001</v>
      </c>
      <c r="F82" s="66">
        <v>24.79</v>
      </c>
      <c r="G82" s="80">
        <v>0</v>
      </c>
      <c r="H82" s="68">
        <f>MAX(G82,-0.12*F82)</f>
        <v>0</v>
      </c>
      <c r="I82" s="68">
        <f>IF(ABS(F82)&lt;=10,0.5,IF(ABS(F82)&lt;=25,1,IF(ABS(F82)&lt;=100,2,10)))</f>
        <v>1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2.9748</v>
      </c>
      <c r="T82" s="65">
        <f>MIN($T$6/100*F82,200)</f>
        <v>3.7185</v>
      </c>
      <c r="U82" s="65">
        <f>MIN($U$6/100*F82,250)</f>
        <v>4.958</v>
      </c>
      <c r="V82" s="65">
        <v>0.2</v>
      </c>
      <c r="W82" s="65">
        <v>0.2</v>
      </c>
      <c r="X82" s="65">
        <v>0.6</v>
      </c>
      <c r="Y82" s="81">
        <f>IF(AND(D82&lt;49.85,G82&gt;0),$C$2*ABS(G82)/40000,(SUMPRODUCT(--(G82&gt;$S82:$U82),(G82-$S82:$U82),($V82:$X82)))*E82/40000)</f>
        <v>0</v>
      </c>
      <c r="Z82" s="150">
        <f>IF(AND(C82&gt;=50.1,G82&lt;0),($A$2)*ABS(G82)/40000,0)</f>
        <v>0</v>
      </c>
      <c r="AA82" s="73">
        <f>R82+Y82+Z82</f>
        <v>0</v>
      </c>
      <c r="AB82" s="148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85">
      <c r="A83" s="76">
        <v>0.78125</v>
      </c>
      <c r="B83" s="77">
        <v>0.791666666666667</v>
      </c>
      <c r="C83" s="78">
        <v>49.92</v>
      </c>
      <c r="D83" s="79">
        <f>ROUND(C83,2)</f>
        <v>49.92</v>
      </c>
      <c r="E83" s="65">
        <v>550.59</v>
      </c>
      <c r="F83" s="66">
        <v>24.79</v>
      </c>
      <c r="G83" s="80">
        <v>0</v>
      </c>
      <c r="H83" s="68">
        <f>MAX(G83,-0.12*F83)</f>
        <v>0</v>
      </c>
      <c r="I83" s="68">
        <f>IF(ABS(F83)&lt;=10,0.5,IF(ABS(F83)&lt;=25,1,IF(ABS(F83)&lt;=100,2,10)))</f>
        <v>1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2.9748</v>
      </c>
      <c r="T83" s="65">
        <f>MIN($T$6/100*F83,200)</f>
        <v>3.7185</v>
      </c>
      <c r="U83" s="65">
        <f>MIN($U$6/100*F83,250)</f>
        <v>4.958</v>
      </c>
      <c r="V83" s="65">
        <v>0.2</v>
      </c>
      <c r="W83" s="65">
        <v>0.2</v>
      </c>
      <c r="X83" s="65">
        <v>0.6</v>
      </c>
      <c r="Y83" s="81">
        <f>IF(AND(D83&lt;49.85,G83&gt;0),$C$2*ABS(G83)/40000,(SUMPRODUCT(--(G83&gt;$S83:$U83),(G83-$S83:$U83),($V83:$X83)))*E83/40000)</f>
        <v>0</v>
      </c>
      <c r="Z83" s="150">
        <f>IF(AND(C83&gt;=50.1,G83&lt;0),($A$2)*ABS(G83)/40000,0)</f>
        <v>0</v>
      </c>
      <c r="AA83" s="73">
        <f>R83+Y83+Z83</f>
        <v>0</v>
      </c>
      <c r="AB83" s="148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85">
      <c r="A84" s="76">
        <v>0.791666666666667</v>
      </c>
      <c r="B84" s="77">
        <v>0.802083333333334</v>
      </c>
      <c r="C84" s="78">
        <v>50.01</v>
      </c>
      <c r="D84" s="79">
        <f>ROUND(C84,2)</f>
        <v>50.01</v>
      </c>
      <c r="E84" s="65">
        <v>240.94</v>
      </c>
      <c r="F84" s="66">
        <v>24.79</v>
      </c>
      <c r="G84" s="80">
        <v>0</v>
      </c>
      <c r="H84" s="68">
        <f>MAX(G84,-0.12*F84)</f>
        <v>0</v>
      </c>
      <c r="I84" s="68">
        <f>IF(ABS(F84)&lt;=10,0.5,IF(ABS(F84)&lt;=25,1,IF(ABS(F84)&lt;=100,2,10)))</f>
        <v>1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0</v>
      </c>
      <c r="S84" s="65">
        <f>MIN($S$6/100*F84,150)</f>
        <v>2.9748</v>
      </c>
      <c r="T84" s="65">
        <f>MIN($T$6/100*F84,200)</f>
        <v>3.7185</v>
      </c>
      <c r="U84" s="65">
        <f>MIN($U$6/100*F84,250)</f>
        <v>4.958</v>
      </c>
      <c r="V84" s="65">
        <v>0.2</v>
      </c>
      <c r="W84" s="65">
        <v>0.2</v>
      </c>
      <c r="X84" s="65">
        <v>0.6</v>
      </c>
      <c r="Y84" s="81">
        <f>IF(AND(D84&lt;49.85,G84&gt;0),$C$2*ABS(G84)/40000,(SUMPRODUCT(--(G84&gt;$S84:$U84),(G84-$S84:$U84),($V84:$X84)))*E84/40000)</f>
        <v>0</v>
      </c>
      <c r="Z84" s="150">
        <f>IF(AND(C84&gt;=50.1,G84&lt;0),($A$2)*ABS(G84)/40000,0)</f>
        <v>0</v>
      </c>
      <c r="AA84" s="73">
        <f>R84+Y84+Z84</f>
        <v>0</v>
      </c>
      <c r="AB84" s="148">
        <f>IF(AA84&gt;=0,AA84,"")</f>
        <v>0</v>
      </c>
      <c r="AC84" s="82" t="str">
        <f>IF(AA84&lt;0,AA84,"")</f>
        <v/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85">
      <c r="A85" s="76">
        <v>0.802083333333333</v>
      </c>
      <c r="B85" s="77">
        <v>0.8125</v>
      </c>
      <c r="C85" s="78">
        <v>50.01</v>
      </c>
      <c r="D85" s="79">
        <f>ROUND(C85,2)</f>
        <v>50.01</v>
      </c>
      <c r="E85" s="65">
        <v>240.94</v>
      </c>
      <c r="F85" s="66">
        <v>24.79</v>
      </c>
      <c r="G85" s="80">
        <v>0</v>
      </c>
      <c r="H85" s="68">
        <f>MAX(G85,-0.12*F85)</f>
        <v>0</v>
      </c>
      <c r="I85" s="68">
        <f>IF(ABS(F85)&lt;=10,0.5,IF(ABS(F85)&lt;=25,1,IF(ABS(F85)&lt;=100,2,10)))</f>
        <v>1</v>
      </c>
      <c r="J85" s="69">
        <f>IF(G85&lt;-I85,1,0)</f>
        <v>0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0</v>
      </c>
      <c r="S85" s="65">
        <f>MIN($S$6/100*F85,150)</f>
        <v>2.9748</v>
      </c>
      <c r="T85" s="65">
        <f>MIN($T$6/100*F85,200)</f>
        <v>3.7185</v>
      </c>
      <c r="U85" s="65">
        <f>MIN($U$6/100*F85,250)</f>
        <v>4.958</v>
      </c>
      <c r="V85" s="65">
        <v>0.2</v>
      </c>
      <c r="W85" s="65">
        <v>0.2</v>
      </c>
      <c r="X85" s="65">
        <v>0.6</v>
      </c>
      <c r="Y85" s="81">
        <f>IF(AND(D85&lt;49.85,G85&gt;0),$C$2*ABS(G85)/40000,(SUMPRODUCT(--(G85&gt;$S85:$U85),(G85-$S85:$U85),($V85:$X85)))*E85/40000)</f>
        <v>0</v>
      </c>
      <c r="Z85" s="150">
        <f>IF(AND(C85&gt;=50.1,G85&lt;0),($A$2)*ABS(G85)/40000,0)</f>
        <v>0</v>
      </c>
      <c r="AA85" s="73">
        <f>R85+Y85+Z85</f>
        <v>0</v>
      </c>
      <c r="AB85" s="148">
        <f>IF(AA85&gt;=0,AA85,"")</f>
        <v>0</v>
      </c>
      <c r="AC85" s="82" t="str">
        <f>IF(AA85&lt;0,AA85,"")</f>
        <v/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85">
      <c r="A86" s="76">
        <v>0.8125</v>
      </c>
      <c r="B86" s="77">
        <v>0.822916666666667</v>
      </c>
      <c r="C86" s="78">
        <v>49.96</v>
      </c>
      <c r="D86" s="79">
        <f>ROUND(C86,2)</f>
        <v>49.96</v>
      </c>
      <c r="E86" s="65">
        <v>425.88</v>
      </c>
      <c r="F86" s="66">
        <v>24.79</v>
      </c>
      <c r="G86" s="80">
        <v>0</v>
      </c>
      <c r="H86" s="68">
        <f>MAX(G86,-0.12*F86)</f>
        <v>0</v>
      </c>
      <c r="I86" s="68">
        <f>IF(ABS(F86)&lt;=10,0.5,IF(ABS(F86)&lt;=25,1,IF(ABS(F86)&lt;=100,2,10)))</f>
        <v>1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0</v>
      </c>
      <c r="S86" s="65">
        <f>MIN($S$6/100*F86,150)</f>
        <v>2.9748</v>
      </c>
      <c r="T86" s="65">
        <f>MIN($T$6/100*F86,200)</f>
        <v>3.7185</v>
      </c>
      <c r="U86" s="65">
        <f>MIN($U$6/100*F86,250)</f>
        <v>4.958</v>
      </c>
      <c r="V86" s="65">
        <v>0.2</v>
      </c>
      <c r="W86" s="65">
        <v>0.2</v>
      </c>
      <c r="X86" s="65">
        <v>0.6</v>
      </c>
      <c r="Y86" s="81">
        <f>IF(AND(D86&lt;49.85,G86&gt;0),$C$2*ABS(G86)/40000,(SUMPRODUCT(--(G86&gt;$S86:$U86),(G86-$S86:$U86),($V86:$X86)))*E86/40000)</f>
        <v>0</v>
      </c>
      <c r="Z86" s="150">
        <f>IF(AND(C86&gt;=50.1,G86&lt;0),($A$2)*ABS(G86)/40000,0)</f>
        <v>0</v>
      </c>
      <c r="AA86" s="73">
        <f>R86+Y86+Z86</f>
        <v>0</v>
      </c>
      <c r="AB86" s="148">
        <f>IF(AA86&gt;=0,AA86,"")</f>
        <v>0</v>
      </c>
      <c r="AC86" s="82" t="str">
        <f>IF(AA86&lt;0,AA86,"")</f>
        <v/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85">
      <c r="A87" s="76">
        <v>0.822916666666667</v>
      </c>
      <c r="B87" s="77">
        <v>0.833333333333334</v>
      </c>
      <c r="C87" s="78">
        <v>50.03</v>
      </c>
      <c r="D87" s="79">
        <f>ROUND(C87,2)</f>
        <v>50.03</v>
      </c>
      <c r="E87" s="65">
        <v>120.47</v>
      </c>
      <c r="F87" s="66">
        <v>24.79</v>
      </c>
      <c r="G87" s="80">
        <v>0</v>
      </c>
      <c r="H87" s="68">
        <f>MAX(G87,-0.12*F87)</f>
        <v>0</v>
      </c>
      <c r="I87" s="68">
        <f>IF(ABS(F87)&lt;=10,0.5,IF(ABS(F87)&lt;=25,1,IF(ABS(F87)&lt;=100,2,10)))</f>
        <v>1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2.9748</v>
      </c>
      <c r="T87" s="65">
        <f>MIN($T$6/100*F87,200)</f>
        <v>3.7185</v>
      </c>
      <c r="U87" s="65">
        <f>MIN($U$6/100*F87,250)</f>
        <v>4.958</v>
      </c>
      <c r="V87" s="65">
        <v>0.2</v>
      </c>
      <c r="W87" s="65">
        <v>0.2</v>
      </c>
      <c r="X87" s="65">
        <v>0.6</v>
      </c>
      <c r="Y87" s="81">
        <f>IF(AND(D87&lt;49.85,G87&gt;0),$C$2*ABS(G87)/40000,(SUMPRODUCT(--(G87&gt;$S87:$U87),(G87-$S87:$U87),($V87:$X87)))*E87/40000)</f>
        <v>0</v>
      </c>
      <c r="Z87" s="150">
        <f>IF(AND(C87&gt;=50.1,G87&lt;0),($A$2)*ABS(G87)/40000,0)</f>
        <v>0</v>
      </c>
      <c r="AA87" s="73">
        <f>R87+Y87+Z87</f>
        <v>0</v>
      </c>
      <c r="AB87" s="148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85">
      <c r="A88" s="76">
        <v>0.833333333333333</v>
      </c>
      <c r="B88" s="77">
        <v>0.84375</v>
      </c>
      <c r="C88" s="78">
        <v>50.06</v>
      </c>
      <c r="D88" s="79">
        <f>ROUND(C88,2)</f>
        <v>50.06</v>
      </c>
      <c r="E88" s="65">
        <v>0</v>
      </c>
      <c r="F88" s="66">
        <v>24.79</v>
      </c>
      <c r="G88" s="80">
        <v>0</v>
      </c>
      <c r="H88" s="68">
        <f>MAX(G88,-0.12*F88)</f>
        <v>0</v>
      </c>
      <c r="I88" s="68">
        <f>IF(ABS(F88)&lt;=10,0.5,IF(ABS(F88)&lt;=25,1,IF(ABS(F88)&lt;=100,2,10)))</f>
        <v>1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2.9748</v>
      </c>
      <c r="T88" s="65">
        <f>MIN($T$6/100*F88,200)</f>
        <v>3.7185</v>
      </c>
      <c r="U88" s="65">
        <f>MIN($U$6/100*F88,250)</f>
        <v>4.958</v>
      </c>
      <c r="V88" s="65">
        <v>0.2</v>
      </c>
      <c r="W88" s="65">
        <v>0.2</v>
      </c>
      <c r="X88" s="65">
        <v>0.6</v>
      </c>
      <c r="Y88" s="81">
        <f>IF(AND(D88&lt;49.85,G88&gt;0),$C$2*ABS(G88)/40000,(SUMPRODUCT(--(G88&gt;$S88:$U88),(G88-$S88:$U88),($V88:$X88)))*E88/40000)</f>
        <v>0</v>
      </c>
      <c r="Z88" s="150">
        <f>IF(AND(C88&gt;=50.1,G88&lt;0),($A$2)*ABS(G88)/40000,0)</f>
        <v>0</v>
      </c>
      <c r="AA88" s="73">
        <f>R88+Y88+Z88</f>
        <v>0</v>
      </c>
      <c r="AB88" s="148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85">
      <c r="A89" s="76">
        <v>0.84375</v>
      </c>
      <c r="B89" s="77">
        <v>0.854166666666667</v>
      </c>
      <c r="C89" s="78">
        <v>50.01</v>
      </c>
      <c r="D89" s="79">
        <f>ROUND(C89,2)</f>
        <v>50.01</v>
      </c>
      <c r="E89" s="65">
        <v>240.94</v>
      </c>
      <c r="F89" s="66">
        <v>24.79</v>
      </c>
      <c r="G89" s="80">
        <v>0</v>
      </c>
      <c r="H89" s="68">
        <f>MAX(G89,-0.12*F89)</f>
        <v>0</v>
      </c>
      <c r="I89" s="68">
        <f>IF(ABS(F89)&lt;=10,0.5,IF(ABS(F89)&lt;=25,1,IF(ABS(F89)&lt;=100,2,10)))</f>
        <v>1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2.9748</v>
      </c>
      <c r="T89" s="65">
        <f>MIN($T$6/100*F89,200)</f>
        <v>3.7185</v>
      </c>
      <c r="U89" s="65">
        <f>MIN($U$6/100*F89,250)</f>
        <v>4.958</v>
      </c>
      <c r="V89" s="65">
        <v>0.2</v>
      </c>
      <c r="W89" s="65">
        <v>0.2</v>
      </c>
      <c r="X89" s="65">
        <v>0.6</v>
      </c>
      <c r="Y89" s="81">
        <f>IF(AND(D89&lt;49.85,G89&gt;0),$C$2*ABS(G89)/40000,(SUMPRODUCT(--(G89&gt;$S89:$U89),(G89-$S89:$U89),($V89:$X89)))*E89/40000)</f>
        <v>0</v>
      </c>
      <c r="Z89" s="150">
        <f>IF(AND(C89&gt;=50.1,G89&lt;0),($A$2)*ABS(G89)/40000,0)</f>
        <v>0</v>
      </c>
      <c r="AA89" s="73">
        <f>R89+Y89+Z89</f>
        <v>0</v>
      </c>
      <c r="AB89" s="148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85">
      <c r="A90" s="76">
        <v>0.854166666666667</v>
      </c>
      <c r="B90" s="77">
        <v>0.864583333333334</v>
      </c>
      <c r="C90" s="78">
        <v>49.93</v>
      </c>
      <c r="D90" s="79">
        <f>ROUND(C90,2)</f>
        <v>49.93</v>
      </c>
      <c r="E90" s="65">
        <v>519.41</v>
      </c>
      <c r="F90" s="66">
        <v>24.79</v>
      </c>
      <c r="G90" s="80">
        <v>0</v>
      </c>
      <c r="H90" s="68">
        <f>MAX(G90,-0.12*F90)</f>
        <v>0</v>
      </c>
      <c r="I90" s="68">
        <f>IF(ABS(F90)&lt;=10,0.5,IF(ABS(F90)&lt;=25,1,IF(ABS(F90)&lt;=100,2,10)))</f>
        <v>1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2.9748</v>
      </c>
      <c r="T90" s="65">
        <f>MIN($T$6/100*F90,200)</f>
        <v>3.7185</v>
      </c>
      <c r="U90" s="65">
        <f>MIN($U$6/100*F90,250)</f>
        <v>4.958</v>
      </c>
      <c r="V90" s="65">
        <v>0.2</v>
      </c>
      <c r="W90" s="65">
        <v>0.2</v>
      </c>
      <c r="X90" s="65">
        <v>0.6</v>
      </c>
      <c r="Y90" s="81">
        <f>IF(AND(D90&lt;49.85,G90&gt;0),$C$2*ABS(G90)/40000,(SUMPRODUCT(--(G90&gt;$S90:$U90),(G90-$S90:$U90),($V90:$X90)))*E90/40000)</f>
        <v>0</v>
      </c>
      <c r="Z90" s="150">
        <f>IF(AND(C90&gt;=50.1,G90&lt;0),($A$2)*ABS(G90)/40000,0)</f>
        <v>0</v>
      </c>
      <c r="AA90" s="73">
        <f>R90+Y90+Z90</f>
        <v>0</v>
      </c>
      <c r="AB90" s="148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85">
      <c r="A91" s="76">
        <v>0.864583333333333</v>
      </c>
      <c r="B91" s="77">
        <v>0.875</v>
      </c>
      <c r="C91" s="78">
        <v>49.98</v>
      </c>
      <c r="D91" s="79">
        <f>ROUND(C91,2)</f>
        <v>49.98</v>
      </c>
      <c r="E91" s="65">
        <v>363.53</v>
      </c>
      <c r="F91" s="66">
        <v>24.79</v>
      </c>
      <c r="G91" s="80">
        <v>0</v>
      </c>
      <c r="H91" s="68">
        <f>MAX(G91,-0.12*F91)</f>
        <v>0</v>
      </c>
      <c r="I91" s="68">
        <f>IF(ABS(F91)&lt;=10,0.5,IF(ABS(F91)&lt;=25,1,IF(ABS(F91)&lt;=100,2,10)))</f>
        <v>1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0</v>
      </c>
      <c r="S91" s="65">
        <f>MIN($S$6/100*F91,150)</f>
        <v>2.9748</v>
      </c>
      <c r="T91" s="65">
        <f>MIN($T$6/100*F91,200)</f>
        <v>3.7185</v>
      </c>
      <c r="U91" s="65">
        <f>MIN($U$6/100*F91,250)</f>
        <v>4.958</v>
      </c>
      <c r="V91" s="65">
        <v>0.2</v>
      </c>
      <c r="W91" s="65">
        <v>0.2</v>
      </c>
      <c r="X91" s="65">
        <v>0.6</v>
      </c>
      <c r="Y91" s="81">
        <f>IF(AND(D91&lt;49.85,G91&gt;0),$C$2*ABS(G91)/40000,(SUMPRODUCT(--(G91&gt;$S91:$U91),(G91-$S91:$U91),($V91:$X91)))*E91/40000)</f>
        <v>0</v>
      </c>
      <c r="Z91" s="150">
        <f>IF(AND(C91&gt;=50.1,G91&lt;0),($A$2)*ABS(G91)/40000,0)</f>
        <v>0</v>
      </c>
      <c r="AA91" s="73">
        <f>R91+Y91+Z91</f>
        <v>0</v>
      </c>
      <c r="AB91" s="148">
        <f>IF(AA91&gt;=0,AA91,"")</f>
        <v>0</v>
      </c>
      <c r="AC91" s="82" t="str">
        <f>IF(AA91&lt;0,AA91,"")</f>
        <v/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85">
      <c r="A92" s="76">
        <v>0.875</v>
      </c>
      <c r="B92" s="77">
        <v>0.885416666666667</v>
      </c>
      <c r="C92" s="78">
        <v>50.02</v>
      </c>
      <c r="D92" s="79">
        <f>ROUND(C92,2)</f>
        <v>50.02</v>
      </c>
      <c r="E92" s="65">
        <v>180.71</v>
      </c>
      <c r="F92" s="66">
        <v>24.79</v>
      </c>
      <c r="G92" s="80">
        <v>0</v>
      </c>
      <c r="H92" s="68">
        <f>MAX(G92,-0.12*F92)</f>
        <v>0</v>
      </c>
      <c r="I92" s="68">
        <f>IF(ABS(F92)&lt;=10,0.5,IF(ABS(F92)&lt;=25,1,IF(ABS(F92)&lt;=100,2,10)))</f>
        <v>1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0</v>
      </c>
      <c r="S92" s="65">
        <f>MIN($S$6/100*F92,150)</f>
        <v>2.9748</v>
      </c>
      <c r="T92" s="65">
        <f>MIN($T$6/100*F92,200)</f>
        <v>3.7185</v>
      </c>
      <c r="U92" s="65">
        <f>MIN($U$6/100*F92,250)</f>
        <v>4.958</v>
      </c>
      <c r="V92" s="65">
        <v>0.2</v>
      </c>
      <c r="W92" s="65">
        <v>0.2</v>
      </c>
      <c r="X92" s="65">
        <v>0.6</v>
      </c>
      <c r="Y92" s="81">
        <f>IF(AND(D92&lt;49.85,G92&gt;0),$C$2*ABS(G92)/40000,(SUMPRODUCT(--(G92&gt;$S92:$U92),(G92-$S92:$U92),($V92:$X92)))*E92/40000)</f>
        <v>0</v>
      </c>
      <c r="Z92" s="150">
        <f>IF(AND(C92&gt;=50.1,G92&lt;0),($A$2)*ABS(G92)/40000,0)</f>
        <v>0</v>
      </c>
      <c r="AA92" s="73">
        <f>R92+Y92+Z92</f>
        <v>0</v>
      </c>
      <c r="AB92" s="148">
        <f>IF(AA92&gt;=0,AA92,"")</f>
        <v>0</v>
      </c>
      <c r="AC92" s="82" t="str">
        <f>IF(AA92&lt;0,AA92,"")</f>
        <v/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85">
      <c r="A93" s="76">
        <v>0.885416666666667</v>
      </c>
      <c r="B93" s="77">
        <v>0.895833333333334</v>
      </c>
      <c r="C93" s="78">
        <v>50</v>
      </c>
      <c r="D93" s="79">
        <f>ROUND(C93,2)</f>
        <v>50</v>
      </c>
      <c r="E93" s="65">
        <v>301.18</v>
      </c>
      <c r="F93" s="66">
        <v>24.79</v>
      </c>
      <c r="G93" s="80">
        <v>0</v>
      </c>
      <c r="H93" s="68">
        <f>MAX(G93,-0.12*F93)</f>
        <v>0</v>
      </c>
      <c r="I93" s="68">
        <f>IF(ABS(F93)&lt;=10,0.5,IF(ABS(F93)&lt;=25,1,IF(ABS(F93)&lt;=100,2,10)))</f>
        <v>1</v>
      </c>
      <c r="J93" s="69">
        <f>IF(G93&lt;-I93,1,0)</f>
        <v>0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0</v>
      </c>
      <c r="S93" s="65">
        <f>MIN($S$6/100*F93,150)</f>
        <v>2.9748</v>
      </c>
      <c r="T93" s="65">
        <f>MIN($T$6/100*F93,200)</f>
        <v>3.7185</v>
      </c>
      <c r="U93" s="65">
        <f>MIN($U$6/100*F93,250)</f>
        <v>4.958</v>
      </c>
      <c r="V93" s="65">
        <v>0.2</v>
      </c>
      <c r="W93" s="65">
        <v>0.2</v>
      </c>
      <c r="X93" s="65">
        <v>0.6</v>
      </c>
      <c r="Y93" s="81">
        <f>IF(AND(D93&lt;49.85,G93&gt;0),$C$2*ABS(G93)/40000,(SUMPRODUCT(--(G93&gt;$S93:$U93),(G93-$S93:$U93),($V93:$X93)))*E93/40000)</f>
        <v>0</v>
      </c>
      <c r="Z93" s="150">
        <f>IF(AND(C93&gt;=50.1,G93&lt;0),($A$2)*ABS(G93)/40000,0)</f>
        <v>0</v>
      </c>
      <c r="AA93" s="73">
        <f>R93+Y93+Z93</f>
        <v>0</v>
      </c>
      <c r="AB93" s="148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85">
      <c r="A94" s="76">
        <v>0.895833333333333</v>
      </c>
      <c r="B94" s="77">
        <v>0.90625</v>
      </c>
      <c r="C94" s="78">
        <v>49.93</v>
      </c>
      <c r="D94" s="79">
        <f>ROUND(C94,2)</f>
        <v>49.93</v>
      </c>
      <c r="E94" s="65">
        <v>519.41</v>
      </c>
      <c r="F94" s="66">
        <v>24.79</v>
      </c>
      <c r="G94" s="80">
        <v>0</v>
      </c>
      <c r="H94" s="68">
        <f>MAX(G94,-0.12*F94)</f>
        <v>0</v>
      </c>
      <c r="I94" s="68">
        <f>IF(ABS(F94)&lt;=10,0.5,IF(ABS(F94)&lt;=25,1,IF(ABS(F94)&lt;=100,2,10)))</f>
        <v>1</v>
      </c>
      <c r="J94" s="69">
        <f>IF(G94&lt;-I94,1,0)</f>
        <v>0</v>
      </c>
      <c r="K94" s="69">
        <f>IF(J94=J93,K93+J94,0)</f>
        <v>0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0</v>
      </c>
      <c r="S94" s="65">
        <f>MIN($S$6/100*F94,150)</f>
        <v>2.9748</v>
      </c>
      <c r="T94" s="65">
        <f>MIN($T$6/100*F94,200)</f>
        <v>3.7185</v>
      </c>
      <c r="U94" s="65">
        <f>MIN($U$6/100*F94,250)</f>
        <v>4.958</v>
      </c>
      <c r="V94" s="65">
        <v>0.2</v>
      </c>
      <c r="W94" s="65">
        <v>0.2</v>
      </c>
      <c r="X94" s="65">
        <v>0.6</v>
      </c>
      <c r="Y94" s="81">
        <f>IF(AND(D94&lt;49.85,G94&gt;0),$C$2*ABS(G94)/40000,(SUMPRODUCT(--(G94&gt;$S94:$U94),(G94-$S94:$U94),($V94:$X94)))*E94/40000)</f>
        <v>0</v>
      </c>
      <c r="Z94" s="150">
        <f>IF(AND(C94&gt;=50.1,G94&lt;0),($A$2)*ABS(G94)/40000,0)</f>
        <v>0</v>
      </c>
      <c r="AA94" s="73">
        <f>R94+Y94+Z94</f>
        <v>0</v>
      </c>
      <c r="AB94" s="148">
        <f>IF(AA94&gt;=0,AA94,"")</f>
        <v>0</v>
      </c>
      <c r="AC94" s="82" t="str">
        <f>IF(AA94&lt;0,AA94,"")</f>
        <v/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85">
      <c r="A95" s="76">
        <v>0.90625</v>
      </c>
      <c r="B95" s="77">
        <v>0.916666666666667</v>
      </c>
      <c r="C95" s="78">
        <v>50.04</v>
      </c>
      <c r="D95" s="79">
        <f>ROUND(C95,2)</f>
        <v>50.04</v>
      </c>
      <c r="E95" s="65">
        <v>60.24</v>
      </c>
      <c r="F95" s="66">
        <v>24.79</v>
      </c>
      <c r="G95" s="80">
        <v>0</v>
      </c>
      <c r="H95" s="68">
        <f>MAX(G95,-0.12*F95)</f>
        <v>0</v>
      </c>
      <c r="I95" s="68">
        <f>IF(ABS(F95)&lt;=10,0.5,IF(ABS(F95)&lt;=25,1,IF(ABS(F95)&lt;=100,2,10)))</f>
        <v>1</v>
      </c>
      <c r="J95" s="69">
        <f>IF(G95&lt;-I95,1,0)</f>
        <v>0</v>
      </c>
      <c r="K95" s="69">
        <f>IF(J95=J94,K94+J95,0)</f>
        <v>0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0</v>
      </c>
      <c r="S95" s="65">
        <f>MIN($S$6/100*F95,150)</f>
        <v>2.9748</v>
      </c>
      <c r="T95" s="65">
        <f>MIN($T$6/100*F95,200)</f>
        <v>3.7185</v>
      </c>
      <c r="U95" s="65">
        <f>MIN($U$6/100*F95,250)</f>
        <v>4.958</v>
      </c>
      <c r="V95" s="65">
        <v>0.2</v>
      </c>
      <c r="W95" s="65">
        <v>0.2</v>
      </c>
      <c r="X95" s="65">
        <v>0.6</v>
      </c>
      <c r="Y95" s="81">
        <f>IF(AND(D95&lt;49.85,G95&gt;0),$C$2*ABS(G95)/40000,(SUMPRODUCT(--(G95&gt;$S95:$U95),(G95-$S95:$U95),($V95:$X95)))*E95/40000)</f>
        <v>0</v>
      </c>
      <c r="Z95" s="150">
        <f>IF(AND(C95&gt;=50.1,G95&lt;0),($A$2)*ABS(G95)/40000,0)</f>
        <v>0</v>
      </c>
      <c r="AA95" s="73">
        <f>R95+Y95+Z95</f>
        <v>0</v>
      </c>
      <c r="AB95" s="148">
        <f>IF(AA95&gt;=0,AA95,"")</f>
        <v>0</v>
      </c>
      <c r="AC95" s="82" t="str">
        <f>IF(AA95&lt;0,AA95,"")</f>
        <v/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85">
      <c r="A96" s="76">
        <v>0.916666666666667</v>
      </c>
      <c r="B96" s="77">
        <v>0.927083333333334</v>
      </c>
      <c r="C96" s="78">
        <v>50.01</v>
      </c>
      <c r="D96" s="79">
        <f>ROUND(C96,2)</f>
        <v>50.01</v>
      </c>
      <c r="E96" s="65">
        <v>240.94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81">
        <f>IF(AND(D96&lt;49.85,G96&gt;0),$C$2*ABS(G96)/40000,(SUMPRODUCT(--(G96&gt;$S96:$U96),(G96-$S96:$U96),($V96:$X96)))*E96/40000)</f>
        <v>0</v>
      </c>
      <c r="Z96" s="150">
        <f>IF(AND(C96&gt;=50.1,G96&lt;0),($A$2)*ABS(G96)/40000,0)</f>
        <v>0</v>
      </c>
      <c r="AA96" s="73">
        <f>R96+Y96+Z96</f>
        <v>0</v>
      </c>
      <c r="AB96" s="148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85">
      <c r="A97" s="76">
        <v>0.927083333333333</v>
      </c>
      <c r="B97" s="77">
        <v>0.9375</v>
      </c>
      <c r="C97" s="78">
        <v>50.03</v>
      </c>
      <c r="D97" s="79">
        <f>ROUND(C97,2)</f>
        <v>50.03</v>
      </c>
      <c r="E97" s="65">
        <v>120.47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81">
        <f>IF(AND(D97&lt;49.85,G97&gt;0),$C$2*ABS(G97)/40000,(SUMPRODUCT(--(G97&gt;$S97:$U97),(G97-$S97:$U97),($V97:$X97)))*E97/40000)</f>
        <v>0</v>
      </c>
      <c r="Z97" s="150">
        <f>IF(AND(C97&gt;=50.1,G97&lt;0),($A$2)*ABS(G97)/40000,0)</f>
        <v>0</v>
      </c>
      <c r="AA97" s="73">
        <f>R97+Y97+Z97</f>
        <v>0</v>
      </c>
      <c r="AB97" s="148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85">
      <c r="A98" s="76">
        <v>0.9375</v>
      </c>
      <c r="B98" s="77">
        <v>0.947916666666667</v>
      </c>
      <c r="C98" s="78">
        <v>50</v>
      </c>
      <c r="D98" s="79">
        <f>ROUND(C98,2)</f>
        <v>50</v>
      </c>
      <c r="E98" s="65">
        <v>301.18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81">
        <f>IF(AND(D98&lt;49.85,G98&gt;0),$C$2*ABS(G98)/40000,(SUMPRODUCT(--(G98&gt;$S98:$U98),(G98-$S98:$U98),($V98:$X98)))*E98/40000)</f>
        <v>0</v>
      </c>
      <c r="Z98" s="150">
        <f>IF(AND(C98&gt;=50.1,G98&lt;0),($A$2)*ABS(G98)/40000,0)</f>
        <v>0</v>
      </c>
      <c r="AA98" s="73">
        <f>R98+Y98+Z98</f>
        <v>0</v>
      </c>
      <c r="AB98" s="148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85">
      <c r="A99" s="76">
        <v>0.947916666666667</v>
      </c>
      <c r="B99" s="77">
        <v>0.958333333333334</v>
      </c>
      <c r="C99" s="78">
        <v>49.98</v>
      </c>
      <c r="D99" s="79">
        <f>ROUND(C99,2)</f>
        <v>49.98</v>
      </c>
      <c r="E99" s="65">
        <v>363.53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81">
        <f>IF(AND(D99&lt;49.85,G99&gt;0),$C$2*ABS(G99)/40000,(SUMPRODUCT(--(G99&gt;$S99:$U99),(G99-$S99:$U99),($V99:$X99)))*E99/40000)</f>
        <v>0</v>
      </c>
      <c r="Z99" s="150">
        <f>IF(AND(C99&gt;=50.1,G99&lt;0),($A$2)*ABS(G99)/40000,0)</f>
        <v>0</v>
      </c>
      <c r="AA99" s="73">
        <f>R99+Y99+Z99</f>
        <v>0</v>
      </c>
      <c r="AB99" s="148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85">
      <c r="A100" s="76">
        <v>0.958333333333333</v>
      </c>
      <c r="B100" s="77">
        <v>0.96875</v>
      </c>
      <c r="C100" s="78">
        <v>49.94</v>
      </c>
      <c r="D100" s="79">
        <f>ROUND(C100,2)</f>
        <v>49.94</v>
      </c>
      <c r="E100" s="65">
        <v>488.24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81">
        <f>IF(AND(D100&lt;49.85,G100&gt;0),$C$2*ABS(G100)/40000,(SUMPRODUCT(--(G100&gt;$S100:$U100),(G100-$S100:$U100),($V100:$X100)))*E100/40000)</f>
        <v>0</v>
      </c>
      <c r="Z100" s="150">
        <f>IF(AND(C100&gt;=50.1,G100&lt;0),($A$2)*ABS(G100)/40000,0)</f>
        <v>0</v>
      </c>
      <c r="AA100" s="73">
        <f>R100+Y100+Z100</f>
        <v>0</v>
      </c>
      <c r="AB100" s="148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85">
      <c r="A101" s="76">
        <v>0.96875</v>
      </c>
      <c r="B101" s="77">
        <v>0.979166666666667</v>
      </c>
      <c r="C101" s="78">
        <v>49.95</v>
      </c>
      <c r="D101" s="79">
        <f>ROUND(C101,2)</f>
        <v>49.95</v>
      </c>
      <c r="E101" s="65">
        <v>457.06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81">
        <f>IF(AND(D101&lt;49.85,G101&gt;0),$C$2*ABS(G101)/40000,(SUMPRODUCT(--(G101&gt;$S101:$U101),(G101-$S101:$U101),($V101:$X101)))*E101/40000)</f>
        <v>0</v>
      </c>
      <c r="Z101" s="150">
        <f>IF(AND(C101&gt;=50.1,G101&lt;0),($A$2)*ABS(G101)/40000,0)</f>
        <v>0</v>
      </c>
      <c r="AA101" s="73">
        <f>R101+Y101+Z101</f>
        <v>0</v>
      </c>
      <c r="AB101" s="148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85">
      <c r="A102" s="76">
        <v>0.979166666666667</v>
      </c>
      <c r="B102" s="77">
        <v>0.989583333333334</v>
      </c>
      <c r="C102" s="78">
        <v>50.02</v>
      </c>
      <c r="D102" s="79">
        <f>ROUND(C102,2)</f>
        <v>50.02</v>
      </c>
      <c r="E102" s="65">
        <v>180.71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81">
        <f>IF(AND(D102&lt;49.85,G102&gt;0),$C$2*ABS(G102)/40000,(SUMPRODUCT(--(G102&gt;$S102:$U102),(G102-$S102:$U102),($V102:$X102)))*E102/40000)</f>
        <v>0</v>
      </c>
      <c r="Z102" s="150">
        <f>IF(AND(C102&gt;=50.1,G102&lt;0),($A$2)*ABS(G102)/40000,0)</f>
        <v>0</v>
      </c>
      <c r="AA102" s="73">
        <f>R102+Y102+Z102</f>
        <v>0</v>
      </c>
      <c r="AB102" s="148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85">
      <c r="A103" s="101">
        <v>0.989583333333333</v>
      </c>
      <c r="B103" s="102">
        <v>1</v>
      </c>
      <c r="C103" s="103">
        <v>50.04</v>
      </c>
      <c r="D103" s="104">
        <f>ROUND(C103,2)</f>
        <v>50.04</v>
      </c>
      <c r="E103" s="105">
        <v>60.24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11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114">
        <f>IF(AND(D103&lt;49.85,G103&gt;0),$C$2*ABS(G103)/40000,(SUMPRODUCT(--(G103&gt;$S103:$U103),(G103-$S103:$U103),($V103:$X103)))*E103/40000)</f>
        <v>0</v>
      </c>
      <c r="Z103" s="150">
        <f>IF(AND(C103&gt;=50.1,G103&lt;0),($A$2)*ABS(G103)/40000,0)</f>
        <v>0</v>
      </c>
      <c r="AA103" s="113">
        <f>R103+Y103+Z103</f>
        <v>0</v>
      </c>
      <c r="AB103" s="149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49.98875000000001</v>
      </c>
      <c r="D104" s="118">
        <f>ROUND(C104,2)</f>
        <v>49.99</v>
      </c>
      <c r="E104" s="119">
        <f>AVERAGE(E6:E103)</f>
        <v>309.7020833333332</v>
      </c>
      <c r="F104" s="119">
        <f>AVERAGE(F6:F103)</f>
        <v>8.26333333333333</v>
      </c>
      <c r="G104" s="120">
        <f>SUM(G8:G103)/4</f>
        <v>0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0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0</v>
      </c>
      <c r="AB104" s="125">
        <f>SUM(AB8:AB103)</f>
        <v>0</v>
      </c>
      <c r="AC104" s="126">
        <f>SUM(AC8:AC103)</f>
        <v>0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0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60.23520000000001</v>
      </c>
      <c r="AH152" s="92">
        <f>MIN(AG152,$C$2)</f>
        <v>60.23520000000001</v>
      </c>
    </row>
    <row r="153" spans="1:37" customHeight="1" ht="15.75">
      <c r="AE153" s="17"/>
      <c r="AF153" s="143">
        <f>ROUND((AF152-0.01),2)</f>
        <v>50.03</v>
      </c>
      <c r="AG153" s="144">
        <f>2*$A$2/5</f>
        <v>120.4704</v>
      </c>
      <c r="AH153" s="92">
        <f>MIN(AG153,$C$2)</f>
        <v>120.4704</v>
      </c>
    </row>
    <row r="154" spans="1:37" customHeight="1" ht="15.75">
      <c r="AE154" s="17"/>
      <c r="AF154" s="143">
        <f>ROUND((AF153-0.01),2)</f>
        <v>50.02</v>
      </c>
      <c r="AG154" s="144">
        <f>3*$A$2/5</f>
        <v>180.7056</v>
      </c>
      <c r="AH154" s="92">
        <f>MIN(AG154,$C$2)</f>
        <v>180.7056</v>
      </c>
    </row>
    <row r="155" spans="1:37" customHeight="1" ht="15.75">
      <c r="AE155" s="17"/>
      <c r="AF155" s="143">
        <f>ROUND((AF154-0.01),2)</f>
        <v>50.01</v>
      </c>
      <c r="AG155" s="144">
        <f>4*$A$2/5</f>
        <v>240.9408</v>
      </c>
      <c r="AH155" s="92">
        <f>MIN(AG155,$C$2)</f>
        <v>240.9408</v>
      </c>
    </row>
    <row r="156" spans="1:37" customHeight="1" ht="15.75">
      <c r="AE156" s="17"/>
      <c r="AF156" s="143">
        <f>ROUND((AF155-0.01),2)</f>
        <v>50</v>
      </c>
      <c r="AG156" s="144">
        <f>5*$A$2/5</f>
        <v>301.176</v>
      </c>
      <c r="AH156" s="92">
        <f>MIN(AG156,$C$2)</f>
        <v>301.176</v>
      </c>
    </row>
    <row r="157" spans="1:37" customHeight="1" ht="15.75">
      <c r="AE157" s="17"/>
      <c r="AF157" s="143">
        <f>ROUND((AF156-0.01),2)</f>
        <v>49.99</v>
      </c>
      <c r="AG157" s="144">
        <f>50+15*$A$2/16</f>
        <v>332.3525</v>
      </c>
      <c r="AH157" s="92">
        <f>MIN(AG157,$C$2)</f>
        <v>332.3525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363.5290000000001</v>
      </c>
      <c r="AH158" s="92">
        <f>MIN(AG158,$C$2)</f>
        <v>363.5290000000001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394.7055</v>
      </c>
      <c r="AH159" s="92">
        <f>MIN(AG159,$C$2)</f>
        <v>394.7055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425.8820000000001</v>
      </c>
      <c r="AH160" s="92">
        <f>MIN(AG160,$C$2)</f>
        <v>425.8820000000001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457.0585</v>
      </c>
      <c r="AH161" s="92">
        <f>MIN(AG161,$C$2)</f>
        <v>457.0585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488.235</v>
      </c>
      <c r="AH162" s="92">
        <f>MIN(AG162,$C$2)</f>
        <v>488.235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519.4115</v>
      </c>
      <c r="AH163" s="92">
        <f>MIN(AG163,$C$2)</f>
        <v>519.4115</v>
      </c>
    </row>
    <row r="164" spans="1:37" customHeight="1" ht="15">
      <c r="AE164" s="17"/>
      <c r="AF164" s="143">
        <f>ROUND((AF163-0.01),2)</f>
        <v>49.92</v>
      </c>
      <c r="AG164" s="144">
        <f>400+8*$A$2/16</f>
        <v>550.588</v>
      </c>
      <c r="AH164" s="145">
        <f>MIN(AG164,$C$2)</f>
        <v>550.588</v>
      </c>
    </row>
    <row r="165" spans="1:37" customHeight="1" ht="15">
      <c r="AE165" s="17"/>
      <c r="AF165" s="143">
        <f>ROUND((AF164-0.01),2)</f>
        <v>49.91</v>
      </c>
      <c r="AG165" s="144">
        <f>450+7*$A$2/16</f>
        <v>581.7645</v>
      </c>
      <c r="AH165" s="145">
        <f>MIN(AG165,$C$2)</f>
        <v>581.7645</v>
      </c>
    </row>
    <row r="166" spans="1:37" customHeight="1" ht="15">
      <c r="AE166" s="17"/>
      <c r="AF166" s="143">
        <f>ROUND((AF165-0.01),2)</f>
        <v>49.9</v>
      </c>
      <c r="AG166" s="144">
        <f>500+6*$A$2/16</f>
        <v>612.941</v>
      </c>
      <c r="AH166" s="145">
        <f>MIN(AG166,$C$2)</f>
        <v>612.941</v>
      </c>
    </row>
    <row r="167" spans="1:37" customHeight="1" ht="15">
      <c r="AE167" s="17"/>
      <c r="AF167" s="143">
        <f>ROUND((AF166-0.01),2)</f>
        <v>49.89</v>
      </c>
      <c r="AG167" s="144">
        <f>550+5*$A$2/16</f>
        <v>644.1175000000001</v>
      </c>
      <c r="AH167" s="145">
        <f>MIN(AG167,$C$2)</f>
        <v>644.1175000000001</v>
      </c>
    </row>
    <row r="168" spans="1:37" customHeight="1" ht="15">
      <c r="AE168" s="17"/>
      <c r="AF168" s="143">
        <f>ROUND((AF167-0.01),2)</f>
        <v>49.88</v>
      </c>
      <c r="AG168" s="144">
        <f>600+4*$A$2/16</f>
        <v>675.294</v>
      </c>
      <c r="AH168" s="145">
        <f>MIN(AG168,$C$2)</f>
        <v>675.294</v>
      </c>
    </row>
    <row r="169" spans="1:37" customHeight="1" ht="15">
      <c r="AE169" s="17"/>
      <c r="AF169" s="143">
        <f>ROUND((AF168-0.01),2)</f>
        <v>49.87</v>
      </c>
      <c r="AG169" s="144">
        <f>650+3*$A$2/16</f>
        <v>706.4705</v>
      </c>
      <c r="AH169" s="145">
        <f>MIN(AG169,$C$2)</f>
        <v>706.4705</v>
      </c>
    </row>
    <row r="170" spans="1:37" customHeight="1" ht="15">
      <c r="AE170" s="17"/>
      <c r="AF170" s="143">
        <f>ROUND((AF169-0.01),2)</f>
        <v>49.86</v>
      </c>
      <c r="AG170" s="144">
        <f>700+2*$A$2/16</f>
        <v>737.647</v>
      </c>
      <c r="AH170" s="145">
        <f>MIN(AG170,$C$2)</f>
        <v>737.647</v>
      </c>
    </row>
    <row r="171" spans="1:37" customHeight="1" ht="15">
      <c r="AE171" s="17"/>
      <c r="AF171" s="143">
        <f>ROUND((AF170-0.01),2)</f>
        <v>49.85</v>
      </c>
      <c r="AG171" s="144">
        <f>750+1*$A$2/16</f>
        <v>768.8235</v>
      </c>
      <c r="AH171" s="145">
        <f>MIN(AG171,$C$2)</f>
        <v>768.8235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9">
    <cfRule type="cellIs" dxfId="2" priority="193" operator="greaterThan">
      <formula>0</formula>
    </cfRule>
  </conditionalFormatting>
  <conditionalFormatting sqref="L10">
    <cfRule type="cellIs" dxfId="2" priority="194" operator="greaterThan">
      <formula>0</formula>
    </cfRule>
  </conditionalFormatting>
  <conditionalFormatting sqref="L11">
    <cfRule type="cellIs" dxfId="2" priority="195" operator="greaterThan">
      <formula>0</formula>
    </cfRule>
  </conditionalFormatting>
  <conditionalFormatting sqref="L12">
    <cfRule type="cellIs" dxfId="2" priority="196" operator="greaterThan">
      <formula>0</formula>
    </cfRule>
  </conditionalFormatting>
  <conditionalFormatting sqref="L13">
    <cfRule type="cellIs" dxfId="2" priority="197" operator="greaterThan">
      <formula>0</formula>
    </cfRule>
  </conditionalFormatting>
  <conditionalFormatting sqref="L14">
    <cfRule type="cellIs" dxfId="2" priority="198" operator="greaterThan">
      <formula>0</formula>
    </cfRule>
  </conditionalFormatting>
  <conditionalFormatting sqref="L15">
    <cfRule type="cellIs" dxfId="2" priority="199" operator="greaterThan">
      <formula>0</formula>
    </cfRule>
  </conditionalFormatting>
  <conditionalFormatting sqref="L16">
    <cfRule type="cellIs" dxfId="2" priority="200" operator="greaterThan">
      <formula>0</formula>
    </cfRule>
  </conditionalFormatting>
  <conditionalFormatting sqref="L17">
    <cfRule type="cellIs" dxfId="2" priority="201" operator="greaterThan">
      <formula>0</formula>
    </cfRule>
  </conditionalFormatting>
  <conditionalFormatting sqref="L18">
    <cfRule type="cellIs" dxfId="2" priority="202" operator="greaterThan">
      <formula>0</formula>
    </cfRule>
  </conditionalFormatting>
  <conditionalFormatting sqref="L19">
    <cfRule type="cellIs" dxfId="2" priority="203" operator="greaterThan">
      <formula>0</formula>
    </cfRule>
  </conditionalFormatting>
  <conditionalFormatting sqref="L20">
    <cfRule type="cellIs" dxfId="2" priority="204" operator="greaterThan">
      <formula>0</formula>
    </cfRule>
  </conditionalFormatting>
  <conditionalFormatting sqref="L21">
    <cfRule type="cellIs" dxfId="2" priority="205" operator="greaterThan">
      <formula>0</formula>
    </cfRule>
  </conditionalFormatting>
  <conditionalFormatting sqref="L22">
    <cfRule type="cellIs" dxfId="2" priority="206" operator="greaterThan">
      <formula>0</formula>
    </cfRule>
  </conditionalFormatting>
  <conditionalFormatting sqref="L23">
    <cfRule type="cellIs" dxfId="2" priority="207" operator="greaterThan">
      <formula>0</formula>
    </cfRule>
  </conditionalFormatting>
  <conditionalFormatting sqref="L24">
    <cfRule type="cellIs" dxfId="2" priority="208" operator="greaterThan">
      <formula>0</formula>
    </cfRule>
  </conditionalFormatting>
  <conditionalFormatting sqref="L25">
    <cfRule type="cellIs" dxfId="2" priority="209" operator="greaterThan">
      <formula>0</formula>
    </cfRule>
  </conditionalFormatting>
  <conditionalFormatting sqref="L26">
    <cfRule type="cellIs" dxfId="2" priority="210" operator="greaterThan">
      <formula>0</formula>
    </cfRule>
  </conditionalFormatting>
  <conditionalFormatting sqref="L27">
    <cfRule type="cellIs" dxfId="2" priority="211" operator="greaterThan">
      <formula>0</formula>
    </cfRule>
  </conditionalFormatting>
  <conditionalFormatting sqref="L28">
    <cfRule type="cellIs" dxfId="2" priority="212" operator="greaterThan">
      <formula>0</formula>
    </cfRule>
  </conditionalFormatting>
  <conditionalFormatting sqref="L29">
    <cfRule type="cellIs" dxfId="2" priority="213" operator="greaterThan">
      <formula>0</formula>
    </cfRule>
  </conditionalFormatting>
  <conditionalFormatting sqref="L30">
    <cfRule type="cellIs" dxfId="2" priority="214" operator="greaterThan">
      <formula>0</formula>
    </cfRule>
  </conditionalFormatting>
  <conditionalFormatting sqref="L31">
    <cfRule type="cellIs" dxfId="2" priority="215" operator="greaterThan">
      <formula>0</formula>
    </cfRule>
  </conditionalFormatting>
  <conditionalFormatting sqref="L32">
    <cfRule type="cellIs" dxfId="2" priority="216" operator="greaterThan">
      <formula>0</formula>
    </cfRule>
  </conditionalFormatting>
  <conditionalFormatting sqref="L33">
    <cfRule type="cellIs" dxfId="2" priority="217" operator="greaterThan">
      <formula>0</formula>
    </cfRule>
  </conditionalFormatting>
  <conditionalFormatting sqref="L34">
    <cfRule type="cellIs" dxfId="2" priority="218" operator="greaterThan">
      <formula>0</formula>
    </cfRule>
  </conditionalFormatting>
  <conditionalFormatting sqref="L35">
    <cfRule type="cellIs" dxfId="2" priority="219" operator="greaterThan">
      <formula>0</formula>
    </cfRule>
  </conditionalFormatting>
  <conditionalFormatting sqref="L36">
    <cfRule type="cellIs" dxfId="2" priority="220" operator="greaterThan">
      <formula>0</formula>
    </cfRule>
  </conditionalFormatting>
  <conditionalFormatting sqref="L37">
    <cfRule type="cellIs" dxfId="2" priority="221" operator="greaterThan">
      <formula>0</formula>
    </cfRule>
  </conditionalFormatting>
  <conditionalFormatting sqref="L38">
    <cfRule type="cellIs" dxfId="2" priority="222" operator="greaterThan">
      <formula>0</formula>
    </cfRule>
  </conditionalFormatting>
  <conditionalFormatting sqref="L39">
    <cfRule type="cellIs" dxfId="2" priority="223" operator="greaterThan">
      <formula>0</formula>
    </cfRule>
  </conditionalFormatting>
  <conditionalFormatting sqref="L40">
    <cfRule type="cellIs" dxfId="2" priority="224" operator="greaterThan">
      <formula>0</formula>
    </cfRule>
  </conditionalFormatting>
  <conditionalFormatting sqref="L41">
    <cfRule type="cellIs" dxfId="2" priority="225" operator="greaterThan">
      <formula>0</formula>
    </cfRule>
  </conditionalFormatting>
  <conditionalFormatting sqref="L42">
    <cfRule type="cellIs" dxfId="2" priority="226" operator="greaterThan">
      <formula>0</formula>
    </cfRule>
  </conditionalFormatting>
  <conditionalFormatting sqref="L43">
    <cfRule type="cellIs" dxfId="2" priority="227" operator="greaterThan">
      <formula>0</formula>
    </cfRule>
  </conditionalFormatting>
  <conditionalFormatting sqref="L44">
    <cfRule type="cellIs" dxfId="2" priority="228" operator="greaterThan">
      <formula>0</formula>
    </cfRule>
  </conditionalFormatting>
  <conditionalFormatting sqref="L45">
    <cfRule type="cellIs" dxfId="2" priority="229" operator="greaterThan">
      <formula>0</formula>
    </cfRule>
  </conditionalFormatting>
  <conditionalFormatting sqref="L46">
    <cfRule type="cellIs" dxfId="2" priority="230" operator="greaterThan">
      <formula>0</formula>
    </cfRule>
  </conditionalFormatting>
  <conditionalFormatting sqref="L47">
    <cfRule type="cellIs" dxfId="2" priority="231" operator="greaterThan">
      <formula>0</formula>
    </cfRule>
  </conditionalFormatting>
  <conditionalFormatting sqref="L48">
    <cfRule type="cellIs" dxfId="2" priority="232" operator="greaterThan">
      <formula>0</formula>
    </cfRule>
  </conditionalFormatting>
  <conditionalFormatting sqref="L49">
    <cfRule type="cellIs" dxfId="2" priority="233" operator="greaterThan">
      <formula>0</formula>
    </cfRule>
  </conditionalFormatting>
  <conditionalFormatting sqref="L50">
    <cfRule type="cellIs" dxfId="2" priority="234" operator="greaterThan">
      <formula>0</formula>
    </cfRule>
  </conditionalFormatting>
  <conditionalFormatting sqref="L51">
    <cfRule type="cellIs" dxfId="2" priority="235" operator="greaterThan">
      <formula>0</formula>
    </cfRule>
  </conditionalFormatting>
  <conditionalFormatting sqref="L52">
    <cfRule type="cellIs" dxfId="2" priority="236" operator="greaterThan">
      <formula>0</formula>
    </cfRule>
  </conditionalFormatting>
  <conditionalFormatting sqref="L53">
    <cfRule type="cellIs" dxfId="2" priority="237" operator="greaterThan">
      <formula>0</formula>
    </cfRule>
  </conditionalFormatting>
  <conditionalFormatting sqref="L54">
    <cfRule type="cellIs" dxfId="2" priority="238" operator="greaterThan">
      <formula>0</formula>
    </cfRule>
  </conditionalFormatting>
  <conditionalFormatting sqref="L55">
    <cfRule type="cellIs" dxfId="2" priority="239" operator="greaterThan">
      <formula>0</formula>
    </cfRule>
  </conditionalFormatting>
  <conditionalFormatting sqref="L56">
    <cfRule type="cellIs" dxfId="2" priority="240" operator="greaterThan">
      <formula>0</formula>
    </cfRule>
  </conditionalFormatting>
  <conditionalFormatting sqref="L57">
    <cfRule type="cellIs" dxfId="2" priority="241" operator="greaterThan">
      <formula>0</formula>
    </cfRule>
  </conditionalFormatting>
  <conditionalFormatting sqref="L58">
    <cfRule type="cellIs" dxfId="2" priority="242" operator="greaterThan">
      <formula>0</formula>
    </cfRule>
  </conditionalFormatting>
  <conditionalFormatting sqref="L59">
    <cfRule type="cellIs" dxfId="2" priority="243" operator="greaterThan">
      <formula>0</formula>
    </cfRule>
  </conditionalFormatting>
  <conditionalFormatting sqref="L60">
    <cfRule type="cellIs" dxfId="2" priority="244" operator="greaterThan">
      <formula>0</formula>
    </cfRule>
  </conditionalFormatting>
  <conditionalFormatting sqref="L61">
    <cfRule type="cellIs" dxfId="2" priority="245" operator="greaterThan">
      <formula>0</formula>
    </cfRule>
  </conditionalFormatting>
  <conditionalFormatting sqref="L62">
    <cfRule type="cellIs" dxfId="2" priority="246" operator="greaterThan">
      <formula>0</formula>
    </cfRule>
  </conditionalFormatting>
  <conditionalFormatting sqref="L63">
    <cfRule type="cellIs" dxfId="2" priority="247" operator="greaterThan">
      <formula>0</formula>
    </cfRule>
  </conditionalFormatting>
  <conditionalFormatting sqref="L64">
    <cfRule type="cellIs" dxfId="2" priority="248" operator="greaterThan">
      <formula>0</formula>
    </cfRule>
  </conditionalFormatting>
  <conditionalFormatting sqref="L65">
    <cfRule type="cellIs" dxfId="2" priority="249" operator="greaterThan">
      <formula>0</formula>
    </cfRule>
  </conditionalFormatting>
  <conditionalFormatting sqref="L66">
    <cfRule type="cellIs" dxfId="2" priority="250" operator="greaterThan">
      <formula>0</formula>
    </cfRule>
  </conditionalFormatting>
  <conditionalFormatting sqref="L67">
    <cfRule type="cellIs" dxfId="2" priority="251" operator="greaterThan">
      <formula>0</formula>
    </cfRule>
  </conditionalFormatting>
  <conditionalFormatting sqref="L68">
    <cfRule type="cellIs" dxfId="2" priority="252" operator="greaterThan">
      <formula>0</formula>
    </cfRule>
  </conditionalFormatting>
  <conditionalFormatting sqref="L69">
    <cfRule type="cellIs" dxfId="2" priority="253" operator="greaterThan">
      <formula>0</formula>
    </cfRule>
  </conditionalFormatting>
  <conditionalFormatting sqref="L70">
    <cfRule type="cellIs" dxfId="2" priority="254" operator="greaterThan">
      <formula>0</formula>
    </cfRule>
  </conditionalFormatting>
  <conditionalFormatting sqref="L71">
    <cfRule type="cellIs" dxfId="2" priority="255" operator="greaterThan">
      <formula>0</formula>
    </cfRule>
  </conditionalFormatting>
  <conditionalFormatting sqref="L72">
    <cfRule type="cellIs" dxfId="2" priority="256" operator="greaterThan">
      <formula>0</formula>
    </cfRule>
  </conditionalFormatting>
  <conditionalFormatting sqref="L73">
    <cfRule type="cellIs" dxfId="2" priority="257" operator="greaterThan">
      <formula>0</formula>
    </cfRule>
  </conditionalFormatting>
  <conditionalFormatting sqref="L74">
    <cfRule type="cellIs" dxfId="2" priority="258" operator="greaterThan">
      <formula>0</formula>
    </cfRule>
  </conditionalFormatting>
  <conditionalFormatting sqref="L75">
    <cfRule type="cellIs" dxfId="2" priority="259" operator="greaterThan">
      <formula>0</formula>
    </cfRule>
  </conditionalFormatting>
  <conditionalFormatting sqref="L76">
    <cfRule type="cellIs" dxfId="2" priority="260" operator="greaterThan">
      <formula>0</formula>
    </cfRule>
  </conditionalFormatting>
  <conditionalFormatting sqref="L77">
    <cfRule type="cellIs" dxfId="2" priority="261" operator="greaterThan">
      <formula>0</formula>
    </cfRule>
  </conditionalFormatting>
  <conditionalFormatting sqref="L78">
    <cfRule type="cellIs" dxfId="2" priority="262" operator="greaterThan">
      <formula>0</formula>
    </cfRule>
  </conditionalFormatting>
  <conditionalFormatting sqref="L79">
    <cfRule type="cellIs" dxfId="2" priority="263" operator="greaterThan">
      <formula>0</formula>
    </cfRule>
  </conditionalFormatting>
  <conditionalFormatting sqref="L80">
    <cfRule type="cellIs" dxfId="2" priority="264" operator="greaterThan">
      <formula>0</formula>
    </cfRule>
  </conditionalFormatting>
  <conditionalFormatting sqref="L81">
    <cfRule type="cellIs" dxfId="2" priority="265" operator="greaterThan">
      <formula>0</formula>
    </cfRule>
  </conditionalFormatting>
  <conditionalFormatting sqref="L82">
    <cfRule type="cellIs" dxfId="2" priority="266" operator="greaterThan">
      <formula>0</formula>
    </cfRule>
  </conditionalFormatting>
  <conditionalFormatting sqref="L83">
    <cfRule type="cellIs" dxfId="2" priority="267" operator="greaterThan">
      <formula>0</formula>
    </cfRule>
  </conditionalFormatting>
  <conditionalFormatting sqref="L84">
    <cfRule type="cellIs" dxfId="2" priority="268" operator="greaterThan">
      <formula>0</formula>
    </cfRule>
  </conditionalFormatting>
  <conditionalFormatting sqref="L85">
    <cfRule type="cellIs" dxfId="2" priority="269" operator="greaterThan">
      <formula>0</formula>
    </cfRule>
  </conditionalFormatting>
  <conditionalFormatting sqref="L86">
    <cfRule type="cellIs" dxfId="2" priority="270" operator="greaterThan">
      <formula>0</formula>
    </cfRule>
  </conditionalFormatting>
  <conditionalFormatting sqref="L87">
    <cfRule type="cellIs" dxfId="2" priority="271" operator="greaterThan">
      <formula>0</formula>
    </cfRule>
  </conditionalFormatting>
  <conditionalFormatting sqref="L88">
    <cfRule type="cellIs" dxfId="2" priority="272" operator="greaterThan">
      <formula>0</formula>
    </cfRule>
  </conditionalFormatting>
  <conditionalFormatting sqref="L89">
    <cfRule type="cellIs" dxfId="2" priority="273" operator="greaterThan">
      <formula>0</formula>
    </cfRule>
  </conditionalFormatting>
  <conditionalFormatting sqref="L90">
    <cfRule type="cellIs" dxfId="2" priority="274" operator="greaterThan">
      <formula>0</formula>
    </cfRule>
  </conditionalFormatting>
  <conditionalFormatting sqref="L91">
    <cfRule type="cellIs" dxfId="2" priority="275" operator="greaterThan">
      <formula>0</formula>
    </cfRule>
  </conditionalFormatting>
  <conditionalFormatting sqref="L92">
    <cfRule type="cellIs" dxfId="2" priority="276" operator="greaterThan">
      <formula>0</formula>
    </cfRule>
  </conditionalFormatting>
  <conditionalFormatting sqref="L93">
    <cfRule type="cellIs" dxfId="2" priority="277" operator="greaterThan">
      <formula>0</formula>
    </cfRule>
  </conditionalFormatting>
  <conditionalFormatting sqref="L94">
    <cfRule type="cellIs" dxfId="2" priority="278" operator="greaterThan">
      <formula>0</formula>
    </cfRule>
  </conditionalFormatting>
  <conditionalFormatting sqref="L95">
    <cfRule type="cellIs" dxfId="2" priority="279" operator="greaterThan">
      <formula>0</formula>
    </cfRule>
  </conditionalFormatting>
  <conditionalFormatting sqref="L96">
    <cfRule type="cellIs" dxfId="2" priority="280" operator="greaterThan">
      <formula>0</formula>
    </cfRule>
  </conditionalFormatting>
  <conditionalFormatting sqref="L97">
    <cfRule type="cellIs" dxfId="2" priority="281" operator="greaterThan">
      <formula>0</formula>
    </cfRule>
  </conditionalFormatting>
  <conditionalFormatting sqref="L98">
    <cfRule type="cellIs" dxfId="2" priority="282" operator="greaterThan">
      <formula>0</formula>
    </cfRule>
  </conditionalFormatting>
  <conditionalFormatting sqref="L99">
    <cfRule type="cellIs" dxfId="2" priority="283" operator="greaterThan">
      <formula>0</formula>
    </cfRule>
  </conditionalFormatting>
  <conditionalFormatting sqref="L100">
    <cfRule type="cellIs" dxfId="2" priority="284" operator="greaterThan">
      <formula>0</formula>
    </cfRule>
  </conditionalFormatting>
  <conditionalFormatting sqref="L101">
    <cfRule type="cellIs" dxfId="2" priority="285" operator="greaterThan">
      <formula>0</formula>
    </cfRule>
  </conditionalFormatting>
  <conditionalFormatting sqref="L102">
    <cfRule type="cellIs" dxfId="2" priority="286" operator="greaterThan">
      <formula>0</formula>
    </cfRule>
  </conditionalFormatting>
  <conditionalFormatting sqref="L103">
    <cfRule type="cellIs" dxfId="2" priority="287" operator="greaterThan">
      <formula>0</formula>
    </cfRule>
  </conditionalFormatting>
  <conditionalFormatting sqref="L104">
    <cfRule type="cellIs" dxfId="2" priority="288" operator="greaterThan">
      <formula>0</formula>
    </cfRule>
  </conditionalFormatting>
  <conditionalFormatting sqref="O9">
    <cfRule type="cellIs" dxfId="2" priority="289" operator="greaterThan">
      <formula>0</formula>
    </cfRule>
  </conditionalFormatting>
  <conditionalFormatting sqref="O9">
    <cfRule type="cellIs" dxfId="2" priority="290" operator="greaterThan">
      <formula>0</formula>
    </cfRule>
  </conditionalFormatting>
  <conditionalFormatting sqref="O10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1">
    <cfRule type="cellIs" dxfId="2" priority="294" operator="greaterThan">
      <formula>0</formula>
    </cfRule>
  </conditionalFormatting>
  <conditionalFormatting sqref="O12">
    <cfRule type="cellIs" dxfId="2" priority="295" operator="greaterThan">
      <formula>0</formula>
    </cfRule>
  </conditionalFormatting>
  <conditionalFormatting sqref="O12">
    <cfRule type="cellIs" dxfId="2" priority="296" operator="greaterThan">
      <formula>0</formula>
    </cfRule>
  </conditionalFormatting>
  <conditionalFormatting sqref="O13">
    <cfRule type="cellIs" dxfId="2" priority="297" operator="greaterThan">
      <formula>0</formula>
    </cfRule>
  </conditionalFormatting>
  <conditionalFormatting sqref="O13">
    <cfRule type="cellIs" dxfId="2" priority="298" operator="greaterThan">
      <formula>0</formula>
    </cfRule>
  </conditionalFormatting>
  <conditionalFormatting sqref="O14">
    <cfRule type="cellIs" dxfId="2" priority="299" operator="greaterThan">
      <formula>0</formula>
    </cfRule>
  </conditionalFormatting>
  <conditionalFormatting sqref="O14">
    <cfRule type="cellIs" dxfId="2" priority="300" operator="greaterThan">
      <formula>0</formula>
    </cfRule>
  </conditionalFormatting>
  <conditionalFormatting sqref="O15">
    <cfRule type="cellIs" dxfId="2" priority="301" operator="greaterThan">
      <formula>0</formula>
    </cfRule>
  </conditionalFormatting>
  <conditionalFormatting sqref="O15">
    <cfRule type="cellIs" dxfId="2" priority="302" operator="greaterThan">
      <formula>0</formula>
    </cfRule>
  </conditionalFormatting>
  <conditionalFormatting sqref="O16">
    <cfRule type="cellIs" dxfId="2" priority="303" operator="greaterThan">
      <formula>0</formula>
    </cfRule>
  </conditionalFormatting>
  <conditionalFormatting sqref="O16">
    <cfRule type="cellIs" dxfId="2" priority="304" operator="greaterThan">
      <formula>0</formula>
    </cfRule>
  </conditionalFormatting>
  <conditionalFormatting sqref="O17">
    <cfRule type="cellIs" dxfId="2" priority="305" operator="greaterThan">
      <formula>0</formula>
    </cfRule>
  </conditionalFormatting>
  <conditionalFormatting sqref="O17">
    <cfRule type="cellIs" dxfId="2" priority="306" operator="greaterThan">
      <formula>0</formula>
    </cfRule>
  </conditionalFormatting>
  <conditionalFormatting sqref="O18">
    <cfRule type="cellIs" dxfId="2" priority="307" operator="greaterThan">
      <formula>0</formula>
    </cfRule>
  </conditionalFormatting>
  <conditionalFormatting sqref="O18">
    <cfRule type="cellIs" dxfId="2" priority="308" operator="greaterThan">
      <formula>0</formula>
    </cfRule>
  </conditionalFormatting>
  <conditionalFormatting sqref="O19">
    <cfRule type="cellIs" dxfId="2" priority="309" operator="greaterThan">
      <formula>0</formula>
    </cfRule>
  </conditionalFormatting>
  <conditionalFormatting sqref="O19">
    <cfRule type="cellIs" dxfId="2" priority="310" operator="greaterThan">
      <formula>0</formula>
    </cfRule>
  </conditionalFormatting>
  <conditionalFormatting sqref="O20">
    <cfRule type="cellIs" dxfId="2" priority="311" operator="greaterThan">
      <formula>0</formula>
    </cfRule>
  </conditionalFormatting>
  <conditionalFormatting sqref="O20">
    <cfRule type="cellIs" dxfId="2" priority="312" operator="greaterThan">
      <formula>0</formula>
    </cfRule>
  </conditionalFormatting>
  <conditionalFormatting sqref="O21">
    <cfRule type="cellIs" dxfId="2" priority="313" operator="greaterThan">
      <formula>0</formula>
    </cfRule>
  </conditionalFormatting>
  <conditionalFormatting sqref="O21">
    <cfRule type="cellIs" dxfId="2" priority="314" operator="greaterThan">
      <formula>0</formula>
    </cfRule>
  </conditionalFormatting>
  <conditionalFormatting sqref="O22">
    <cfRule type="cellIs" dxfId="2" priority="315" operator="greaterThan">
      <formula>0</formula>
    </cfRule>
  </conditionalFormatting>
  <conditionalFormatting sqref="O22">
    <cfRule type="cellIs" dxfId="2" priority="316" operator="greaterThan">
      <formula>0</formula>
    </cfRule>
  </conditionalFormatting>
  <conditionalFormatting sqref="O23">
    <cfRule type="cellIs" dxfId="2" priority="317" operator="greaterThan">
      <formula>0</formula>
    </cfRule>
  </conditionalFormatting>
  <conditionalFormatting sqref="O23">
    <cfRule type="cellIs" dxfId="2" priority="318" operator="greaterThan">
      <formula>0</formula>
    </cfRule>
  </conditionalFormatting>
  <conditionalFormatting sqref="O24">
    <cfRule type="cellIs" dxfId="2" priority="319" operator="greaterThan">
      <formula>0</formula>
    </cfRule>
  </conditionalFormatting>
  <conditionalFormatting sqref="O24">
    <cfRule type="cellIs" dxfId="2" priority="320" operator="greaterThan">
      <formula>0</formula>
    </cfRule>
  </conditionalFormatting>
  <conditionalFormatting sqref="O25">
    <cfRule type="cellIs" dxfId="2" priority="321" operator="greaterThan">
      <formula>0</formula>
    </cfRule>
  </conditionalFormatting>
  <conditionalFormatting sqref="O25">
    <cfRule type="cellIs" dxfId="2" priority="322" operator="greaterThan">
      <formula>0</formula>
    </cfRule>
  </conditionalFormatting>
  <conditionalFormatting sqref="O26">
    <cfRule type="cellIs" dxfId="2" priority="323" operator="greaterThan">
      <formula>0</formula>
    </cfRule>
  </conditionalFormatting>
  <conditionalFormatting sqref="O26">
    <cfRule type="cellIs" dxfId="2" priority="324" operator="greaterThan">
      <formula>0</formula>
    </cfRule>
  </conditionalFormatting>
  <conditionalFormatting sqref="O27">
    <cfRule type="cellIs" dxfId="2" priority="325" operator="greaterThan">
      <formula>0</formula>
    </cfRule>
  </conditionalFormatting>
  <conditionalFormatting sqref="O27">
    <cfRule type="cellIs" dxfId="2" priority="326" operator="greaterThan">
      <formula>0</formula>
    </cfRule>
  </conditionalFormatting>
  <conditionalFormatting sqref="O28">
    <cfRule type="cellIs" dxfId="2" priority="327" operator="greaterThan">
      <formula>0</formula>
    </cfRule>
  </conditionalFormatting>
  <conditionalFormatting sqref="O28">
    <cfRule type="cellIs" dxfId="2" priority="328" operator="greaterThan">
      <formula>0</formula>
    </cfRule>
  </conditionalFormatting>
  <conditionalFormatting sqref="O29">
    <cfRule type="cellIs" dxfId="2" priority="329" operator="greaterThan">
      <formula>0</formula>
    </cfRule>
  </conditionalFormatting>
  <conditionalFormatting sqref="O29">
    <cfRule type="cellIs" dxfId="2" priority="330" operator="greaterThan">
      <formula>0</formula>
    </cfRule>
  </conditionalFormatting>
  <conditionalFormatting sqref="O30">
    <cfRule type="cellIs" dxfId="2" priority="331" operator="greaterThan">
      <formula>0</formula>
    </cfRule>
  </conditionalFormatting>
  <conditionalFormatting sqref="O30">
    <cfRule type="cellIs" dxfId="2" priority="332" operator="greaterThan">
      <formula>0</formula>
    </cfRule>
  </conditionalFormatting>
  <conditionalFormatting sqref="O31">
    <cfRule type="cellIs" dxfId="2" priority="333" operator="greaterThan">
      <formula>0</formula>
    </cfRule>
  </conditionalFormatting>
  <conditionalFormatting sqref="O31">
    <cfRule type="cellIs" dxfId="2" priority="334" operator="greaterThan">
      <formula>0</formula>
    </cfRule>
  </conditionalFormatting>
  <conditionalFormatting sqref="O32">
    <cfRule type="cellIs" dxfId="2" priority="335" operator="greaterThan">
      <formula>0</formula>
    </cfRule>
  </conditionalFormatting>
  <conditionalFormatting sqref="O32">
    <cfRule type="cellIs" dxfId="2" priority="336" operator="greaterThan">
      <formula>0</formula>
    </cfRule>
  </conditionalFormatting>
  <conditionalFormatting sqref="O33">
    <cfRule type="cellIs" dxfId="2" priority="337" operator="greaterThan">
      <formula>0</formula>
    </cfRule>
  </conditionalFormatting>
  <conditionalFormatting sqref="O33">
    <cfRule type="cellIs" dxfId="2" priority="338" operator="greaterThan">
      <formula>0</formula>
    </cfRule>
  </conditionalFormatting>
  <conditionalFormatting sqref="O34">
    <cfRule type="cellIs" dxfId="2" priority="339" operator="greaterThan">
      <formula>0</formula>
    </cfRule>
  </conditionalFormatting>
  <conditionalFormatting sqref="O34">
    <cfRule type="cellIs" dxfId="2" priority="340" operator="greaterThan">
      <formula>0</formula>
    </cfRule>
  </conditionalFormatting>
  <conditionalFormatting sqref="O35">
    <cfRule type="cellIs" dxfId="2" priority="341" operator="greaterThan">
      <formula>0</formula>
    </cfRule>
  </conditionalFormatting>
  <conditionalFormatting sqref="O35">
    <cfRule type="cellIs" dxfId="2" priority="342" operator="greaterThan">
      <formula>0</formula>
    </cfRule>
  </conditionalFormatting>
  <conditionalFormatting sqref="O36">
    <cfRule type="cellIs" dxfId="2" priority="343" operator="greaterThan">
      <formula>0</formula>
    </cfRule>
  </conditionalFormatting>
  <conditionalFormatting sqref="O36">
    <cfRule type="cellIs" dxfId="2" priority="344" operator="greaterThan">
      <formula>0</formula>
    </cfRule>
  </conditionalFormatting>
  <conditionalFormatting sqref="O37">
    <cfRule type="cellIs" dxfId="2" priority="345" operator="greaterThan">
      <formula>0</formula>
    </cfRule>
  </conditionalFormatting>
  <conditionalFormatting sqref="O37">
    <cfRule type="cellIs" dxfId="2" priority="346" operator="greaterThan">
      <formula>0</formula>
    </cfRule>
  </conditionalFormatting>
  <conditionalFormatting sqref="O38">
    <cfRule type="cellIs" dxfId="2" priority="347" operator="greaterThan">
      <formula>0</formula>
    </cfRule>
  </conditionalFormatting>
  <conditionalFormatting sqref="O38">
    <cfRule type="cellIs" dxfId="2" priority="348" operator="greaterThan">
      <formula>0</formula>
    </cfRule>
  </conditionalFormatting>
  <conditionalFormatting sqref="O39">
    <cfRule type="cellIs" dxfId="2" priority="349" operator="greaterThan">
      <formula>0</formula>
    </cfRule>
  </conditionalFormatting>
  <conditionalFormatting sqref="O39">
    <cfRule type="cellIs" dxfId="2" priority="350" operator="greaterThan">
      <formula>0</formula>
    </cfRule>
  </conditionalFormatting>
  <conditionalFormatting sqref="O40">
    <cfRule type="cellIs" dxfId="2" priority="351" operator="greaterThan">
      <formula>0</formula>
    </cfRule>
  </conditionalFormatting>
  <conditionalFormatting sqref="O40">
    <cfRule type="cellIs" dxfId="2" priority="352" operator="greaterThan">
      <formula>0</formula>
    </cfRule>
  </conditionalFormatting>
  <conditionalFormatting sqref="O41">
    <cfRule type="cellIs" dxfId="2" priority="353" operator="greaterThan">
      <formula>0</formula>
    </cfRule>
  </conditionalFormatting>
  <conditionalFormatting sqref="O41">
    <cfRule type="cellIs" dxfId="2" priority="354" operator="greaterThan">
      <formula>0</formula>
    </cfRule>
  </conditionalFormatting>
  <conditionalFormatting sqref="O42">
    <cfRule type="cellIs" dxfId="2" priority="355" operator="greaterThan">
      <formula>0</formula>
    </cfRule>
  </conditionalFormatting>
  <conditionalFormatting sqref="O42">
    <cfRule type="cellIs" dxfId="2" priority="356" operator="greaterThan">
      <formula>0</formula>
    </cfRule>
  </conditionalFormatting>
  <conditionalFormatting sqref="O43">
    <cfRule type="cellIs" dxfId="2" priority="357" operator="greaterThan">
      <formula>0</formula>
    </cfRule>
  </conditionalFormatting>
  <conditionalFormatting sqref="O43">
    <cfRule type="cellIs" dxfId="2" priority="358" operator="greaterThan">
      <formula>0</formula>
    </cfRule>
  </conditionalFormatting>
  <conditionalFormatting sqref="O44">
    <cfRule type="cellIs" dxfId="2" priority="359" operator="greaterThan">
      <formula>0</formula>
    </cfRule>
  </conditionalFormatting>
  <conditionalFormatting sqref="O44">
    <cfRule type="cellIs" dxfId="2" priority="360" operator="greaterThan">
      <formula>0</formula>
    </cfRule>
  </conditionalFormatting>
  <conditionalFormatting sqref="O45">
    <cfRule type="cellIs" dxfId="2" priority="361" operator="greaterThan">
      <formula>0</formula>
    </cfRule>
  </conditionalFormatting>
  <conditionalFormatting sqref="O45">
    <cfRule type="cellIs" dxfId="2" priority="362" operator="greaterThan">
      <formula>0</formula>
    </cfRule>
  </conditionalFormatting>
  <conditionalFormatting sqref="O46">
    <cfRule type="cellIs" dxfId="2" priority="363" operator="greaterThan">
      <formula>0</formula>
    </cfRule>
  </conditionalFormatting>
  <conditionalFormatting sqref="O46">
    <cfRule type="cellIs" dxfId="2" priority="364" operator="greaterThan">
      <formula>0</formula>
    </cfRule>
  </conditionalFormatting>
  <conditionalFormatting sqref="O47">
    <cfRule type="cellIs" dxfId="2" priority="365" operator="greaterThan">
      <formula>0</formula>
    </cfRule>
  </conditionalFormatting>
  <conditionalFormatting sqref="O47">
    <cfRule type="cellIs" dxfId="2" priority="366" operator="greaterThan">
      <formula>0</formula>
    </cfRule>
  </conditionalFormatting>
  <conditionalFormatting sqref="O48">
    <cfRule type="cellIs" dxfId="2" priority="367" operator="greaterThan">
      <formula>0</formula>
    </cfRule>
  </conditionalFormatting>
  <conditionalFormatting sqref="O48">
    <cfRule type="cellIs" dxfId="2" priority="368" operator="greaterThan">
      <formula>0</formula>
    </cfRule>
  </conditionalFormatting>
  <conditionalFormatting sqref="O49">
    <cfRule type="cellIs" dxfId="2" priority="369" operator="greaterThan">
      <formula>0</formula>
    </cfRule>
  </conditionalFormatting>
  <conditionalFormatting sqref="O49">
    <cfRule type="cellIs" dxfId="2" priority="370" operator="greaterThan">
      <formula>0</formula>
    </cfRule>
  </conditionalFormatting>
  <conditionalFormatting sqref="O50">
    <cfRule type="cellIs" dxfId="2" priority="371" operator="greaterThan">
      <formula>0</formula>
    </cfRule>
  </conditionalFormatting>
  <conditionalFormatting sqref="O50">
    <cfRule type="cellIs" dxfId="2" priority="372" operator="greaterThan">
      <formula>0</formula>
    </cfRule>
  </conditionalFormatting>
  <conditionalFormatting sqref="O51">
    <cfRule type="cellIs" dxfId="2" priority="373" operator="greaterThan">
      <formula>0</formula>
    </cfRule>
  </conditionalFormatting>
  <conditionalFormatting sqref="O51">
    <cfRule type="cellIs" dxfId="2" priority="374" operator="greaterThan">
      <formula>0</formula>
    </cfRule>
  </conditionalFormatting>
  <conditionalFormatting sqref="O52">
    <cfRule type="cellIs" dxfId="2" priority="375" operator="greaterThan">
      <formula>0</formula>
    </cfRule>
  </conditionalFormatting>
  <conditionalFormatting sqref="O52">
    <cfRule type="cellIs" dxfId="2" priority="376" operator="greaterThan">
      <formula>0</formula>
    </cfRule>
  </conditionalFormatting>
  <conditionalFormatting sqref="O53">
    <cfRule type="cellIs" dxfId="2" priority="377" operator="greaterThan">
      <formula>0</formula>
    </cfRule>
  </conditionalFormatting>
  <conditionalFormatting sqref="O53">
    <cfRule type="cellIs" dxfId="2" priority="378" operator="greaterThan">
      <formula>0</formula>
    </cfRule>
  </conditionalFormatting>
  <conditionalFormatting sqref="O54">
    <cfRule type="cellIs" dxfId="2" priority="379" operator="greaterThan">
      <formula>0</formula>
    </cfRule>
  </conditionalFormatting>
  <conditionalFormatting sqref="O54">
    <cfRule type="cellIs" dxfId="2" priority="380" operator="greaterThan">
      <formula>0</formula>
    </cfRule>
  </conditionalFormatting>
  <conditionalFormatting sqref="O55">
    <cfRule type="cellIs" dxfId="2" priority="381" operator="greaterThan">
      <formula>0</formula>
    </cfRule>
  </conditionalFormatting>
  <conditionalFormatting sqref="O55">
    <cfRule type="cellIs" dxfId="2" priority="382" operator="greaterThan">
      <formula>0</formula>
    </cfRule>
  </conditionalFormatting>
  <conditionalFormatting sqref="O56">
    <cfRule type="cellIs" dxfId="2" priority="383" operator="greaterThan">
      <formula>0</formula>
    </cfRule>
  </conditionalFormatting>
  <conditionalFormatting sqref="O56">
    <cfRule type="cellIs" dxfId="2" priority="384" operator="greaterThan">
      <formula>0</formula>
    </cfRule>
  </conditionalFormatting>
  <conditionalFormatting sqref="O57">
    <cfRule type="cellIs" dxfId="2" priority="385" operator="greaterThan">
      <formula>0</formula>
    </cfRule>
  </conditionalFormatting>
  <conditionalFormatting sqref="O57">
    <cfRule type="cellIs" dxfId="2" priority="386" operator="greaterThan">
      <formula>0</formula>
    </cfRule>
  </conditionalFormatting>
  <conditionalFormatting sqref="O58">
    <cfRule type="cellIs" dxfId="2" priority="387" operator="greaterThan">
      <formula>0</formula>
    </cfRule>
  </conditionalFormatting>
  <conditionalFormatting sqref="O58">
    <cfRule type="cellIs" dxfId="2" priority="388" operator="greaterThan">
      <formula>0</formula>
    </cfRule>
  </conditionalFormatting>
  <conditionalFormatting sqref="O59">
    <cfRule type="cellIs" dxfId="2" priority="389" operator="greaterThan">
      <formula>0</formula>
    </cfRule>
  </conditionalFormatting>
  <conditionalFormatting sqref="O59">
    <cfRule type="cellIs" dxfId="2" priority="390" operator="greaterThan">
      <formula>0</formula>
    </cfRule>
  </conditionalFormatting>
  <conditionalFormatting sqref="O60">
    <cfRule type="cellIs" dxfId="2" priority="391" operator="greaterThan">
      <formula>0</formula>
    </cfRule>
  </conditionalFormatting>
  <conditionalFormatting sqref="O60">
    <cfRule type="cellIs" dxfId="2" priority="392" operator="greaterThan">
      <formula>0</formula>
    </cfRule>
  </conditionalFormatting>
  <conditionalFormatting sqref="O61">
    <cfRule type="cellIs" dxfId="2" priority="393" operator="greaterThan">
      <formula>0</formula>
    </cfRule>
  </conditionalFormatting>
  <conditionalFormatting sqref="O61">
    <cfRule type="cellIs" dxfId="2" priority="394" operator="greaterThan">
      <formula>0</formula>
    </cfRule>
  </conditionalFormatting>
  <conditionalFormatting sqref="O62">
    <cfRule type="cellIs" dxfId="2" priority="395" operator="greaterThan">
      <formula>0</formula>
    </cfRule>
  </conditionalFormatting>
  <conditionalFormatting sqref="O62">
    <cfRule type="cellIs" dxfId="2" priority="396" operator="greaterThan">
      <formula>0</formula>
    </cfRule>
  </conditionalFormatting>
  <conditionalFormatting sqref="O63">
    <cfRule type="cellIs" dxfId="2" priority="397" operator="greaterThan">
      <formula>0</formula>
    </cfRule>
  </conditionalFormatting>
  <conditionalFormatting sqref="O63">
    <cfRule type="cellIs" dxfId="2" priority="398" operator="greaterThan">
      <formula>0</formula>
    </cfRule>
  </conditionalFormatting>
  <conditionalFormatting sqref="O64">
    <cfRule type="cellIs" dxfId="2" priority="399" operator="greaterThan">
      <formula>0</formula>
    </cfRule>
  </conditionalFormatting>
  <conditionalFormatting sqref="O64">
    <cfRule type="cellIs" dxfId="2" priority="400" operator="greaterThan">
      <formula>0</formula>
    </cfRule>
  </conditionalFormatting>
  <conditionalFormatting sqref="O65">
    <cfRule type="cellIs" dxfId="2" priority="401" operator="greaterThan">
      <formula>0</formula>
    </cfRule>
  </conditionalFormatting>
  <conditionalFormatting sqref="O65">
    <cfRule type="cellIs" dxfId="2" priority="402" operator="greaterThan">
      <formula>0</formula>
    </cfRule>
  </conditionalFormatting>
  <conditionalFormatting sqref="O66">
    <cfRule type="cellIs" dxfId="2" priority="403" operator="greaterThan">
      <formula>0</formula>
    </cfRule>
  </conditionalFormatting>
  <conditionalFormatting sqref="O66">
    <cfRule type="cellIs" dxfId="2" priority="404" operator="greaterThan">
      <formula>0</formula>
    </cfRule>
  </conditionalFormatting>
  <conditionalFormatting sqref="O67">
    <cfRule type="cellIs" dxfId="2" priority="405" operator="greaterThan">
      <formula>0</formula>
    </cfRule>
  </conditionalFormatting>
  <conditionalFormatting sqref="O67">
    <cfRule type="cellIs" dxfId="2" priority="406" operator="greaterThan">
      <formula>0</formula>
    </cfRule>
  </conditionalFormatting>
  <conditionalFormatting sqref="O68">
    <cfRule type="cellIs" dxfId="2" priority="407" operator="greaterThan">
      <formula>0</formula>
    </cfRule>
  </conditionalFormatting>
  <conditionalFormatting sqref="O68">
    <cfRule type="cellIs" dxfId="2" priority="408" operator="greaterThan">
      <formula>0</formula>
    </cfRule>
  </conditionalFormatting>
  <conditionalFormatting sqref="O69">
    <cfRule type="cellIs" dxfId="2" priority="409" operator="greaterThan">
      <formula>0</formula>
    </cfRule>
  </conditionalFormatting>
  <conditionalFormatting sqref="O69">
    <cfRule type="cellIs" dxfId="2" priority="410" operator="greaterThan">
      <formula>0</formula>
    </cfRule>
  </conditionalFormatting>
  <conditionalFormatting sqref="O70">
    <cfRule type="cellIs" dxfId="2" priority="411" operator="greaterThan">
      <formula>0</formula>
    </cfRule>
  </conditionalFormatting>
  <conditionalFormatting sqref="O70">
    <cfRule type="cellIs" dxfId="2" priority="412" operator="greaterThan">
      <formula>0</formula>
    </cfRule>
  </conditionalFormatting>
  <conditionalFormatting sqref="O71">
    <cfRule type="cellIs" dxfId="2" priority="413" operator="greaterThan">
      <formula>0</formula>
    </cfRule>
  </conditionalFormatting>
  <conditionalFormatting sqref="O71">
    <cfRule type="cellIs" dxfId="2" priority="414" operator="greaterThan">
      <formula>0</formula>
    </cfRule>
  </conditionalFormatting>
  <conditionalFormatting sqref="O72">
    <cfRule type="cellIs" dxfId="2" priority="415" operator="greaterThan">
      <formula>0</formula>
    </cfRule>
  </conditionalFormatting>
  <conditionalFormatting sqref="O72">
    <cfRule type="cellIs" dxfId="2" priority="416" operator="greaterThan">
      <formula>0</formula>
    </cfRule>
  </conditionalFormatting>
  <conditionalFormatting sqref="O73">
    <cfRule type="cellIs" dxfId="2" priority="417" operator="greaterThan">
      <formula>0</formula>
    </cfRule>
  </conditionalFormatting>
  <conditionalFormatting sqref="O73">
    <cfRule type="cellIs" dxfId="2" priority="418" operator="greaterThan">
      <formula>0</formula>
    </cfRule>
  </conditionalFormatting>
  <conditionalFormatting sqref="O74">
    <cfRule type="cellIs" dxfId="2" priority="419" operator="greaterThan">
      <formula>0</formula>
    </cfRule>
  </conditionalFormatting>
  <conditionalFormatting sqref="O74">
    <cfRule type="cellIs" dxfId="2" priority="420" operator="greaterThan">
      <formula>0</formula>
    </cfRule>
  </conditionalFormatting>
  <conditionalFormatting sqref="O75">
    <cfRule type="cellIs" dxfId="2" priority="421" operator="greaterThan">
      <formula>0</formula>
    </cfRule>
  </conditionalFormatting>
  <conditionalFormatting sqref="O75">
    <cfRule type="cellIs" dxfId="2" priority="422" operator="greaterThan">
      <formula>0</formula>
    </cfRule>
  </conditionalFormatting>
  <conditionalFormatting sqref="O76">
    <cfRule type="cellIs" dxfId="2" priority="423" operator="greaterThan">
      <formula>0</formula>
    </cfRule>
  </conditionalFormatting>
  <conditionalFormatting sqref="O76">
    <cfRule type="cellIs" dxfId="2" priority="424" operator="greaterThan">
      <formula>0</formula>
    </cfRule>
  </conditionalFormatting>
  <conditionalFormatting sqref="O77">
    <cfRule type="cellIs" dxfId="2" priority="425" operator="greaterThan">
      <formula>0</formula>
    </cfRule>
  </conditionalFormatting>
  <conditionalFormatting sqref="O77">
    <cfRule type="cellIs" dxfId="2" priority="426" operator="greaterThan">
      <formula>0</formula>
    </cfRule>
  </conditionalFormatting>
  <conditionalFormatting sqref="O78">
    <cfRule type="cellIs" dxfId="2" priority="427" operator="greaterThan">
      <formula>0</formula>
    </cfRule>
  </conditionalFormatting>
  <conditionalFormatting sqref="O78">
    <cfRule type="cellIs" dxfId="2" priority="428" operator="greaterThan">
      <formula>0</formula>
    </cfRule>
  </conditionalFormatting>
  <conditionalFormatting sqref="O79">
    <cfRule type="cellIs" dxfId="2" priority="429" operator="greaterThan">
      <formula>0</formula>
    </cfRule>
  </conditionalFormatting>
  <conditionalFormatting sqref="O79">
    <cfRule type="cellIs" dxfId="2" priority="430" operator="greaterThan">
      <formula>0</formula>
    </cfRule>
  </conditionalFormatting>
  <conditionalFormatting sqref="O80">
    <cfRule type="cellIs" dxfId="2" priority="431" operator="greaterThan">
      <formula>0</formula>
    </cfRule>
  </conditionalFormatting>
  <conditionalFormatting sqref="O80">
    <cfRule type="cellIs" dxfId="2" priority="432" operator="greaterThan">
      <formula>0</formula>
    </cfRule>
  </conditionalFormatting>
  <conditionalFormatting sqref="O81">
    <cfRule type="cellIs" dxfId="2" priority="433" operator="greaterThan">
      <formula>0</formula>
    </cfRule>
  </conditionalFormatting>
  <conditionalFormatting sqref="O81">
    <cfRule type="cellIs" dxfId="2" priority="434" operator="greaterThan">
      <formula>0</formula>
    </cfRule>
  </conditionalFormatting>
  <conditionalFormatting sqref="O82">
    <cfRule type="cellIs" dxfId="2" priority="435" operator="greaterThan">
      <formula>0</formula>
    </cfRule>
  </conditionalFormatting>
  <conditionalFormatting sqref="O82">
    <cfRule type="cellIs" dxfId="2" priority="436" operator="greaterThan">
      <formula>0</formula>
    </cfRule>
  </conditionalFormatting>
  <conditionalFormatting sqref="O83">
    <cfRule type="cellIs" dxfId="2" priority="437" operator="greaterThan">
      <formula>0</formula>
    </cfRule>
  </conditionalFormatting>
  <conditionalFormatting sqref="O83">
    <cfRule type="cellIs" dxfId="2" priority="438" operator="greaterThan">
      <formula>0</formula>
    </cfRule>
  </conditionalFormatting>
  <conditionalFormatting sqref="O84">
    <cfRule type="cellIs" dxfId="2" priority="439" operator="greaterThan">
      <formula>0</formula>
    </cfRule>
  </conditionalFormatting>
  <conditionalFormatting sqref="O84">
    <cfRule type="cellIs" dxfId="2" priority="440" operator="greaterThan">
      <formula>0</formula>
    </cfRule>
  </conditionalFormatting>
  <conditionalFormatting sqref="O85">
    <cfRule type="cellIs" dxfId="2" priority="441" operator="greaterThan">
      <formula>0</formula>
    </cfRule>
  </conditionalFormatting>
  <conditionalFormatting sqref="O85">
    <cfRule type="cellIs" dxfId="2" priority="442" operator="greaterThan">
      <formula>0</formula>
    </cfRule>
  </conditionalFormatting>
  <conditionalFormatting sqref="O86">
    <cfRule type="cellIs" dxfId="2" priority="443" operator="greaterThan">
      <formula>0</formula>
    </cfRule>
  </conditionalFormatting>
  <conditionalFormatting sqref="O86">
    <cfRule type="cellIs" dxfId="2" priority="444" operator="greaterThan">
      <formula>0</formula>
    </cfRule>
  </conditionalFormatting>
  <conditionalFormatting sqref="O87">
    <cfRule type="cellIs" dxfId="2" priority="445" operator="greaterThan">
      <formula>0</formula>
    </cfRule>
  </conditionalFormatting>
  <conditionalFormatting sqref="O87">
    <cfRule type="cellIs" dxfId="2" priority="446" operator="greaterThan">
      <formula>0</formula>
    </cfRule>
  </conditionalFormatting>
  <conditionalFormatting sqref="O88">
    <cfRule type="cellIs" dxfId="2" priority="447" operator="greaterThan">
      <formula>0</formula>
    </cfRule>
  </conditionalFormatting>
  <conditionalFormatting sqref="O88">
    <cfRule type="cellIs" dxfId="2" priority="448" operator="greaterThan">
      <formula>0</formula>
    </cfRule>
  </conditionalFormatting>
  <conditionalFormatting sqref="O89">
    <cfRule type="cellIs" dxfId="2" priority="449" operator="greaterThan">
      <formula>0</formula>
    </cfRule>
  </conditionalFormatting>
  <conditionalFormatting sqref="O89">
    <cfRule type="cellIs" dxfId="2" priority="450" operator="greaterThan">
      <formula>0</formula>
    </cfRule>
  </conditionalFormatting>
  <conditionalFormatting sqref="O90">
    <cfRule type="cellIs" dxfId="2" priority="451" operator="greaterThan">
      <formula>0</formula>
    </cfRule>
  </conditionalFormatting>
  <conditionalFormatting sqref="O90">
    <cfRule type="cellIs" dxfId="2" priority="452" operator="greaterThan">
      <formula>0</formula>
    </cfRule>
  </conditionalFormatting>
  <conditionalFormatting sqref="O91">
    <cfRule type="cellIs" dxfId="2" priority="453" operator="greaterThan">
      <formula>0</formula>
    </cfRule>
  </conditionalFormatting>
  <conditionalFormatting sqref="O91">
    <cfRule type="cellIs" dxfId="2" priority="454" operator="greaterThan">
      <formula>0</formula>
    </cfRule>
  </conditionalFormatting>
  <conditionalFormatting sqref="O92">
    <cfRule type="cellIs" dxfId="2" priority="455" operator="greaterThan">
      <formula>0</formula>
    </cfRule>
  </conditionalFormatting>
  <conditionalFormatting sqref="O92">
    <cfRule type="cellIs" dxfId="2" priority="456" operator="greaterThan">
      <formula>0</formula>
    </cfRule>
  </conditionalFormatting>
  <conditionalFormatting sqref="O93">
    <cfRule type="cellIs" dxfId="2" priority="457" operator="greaterThan">
      <formula>0</formula>
    </cfRule>
  </conditionalFormatting>
  <conditionalFormatting sqref="O93">
    <cfRule type="cellIs" dxfId="2" priority="458" operator="greaterThan">
      <formula>0</formula>
    </cfRule>
  </conditionalFormatting>
  <conditionalFormatting sqref="O94">
    <cfRule type="cellIs" dxfId="2" priority="459" operator="greaterThan">
      <formula>0</formula>
    </cfRule>
  </conditionalFormatting>
  <conditionalFormatting sqref="O94">
    <cfRule type="cellIs" dxfId="2" priority="460" operator="greaterThan">
      <formula>0</formula>
    </cfRule>
  </conditionalFormatting>
  <conditionalFormatting sqref="O95">
    <cfRule type="cellIs" dxfId="2" priority="461" operator="greaterThan">
      <formula>0</formula>
    </cfRule>
  </conditionalFormatting>
  <conditionalFormatting sqref="O95">
    <cfRule type="cellIs" dxfId="2" priority="462" operator="greaterThan">
      <formula>0</formula>
    </cfRule>
  </conditionalFormatting>
  <conditionalFormatting sqref="O96">
    <cfRule type="cellIs" dxfId="2" priority="463" operator="greaterThan">
      <formula>0</formula>
    </cfRule>
  </conditionalFormatting>
  <conditionalFormatting sqref="O96">
    <cfRule type="cellIs" dxfId="2" priority="464" operator="greaterThan">
      <formula>0</formula>
    </cfRule>
  </conditionalFormatting>
  <conditionalFormatting sqref="O97">
    <cfRule type="cellIs" dxfId="2" priority="465" operator="greaterThan">
      <formula>0</formula>
    </cfRule>
  </conditionalFormatting>
  <conditionalFormatting sqref="O97">
    <cfRule type="cellIs" dxfId="2" priority="466" operator="greaterThan">
      <formula>0</formula>
    </cfRule>
  </conditionalFormatting>
  <conditionalFormatting sqref="O98">
    <cfRule type="cellIs" dxfId="2" priority="467" operator="greaterThan">
      <formula>0</formula>
    </cfRule>
  </conditionalFormatting>
  <conditionalFormatting sqref="O98">
    <cfRule type="cellIs" dxfId="2" priority="468" operator="greaterThan">
      <formula>0</formula>
    </cfRule>
  </conditionalFormatting>
  <conditionalFormatting sqref="O99">
    <cfRule type="cellIs" dxfId="2" priority="469" operator="greaterThan">
      <formula>0</formula>
    </cfRule>
  </conditionalFormatting>
  <conditionalFormatting sqref="O99">
    <cfRule type="cellIs" dxfId="2" priority="470" operator="greaterThan">
      <formula>0</formula>
    </cfRule>
  </conditionalFormatting>
  <conditionalFormatting sqref="O100">
    <cfRule type="cellIs" dxfId="2" priority="471" operator="greaterThan">
      <formula>0</formula>
    </cfRule>
  </conditionalFormatting>
  <conditionalFormatting sqref="O100">
    <cfRule type="cellIs" dxfId="2" priority="472" operator="greaterThan">
      <formula>0</formula>
    </cfRule>
  </conditionalFormatting>
  <conditionalFormatting sqref="O101">
    <cfRule type="cellIs" dxfId="2" priority="473" operator="greaterThan">
      <formula>0</formula>
    </cfRule>
  </conditionalFormatting>
  <conditionalFormatting sqref="O101">
    <cfRule type="cellIs" dxfId="2" priority="474" operator="greaterThan">
      <formula>0</formula>
    </cfRule>
  </conditionalFormatting>
  <conditionalFormatting sqref="O102">
    <cfRule type="cellIs" dxfId="2" priority="475" operator="greaterThan">
      <formula>0</formula>
    </cfRule>
  </conditionalFormatting>
  <conditionalFormatting sqref="O102">
    <cfRule type="cellIs" dxfId="2" priority="476" operator="greaterThan">
      <formula>0</formula>
    </cfRule>
  </conditionalFormatting>
  <conditionalFormatting sqref="O103">
    <cfRule type="cellIs" dxfId="2" priority="477" operator="greaterThan">
      <formula>0</formula>
    </cfRule>
  </conditionalFormatting>
  <conditionalFormatting sqref="O103">
    <cfRule type="cellIs" dxfId="2" priority="478" operator="greaterThan">
      <formula>0</formula>
    </cfRule>
  </conditionalFormatting>
  <conditionalFormatting sqref="O104">
    <cfRule type="cellIs" dxfId="2" priority="479" operator="greaterThan">
      <formula>0</formula>
    </cfRule>
  </conditionalFormatting>
  <conditionalFormatting sqref="P8">
    <cfRule type="cellIs" dxfId="3" priority="480" operator="greaterThan">
      <formula>0</formula>
    </cfRule>
  </conditionalFormatting>
  <conditionalFormatting sqref="P9">
    <cfRule type="cellIs" dxfId="3" priority="481" operator="greaterThan">
      <formula>0</formula>
    </cfRule>
  </conditionalFormatting>
  <conditionalFormatting sqref="P10">
    <cfRule type="cellIs" dxfId="3" priority="482" operator="greaterThan">
      <formula>0</formula>
    </cfRule>
  </conditionalFormatting>
  <conditionalFormatting sqref="P11">
    <cfRule type="cellIs" dxfId="3" priority="483" operator="greaterThan">
      <formula>0</formula>
    </cfRule>
  </conditionalFormatting>
  <conditionalFormatting sqref="P12">
    <cfRule type="cellIs" dxfId="3" priority="484" operator="greaterThan">
      <formula>0</formula>
    </cfRule>
  </conditionalFormatting>
  <conditionalFormatting sqref="P13">
    <cfRule type="cellIs" dxfId="3" priority="485" operator="greaterThan">
      <formula>0</formula>
    </cfRule>
  </conditionalFormatting>
  <conditionalFormatting sqref="P14">
    <cfRule type="cellIs" dxfId="3" priority="486" operator="greaterThan">
      <formula>0</formula>
    </cfRule>
  </conditionalFormatting>
  <conditionalFormatting sqref="P15">
    <cfRule type="cellIs" dxfId="3" priority="487" operator="greaterThan">
      <formula>0</formula>
    </cfRule>
  </conditionalFormatting>
  <conditionalFormatting sqref="P16">
    <cfRule type="cellIs" dxfId="3" priority="488" operator="greaterThan">
      <formula>0</formula>
    </cfRule>
  </conditionalFormatting>
  <conditionalFormatting sqref="P17">
    <cfRule type="cellIs" dxfId="3" priority="489" operator="greaterThan">
      <formula>0</formula>
    </cfRule>
  </conditionalFormatting>
  <conditionalFormatting sqref="P18">
    <cfRule type="cellIs" dxfId="3" priority="490" operator="greaterThan">
      <formula>0</formula>
    </cfRule>
  </conditionalFormatting>
  <conditionalFormatting sqref="P19">
    <cfRule type="cellIs" dxfId="3" priority="491" operator="greaterThan">
      <formula>0</formula>
    </cfRule>
  </conditionalFormatting>
  <conditionalFormatting sqref="P20">
    <cfRule type="cellIs" dxfId="3" priority="492" operator="greaterThan">
      <formula>0</formula>
    </cfRule>
  </conditionalFormatting>
  <conditionalFormatting sqref="P21">
    <cfRule type="cellIs" dxfId="3" priority="493" operator="greaterThan">
      <formula>0</formula>
    </cfRule>
  </conditionalFormatting>
  <conditionalFormatting sqref="P22">
    <cfRule type="cellIs" dxfId="3" priority="494" operator="greaterThan">
      <formula>0</formula>
    </cfRule>
  </conditionalFormatting>
  <conditionalFormatting sqref="P23">
    <cfRule type="cellIs" dxfId="3" priority="495" operator="greaterThan">
      <formula>0</formula>
    </cfRule>
  </conditionalFormatting>
  <conditionalFormatting sqref="P24">
    <cfRule type="cellIs" dxfId="3" priority="496" operator="greaterThan">
      <formula>0</formula>
    </cfRule>
  </conditionalFormatting>
  <conditionalFormatting sqref="P25">
    <cfRule type="cellIs" dxfId="3" priority="497" operator="greaterThan">
      <formula>0</formula>
    </cfRule>
  </conditionalFormatting>
  <conditionalFormatting sqref="P26">
    <cfRule type="cellIs" dxfId="3" priority="498" operator="greaterThan">
      <formula>0</formula>
    </cfRule>
  </conditionalFormatting>
  <conditionalFormatting sqref="P27">
    <cfRule type="cellIs" dxfId="3" priority="499" operator="greaterThan">
      <formula>0</formula>
    </cfRule>
  </conditionalFormatting>
  <conditionalFormatting sqref="P28">
    <cfRule type="cellIs" dxfId="3" priority="500" operator="greaterThan">
      <formula>0</formula>
    </cfRule>
  </conditionalFormatting>
  <conditionalFormatting sqref="P29">
    <cfRule type="cellIs" dxfId="3" priority="501" operator="greaterThan">
      <formula>0</formula>
    </cfRule>
  </conditionalFormatting>
  <conditionalFormatting sqref="P30">
    <cfRule type="cellIs" dxfId="3" priority="502" operator="greaterThan">
      <formula>0</formula>
    </cfRule>
  </conditionalFormatting>
  <conditionalFormatting sqref="P31">
    <cfRule type="cellIs" dxfId="3" priority="503" operator="greaterThan">
      <formula>0</formula>
    </cfRule>
  </conditionalFormatting>
  <conditionalFormatting sqref="P32">
    <cfRule type="cellIs" dxfId="3" priority="504" operator="greaterThan">
      <formula>0</formula>
    </cfRule>
  </conditionalFormatting>
  <conditionalFormatting sqref="P33">
    <cfRule type="cellIs" dxfId="3" priority="505" operator="greaterThan">
      <formula>0</formula>
    </cfRule>
  </conditionalFormatting>
  <conditionalFormatting sqref="P34">
    <cfRule type="cellIs" dxfId="3" priority="506" operator="greaterThan">
      <formula>0</formula>
    </cfRule>
  </conditionalFormatting>
  <conditionalFormatting sqref="P35">
    <cfRule type="cellIs" dxfId="3" priority="507" operator="greaterThan">
      <formula>0</formula>
    </cfRule>
  </conditionalFormatting>
  <conditionalFormatting sqref="P36">
    <cfRule type="cellIs" dxfId="3" priority="508" operator="greaterThan">
      <formula>0</formula>
    </cfRule>
  </conditionalFormatting>
  <conditionalFormatting sqref="P37">
    <cfRule type="cellIs" dxfId="3" priority="509" operator="greaterThan">
      <formula>0</formula>
    </cfRule>
  </conditionalFormatting>
  <conditionalFormatting sqref="P38">
    <cfRule type="cellIs" dxfId="3" priority="510" operator="greaterThan">
      <formula>0</formula>
    </cfRule>
  </conditionalFormatting>
  <conditionalFormatting sqref="P39">
    <cfRule type="cellIs" dxfId="3" priority="511" operator="greaterThan">
      <formula>0</formula>
    </cfRule>
  </conditionalFormatting>
  <conditionalFormatting sqref="P40">
    <cfRule type="cellIs" dxfId="3" priority="512" operator="greaterThan">
      <formula>0</formula>
    </cfRule>
  </conditionalFormatting>
  <conditionalFormatting sqref="P41">
    <cfRule type="cellIs" dxfId="3" priority="513" operator="greaterThan">
      <formula>0</formula>
    </cfRule>
  </conditionalFormatting>
  <conditionalFormatting sqref="P42">
    <cfRule type="cellIs" dxfId="3" priority="514" operator="greaterThan">
      <formula>0</formula>
    </cfRule>
  </conditionalFormatting>
  <conditionalFormatting sqref="P43">
    <cfRule type="cellIs" dxfId="3" priority="515" operator="greaterThan">
      <formula>0</formula>
    </cfRule>
  </conditionalFormatting>
  <conditionalFormatting sqref="P44">
    <cfRule type="cellIs" dxfId="3" priority="516" operator="greaterThan">
      <formula>0</formula>
    </cfRule>
  </conditionalFormatting>
  <conditionalFormatting sqref="P45">
    <cfRule type="cellIs" dxfId="3" priority="517" operator="greaterThan">
      <formula>0</formula>
    </cfRule>
  </conditionalFormatting>
  <conditionalFormatting sqref="P46">
    <cfRule type="cellIs" dxfId="3" priority="518" operator="greaterThan">
      <formula>0</formula>
    </cfRule>
  </conditionalFormatting>
  <conditionalFormatting sqref="P47">
    <cfRule type="cellIs" dxfId="3" priority="519" operator="greaterThan">
      <formula>0</formula>
    </cfRule>
  </conditionalFormatting>
  <conditionalFormatting sqref="P48">
    <cfRule type="cellIs" dxfId="3" priority="520" operator="greaterThan">
      <formula>0</formula>
    </cfRule>
  </conditionalFormatting>
  <conditionalFormatting sqref="P49">
    <cfRule type="cellIs" dxfId="3" priority="521" operator="greaterThan">
      <formula>0</formula>
    </cfRule>
  </conditionalFormatting>
  <conditionalFormatting sqref="P50">
    <cfRule type="cellIs" dxfId="3" priority="522" operator="greaterThan">
      <formula>0</formula>
    </cfRule>
  </conditionalFormatting>
  <conditionalFormatting sqref="P51">
    <cfRule type="cellIs" dxfId="3" priority="523" operator="greaterThan">
      <formula>0</formula>
    </cfRule>
  </conditionalFormatting>
  <conditionalFormatting sqref="P52">
    <cfRule type="cellIs" dxfId="3" priority="524" operator="greaterThan">
      <formula>0</formula>
    </cfRule>
  </conditionalFormatting>
  <conditionalFormatting sqref="P53">
    <cfRule type="cellIs" dxfId="3" priority="525" operator="greaterThan">
      <formula>0</formula>
    </cfRule>
  </conditionalFormatting>
  <conditionalFormatting sqref="P54">
    <cfRule type="cellIs" dxfId="3" priority="526" operator="greaterThan">
      <formula>0</formula>
    </cfRule>
  </conditionalFormatting>
  <conditionalFormatting sqref="P55">
    <cfRule type="cellIs" dxfId="3" priority="527" operator="greaterThan">
      <formula>0</formula>
    </cfRule>
  </conditionalFormatting>
  <conditionalFormatting sqref="P56">
    <cfRule type="cellIs" dxfId="3" priority="528" operator="greaterThan">
      <formula>0</formula>
    </cfRule>
  </conditionalFormatting>
  <conditionalFormatting sqref="P57">
    <cfRule type="cellIs" dxfId="3" priority="529" operator="greaterThan">
      <formula>0</formula>
    </cfRule>
  </conditionalFormatting>
  <conditionalFormatting sqref="P58">
    <cfRule type="cellIs" dxfId="3" priority="530" operator="greaterThan">
      <formula>0</formula>
    </cfRule>
  </conditionalFormatting>
  <conditionalFormatting sqref="P59">
    <cfRule type="cellIs" dxfId="3" priority="531" operator="greaterThan">
      <formula>0</formula>
    </cfRule>
  </conditionalFormatting>
  <conditionalFormatting sqref="P60">
    <cfRule type="cellIs" dxfId="3" priority="532" operator="greaterThan">
      <formula>0</formula>
    </cfRule>
  </conditionalFormatting>
  <conditionalFormatting sqref="P61">
    <cfRule type="cellIs" dxfId="3" priority="533" operator="greaterThan">
      <formula>0</formula>
    </cfRule>
  </conditionalFormatting>
  <conditionalFormatting sqref="P62">
    <cfRule type="cellIs" dxfId="3" priority="534" operator="greaterThan">
      <formula>0</formula>
    </cfRule>
  </conditionalFormatting>
  <conditionalFormatting sqref="P63">
    <cfRule type="cellIs" dxfId="3" priority="535" operator="greaterThan">
      <formula>0</formula>
    </cfRule>
  </conditionalFormatting>
  <conditionalFormatting sqref="P64">
    <cfRule type="cellIs" dxfId="3" priority="536" operator="greaterThan">
      <formula>0</formula>
    </cfRule>
  </conditionalFormatting>
  <conditionalFormatting sqref="P65">
    <cfRule type="cellIs" dxfId="3" priority="537" operator="greaterThan">
      <formula>0</formula>
    </cfRule>
  </conditionalFormatting>
  <conditionalFormatting sqref="P66">
    <cfRule type="cellIs" dxfId="3" priority="538" operator="greaterThan">
      <formula>0</formula>
    </cfRule>
  </conditionalFormatting>
  <conditionalFormatting sqref="P67">
    <cfRule type="cellIs" dxfId="3" priority="539" operator="greaterThan">
      <formula>0</formula>
    </cfRule>
  </conditionalFormatting>
  <conditionalFormatting sqref="P68">
    <cfRule type="cellIs" dxfId="3" priority="540" operator="greaterThan">
      <formula>0</formula>
    </cfRule>
  </conditionalFormatting>
  <conditionalFormatting sqref="P69">
    <cfRule type="cellIs" dxfId="3" priority="541" operator="greaterThan">
      <formula>0</formula>
    </cfRule>
  </conditionalFormatting>
  <conditionalFormatting sqref="P70">
    <cfRule type="cellIs" dxfId="3" priority="542" operator="greaterThan">
      <formula>0</formula>
    </cfRule>
  </conditionalFormatting>
  <conditionalFormatting sqref="P71">
    <cfRule type="cellIs" dxfId="3" priority="543" operator="greaterThan">
      <formula>0</formula>
    </cfRule>
  </conditionalFormatting>
  <conditionalFormatting sqref="P72">
    <cfRule type="cellIs" dxfId="3" priority="544" operator="greaterThan">
      <formula>0</formula>
    </cfRule>
  </conditionalFormatting>
  <conditionalFormatting sqref="P73">
    <cfRule type="cellIs" dxfId="3" priority="545" operator="greaterThan">
      <formula>0</formula>
    </cfRule>
  </conditionalFormatting>
  <conditionalFormatting sqref="P74">
    <cfRule type="cellIs" dxfId="3" priority="546" operator="greaterThan">
      <formula>0</formula>
    </cfRule>
  </conditionalFormatting>
  <conditionalFormatting sqref="P75">
    <cfRule type="cellIs" dxfId="3" priority="547" operator="greaterThan">
      <formula>0</formula>
    </cfRule>
  </conditionalFormatting>
  <conditionalFormatting sqref="P76">
    <cfRule type="cellIs" dxfId="3" priority="548" operator="greaterThan">
      <formula>0</formula>
    </cfRule>
  </conditionalFormatting>
  <conditionalFormatting sqref="P77">
    <cfRule type="cellIs" dxfId="3" priority="549" operator="greaterThan">
      <formula>0</formula>
    </cfRule>
  </conditionalFormatting>
  <conditionalFormatting sqref="P78">
    <cfRule type="cellIs" dxfId="3" priority="550" operator="greaterThan">
      <formula>0</formula>
    </cfRule>
  </conditionalFormatting>
  <conditionalFormatting sqref="P79">
    <cfRule type="cellIs" dxfId="3" priority="551" operator="greaterThan">
      <formula>0</formula>
    </cfRule>
  </conditionalFormatting>
  <conditionalFormatting sqref="P80">
    <cfRule type="cellIs" dxfId="3" priority="552" operator="greaterThan">
      <formula>0</formula>
    </cfRule>
  </conditionalFormatting>
  <conditionalFormatting sqref="P81">
    <cfRule type="cellIs" dxfId="3" priority="553" operator="greaterThan">
      <formula>0</formula>
    </cfRule>
  </conditionalFormatting>
  <conditionalFormatting sqref="P82">
    <cfRule type="cellIs" dxfId="3" priority="554" operator="greaterThan">
      <formula>0</formula>
    </cfRule>
  </conditionalFormatting>
  <conditionalFormatting sqref="P83">
    <cfRule type="cellIs" dxfId="3" priority="555" operator="greaterThan">
      <formula>0</formula>
    </cfRule>
  </conditionalFormatting>
  <conditionalFormatting sqref="P84">
    <cfRule type="cellIs" dxfId="3" priority="556" operator="greaterThan">
      <formula>0</formula>
    </cfRule>
  </conditionalFormatting>
  <conditionalFormatting sqref="P85">
    <cfRule type="cellIs" dxfId="3" priority="557" operator="greaterThan">
      <formula>0</formula>
    </cfRule>
  </conditionalFormatting>
  <conditionalFormatting sqref="P86">
    <cfRule type="cellIs" dxfId="3" priority="558" operator="greaterThan">
      <formula>0</formula>
    </cfRule>
  </conditionalFormatting>
  <conditionalFormatting sqref="P87">
    <cfRule type="cellIs" dxfId="3" priority="559" operator="greaterThan">
      <formula>0</formula>
    </cfRule>
  </conditionalFormatting>
  <conditionalFormatting sqref="P88">
    <cfRule type="cellIs" dxfId="3" priority="560" operator="greaterThan">
      <formula>0</formula>
    </cfRule>
  </conditionalFormatting>
  <conditionalFormatting sqref="P89">
    <cfRule type="cellIs" dxfId="3" priority="561" operator="greaterThan">
      <formula>0</formula>
    </cfRule>
  </conditionalFormatting>
  <conditionalFormatting sqref="P90">
    <cfRule type="cellIs" dxfId="3" priority="562" operator="greaterThan">
      <formula>0</formula>
    </cfRule>
  </conditionalFormatting>
  <conditionalFormatting sqref="P91">
    <cfRule type="cellIs" dxfId="3" priority="563" operator="greaterThan">
      <formula>0</formula>
    </cfRule>
  </conditionalFormatting>
  <conditionalFormatting sqref="P92">
    <cfRule type="cellIs" dxfId="3" priority="564" operator="greaterThan">
      <formula>0</formula>
    </cfRule>
  </conditionalFormatting>
  <conditionalFormatting sqref="P93">
    <cfRule type="cellIs" dxfId="3" priority="565" operator="greaterThan">
      <formula>0</formula>
    </cfRule>
  </conditionalFormatting>
  <conditionalFormatting sqref="P94">
    <cfRule type="cellIs" dxfId="3" priority="566" operator="greaterThan">
      <formula>0</formula>
    </cfRule>
  </conditionalFormatting>
  <conditionalFormatting sqref="P95">
    <cfRule type="cellIs" dxfId="3" priority="567" operator="greaterThan">
      <formula>0</formula>
    </cfRule>
  </conditionalFormatting>
  <conditionalFormatting sqref="P96">
    <cfRule type="cellIs" dxfId="3" priority="568" operator="greaterThan">
      <formula>0</formula>
    </cfRule>
  </conditionalFormatting>
  <conditionalFormatting sqref="P97">
    <cfRule type="cellIs" dxfId="3" priority="569" operator="greaterThan">
      <formula>0</formula>
    </cfRule>
  </conditionalFormatting>
  <conditionalFormatting sqref="P98">
    <cfRule type="cellIs" dxfId="3" priority="570" operator="greaterThan">
      <formula>0</formula>
    </cfRule>
  </conditionalFormatting>
  <conditionalFormatting sqref="P99">
    <cfRule type="cellIs" dxfId="3" priority="571" operator="greaterThan">
      <formula>0</formula>
    </cfRule>
  </conditionalFormatting>
  <conditionalFormatting sqref="P100">
    <cfRule type="cellIs" dxfId="3" priority="572" operator="greaterThan">
      <formula>0</formula>
    </cfRule>
  </conditionalFormatting>
  <conditionalFormatting sqref="P101">
    <cfRule type="cellIs" dxfId="3" priority="573" operator="greaterThan">
      <formula>0</formula>
    </cfRule>
  </conditionalFormatting>
  <conditionalFormatting sqref="P102">
    <cfRule type="cellIs" dxfId="3" priority="574" operator="greaterThan">
      <formula>0</formula>
    </cfRule>
  </conditionalFormatting>
  <conditionalFormatting sqref="P103">
    <cfRule type="cellIs" dxfId="3" priority="575" operator="greaterThan">
      <formula>0</formula>
    </cfRule>
  </conditionalFormatting>
  <conditionalFormatting sqref="Q8">
    <cfRule type="cellIs" dxfId="3" priority="576" operator="greaterThan">
      <formula>0</formula>
    </cfRule>
  </conditionalFormatting>
  <conditionalFormatting sqref="Q9">
    <cfRule type="cellIs" dxfId="3" priority="577" operator="greaterThan">
      <formula>0</formula>
    </cfRule>
  </conditionalFormatting>
  <conditionalFormatting sqref="Q10">
    <cfRule type="cellIs" dxfId="3" priority="578" operator="greaterThan">
      <formula>0</formula>
    </cfRule>
  </conditionalFormatting>
  <conditionalFormatting sqref="Q11">
    <cfRule type="cellIs" dxfId="3" priority="579" operator="greaterThan">
      <formula>0</formula>
    </cfRule>
  </conditionalFormatting>
  <conditionalFormatting sqref="Q12">
    <cfRule type="cellIs" dxfId="3" priority="580" operator="greaterThan">
      <formula>0</formula>
    </cfRule>
  </conditionalFormatting>
  <conditionalFormatting sqref="Q13">
    <cfRule type="cellIs" dxfId="3" priority="581" operator="greaterThan">
      <formula>0</formula>
    </cfRule>
  </conditionalFormatting>
  <conditionalFormatting sqref="Q14">
    <cfRule type="cellIs" dxfId="3" priority="582" operator="greaterThan">
      <formula>0</formula>
    </cfRule>
  </conditionalFormatting>
  <conditionalFormatting sqref="Q15">
    <cfRule type="cellIs" dxfId="3" priority="583" operator="greaterThan">
      <formula>0</formula>
    </cfRule>
  </conditionalFormatting>
  <conditionalFormatting sqref="Q16">
    <cfRule type="cellIs" dxfId="3" priority="584" operator="greaterThan">
      <formula>0</formula>
    </cfRule>
  </conditionalFormatting>
  <conditionalFormatting sqref="Q17">
    <cfRule type="cellIs" dxfId="3" priority="585" operator="greaterThan">
      <formula>0</formula>
    </cfRule>
  </conditionalFormatting>
  <conditionalFormatting sqref="Q18">
    <cfRule type="cellIs" dxfId="3" priority="586" operator="greaterThan">
      <formula>0</formula>
    </cfRule>
  </conditionalFormatting>
  <conditionalFormatting sqref="Q19">
    <cfRule type="cellIs" dxfId="3" priority="587" operator="greaterThan">
      <formula>0</formula>
    </cfRule>
  </conditionalFormatting>
  <conditionalFormatting sqref="Q20">
    <cfRule type="cellIs" dxfId="3" priority="588" operator="greaterThan">
      <formula>0</formula>
    </cfRule>
  </conditionalFormatting>
  <conditionalFormatting sqref="Q21">
    <cfRule type="cellIs" dxfId="3" priority="589" operator="greaterThan">
      <formula>0</formula>
    </cfRule>
  </conditionalFormatting>
  <conditionalFormatting sqref="Q22">
    <cfRule type="cellIs" dxfId="3" priority="590" operator="greaterThan">
      <formula>0</formula>
    </cfRule>
  </conditionalFormatting>
  <conditionalFormatting sqref="Q23">
    <cfRule type="cellIs" dxfId="3" priority="591" operator="greaterThan">
      <formula>0</formula>
    </cfRule>
  </conditionalFormatting>
  <conditionalFormatting sqref="Q24">
    <cfRule type="cellIs" dxfId="3" priority="592" operator="greaterThan">
      <formula>0</formula>
    </cfRule>
  </conditionalFormatting>
  <conditionalFormatting sqref="Q25">
    <cfRule type="cellIs" dxfId="3" priority="593" operator="greaterThan">
      <formula>0</formula>
    </cfRule>
  </conditionalFormatting>
  <conditionalFormatting sqref="Q26">
    <cfRule type="cellIs" dxfId="3" priority="594" operator="greaterThan">
      <formula>0</formula>
    </cfRule>
  </conditionalFormatting>
  <conditionalFormatting sqref="Q27">
    <cfRule type="cellIs" dxfId="3" priority="595" operator="greaterThan">
      <formula>0</formula>
    </cfRule>
  </conditionalFormatting>
  <conditionalFormatting sqref="Q28">
    <cfRule type="cellIs" dxfId="3" priority="596" operator="greaterThan">
      <formula>0</formula>
    </cfRule>
  </conditionalFormatting>
  <conditionalFormatting sqref="Q29">
    <cfRule type="cellIs" dxfId="3" priority="597" operator="greaterThan">
      <formula>0</formula>
    </cfRule>
  </conditionalFormatting>
  <conditionalFormatting sqref="Q30">
    <cfRule type="cellIs" dxfId="3" priority="598" operator="greaterThan">
      <formula>0</formula>
    </cfRule>
  </conditionalFormatting>
  <conditionalFormatting sqref="Q31">
    <cfRule type="cellIs" dxfId="3" priority="599" operator="greaterThan">
      <formula>0</formula>
    </cfRule>
  </conditionalFormatting>
  <conditionalFormatting sqref="Q32">
    <cfRule type="cellIs" dxfId="3" priority="600" operator="greaterThan">
      <formula>0</formula>
    </cfRule>
  </conditionalFormatting>
  <conditionalFormatting sqref="Q33">
    <cfRule type="cellIs" dxfId="3" priority="601" operator="greaterThan">
      <formula>0</formula>
    </cfRule>
  </conditionalFormatting>
  <conditionalFormatting sqref="Q34">
    <cfRule type="cellIs" dxfId="3" priority="602" operator="greaterThan">
      <formula>0</formula>
    </cfRule>
  </conditionalFormatting>
  <conditionalFormatting sqref="Q35">
    <cfRule type="cellIs" dxfId="3" priority="603" operator="greaterThan">
      <formula>0</formula>
    </cfRule>
  </conditionalFormatting>
  <conditionalFormatting sqref="Q36">
    <cfRule type="cellIs" dxfId="3" priority="604" operator="greaterThan">
      <formula>0</formula>
    </cfRule>
  </conditionalFormatting>
  <conditionalFormatting sqref="Q37">
    <cfRule type="cellIs" dxfId="3" priority="605" operator="greaterThan">
      <formula>0</formula>
    </cfRule>
  </conditionalFormatting>
  <conditionalFormatting sqref="Q38">
    <cfRule type="cellIs" dxfId="3" priority="606" operator="greaterThan">
      <formula>0</formula>
    </cfRule>
  </conditionalFormatting>
  <conditionalFormatting sqref="Q39">
    <cfRule type="cellIs" dxfId="3" priority="607" operator="greaterThan">
      <formula>0</formula>
    </cfRule>
  </conditionalFormatting>
  <conditionalFormatting sqref="Q40">
    <cfRule type="cellIs" dxfId="3" priority="608" operator="greaterThan">
      <formula>0</formula>
    </cfRule>
  </conditionalFormatting>
  <conditionalFormatting sqref="Q41">
    <cfRule type="cellIs" dxfId="3" priority="609" operator="greaterThan">
      <formula>0</formula>
    </cfRule>
  </conditionalFormatting>
  <conditionalFormatting sqref="Q42">
    <cfRule type="cellIs" dxfId="3" priority="610" operator="greaterThan">
      <formula>0</formula>
    </cfRule>
  </conditionalFormatting>
  <conditionalFormatting sqref="Q43">
    <cfRule type="cellIs" dxfId="3" priority="611" operator="greaterThan">
      <formula>0</formula>
    </cfRule>
  </conditionalFormatting>
  <conditionalFormatting sqref="Q44">
    <cfRule type="cellIs" dxfId="3" priority="612" operator="greaterThan">
      <formula>0</formula>
    </cfRule>
  </conditionalFormatting>
  <conditionalFormatting sqref="Q45">
    <cfRule type="cellIs" dxfId="3" priority="613" operator="greaterThan">
      <formula>0</formula>
    </cfRule>
  </conditionalFormatting>
  <conditionalFormatting sqref="Q46">
    <cfRule type="cellIs" dxfId="3" priority="614" operator="greaterThan">
      <formula>0</formula>
    </cfRule>
  </conditionalFormatting>
  <conditionalFormatting sqref="Q47">
    <cfRule type="cellIs" dxfId="3" priority="615" operator="greaterThan">
      <formula>0</formula>
    </cfRule>
  </conditionalFormatting>
  <conditionalFormatting sqref="Q48">
    <cfRule type="cellIs" dxfId="3" priority="616" operator="greaterThan">
      <formula>0</formula>
    </cfRule>
  </conditionalFormatting>
  <conditionalFormatting sqref="Q49">
    <cfRule type="cellIs" dxfId="3" priority="617" operator="greaterThan">
      <formula>0</formula>
    </cfRule>
  </conditionalFormatting>
  <conditionalFormatting sqref="Q50">
    <cfRule type="cellIs" dxfId="3" priority="618" operator="greaterThan">
      <formula>0</formula>
    </cfRule>
  </conditionalFormatting>
  <conditionalFormatting sqref="Q51">
    <cfRule type="cellIs" dxfId="3" priority="619" operator="greaterThan">
      <formula>0</formula>
    </cfRule>
  </conditionalFormatting>
  <conditionalFormatting sqref="Q52">
    <cfRule type="cellIs" dxfId="3" priority="620" operator="greaterThan">
      <formula>0</formula>
    </cfRule>
  </conditionalFormatting>
  <conditionalFormatting sqref="Q53">
    <cfRule type="cellIs" dxfId="3" priority="621" operator="greaterThan">
      <formula>0</formula>
    </cfRule>
  </conditionalFormatting>
  <conditionalFormatting sqref="Q54">
    <cfRule type="cellIs" dxfId="3" priority="622" operator="greaterThan">
      <formula>0</formula>
    </cfRule>
  </conditionalFormatting>
  <conditionalFormatting sqref="Q55">
    <cfRule type="cellIs" dxfId="3" priority="623" operator="greaterThan">
      <formula>0</formula>
    </cfRule>
  </conditionalFormatting>
  <conditionalFormatting sqref="Q56">
    <cfRule type="cellIs" dxfId="3" priority="624" operator="greaterThan">
      <formula>0</formula>
    </cfRule>
  </conditionalFormatting>
  <conditionalFormatting sqref="Q57">
    <cfRule type="cellIs" dxfId="3" priority="625" operator="greaterThan">
      <formula>0</formula>
    </cfRule>
  </conditionalFormatting>
  <conditionalFormatting sqref="Q58">
    <cfRule type="cellIs" dxfId="3" priority="626" operator="greaterThan">
      <formula>0</formula>
    </cfRule>
  </conditionalFormatting>
  <conditionalFormatting sqref="Q59">
    <cfRule type="cellIs" dxfId="3" priority="627" operator="greaterThan">
      <formula>0</formula>
    </cfRule>
  </conditionalFormatting>
  <conditionalFormatting sqref="Q60">
    <cfRule type="cellIs" dxfId="3" priority="628" operator="greaterThan">
      <formula>0</formula>
    </cfRule>
  </conditionalFormatting>
  <conditionalFormatting sqref="Q61">
    <cfRule type="cellIs" dxfId="3" priority="629" operator="greaterThan">
      <formula>0</formula>
    </cfRule>
  </conditionalFormatting>
  <conditionalFormatting sqref="Q62">
    <cfRule type="cellIs" dxfId="3" priority="630" operator="greaterThan">
      <formula>0</formula>
    </cfRule>
  </conditionalFormatting>
  <conditionalFormatting sqref="Q63">
    <cfRule type="cellIs" dxfId="3" priority="631" operator="greaterThan">
      <formula>0</formula>
    </cfRule>
  </conditionalFormatting>
  <conditionalFormatting sqref="Q64">
    <cfRule type="cellIs" dxfId="3" priority="632" operator="greaterThan">
      <formula>0</formula>
    </cfRule>
  </conditionalFormatting>
  <conditionalFormatting sqref="Q65">
    <cfRule type="cellIs" dxfId="3" priority="633" operator="greaterThan">
      <formula>0</formula>
    </cfRule>
  </conditionalFormatting>
  <conditionalFormatting sqref="Q66">
    <cfRule type="cellIs" dxfId="3" priority="634" operator="greaterThan">
      <formula>0</formula>
    </cfRule>
  </conditionalFormatting>
  <conditionalFormatting sqref="Q67">
    <cfRule type="cellIs" dxfId="3" priority="635" operator="greaterThan">
      <formula>0</formula>
    </cfRule>
  </conditionalFormatting>
  <conditionalFormatting sqref="Q68">
    <cfRule type="cellIs" dxfId="3" priority="636" operator="greaterThan">
      <formula>0</formula>
    </cfRule>
  </conditionalFormatting>
  <conditionalFormatting sqref="Q69">
    <cfRule type="cellIs" dxfId="3" priority="637" operator="greaterThan">
      <formula>0</formula>
    </cfRule>
  </conditionalFormatting>
  <conditionalFormatting sqref="Q70">
    <cfRule type="cellIs" dxfId="3" priority="638" operator="greaterThan">
      <formula>0</formula>
    </cfRule>
  </conditionalFormatting>
  <conditionalFormatting sqref="Q71">
    <cfRule type="cellIs" dxfId="3" priority="639" operator="greaterThan">
      <formula>0</formula>
    </cfRule>
  </conditionalFormatting>
  <conditionalFormatting sqref="Q72">
    <cfRule type="cellIs" dxfId="3" priority="640" operator="greaterThan">
      <formula>0</formula>
    </cfRule>
  </conditionalFormatting>
  <conditionalFormatting sqref="Q73">
    <cfRule type="cellIs" dxfId="3" priority="641" operator="greaterThan">
      <formula>0</formula>
    </cfRule>
  </conditionalFormatting>
  <conditionalFormatting sqref="Q74">
    <cfRule type="cellIs" dxfId="3" priority="642" operator="greaterThan">
      <formula>0</formula>
    </cfRule>
  </conditionalFormatting>
  <conditionalFormatting sqref="Q75">
    <cfRule type="cellIs" dxfId="3" priority="643" operator="greaterThan">
      <formula>0</formula>
    </cfRule>
  </conditionalFormatting>
  <conditionalFormatting sqref="Q76">
    <cfRule type="cellIs" dxfId="3" priority="644" operator="greaterThan">
      <formula>0</formula>
    </cfRule>
  </conditionalFormatting>
  <conditionalFormatting sqref="Q77">
    <cfRule type="cellIs" dxfId="3" priority="645" operator="greaterThan">
      <formula>0</formula>
    </cfRule>
  </conditionalFormatting>
  <conditionalFormatting sqref="Q78">
    <cfRule type="cellIs" dxfId="3" priority="646" operator="greaterThan">
      <formula>0</formula>
    </cfRule>
  </conditionalFormatting>
  <conditionalFormatting sqref="Q79">
    <cfRule type="cellIs" dxfId="3" priority="647" operator="greaterThan">
      <formula>0</formula>
    </cfRule>
  </conditionalFormatting>
  <conditionalFormatting sqref="Q80">
    <cfRule type="cellIs" dxfId="3" priority="648" operator="greaterThan">
      <formula>0</formula>
    </cfRule>
  </conditionalFormatting>
  <conditionalFormatting sqref="Q81">
    <cfRule type="cellIs" dxfId="3" priority="649" operator="greaterThan">
      <formula>0</formula>
    </cfRule>
  </conditionalFormatting>
  <conditionalFormatting sqref="Q82">
    <cfRule type="cellIs" dxfId="3" priority="650" operator="greaterThan">
      <formula>0</formula>
    </cfRule>
  </conditionalFormatting>
  <conditionalFormatting sqref="Q83">
    <cfRule type="cellIs" dxfId="3" priority="651" operator="greaterThan">
      <formula>0</formula>
    </cfRule>
  </conditionalFormatting>
  <conditionalFormatting sqref="Q84">
    <cfRule type="cellIs" dxfId="3" priority="652" operator="greaterThan">
      <formula>0</formula>
    </cfRule>
  </conditionalFormatting>
  <conditionalFormatting sqref="Q85">
    <cfRule type="cellIs" dxfId="3" priority="653" operator="greaterThan">
      <formula>0</formula>
    </cfRule>
  </conditionalFormatting>
  <conditionalFormatting sqref="Q86">
    <cfRule type="cellIs" dxfId="3" priority="654" operator="greaterThan">
      <formula>0</formula>
    </cfRule>
  </conditionalFormatting>
  <conditionalFormatting sqref="Q87">
    <cfRule type="cellIs" dxfId="3" priority="655" operator="greaterThan">
      <formula>0</formula>
    </cfRule>
  </conditionalFormatting>
  <conditionalFormatting sqref="Q88">
    <cfRule type="cellIs" dxfId="3" priority="656" operator="greaterThan">
      <formula>0</formula>
    </cfRule>
  </conditionalFormatting>
  <conditionalFormatting sqref="Q89">
    <cfRule type="cellIs" dxfId="3" priority="657" operator="greaterThan">
      <formula>0</formula>
    </cfRule>
  </conditionalFormatting>
  <conditionalFormatting sqref="Q90">
    <cfRule type="cellIs" dxfId="3" priority="658" operator="greaterThan">
      <formula>0</formula>
    </cfRule>
  </conditionalFormatting>
  <conditionalFormatting sqref="Q91">
    <cfRule type="cellIs" dxfId="3" priority="659" operator="greaterThan">
      <formula>0</formula>
    </cfRule>
  </conditionalFormatting>
  <conditionalFormatting sqref="Q92">
    <cfRule type="cellIs" dxfId="3" priority="660" operator="greaterThan">
      <formula>0</formula>
    </cfRule>
  </conditionalFormatting>
  <conditionalFormatting sqref="Q93">
    <cfRule type="cellIs" dxfId="3" priority="661" operator="greaterThan">
      <formula>0</formula>
    </cfRule>
  </conditionalFormatting>
  <conditionalFormatting sqref="Q94">
    <cfRule type="cellIs" dxfId="3" priority="662" operator="greaterThan">
      <formula>0</formula>
    </cfRule>
  </conditionalFormatting>
  <conditionalFormatting sqref="Q95">
    <cfRule type="cellIs" dxfId="3" priority="663" operator="greaterThan">
      <formula>0</formula>
    </cfRule>
  </conditionalFormatting>
  <conditionalFormatting sqref="Q96">
    <cfRule type="cellIs" dxfId="3" priority="664" operator="greaterThan">
      <formula>0</formula>
    </cfRule>
  </conditionalFormatting>
  <conditionalFormatting sqref="Q97">
    <cfRule type="cellIs" dxfId="3" priority="665" operator="greaterThan">
      <formula>0</formula>
    </cfRule>
  </conditionalFormatting>
  <conditionalFormatting sqref="Q98">
    <cfRule type="cellIs" dxfId="3" priority="666" operator="greaterThan">
      <formula>0</formula>
    </cfRule>
  </conditionalFormatting>
  <conditionalFormatting sqref="Q99">
    <cfRule type="cellIs" dxfId="3" priority="667" operator="greaterThan">
      <formula>0</formula>
    </cfRule>
  </conditionalFormatting>
  <conditionalFormatting sqref="Q100">
    <cfRule type="cellIs" dxfId="3" priority="668" operator="greaterThan">
      <formula>0</formula>
    </cfRule>
  </conditionalFormatting>
  <conditionalFormatting sqref="Q101">
    <cfRule type="cellIs" dxfId="3" priority="669" operator="greaterThan">
      <formula>0</formula>
    </cfRule>
  </conditionalFormatting>
  <conditionalFormatting sqref="Q102">
    <cfRule type="cellIs" dxfId="3" priority="670" operator="greaterThan">
      <formula>0</formula>
    </cfRule>
  </conditionalFormatting>
  <conditionalFormatting sqref="Q103">
    <cfRule type="cellIs" dxfId="3" priority="671" operator="greaterThan">
      <formula>0</formula>
    </cfRule>
  </conditionalFormatting>
  <conditionalFormatting sqref="G8">
    <cfRule type="cellIs" dxfId="4" priority="672" operator="greaterThan">
      <formula>250</formula>
    </cfRule>
  </conditionalFormatting>
  <conditionalFormatting sqref="G8">
    <cfRule type="cellIs" dxfId="5" priority="673" operator="greaterThan">
      <formula>200</formula>
    </cfRule>
  </conditionalFormatting>
  <conditionalFormatting sqref="G8">
    <cfRule type="cellIs" dxfId="6" priority="674" operator="greaterThan">
      <formula>150</formula>
    </cfRule>
  </conditionalFormatting>
  <conditionalFormatting sqref="G9">
    <cfRule type="cellIs" dxfId="4" priority="675" operator="greaterThan">
      <formula>250</formula>
    </cfRule>
  </conditionalFormatting>
  <conditionalFormatting sqref="G9">
    <cfRule type="cellIs" dxfId="5" priority="676" operator="greaterThan">
      <formula>200</formula>
    </cfRule>
  </conditionalFormatting>
  <conditionalFormatting sqref="G9">
    <cfRule type="cellIs" dxfId="6" priority="677" operator="greaterThan">
      <formula>150</formula>
    </cfRule>
  </conditionalFormatting>
  <conditionalFormatting sqref="G10">
    <cfRule type="cellIs" dxfId="4" priority="678" operator="greaterThan">
      <formula>250</formula>
    </cfRule>
  </conditionalFormatting>
  <conditionalFormatting sqref="G10">
    <cfRule type="cellIs" dxfId="5" priority="679" operator="greaterThan">
      <formula>200</formula>
    </cfRule>
  </conditionalFormatting>
  <conditionalFormatting sqref="G10">
    <cfRule type="cellIs" dxfId="6" priority="680" operator="greaterThan">
      <formula>150</formula>
    </cfRule>
  </conditionalFormatting>
  <conditionalFormatting sqref="G11">
    <cfRule type="cellIs" dxfId="4" priority="681" operator="greaterThan">
      <formula>250</formula>
    </cfRule>
  </conditionalFormatting>
  <conditionalFormatting sqref="G11">
    <cfRule type="cellIs" dxfId="5" priority="682" operator="greaterThan">
      <formula>200</formula>
    </cfRule>
  </conditionalFormatting>
  <conditionalFormatting sqref="G11">
    <cfRule type="cellIs" dxfId="6" priority="683" operator="greaterThan">
      <formula>150</formula>
    </cfRule>
  </conditionalFormatting>
  <conditionalFormatting sqref="G12">
    <cfRule type="cellIs" dxfId="4" priority="684" operator="greaterThan">
      <formula>250</formula>
    </cfRule>
  </conditionalFormatting>
  <conditionalFormatting sqref="G12">
    <cfRule type="cellIs" dxfId="5" priority="685" operator="greaterThan">
      <formula>200</formula>
    </cfRule>
  </conditionalFormatting>
  <conditionalFormatting sqref="G12">
    <cfRule type="cellIs" dxfId="6" priority="686" operator="greaterThan">
      <formula>150</formula>
    </cfRule>
  </conditionalFormatting>
  <conditionalFormatting sqref="G13">
    <cfRule type="cellIs" dxfId="4" priority="687" operator="greaterThan">
      <formula>250</formula>
    </cfRule>
  </conditionalFormatting>
  <conditionalFormatting sqref="G13">
    <cfRule type="cellIs" dxfId="5" priority="688" operator="greaterThan">
      <formula>200</formula>
    </cfRule>
  </conditionalFormatting>
  <conditionalFormatting sqref="G13">
    <cfRule type="cellIs" dxfId="6" priority="689" operator="greaterThan">
      <formula>150</formula>
    </cfRule>
  </conditionalFormatting>
  <conditionalFormatting sqref="G14">
    <cfRule type="cellIs" dxfId="4" priority="690" operator="greaterThan">
      <formula>250</formula>
    </cfRule>
  </conditionalFormatting>
  <conditionalFormatting sqref="G14">
    <cfRule type="cellIs" dxfId="5" priority="691" operator="greaterThan">
      <formula>200</formula>
    </cfRule>
  </conditionalFormatting>
  <conditionalFormatting sqref="G14">
    <cfRule type="cellIs" dxfId="6" priority="692" operator="greaterThan">
      <formula>150</formula>
    </cfRule>
  </conditionalFormatting>
  <conditionalFormatting sqref="G15">
    <cfRule type="cellIs" dxfId="4" priority="693" operator="greaterThan">
      <formula>250</formula>
    </cfRule>
  </conditionalFormatting>
  <conditionalFormatting sqref="G15">
    <cfRule type="cellIs" dxfId="5" priority="694" operator="greaterThan">
      <formula>200</formula>
    </cfRule>
  </conditionalFormatting>
  <conditionalFormatting sqref="G15">
    <cfRule type="cellIs" dxfId="6" priority="695" operator="greaterThan">
      <formula>150</formula>
    </cfRule>
  </conditionalFormatting>
  <conditionalFormatting sqref="G16">
    <cfRule type="cellIs" dxfId="4" priority="696" operator="greaterThan">
      <formula>250</formula>
    </cfRule>
  </conditionalFormatting>
  <conditionalFormatting sqref="G16">
    <cfRule type="cellIs" dxfId="5" priority="697" operator="greaterThan">
      <formula>200</formula>
    </cfRule>
  </conditionalFormatting>
  <conditionalFormatting sqref="G16">
    <cfRule type="cellIs" dxfId="6" priority="698" operator="greaterThan">
      <formula>150</formula>
    </cfRule>
  </conditionalFormatting>
  <conditionalFormatting sqref="G17">
    <cfRule type="cellIs" dxfId="4" priority="699" operator="greaterThan">
      <formula>250</formula>
    </cfRule>
  </conditionalFormatting>
  <conditionalFormatting sqref="G17">
    <cfRule type="cellIs" dxfId="5" priority="700" operator="greaterThan">
      <formula>200</formula>
    </cfRule>
  </conditionalFormatting>
  <conditionalFormatting sqref="G17">
    <cfRule type="cellIs" dxfId="6" priority="701" operator="greaterThan">
      <formula>150</formula>
    </cfRule>
  </conditionalFormatting>
  <conditionalFormatting sqref="G18">
    <cfRule type="cellIs" dxfId="4" priority="702" operator="greaterThan">
      <formula>250</formula>
    </cfRule>
  </conditionalFormatting>
  <conditionalFormatting sqref="G18">
    <cfRule type="cellIs" dxfId="5" priority="703" operator="greaterThan">
      <formula>200</formula>
    </cfRule>
  </conditionalFormatting>
  <conditionalFormatting sqref="G18">
    <cfRule type="cellIs" dxfId="6" priority="704" operator="greaterThan">
      <formula>150</formula>
    </cfRule>
  </conditionalFormatting>
  <conditionalFormatting sqref="G19">
    <cfRule type="cellIs" dxfId="4" priority="705" operator="greaterThan">
      <formula>250</formula>
    </cfRule>
  </conditionalFormatting>
  <conditionalFormatting sqref="G19">
    <cfRule type="cellIs" dxfId="5" priority="706" operator="greaterThan">
      <formula>200</formula>
    </cfRule>
  </conditionalFormatting>
  <conditionalFormatting sqref="G19">
    <cfRule type="cellIs" dxfId="6" priority="707" operator="greaterThan">
      <formula>150</formula>
    </cfRule>
  </conditionalFormatting>
  <conditionalFormatting sqref="G20">
    <cfRule type="cellIs" dxfId="4" priority="708" operator="greaterThan">
      <formula>250</formula>
    </cfRule>
  </conditionalFormatting>
  <conditionalFormatting sqref="G20">
    <cfRule type="cellIs" dxfId="5" priority="709" operator="greaterThan">
      <formula>200</formula>
    </cfRule>
  </conditionalFormatting>
  <conditionalFormatting sqref="G20">
    <cfRule type="cellIs" dxfId="6" priority="710" operator="greaterThan">
      <formula>150</formula>
    </cfRule>
  </conditionalFormatting>
  <conditionalFormatting sqref="G21">
    <cfRule type="cellIs" dxfId="4" priority="711" operator="greaterThan">
      <formula>250</formula>
    </cfRule>
  </conditionalFormatting>
  <conditionalFormatting sqref="G21">
    <cfRule type="cellIs" dxfId="5" priority="712" operator="greaterThan">
      <formula>200</formula>
    </cfRule>
  </conditionalFormatting>
  <conditionalFormatting sqref="G21">
    <cfRule type="cellIs" dxfId="6" priority="713" operator="greaterThan">
      <formula>150</formula>
    </cfRule>
  </conditionalFormatting>
  <conditionalFormatting sqref="G22">
    <cfRule type="cellIs" dxfId="4" priority="714" operator="greaterThan">
      <formula>250</formula>
    </cfRule>
  </conditionalFormatting>
  <conditionalFormatting sqref="G22">
    <cfRule type="cellIs" dxfId="5" priority="715" operator="greaterThan">
      <formula>200</formula>
    </cfRule>
  </conditionalFormatting>
  <conditionalFormatting sqref="G22">
    <cfRule type="cellIs" dxfId="6" priority="716" operator="greaterThan">
      <formula>150</formula>
    </cfRule>
  </conditionalFormatting>
  <conditionalFormatting sqref="G23">
    <cfRule type="cellIs" dxfId="4" priority="717" operator="greaterThan">
      <formula>250</formula>
    </cfRule>
  </conditionalFormatting>
  <conditionalFormatting sqref="G23">
    <cfRule type="cellIs" dxfId="5" priority="718" operator="greaterThan">
      <formula>200</formula>
    </cfRule>
  </conditionalFormatting>
  <conditionalFormatting sqref="G23">
    <cfRule type="cellIs" dxfId="6" priority="719" operator="greaterThan">
      <formula>150</formula>
    </cfRule>
  </conditionalFormatting>
  <conditionalFormatting sqref="G24">
    <cfRule type="cellIs" dxfId="4" priority="720" operator="greaterThan">
      <formula>250</formula>
    </cfRule>
  </conditionalFormatting>
  <conditionalFormatting sqref="G24">
    <cfRule type="cellIs" dxfId="5" priority="721" operator="greaterThan">
      <formula>200</formula>
    </cfRule>
  </conditionalFormatting>
  <conditionalFormatting sqref="G24">
    <cfRule type="cellIs" dxfId="6" priority="722" operator="greaterThan">
      <formula>150</formula>
    </cfRule>
  </conditionalFormatting>
  <conditionalFormatting sqref="G25">
    <cfRule type="cellIs" dxfId="4" priority="723" operator="greaterThan">
      <formula>250</formula>
    </cfRule>
  </conditionalFormatting>
  <conditionalFormatting sqref="G25">
    <cfRule type="cellIs" dxfId="5" priority="724" operator="greaterThan">
      <formula>200</formula>
    </cfRule>
  </conditionalFormatting>
  <conditionalFormatting sqref="G25">
    <cfRule type="cellIs" dxfId="6" priority="725" operator="greaterThan">
      <formula>150</formula>
    </cfRule>
  </conditionalFormatting>
  <conditionalFormatting sqref="G26">
    <cfRule type="cellIs" dxfId="4" priority="726" operator="greaterThan">
      <formula>250</formula>
    </cfRule>
  </conditionalFormatting>
  <conditionalFormatting sqref="G26">
    <cfRule type="cellIs" dxfId="5" priority="727" operator="greaterThan">
      <formula>200</formula>
    </cfRule>
  </conditionalFormatting>
  <conditionalFormatting sqref="G26">
    <cfRule type="cellIs" dxfId="6" priority="728" operator="greaterThan">
      <formula>150</formula>
    </cfRule>
  </conditionalFormatting>
  <conditionalFormatting sqref="G27">
    <cfRule type="cellIs" dxfId="4" priority="729" operator="greaterThan">
      <formula>250</formula>
    </cfRule>
  </conditionalFormatting>
  <conditionalFormatting sqref="G27">
    <cfRule type="cellIs" dxfId="5" priority="730" operator="greaterThan">
      <formula>200</formula>
    </cfRule>
  </conditionalFormatting>
  <conditionalFormatting sqref="G27">
    <cfRule type="cellIs" dxfId="6" priority="731" operator="greaterThan">
      <formula>150</formula>
    </cfRule>
  </conditionalFormatting>
  <conditionalFormatting sqref="G28">
    <cfRule type="cellIs" dxfId="4" priority="732" operator="greaterThan">
      <formula>250</formula>
    </cfRule>
  </conditionalFormatting>
  <conditionalFormatting sqref="G28">
    <cfRule type="cellIs" dxfId="5" priority="733" operator="greaterThan">
      <formula>200</formula>
    </cfRule>
  </conditionalFormatting>
  <conditionalFormatting sqref="G28">
    <cfRule type="cellIs" dxfId="6" priority="734" operator="greaterThan">
      <formula>150</formula>
    </cfRule>
  </conditionalFormatting>
  <conditionalFormatting sqref="G29">
    <cfRule type="cellIs" dxfId="4" priority="735" operator="greaterThan">
      <formula>250</formula>
    </cfRule>
  </conditionalFormatting>
  <conditionalFormatting sqref="G29">
    <cfRule type="cellIs" dxfId="5" priority="736" operator="greaterThan">
      <formula>200</formula>
    </cfRule>
  </conditionalFormatting>
  <conditionalFormatting sqref="G29">
    <cfRule type="cellIs" dxfId="6" priority="737" operator="greaterThan">
      <formula>150</formula>
    </cfRule>
  </conditionalFormatting>
  <conditionalFormatting sqref="G30">
    <cfRule type="cellIs" dxfId="4" priority="738" operator="greaterThan">
      <formula>250</formula>
    </cfRule>
  </conditionalFormatting>
  <conditionalFormatting sqref="G30">
    <cfRule type="cellIs" dxfId="5" priority="739" operator="greaterThan">
      <formula>200</formula>
    </cfRule>
  </conditionalFormatting>
  <conditionalFormatting sqref="G30">
    <cfRule type="cellIs" dxfId="6" priority="740" operator="greaterThan">
      <formula>150</formula>
    </cfRule>
  </conditionalFormatting>
  <conditionalFormatting sqref="G31">
    <cfRule type="cellIs" dxfId="4" priority="741" operator="greaterThan">
      <formula>250</formula>
    </cfRule>
  </conditionalFormatting>
  <conditionalFormatting sqref="G31">
    <cfRule type="cellIs" dxfId="5" priority="742" operator="greaterThan">
      <formula>200</formula>
    </cfRule>
  </conditionalFormatting>
  <conditionalFormatting sqref="G31">
    <cfRule type="cellIs" dxfId="6" priority="743" operator="greaterThan">
      <formula>150</formula>
    </cfRule>
  </conditionalFormatting>
  <conditionalFormatting sqref="G32">
    <cfRule type="cellIs" dxfId="4" priority="744" operator="greaterThan">
      <formula>250</formula>
    </cfRule>
  </conditionalFormatting>
  <conditionalFormatting sqref="G32">
    <cfRule type="cellIs" dxfId="5" priority="745" operator="greaterThan">
      <formula>200</formula>
    </cfRule>
  </conditionalFormatting>
  <conditionalFormatting sqref="G32">
    <cfRule type="cellIs" dxfId="6" priority="746" operator="greaterThan">
      <formula>150</formula>
    </cfRule>
  </conditionalFormatting>
  <conditionalFormatting sqref="G33">
    <cfRule type="cellIs" dxfId="4" priority="747" operator="greaterThan">
      <formula>250</formula>
    </cfRule>
  </conditionalFormatting>
  <conditionalFormatting sqref="G33">
    <cfRule type="cellIs" dxfId="5" priority="748" operator="greaterThan">
      <formula>200</formula>
    </cfRule>
  </conditionalFormatting>
  <conditionalFormatting sqref="G33">
    <cfRule type="cellIs" dxfId="6" priority="749" operator="greaterThan">
      <formula>150</formula>
    </cfRule>
  </conditionalFormatting>
  <conditionalFormatting sqref="G34">
    <cfRule type="cellIs" dxfId="4" priority="750" operator="greaterThan">
      <formula>250</formula>
    </cfRule>
  </conditionalFormatting>
  <conditionalFormatting sqref="G34">
    <cfRule type="cellIs" dxfId="5" priority="751" operator="greaterThan">
      <formula>200</formula>
    </cfRule>
  </conditionalFormatting>
  <conditionalFormatting sqref="G34">
    <cfRule type="cellIs" dxfId="6" priority="752" operator="greaterThan">
      <formula>150</formula>
    </cfRule>
  </conditionalFormatting>
  <conditionalFormatting sqref="G35">
    <cfRule type="cellIs" dxfId="4" priority="753" operator="greaterThan">
      <formula>250</formula>
    </cfRule>
  </conditionalFormatting>
  <conditionalFormatting sqref="G35">
    <cfRule type="cellIs" dxfId="5" priority="754" operator="greaterThan">
      <formula>200</formula>
    </cfRule>
  </conditionalFormatting>
  <conditionalFormatting sqref="G35">
    <cfRule type="cellIs" dxfId="6" priority="755" operator="greaterThan">
      <formula>150</formula>
    </cfRule>
  </conditionalFormatting>
  <conditionalFormatting sqref="G36">
    <cfRule type="cellIs" dxfId="4" priority="756" operator="greaterThan">
      <formula>250</formula>
    </cfRule>
  </conditionalFormatting>
  <conditionalFormatting sqref="G36">
    <cfRule type="cellIs" dxfId="5" priority="757" operator="greaterThan">
      <formula>200</formula>
    </cfRule>
  </conditionalFormatting>
  <conditionalFormatting sqref="G36">
    <cfRule type="cellIs" dxfId="6" priority="758" operator="greaterThan">
      <formula>150</formula>
    </cfRule>
  </conditionalFormatting>
  <conditionalFormatting sqref="G37">
    <cfRule type="cellIs" dxfId="4" priority="759" operator="greaterThan">
      <formula>250</formula>
    </cfRule>
  </conditionalFormatting>
  <conditionalFormatting sqref="G37">
    <cfRule type="cellIs" dxfId="5" priority="760" operator="greaterThan">
      <formula>200</formula>
    </cfRule>
  </conditionalFormatting>
  <conditionalFormatting sqref="G37">
    <cfRule type="cellIs" dxfId="6" priority="761" operator="greaterThan">
      <formula>150</formula>
    </cfRule>
  </conditionalFormatting>
  <conditionalFormatting sqref="G38">
    <cfRule type="cellIs" dxfId="4" priority="762" operator="greaterThan">
      <formula>250</formula>
    </cfRule>
  </conditionalFormatting>
  <conditionalFormatting sqref="G38">
    <cfRule type="cellIs" dxfId="5" priority="763" operator="greaterThan">
      <formula>200</formula>
    </cfRule>
  </conditionalFormatting>
  <conditionalFormatting sqref="G38">
    <cfRule type="cellIs" dxfId="6" priority="764" operator="greaterThan">
      <formula>150</formula>
    </cfRule>
  </conditionalFormatting>
  <conditionalFormatting sqref="G39">
    <cfRule type="cellIs" dxfId="4" priority="765" operator="greaterThan">
      <formula>250</formula>
    </cfRule>
  </conditionalFormatting>
  <conditionalFormatting sqref="G39">
    <cfRule type="cellIs" dxfId="5" priority="766" operator="greaterThan">
      <formula>200</formula>
    </cfRule>
  </conditionalFormatting>
  <conditionalFormatting sqref="G39">
    <cfRule type="cellIs" dxfId="6" priority="767" operator="greaterThan">
      <formula>150</formula>
    </cfRule>
  </conditionalFormatting>
  <conditionalFormatting sqref="G40">
    <cfRule type="cellIs" dxfId="4" priority="768" operator="greaterThan">
      <formula>250</formula>
    </cfRule>
  </conditionalFormatting>
  <conditionalFormatting sqref="G40">
    <cfRule type="cellIs" dxfId="5" priority="769" operator="greaterThan">
      <formula>200</formula>
    </cfRule>
  </conditionalFormatting>
  <conditionalFormatting sqref="G40">
    <cfRule type="cellIs" dxfId="6" priority="770" operator="greaterThan">
      <formula>150</formula>
    </cfRule>
  </conditionalFormatting>
  <conditionalFormatting sqref="G41">
    <cfRule type="cellIs" dxfId="4" priority="771" operator="greaterThan">
      <formula>250</formula>
    </cfRule>
  </conditionalFormatting>
  <conditionalFormatting sqref="G41">
    <cfRule type="cellIs" dxfId="5" priority="772" operator="greaterThan">
      <formula>200</formula>
    </cfRule>
  </conditionalFormatting>
  <conditionalFormatting sqref="G41">
    <cfRule type="cellIs" dxfId="6" priority="773" operator="greaterThan">
      <formula>150</formula>
    </cfRule>
  </conditionalFormatting>
  <conditionalFormatting sqref="G42">
    <cfRule type="cellIs" dxfId="4" priority="774" operator="greaterThan">
      <formula>250</formula>
    </cfRule>
  </conditionalFormatting>
  <conditionalFormatting sqref="G42">
    <cfRule type="cellIs" dxfId="5" priority="775" operator="greaterThan">
      <formula>200</formula>
    </cfRule>
  </conditionalFormatting>
  <conditionalFormatting sqref="G42">
    <cfRule type="cellIs" dxfId="6" priority="776" operator="greaterThan">
      <formula>150</formula>
    </cfRule>
  </conditionalFormatting>
  <conditionalFormatting sqref="G43">
    <cfRule type="cellIs" dxfId="4" priority="777" operator="greaterThan">
      <formula>250</formula>
    </cfRule>
  </conditionalFormatting>
  <conditionalFormatting sqref="G43">
    <cfRule type="cellIs" dxfId="5" priority="778" operator="greaterThan">
      <formula>200</formula>
    </cfRule>
  </conditionalFormatting>
  <conditionalFormatting sqref="G43">
    <cfRule type="cellIs" dxfId="6" priority="779" operator="greaterThan">
      <formula>150</formula>
    </cfRule>
  </conditionalFormatting>
  <conditionalFormatting sqref="G44">
    <cfRule type="cellIs" dxfId="4" priority="780" operator="greaterThan">
      <formula>250</formula>
    </cfRule>
  </conditionalFormatting>
  <conditionalFormatting sqref="G44">
    <cfRule type="cellIs" dxfId="5" priority="781" operator="greaterThan">
      <formula>200</formula>
    </cfRule>
  </conditionalFormatting>
  <conditionalFormatting sqref="G44">
    <cfRule type="cellIs" dxfId="6" priority="782" operator="greaterThan">
      <formula>150</formula>
    </cfRule>
  </conditionalFormatting>
  <conditionalFormatting sqref="G45">
    <cfRule type="cellIs" dxfId="4" priority="783" operator="greaterThan">
      <formula>250</formula>
    </cfRule>
  </conditionalFormatting>
  <conditionalFormatting sqref="G45">
    <cfRule type="cellIs" dxfId="5" priority="784" operator="greaterThan">
      <formula>200</formula>
    </cfRule>
  </conditionalFormatting>
  <conditionalFormatting sqref="G45">
    <cfRule type="cellIs" dxfId="6" priority="785" operator="greaterThan">
      <formula>150</formula>
    </cfRule>
  </conditionalFormatting>
  <conditionalFormatting sqref="G46">
    <cfRule type="cellIs" dxfId="4" priority="786" operator="greaterThan">
      <formula>250</formula>
    </cfRule>
  </conditionalFormatting>
  <conditionalFormatting sqref="G46">
    <cfRule type="cellIs" dxfId="5" priority="787" operator="greaterThan">
      <formula>200</formula>
    </cfRule>
  </conditionalFormatting>
  <conditionalFormatting sqref="G46">
    <cfRule type="cellIs" dxfId="6" priority="788" operator="greaterThan">
      <formula>150</formula>
    </cfRule>
  </conditionalFormatting>
  <conditionalFormatting sqref="G47">
    <cfRule type="cellIs" dxfId="4" priority="789" operator="greaterThan">
      <formula>250</formula>
    </cfRule>
  </conditionalFormatting>
  <conditionalFormatting sqref="G47">
    <cfRule type="cellIs" dxfId="5" priority="790" operator="greaterThan">
      <formula>200</formula>
    </cfRule>
  </conditionalFormatting>
  <conditionalFormatting sqref="G47">
    <cfRule type="cellIs" dxfId="6" priority="791" operator="greaterThan">
      <formula>150</formula>
    </cfRule>
  </conditionalFormatting>
  <conditionalFormatting sqref="G48">
    <cfRule type="cellIs" dxfId="4" priority="792" operator="greaterThan">
      <formula>250</formula>
    </cfRule>
  </conditionalFormatting>
  <conditionalFormatting sqref="G48">
    <cfRule type="cellIs" dxfId="5" priority="793" operator="greaterThan">
      <formula>200</formula>
    </cfRule>
  </conditionalFormatting>
  <conditionalFormatting sqref="G48">
    <cfRule type="cellIs" dxfId="6" priority="794" operator="greaterThan">
      <formula>150</formula>
    </cfRule>
  </conditionalFormatting>
  <conditionalFormatting sqref="G49">
    <cfRule type="cellIs" dxfId="4" priority="795" operator="greaterThan">
      <formula>250</formula>
    </cfRule>
  </conditionalFormatting>
  <conditionalFormatting sqref="G49">
    <cfRule type="cellIs" dxfId="5" priority="796" operator="greaterThan">
      <formula>200</formula>
    </cfRule>
  </conditionalFormatting>
  <conditionalFormatting sqref="G49">
    <cfRule type="cellIs" dxfId="6" priority="797" operator="greaterThan">
      <formula>150</formula>
    </cfRule>
  </conditionalFormatting>
  <conditionalFormatting sqref="G50">
    <cfRule type="cellIs" dxfId="4" priority="798" operator="greaterThan">
      <formula>250</formula>
    </cfRule>
  </conditionalFormatting>
  <conditionalFormatting sqref="G50">
    <cfRule type="cellIs" dxfId="5" priority="799" operator="greaterThan">
      <formula>200</formula>
    </cfRule>
  </conditionalFormatting>
  <conditionalFormatting sqref="G50">
    <cfRule type="cellIs" dxfId="6" priority="800" operator="greaterThan">
      <formula>150</formula>
    </cfRule>
  </conditionalFormatting>
  <conditionalFormatting sqref="G51">
    <cfRule type="cellIs" dxfId="4" priority="801" operator="greaterThan">
      <formula>250</formula>
    </cfRule>
  </conditionalFormatting>
  <conditionalFormatting sqref="G51">
    <cfRule type="cellIs" dxfId="5" priority="802" operator="greaterThan">
      <formula>200</formula>
    </cfRule>
  </conditionalFormatting>
  <conditionalFormatting sqref="G51">
    <cfRule type="cellIs" dxfId="6" priority="803" operator="greaterThan">
      <formula>150</formula>
    </cfRule>
  </conditionalFormatting>
  <conditionalFormatting sqref="G52">
    <cfRule type="cellIs" dxfId="4" priority="804" operator="greaterThan">
      <formula>250</formula>
    </cfRule>
  </conditionalFormatting>
  <conditionalFormatting sqref="G52">
    <cfRule type="cellIs" dxfId="5" priority="805" operator="greaterThan">
      <formula>200</formula>
    </cfRule>
  </conditionalFormatting>
  <conditionalFormatting sqref="G52">
    <cfRule type="cellIs" dxfId="6" priority="806" operator="greaterThan">
      <formula>150</formula>
    </cfRule>
  </conditionalFormatting>
  <conditionalFormatting sqref="G53">
    <cfRule type="cellIs" dxfId="4" priority="807" operator="greaterThan">
      <formula>250</formula>
    </cfRule>
  </conditionalFormatting>
  <conditionalFormatting sqref="G53">
    <cfRule type="cellIs" dxfId="5" priority="808" operator="greaterThan">
      <formula>200</formula>
    </cfRule>
  </conditionalFormatting>
  <conditionalFormatting sqref="G53">
    <cfRule type="cellIs" dxfId="6" priority="809" operator="greaterThan">
      <formula>150</formula>
    </cfRule>
  </conditionalFormatting>
  <conditionalFormatting sqref="G54">
    <cfRule type="cellIs" dxfId="4" priority="810" operator="greaterThan">
      <formula>250</formula>
    </cfRule>
  </conditionalFormatting>
  <conditionalFormatting sqref="G54">
    <cfRule type="cellIs" dxfId="5" priority="811" operator="greaterThan">
      <formula>200</formula>
    </cfRule>
  </conditionalFormatting>
  <conditionalFormatting sqref="G54">
    <cfRule type="cellIs" dxfId="6" priority="812" operator="greaterThan">
      <formula>150</formula>
    </cfRule>
  </conditionalFormatting>
  <conditionalFormatting sqref="G55">
    <cfRule type="cellIs" dxfId="4" priority="813" operator="greaterThan">
      <formula>250</formula>
    </cfRule>
  </conditionalFormatting>
  <conditionalFormatting sqref="G55">
    <cfRule type="cellIs" dxfId="5" priority="814" operator="greaterThan">
      <formula>200</formula>
    </cfRule>
  </conditionalFormatting>
  <conditionalFormatting sqref="G55">
    <cfRule type="cellIs" dxfId="6" priority="815" operator="greaterThan">
      <formula>150</formula>
    </cfRule>
  </conditionalFormatting>
  <conditionalFormatting sqref="G56">
    <cfRule type="cellIs" dxfId="4" priority="816" operator="greaterThan">
      <formula>250</formula>
    </cfRule>
  </conditionalFormatting>
  <conditionalFormatting sqref="G56">
    <cfRule type="cellIs" dxfId="5" priority="817" operator="greaterThan">
      <formula>200</formula>
    </cfRule>
  </conditionalFormatting>
  <conditionalFormatting sqref="G56">
    <cfRule type="cellIs" dxfId="6" priority="818" operator="greaterThan">
      <formula>150</formula>
    </cfRule>
  </conditionalFormatting>
  <conditionalFormatting sqref="G57">
    <cfRule type="cellIs" dxfId="4" priority="819" operator="greaterThan">
      <formula>250</formula>
    </cfRule>
  </conditionalFormatting>
  <conditionalFormatting sqref="G57">
    <cfRule type="cellIs" dxfId="5" priority="820" operator="greaterThan">
      <formula>200</formula>
    </cfRule>
  </conditionalFormatting>
  <conditionalFormatting sqref="G57">
    <cfRule type="cellIs" dxfId="6" priority="821" operator="greaterThan">
      <formula>150</formula>
    </cfRule>
  </conditionalFormatting>
  <conditionalFormatting sqref="G58">
    <cfRule type="cellIs" dxfId="4" priority="822" operator="greaterThan">
      <formula>250</formula>
    </cfRule>
  </conditionalFormatting>
  <conditionalFormatting sqref="G58">
    <cfRule type="cellIs" dxfId="5" priority="823" operator="greaterThan">
      <formula>200</formula>
    </cfRule>
  </conditionalFormatting>
  <conditionalFormatting sqref="G58">
    <cfRule type="cellIs" dxfId="6" priority="824" operator="greaterThan">
      <formula>150</formula>
    </cfRule>
  </conditionalFormatting>
  <conditionalFormatting sqref="G59">
    <cfRule type="cellIs" dxfId="4" priority="825" operator="greaterThan">
      <formula>250</formula>
    </cfRule>
  </conditionalFormatting>
  <conditionalFormatting sqref="G59">
    <cfRule type="cellIs" dxfId="5" priority="826" operator="greaterThan">
      <formula>200</formula>
    </cfRule>
  </conditionalFormatting>
  <conditionalFormatting sqref="G59">
    <cfRule type="cellIs" dxfId="6" priority="827" operator="greaterThan">
      <formula>150</formula>
    </cfRule>
  </conditionalFormatting>
  <conditionalFormatting sqref="G60">
    <cfRule type="cellIs" dxfId="4" priority="828" operator="greaterThan">
      <formula>250</formula>
    </cfRule>
  </conditionalFormatting>
  <conditionalFormatting sqref="G60">
    <cfRule type="cellIs" dxfId="5" priority="829" operator="greaterThan">
      <formula>200</formula>
    </cfRule>
  </conditionalFormatting>
  <conditionalFormatting sqref="G60">
    <cfRule type="cellIs" dxfId="6" priority="830" operator="greaterThan">
      <formula>150</formula>
    </cfRule>
  </conditionalFormatting>
  <conditionalFormatting sqref="G61">
    <cfRule type="cellIs" dxfId="4" priority="831" operator="greaterThan">
      <formula>250</formula>
    </cfRule>
  </conditionalFormatting>
  <conditionalFormatting sqref="G61">
    <cfRule type="cellIs" dxfId="5" priority="832" operator="greaterThan">
      <formula>200</formula>
    </cfRule>
  </conditionalFormatting>
  <conditionalFormatting sqref="G61">
    <cfRule type="cellIs" dxfId="6" priority="833" operator="greaterThan">
      <formula>150</formula>
    </cfRule>
  </conditionalFormatting>
  <conditionalFormatting sqref="G62">
    <cfRule type="cellIs" dxfId="4" priority="834" operator="greaterThan">
      <formula>250</formula>
    </cfRule>
  </conditionalFormatting>
  <conditionalFormatting sqref="G62">
    <cfRule type="cellIs" dxfId="5" priority="835" operator="greaterThan">
      <formula>200</formula>
    </cfRule>
  </conditionalFormatting>
  <conditionalFormatting sqref="G62">
    <cfRule type="cellIs" dxfId="6" priority="836" operator="greaterThan">
      <formula>150</formula>
    </cfRule>
  </conditionalFormatting>
  <conditionalFormatting sqref="G63">
    <cfRule type="cellIs" dxfId="4" priority="837" operator="greaterThan">
      <formula>250</formula>
    </cfRule>
  </conditionalFormatting>
  <conditionalFormatting sqref="G63">
    <cfRule type="cellIs" dxfId="5" priority="838" operator="greaterThan">
      <formula>200</formula>
    </cfRule>
  </conditionalFormatting>
  <conditionalFormatting sqref="G63">
    <cfRule type="cellIs" dxfId="6" priority="839" operator="greaterThan">
      <formula>150</formula>
    </cfRule>
  </conditionalFormatting>
  <conditionalFormatting sqref="G64">
    <cfRule type="cellIs" dxfId="4" priority="840" operator="greaterThan">
      <formula>250</formula>
    </cfRule>
  </conditionalFormatting>
  <conditionalFormatting sqref="G64">
    <cfRule type="cellIs" dxfId="5" priority="841" operator="greaterThan">
      <formula>200</formula>
    </cfRule>
  </conditionalFormatting>
  <conditionalFormatting sqref="G64">
    <cfRule type="cellIs" dxfId="6" priority="842" operator="greaterThan">
      <formula>150</formula>
    </cfRule>
  </conditionalFormatting>
  <conditionalFormatting sqref="G65">
    <cfRule type="cellIs" dxfId="4" priority="843" operator="greaterThan">
      <formula>250</formula>
    </cfRule>
  </conditionalFormatting>
  <conditionalFormatting sqref="G65">
    <cfRule type="cellIs" dxfId="5" priority="844" operator="greaterThan">
      <formula>200</formula>
    </cfRule>
  </conditionalFormatting>
  <conditionalFormatting sqref="G65">
    <cfRule type="cellIs" dxfId="6" priority="845" operator="greaterThan">
      <formula>150</formula>
    </cfRule>
  </conditionalFormatting>
  <conditionalFormatting sqref="G66">
    <cfRule type="cellIs" dxfId="4" priority="846" operator="greaterThan">
      <formula>250</formula>
    </cfRule>
  </conditionalFormatting>
  <conditionalFormatting sqref="G66">
    <cfRule type="cellIs" dxfId="5" priority="847" operator="greaterThan">
      <formula>200</formula>
    </cfRule>
  </conditionalFormatting>
  <conditionalFormatting sqref="G66">
    <cfRule type="cellIs" dxfId="6" priority="848" operator="greaterThan">
      <formula>150</formula>
    </cfRule>
  </conditionalFormatting>
  <conditionalFormatting sqref="G67">
    <cfRule type="cellIs" dxfId="4" priority="849" operator="greaterThan">
      <formula>250</formula>
    </cfRule>
  </conditionalFormatting>
  <conditionalFormatting sqref="G67">
    <cfRule type="cellIs" dxfId="5" priority="850" operator="greaterThan">
      <formula>200</formula>
    </cfRule>
  </conditionalFormatting>
  <conditionalFormatting sqref="G67">
    <cfRule type="cellIs" dxfId="6" priority="851" operator="greaterThan">
      <formula>150</formula>
    </cfRule>
  </conditionalFormatting>
  <conditionalFormatting sqref="G68">
    <cfRule type="cellIs" dxfId="4" priority="852" operator="greaterThan">
      <formula>250</formula>
    </cfRule>
  </conditionalFormatting>
  <conditionalFormatting sqref="G68">
    <cfRule type="cellIs" dxfId="5" priority="853" operator="greaterThan">
      <formula>200</formula>
    </cfRule>
  </conditionalFormatting>
  <conditionalFormatting sqref="G68">
    <cfRule type="cellIs" dxfId="6" priority="854" operator="greaterThan">
      <formula>150</formula>
    </cfRule>
  </conditionalFormatting>
  <conditionalFormatting sqref="G69">
    <cfRule type="cellIs" dxfId="4" priority="855" operator="greaterThan">
      <formula>250</formula>
    </cfRule>
  </conditionalFormatting>
  <conditionalFormatting sqref="G69">
    <cfRule type="cellIs" dxfId="5" priority="856" operator="greaterThan">
      <formula>200</formula>
    </cfRule>
  </conditionalFormatting>
  <conditionalFormatting sqref="G69">
    <cfRule type="cellIs" dxfId="6" priority="857" operator="greaterThan">
      <formula>150</formula>
    </cfRule>
  </conditionalFormatting>
  <conditionalFormatting sqref="G70">
    <cfRule type="cellIs" dxfId="4" priority="858" operator="greaterThan">
      <formula>250</formula>
    </cfRule>
  </conditionalFormatting>
  <conditionalFormatting sqref="G70">
    <cfRule type="cellIs" dxfId="5" priority="859" operator="greaterThan">
      <formula>200</formula>
    </cfRule>
  </conditionalFormatting>
  <conditionalFormatting sqref="G70">
    <cfRule type="cellIs" dxfId="6" priority="860" operator="greaterThan">
      <formula>150</formula>
    </cfRule>
  </conditionalFormatting>
  <conditionalFormatting sqref="G71">
    <cfRule type="cellIs" dxfId="4" priority="861" operator="greaterThan">
      <formula>250</formula>
    </cfRule>
  </conditionalFormatting>
  <conditionalFormatting sqref="G71">
    <cfRule type="cellIs" dxfId="5" priority="862" operator="greaterThan">
      <formula>200</formula>
    </cfRule>
  </conditionalFormatting>
  <conditionalFormatting sqref="G71">
    <cfRule type="cellIs" dxfId="6" priority="863" operator="greaterThan">
      <formula>150</formula>
    </cfRule>
  </conditionalFormatting>
  <conditionalFormatting sqref="G72">
    <cfRule type="cellIs" dxfId="4" priority="864" operator="greaterThan">
      <formula>250</formula>
    </cfRule>
  </conditionalFormatting>
  <conditionalFormatting sqref="G72">
    <cfRule type="cellIs" dxfId="5" priority="865" operator="greaterThan">
      <formula>200</formula>
    </cfRule>
  </conditionalFormatting>
  <conditionalFormatting sqref="G72">
    <cfRule type="cellIs" dxfId="6" priority="866" operator="greaterThan">
      <formula>150</formula>
    </cfRule>
  </conditionalFormatting>
  <conditionalFormatting sqref="G73">
    <cfRule type="cellIs" dxfId="4" priority="867" operator="greaterThan">
      <formula>250</formula>
    </cfRule>
  </conditionalFormatting>
  <conditionalFormatting sqref="G73">
    <cfRule type="cellIs" dxfId="5" priority="868" operator="greaterThan">
      <formula>200</formula>
    </cfRule>
  </conditionalFormatting>
  <conditionalFormatting sqref="G73">
    <cfRule type="cellIs" dxfId="6" priority="869" operator="greaterThan">
      <formula>150</formula>
    </cfRule>
  </conditionalFormatting>
  <conditionalFormatting sqref="G74">
    <cfRule type="cellIs" dxfId="4" priority="870" operator="greaterThan">
      <formula>250</formula>
    </cfRule>
  </conditionalFormatting>
  <conditionalFormatting sqref="G74">
    <cfRule type="cellIs" dxfId="5" priority="871" operator="greaterThan">
      <formula>200</formula>
    </cfRule>
  </conditionalFormatting>
  <conditionalFormatting sqref="G74">
    <cfRule type="cellIs" dxfId="6" priority="872" operator="greaterThan">
      <formula>150</formula>
    </cfRule>
  </conditionalFormatting>
  <conditionalFormatting sqref="G75">
    <cfRule type="cellIs" dxfId="4" priority="873" operator="greaterThan">
      <formula>250</formula>
    </cfRule>
  </conditionalFormatting>
  <conditionalFormatting sqref="G75">
    <cfRule type="cellIs" dxfId="5" priority="874" operator="greaterThan">
      <formula>200</formula>
    </cfRule>
  </conditionalFormatting>
  <conditionalFormatting sqref="G75">
    <cfRule type="cellIs" dxfId="6" priority="875" operator="greaterThan">
      <formula>150</formula>
    </cfRule>
  </conditionalFormatting>
  <conditionalFormatting sqref="G76">
    <cfRule type="cellIs" dxfId="4" priority="876" operator="greaterThan">
      <formula>250</formula>
    </cfRule>
  </conditionalFormatting>
  <conditionalFormatting sqref="G76">
    <cfRule type="cellIs" dxfId="5" priority="877" operator="greaterThan">
      <formula>200</formula>
    </cfRule>
  </conditionalFormatting>
  <conditionalFormatting sqref="G76">
    <cfRule type="cellIs" dxfId="6" priority="878" operator="greaterThan">
      <formula>150</formula>
    </cfRule>
  </conditionalFormatting>
  <conditionalFormatting sqref="G77">
    <cfRule type="cellIs" dxfId="4" priority="879" operator="greaterThan">
      <formula>250</formula>
    </cfRule>
  </conditionalFormatting>
  <conditionalFormatting sqref="G77">
    <cfRule type="cellIs" dxfId="5" priority="880" operator="greaterThan">
      <formula>200</formula>
    </cfRule>
  </conditionalFormatting>
  <conditionalFormatting sqref="G77">
    <cfRule type="cellIs" dxfId="6" priority="881" operator="greaterThan">
      <formula>150</formula>
    </cfRule>
  </conditionalFormatting>
  <conditionalFormatting sqref="G78">
    <cfRule type="cellIs" dxfId="4" priority="882" operator="greaterThan">
      <formula>250</formula>
    </cfRule>
  </conditionalFormatting>
  <conditionalFormatting sqref="G78">
    <cfRule type="cellIs" dxfId="5" priority="883" operator="greaterThan">
      <formula>200</formula>
    </cfRule>
  </conditionalFormatting>
  <conditionalFormatting sqref="G78">
    <cfRule type="cellIs" dxfId="6" priority="884" operator="greaterThan">
      <formula>150</formula>
    </cfRule>
  </conditionalFormatting>
  <conditionalFormatting sqref="G79">
    <cfRule type="cellIs" dxfId="4" priority="885" operator="greaterThan">
      <formula>250</formula>
    </cfRule>
  </conditionalFormatting>
  <conditionalFormatting sqref="G79">
    <cfRule type="cellIs" dxfId="5" priority="886" operator="greaterThan">
      <formula>200</formula>
    </cfRule>
  </conditionalFormatting>
  <conditionalFormatting sqref="G79">
    <cfRule type="cellIs" dxfId="6" priority="887" operator="greaterThan">
      <formula>150</formula>
    </cfRule>
  </conditionalFormatting>
  <conditionalFormatting sqref="G80">
    <cfRule type="cellIs" dxfId="4" priority="888" operator="greaterThan">
      <formula>250</formula>
    </cfRule>
  </conditionalFormatting>
  <conditionalFormatting sqref="G80">
    <cfRule type="cellIs" dxfId="5" priority="889" operator="greaterThan">
      <formula>200</formula>
    </cfRule>
  </conditionalFormatting>
  <conditionalFormatting sqref="G80">
    <cfRule type="cellIs" dxfId="6" priority="890" operator="greaterThan">
      <formula>150</formula>
    </cfRule>
  </conditionalFormatting>
  <conditionalFormatting sqref="G81">
    <cfRule type="cellIs" dxfId="4" priority="891" operator="greaterThan">
      <formula>250</formula>
    </cfRule>
  </conditionalFormatting>
  <conditionalFormatting sqref="G81">
    <cfRule type="cellIs" dxfId="5" priority="892" operator="greaterThan">
      <formula>200</formula>
    </cfRule>
  </conditionalFormatting>
  <conditionalFormatting sqref="G81">
    <cfRule type="cellIs" dxfId="6" priority="893" operator="greaterThan">
      <formula>150</formula>
    </cfRule>
  </conditionalFormatting>
  <conditionalFormatting sqref="G82">
    <cfRule type="cellIs" dxfId="4" priority="894" operator="greaterThan">
      <formula>250</formula>
    </cfRule>
  </conditionalFormatting>
  <conditionalFormatting sqref="G82">
    <cfRule type="cellIs" dxfId="5" priority="895" operator="greaterThan">
      <formula>200</formula>
    </cfRule>
  </conditionalFormatting>
  <conditionalFormatting sqref="G82">
    <cfRule type="cellIs" dxfId="6" priority="896" operator="greaterThan">
      <formula>150</formula>
    </cfRule>
  </conditionalFormatting>
  <conditionalFormatting sqref="G83">
    <cfRule type="cellIs" dxfId="4" priority="897" operator="greaterThan">
      <formula>250</formula>
    </cfRule>
  </conditionalFormatting>
  <conditionalFormatting sqref="G83">
    <cfRule type="cellIs" dxfId="5" priority="898" operator="greaterThan">
      <formula>200</formula>
    </cfRule>
  </conditionalFormatting>
  <conditionalFormatting sqref="G83">
    <cfRule type="cellIs" dxfId="6" priority="899" operator="greaterThan">
      <formula>150</formula>
    </cfRule>
  </conditionalFormatting>
  <conditionalFormatting sqref="G84">
    <cfRule type="cellIs" dxfId="4" priority="900" operator="greaterThan">
      <formula>250</formula>
    </cfRule>
  </conditionalFormatting>
  <conditionalFormatting sqref="G84">
    <cfRule type="cellIs" dxfId="5" priority="901" operator="greaterThan">
      <formula>200</formula>
    </cfRule>
  </conditionalFormatting>
  <conditionalFormatting sqref="G84">
    <cfRule type="cellIs" dxfId="6" priority="902" operator="greaterThan">
      <formula>150</formula>
    </cfRule>
  </conditionalFormatting>
  <conditionalFormatting sqref="G85">
    <cfRule type="cellIs" dxfId="4" priority="903" operator="greaterThan">
      <formula>250</formula>
    </cfRule>
  </conditionalFormatting>
  <conditionalFormatting sqref="G85">
    <cfRule type="cellIs" dxfId="5" priority="904" operator="greaterThan">
      <formula>200</formula>
    </cfRule>
  </conditionalFormatting>
  <conditionalFormatting sqref="G85">
    <cfRule type="cellIs" dxfId="6" priority="905" operator="greaterThan">
      <formula>150</formula>
    </cfRule>
  </conditionalFormatting>
  <conditionalFormatting sqref="G86">
    <cfRule type="cellIs" dxfId="4" priority="906" operator="greaterThan">
      <formula>250</formula>
    </cfRule>
  </conditionalFormatting>
  <conditionalFormatting sqref="G86">
    <cfRule type="cellIs" dxfId="5" priority="907" operator="greaterThan">
      <formula>200</formula>
    </cfRule>
  </conditionalFormatting>
  <conditionalFormatting sqref="G86">
    <cfRule type="cellIs" dxfId="6" priority="908" operator="greaterThan">
      <formula>150</formula>
    </cfRule>
  </conditionalFormatting>
  <conditionalFormatting sqref="G87">
    <cfRule type="cellIs" dxfId="4" priority="909" operator="greaterThan">
      <formula>250</formula>
    </cfRule>
  </conditionalFormatting>
  <conditionalFormatting sqref="G87">
    <cfRule type="cellIs" dxfId="5" priority="910" operator="greaterThan">
      <formula>200</formula>
    </cfRule>
  </conditionalFormatting>
  <conditionalFormatting sqref="G87">
    <cfRule type="cellIs" dxfId="6" priority="911" operator="greaterThan">
      <formula>150</formula>
    </cfRule>
  </conditionalFormatting>
  <conditionalFormatting sqref="G88">
    <cfRule type="cellIs" dxfId="4" priority="912" operator="greaterThan">
      <formula>250</formula>
    </cfRule>
  </conditionalFormatting>
  <conditionalFormatting sqref="G88">
    <cfRule type="cellIs" dxfId="5" priority="913" operator="greaterThan">
      <formula>200</formula>
    </cfRule>
  </conditionalFormatting>
  <conditionalFormatting sqref="G88">
    <cfRule type="cellIs" dxfId="6" priority="914" operator="greaterThan">
      <formula>150</formula>
    </cfRule>
  </conditionalFormatting>
  <conditionalFormatting sqref="G89">
    <cfRule type="cellIs" dxfId="4" priority="915" operator="greaterThan">
      <formula>250</formula>
    </cfRule>
  </conditionalFormatting>
  <conditionalFormatting sqref="G89">
    <cfRule type="cellIs" dxfId="5" priority="916" operator="greaterThan">
      <formula>200</formula>
    </cfRule>
  </conditionalFormatting>
  <conditionalFormatting sqref="G89">
    <cfRule type="cellIs" dxfId="6" priority="917" operator="greaterThan">
      <formula>150</formula>
    </cfRule>
  </conditionalFormatting>
  <conditionalFormatting sqref="G90">
    <cfRule type="cellIs" dxfId="4" priority="918" operator="greaterThan">
      <formula>250</formula>
    </cfRule>
  </conditionalFormatting>
  <conditionalFormatting sqref="G90">
    <cfRule type="cellIs" dxfId="5" priority="919" operator="greaterThan">
      <formula>200</formula>
    </cfRule>
  </conditionalFormatting>
  <conditionalFormatting sqref="G90">
    <cfRule type="cellIs" dxfId="6" priority="920" operator="greaterThan">
      <formula>150</formula>
    </cfRule>
  </conditionalFormatting>
  <conditionalFormatting sqref="G91">
    <cfRule type="cellIs" dxfId="4" priority="921" operator="greaterThan">
      <formula>250</formula>
    </cfRule>
  </conditionalFormatting>
  <conditionalFormatting sqref="G91">
    <cfRule type="cellIs" dxfId="5" priority="922" operator="greaterThan">
      <formula>200</formula>
    </cfRule>
  </conditionalFormatting>
  <conditionalFormatting sqref="G91">
    <cfRule type="cellIs" dxfId="6" priority="923" operator="greaterThan">
      <formula>150</formula>
    </cfRule>
  </conditionalFormatting>
  <conditionalFormatting sqref="G92">
    <cfRule type="cellIs" dxfId="4" priority="924" operator="greaterThan">
      <formula>250</formula>
    </cfRule>
  </conditionalFormatting>
  <conditionalFormatting sqref="G92">
    <cfRule type="cellIs" dxfId="5" priority="925" operator="greaterThan">
      <formula>200</formula>
    </cfRule>
  </conditionalFormatting>
  <conditionalFormatting sqref="G92">
    <cfRule type="cellIs" dxfId="6" priority="926" operator="greaterThan">
      <formula>150</formula>
    </cfRule>
  </conditionalFormatting>
  <conditionalFormatting sqref="G93">
    <cfRule type="cellIs" dxfId="4" priority="927" operator="greaterThan">
      <formula>250</formula>
    </cfRule>
  </conditionalFormatting>
  <conditionalFormatting sqref="G93">
    <cfRule type="cellIs" dxfId="5" priority="928" operator="greaterThan">
      <formula>200</formula>
    </cfRule>
  </conditionalFormatting>
  <conditionalFormatting sqref="G93">
    <cfRule type="cellIs" dxfId="6" priority="929" operator="greaterThan">
      <formula>150</formula>
    </cfRule>
  </conditionalFormatting>
  <conditionalFormatting sqref="G94">
    <cfRule type="cellIs" dxfId="4" priority="930" operator="greaterThan">
      <formula>250</formula>
    </cfRule>
  </conditionalFormatting>
  <conditionalFormatting sqref="G94">
    <cfRule type="cellIs" dxfId="5" priority="931" operator="greaterThan">
      <formula>200</formula>
    </cfRule>
  </conditionalFormatting>
  <conditionalFormatting sqref="G94">
    <cfRule type="cellIs" dxfId="6" priority="932" operator="greaterThan">
      <formula>150</formula>
    </cfRule>
  </conditionalFormatting>
  <conditionalFormatting sqref="G95">
    <cfRule type="cellIs" dxfId="4" priority="933" operator="greaterThan">
      <formula>250</formula>
    </cfRule>
  </conditionalFormatting>
  <conditionalFormatting sqref="G95">
    <cfRule type="cellIs" dxfId="5" priority="934" operator="greaterThan">
      <formula>200</formula>
    </cfRule>
  </conditionalFormatting>
  <conditionalFormatting sqref="G95">
    <cfRule type="cellIs" dxfId="6" priority="935" operator="greaterThan">
      <formula>150</formula>
    </cfRule>
  </conditionalFormatting>
  <conditionalFormatting sqref="G96">
    <cfRule type="cellIs" dxfId="4" priority="936" operator="greaterThan">
      <formula>250</formula>
    </cfRule>
  </conditionalFormatting>
  <conditionalFormatting sqref="G96">
    <cfRule type="cellIs" dxfId="5" priority="937" operator="greaterThan">
      <formula>200</formula>
    </cfRule>
  </conditionalFormatting>
  <conditionalFormatting sqref="G96">
    <cfRule type="cellIs" dxfId="6" priority="938" operator="greaterThan">
      <formula>150</formula>
    </cfRule>
  </conditionalFormatting>
  <conditionalFormatting sqref="G97">
    <cfRule type="cellIs" dxfId="4" priority="939" operator="greaterThan">
      <formula>250</formula>
    </cfRule>
  </conditionalFormatting>
  <conditionalFormatting sqref="G97">
    <cfRule type="cellIs" dxfId="5" priority="940" operator="greaterThan">
      <formula>200</formula>
    </cfRule>
  </conditionalFormatting>
  <conditionalFormatting sqref="G97">
    <cfRule type="cellIs" dxfId="6" priority="941" operator="greaterThan">
      <formula>150</formula>
    </cfRule>
  </conditionalFormatting>
  <conditionalFormatting sqref="G98">
    <cfRule type="cellIs" dxfId="4" priority="942" operator="greaterThan">
      <formula>250</formula>
    </cfRule>
  </conditionalFormatting>
  <conditionalFormatting sqref="G98">
    <cfRule type="cellIs" dxfId="5" priority="943" operator="greaterThan">
      <formula>200</formula>
    </cfRule>
  </conditionalFormatting>
  <conditionalFormatting sqref="G98">
    <cfRule type="cellIs" dxfId="6" priority="944" operator="greaterThan">
      <formula>150</formula>
    </cfRule>
  </conditionalFormatting>
  <conditionalFormatting sqref="G99">
    <cfRule type="cellIs" dxfId="4" priority="945" operator="greaterThan">
      <formula>250</formula>
    </cfRule>
  </conditionalFormatting>
  <conditionalFormatting sqref="G99">
    <cfRule type="cellIs" dxfId="5" priority="946" operator="greaterThan">
      <formula>200</formula>
    </cfRule>
  </conditionalFormatting>
  <conditionalFormatting sqref="G99">
    <cfRule type="cellIs" dxfId="6" priority="947" operator="greaterThan">
      <formula>150</formula>
    </cfRule>
  </conditionalFormatting>
  <conditionalFormatting sqref="G100">
    <cfRule type="cellIs" dxfId="4" priority="948" operator="greaterThan">
      <formula>250</formula>
    </cfRule>
  </conditionalFormatting>
  <conditionalFormatting sqref="G100">
    <cfRule type="cellIs" dxfId="5" priority="949" operator="greaterThan">
      <formula>200</formula>
    </cfRule>
  </conditionalFormatting>
  <conditionalFormatting sqref="G100">
    <cfRule type="cellIs" dxfId="6" priority="950" operator="greaterThan">
      <formula>150</formula>
    </cfRule>
  </conditionalFormatting>
  <conditionalFormatting sqref="G101">
    <cfRule type="cellIs" dxfId="4" priority="951" operator="greaterThan">
      <formula>250</formula>
    </cfRule>
  </conditionalFormatting>
  <conditionalFormatting sqref="G101">
    <cfRule type="cellIs" dxfId="5" priority="952" operator="greaterThan">
      <formula>200</formula>
    </cfRule>
  </conditionalFormatting>
  <conditionalFormatting sqref="G101">
    <cfRule type="cellIs" dxfId="6" priority="953" operator="greaterThan">
      <formula>150</formula>
    </cfRule>
  </conditionalFormatting>
  <conditionalFormatting sqref="G102">
    <cfRule type="cellIs" dxfId="4" priority="954" operator="greaterThan">
      <formula>250</formula>
    </cfRule>
  </conditionalFormatting>
  <conditionalFormatting sqref="G102">
    <cfRule type="cellIs" dxfId="5" priority="955" operator="greaterThan">
      <formula>200</formula>
    </cfRule>
  </conditionalFormatting>
  <conditionalFormatting sqref="G102">
    <cfRule type="cellIs" dxfId="6" priority="956" operator="greaterThan">
      <formula>150</formula>
    </cfRule>
  </conditionalFormatting>
  <conditionalFormatting sqref="G103">
    <cfRule type="cellIs" dxfId="4" priority="957" operator="greaterThan">
      <formula>250</formula>
    </cfRule>
  </conditionalFormatting>
  <conditionalFormatting sqref="G103">
    <cfRule type="cellIs" dxfId="5" priority="958" operator="greaterThan">
      <formula>200</formula>
    </cfRule>
  </conditionalFormatting>
  <conditionalFormatting sqref="G103">
    <cfRule type="cellIs" dxfId="6" priority="959" operator="greaterThan">
      <formula>150</formula>
    </cfRule>
  </conditionalFormatting>
  <conditionalFormatting sqref="H8">
    <cfRule type="cellIs" dxfId="4" priority="960" operator="greaterThan">
      <formula>250</formula>
    </cfRule>
  </conditionalFormatting>
  <conditionalFormatting sqref="H8">
    <cfRule type="cellIs" dxfId="5" priority="961" operator="greaterThan">
      <formula>200</formula>
    </cfRule>
  </conditionalFormatting>
  <conditionalFormatting sqref="H8">
    <cfRule type="cellIs" dxfId="6" priority="962" operator="greaterThan">
      <formula>150</formula>
    </cfRule>
  </conditionalFormatting>
  <conditionalFormatting sqref="H9">
    <cfRule type="cellIs" dxfId="4" priority="963" operator="greaterThan">
      <formula>250</formula>
    </cfRule>
  </conditionalFormatting>
  <conditionalFormatting sqref="H9">
    <cfRule type="cellIs" dxfId="5" priority="964" operator="greaterThan">
      <formula>200</formula>
    </cfRule>
  </conditionalFormatting>
  <conditionalFormatting sqref="H9">
    <cfRule type="cellIs" dxfId="6" priority="965" operator="greaterThan">
      <formula>150</formula>
    </cfRule>
  </conditionalFormatting>
  <conditionalFormatting sqref="H10">
    <cfRule type="cellIs" dxfId="4" priority="966" operator="greaterThan">
      <formula>250</formula>
    </cfRule>
  </conditionalFormatting>
  <conditionalFormatting sqref="H10">
    <cfRule type="cellIs" dxfId="5" priority="967" operator="greaterThan">
      <formula>200</formula>
    </cfRule>
  </conditionalFormatting>
  <conditionalFormatting sqref="H10">
    <cfRule type="cellIs" dxfId="6" priority="968" operator="greaterThan">
      <formula>150</formula>
    </cfRule>
  </conditionalFormatting>
  <conditionalFormatting sqref="H11">
    <cfRule type="cellIs" dxfId="4" priority="969" operator="greaterThan">
      <formula>250</formula>
    </cfRule>
  </conditionalFormatting>
  <conditionalFormatting sqref="H11">
    <cfRule type="cellIs" dxfId="5" priority="970" operator="greaterThan">
      <formula>200</formula>
    </cfRule>
  </conditionalFormatting>
  <conditionalFormatting sqref="H11">
    <cfRule type="cellIs" dxfId="6" priority="971" operator="greaterThan">
      <formula>150</formula>
    </cfRule>
  </conditionalFormatting>
  <conditionalFormatting sqref="H12">
    <cfRule type="cellIs" dxfId="4" priority="972" operator="greaterThan">
      <formula>250</formula>
    </cfRule>
  </conditionalFormatting>
  <conditionalFormatting sqref="H12">
    <cfRule type="cellIs" dxfId="5" priority="973" operator="greaterThan">
      <formula>200</formula>
    </cfRule>
  </conditionalFormatting>
  <conditionalFormatting sqref="H12">
    <cfRule type="cellIs" dxfId="6" priority="974" operator="greaterThan">
      <formula>150</formula>
    </cfRule>
  </conditionalFormatting>
  <conditionalFormatting sqref="H13">
    <cfRule type="cellIs" dxfId="4" priority="975" operator="greaterThan">
      <formula>250</formula>
    </cfRule>
  </conditionalFormatting>
  <conditionalFormatting sqref="H13">
    <cfRule type="cellIs" dxfId="5" priority="976" operator="greaterThan">
      <formula>200</formula>
    </cfRule>
  </conditionalFormatting>
  <conditionalFormatting sqref="H13">
    <cfRule type="cellIs" dxfId="6" priority="977" operator="greaterThan">
      <formula>150</formula>
    </cfRule>
  </conditionalFormatting>
  <conditionalFormatting sqref="H14">
    <cfRule type="cellIs" dxfId="4" priority="978" operator="greaterThan">
      <formula>250</formula>
    </cfRule>
  </conditionalFormatting>
  <conditionalFormatting sqref="H14">
    <cfRule type="cellIs" dxfId="5" priority="979" operator="greaterThan">
      <formula>200</formula>
    </cfRule>
  </conditionalFormatting>
  <conditionalFormatting sqref="H14">
    <cfRule type="cellIs" dxfId="6" priority="980" operator="greaterThan">
      <formula>150</formula>
    </cfRule>
  </conditionalFormatting>
  <conditionalFormatting sqref="H15">
    <cfRule type="cellIs" dxfId="4" priority="981" operator="greaterThan">
      <formula>250</formula>
    </cfRule>
  </conditionalFormatting>
  <conditionalFormatting sqref="H15">
    <cfRule type="cellIs" dxfId="5" priority="982" operator="greaterThan">
      <formula>200</formula>
    </cfRule>
  </conditionalFormatting>
  <conditionalFormatting sqref="H15">
    <cfRule type="cellIs" dxfId="6" priority="983" operator="greaterThan">
      <formula>150</formula>
    </cfRule>
  </conditionalFormatting>
  <conditionalFormatting sqref="H16">
    <cfRule type="cellIs" dxfId="4" priority="984" operator="greaterThan">
      <formula>250</formula>
    </cfRule>
  </conditionalFormatting>
  <conditionalFormatting sqref="H16">
    <cfRule type="cellIs" dxfId="5" priority="985" operator="greaterThan">
      <formula>200</formula>
    </cfRule>
  </conditionalFormatting>
  <conditionalFormatting sqref="H16">
    <cfRule type="cellIs" dxfId="6" priority="986" operator="greaterThan">
      <formula>150</formula>
    </cfRule>
  </conditionalFormatting>
  <conditionalFormatting sqref="H17">
    <cfRule type="cellIs" dxfId="4" priority="987" operator="greaterThan">
      <formula>250</formula>
    </cfRule>
  </conditionalFormatting>
  <conditionalFormatting sqref="H17">
    <cfRule type="cellIs" dxfId="5" priority="988" operator="greaterThan">
      <formula>200</formula>
    </cfRule>
  </conditionalFormatting>
  <conditionalFormatting sqref="H17">
    <cfRule type="cellIs" dxfId="6" priority="989" operator="greaterThan">
      <formula>150</formula>
    </cfRule>
  </conditionalFormatting>
  <conditionalFormatting sqref="H18">
    <cfRule type="cellIs" dxfId="4" priority="990" operator="greaterThan">
      <formula>250</formula>
    </cfRule>
  </conditionalFormatting>
  <conditionalFormatting sqref="H18">
    <cfRule type="cellIs" dxfId="5" priority="991" operator="greaterThan">
      <formula>200</formula>
    </cfRule>
  </conditionalFormatting>
  <conditionalFormatting sqref="H18">
    <cfRule type="cellIs" dxfId="6" priority="992" operator="greaterThan">
      <formula>150</formula>
    </cfRule>
  </conditionalFormatting>
  <conditionalFormatting sqref="H19">
    <cfRule type="cellIs" dxfId="4" priority="993" operator="greaterThan">
      <formula>250</formula>
    </cfRule>
  </conditionalFormatting>
  <conditionalFormatting sqref="H19">
    <cfRule type="cellIs" dxfId="5" priority="994" operator="greaterThan">
      <formula>200</formula>
    </cfRule>
  </conditionalFormatting>
  <conditionalFormatting sqref="H19">
    <cfRule type="cellIs" dxfId="6" priority="995" operator="greaterThan">
      <formula>150</formula>
    </cfRule>
  </conditionalFormatting>
  <conditionalFormatting sqref="H20">
    <cfRule type="cellIs" dxfId="4" priority="996" operator="greaterThan">
      <formula>250</formula>
    </cfRule>
  </conditionalFormatting>
  <conditionalFormatting sqref="H20">
    <cfRule type="cellIs" dxfId="5" priority="997" operator="greaterThan">
      <formula>200</formula>
    </cfRule>
  </conditionalFormatting>
  <conditionalFormatting sqref="H20">
    <cfRule type="cellIs" dxfId="6" priority="998" operator="greaterThan">
      <formula>150</formula>
    </cfRule>
  </conditionalFormatting>
  <conditionalFormatting sqref="H21">
    <cfRule type="cellIs" dxfId="4" priority="999" operator="greaterThan">
      <formula>250</formula>
    </cfRule>
  </conditionalFormatting>
  <conditionalFormatting sqref="H21">
    <cfRule type="cellIs" dxfId="5" priority="1000" operator="greaterThan">
      <formula>200</formula>
    </cfRule>
  </conditionalFormatting>
  <conditionalFormatting sqref="H21">
    <cfRule type="cellIs" dxfId="6" priority="1001" operator="greaterThan">
      <formula>150</formula>
    </cfRule>
  </conditionalFormatting>
  <conditionalFormatting sqref="H22">
    <cfRule type="cellIs" dxfId="4" priority="1002" operator="greaterThan">
      <formula>250</formula>
    </cfRule>
  </conditionalFormatting>
  <conditionalFormatting sqref="H22">
    <cfRule type="cellIs" dxfId="5" priority="1003" operator="greaterThan">
      <formula>200</formula>
    </cfRule>
  </conditionalFormatting>
  <conditionalFormatting sqref="H22">
    <cfRule type="cellIs" dxfId="6" priority="1004" operator="greaterThan">
      <formula>150</formula>
    </cfRule>
  </conditionalFormatting>
  <conditionalFormatting sqref="H23">
    <cfRule type="cellIs" dxfId="4" priority="1005" operator="greaterThan">
      <formula>250</formula>
    </cfRule>
  </conditionalFormatting>
  <conditionalFormatting sqref="H23">
    <cfRule type="cellIs" dxfId="5" priority="1006" operator="greaterThan">
      <formula>200</formula>
    </cfRule>
  </conditionalFormatting>
  <conditionalFormatting sqref="H23">
    <cfRule type="cellIs" dxfId="6" priority="1007" operator="greaterThan">
      <formula>150</formula>
    </cfRule>
  </conditionalFormatting>
  <conditionalFormatting sqref="H24">
    <cfRule type="cellIs" dxfId="4" priority="1008" operator="greaterThan">
      <formula>250</formula>
    </cfRule>
  </conditionalFormatting>
  <conditionalFormatting sqref="H24">
    <cfRule type="cellIs" dxfId="5" priority="1009" operator="greaterThan">
      <formula>200</formula>
    </cfRule>
  </conditionalFormatting>
  <conditionalFormatting sqref="H24">
    <cfRule type="cellIs" dxfId="6" priority="1010" operator="greaterThan">
      <formula>150</formula>
    </cfRule>
  </conditionalFormatting>
  <conditionalFormatting sqref="H25">
    <cfRule type="cellIs" dxfId="4" priority="1011" operator="greaterThan">
      <formula>250</formula>
    </cfRule>
  </conditionalFormatting>
  <conditionalFormatting sqref="H25">
    <cfRule type="cellIs" dxfId="5" priority="1012" operator="greaterThan">
      <formula>200</formula>
    </cfRule>
  </conditionalFormatting>
  <conditionalFormatting sqref="H25">
    <cfRule type="cellIs" dxfId="6" priority="1013" operator="greaterThan">
      <formula>150</formula>
    </cfRule>
  </conditionalFormatting>
  <conditionalFormatting sqref="H26">
    <cfRule type="cellIs" dxfId="4" priority="1014" operator="greaterThan">
      <formula>250</formula>
    </cfRule>
  </conditionalFormatting>
  <conditionalFormatting sqref="H26">
    <cfRule type="cellIs" dxfId="5" priority="1015" operator="greaterThan">
      <formula>200</formula>
    </cfRule>
  </conditionalFormatting>
  <conditionalFormatting sqref="H26">
    <cfRule type="cellIs" dxfId="6" priority="1016" operator="greaterThan">
      <formula>150</formula>
    </cfRule>
  </conditionalFormatting>
  <conditionalFormatting sqref="H27">
    <cfRule type="cellIs" dxfId="4" priority="1017" operator="greaterThan">
      <formula>250</formula>
    </cfRule>
  </conditionalFormatting>
  <conditionalFormatting sqref="H27">
    <cfRule type="cellIs" dxfId="5" priority="1018" operator="greaterThan">
      <formula>200</formula>
    </cfRule>
  </conditionalFormatting>
  <conditionalFormatting sqref="H27">
    <cfRule type="cellIs" dxfId="6" priority="1019" operator="greaterThan">
      <formula>150</formula>
    </cfRule>
  </conditionalFormatting>
  <conditionalFormatting sqref="H28">
    <cfRule type="cellIs" dxfId="4" priority="1020" operator="greaterThan">
      <formula>250</formula>
    </cfRule>
  </conditionalFormatting>
  <conditionalFormatting sqref="H28">
    <cfRule type="cellIs" dxfId="5" priority="1021" operator="greaterThan">
      <formula>200</formula>
    </cfRule>
  </conditionalFormatting>
  <conditionalFormatting sqref="H28">
    <cfRule type="cellIs" dxfId="6" priority="1022" operator="greaterThan">
      <formula>150</formula>
    </cfRule>
  </conditionalFormatting>
  <conditionalFormatting sqref="H29">
    <cfRule type="cellIs" dxfId="4" priority="1023" operator="greaterThan">
      <formula>250</formula>
    </cfRule>
  </conditionalFormatting>
  <conditionalFormatting sqref="H29">
    <cfRule type="cellIs" dxfId="5" priority="1024" operator="greaterThan">
      <formula>200</formula>
    </cfRule>
  </conditionalFormatting>
  <conditionalFormatting sqref="H29">
    <cfRule type="cellIs" dxfId="6" priority="1025" operator="greaterThan">
      <formula>150</formula>
    </cfRule>
  </conditionalFormatting>
  <conditionalFormatting sqref="H30">
    <cfRule type="cellIs" dxfId="4" priority="1026" operator="greaterThan">
      <formula>250</formula>
    </cfRule>
  </conditionalFormatting>
  <conditionalFormatting sqref="H30">
    <cfRule type="cellIs" dxfId="5" priority="1027" operator="greaterThan">
      <formula>200</formula>
    </cfRule>
  </conditionalFormatting>
  <conditionalFormatting sqref="H30">
    <cfRule type="cellIs" dxfId="6" priority="1028" operator="greaterThan">
      <formula>150</formula>
    </cfRule>
  </conditionalFormatting>
  <conditionalFormatting sqref="H31">
    <cfRule type="cellIs" dxfId="4" priority="1029" operator="greaterThan">
      <formula>250</formula>
    </cfRule>
  </conditionalFormatting>
  <conditionalFormatting sqref="H31">
    <cfRule type="cellIs" dxfId="5" priority="1030" operator="greaterThan">
      <formula>200</formula>
    </cfRule>
  </conditionalFormatting>
  <conditionalFormatting sqref="H31">
    <cfRule type="cellIs" dxfId="6" priority="1031" operator="greaterThan">
      <formula>150</formula>
    </cfRule>
  </conditionalFormatting>
  <conditionalFormatting sqref="H32">
    <cfRule type="cellIs" dxfId="4" priority="1032" operator="greaterThan">
      <formula>250</formula>
    </cfRule>
  </conditionalFormatting>
  <conditionalFormatting sqref="H32">
    <cfRule type="cellIs" dxfId="5" priority="1033" operator="greaterThan">
      <formula>200</formula>
    </cfRule>
  </conditionalFormatting>
  <conditionalFormatting sqref="H32">
    <cfRule type="cellIs" dxfId="6" priority="1034" operator="greaterThan">
      <formula>150</formula>
    </cfRule>
  </conditionalFormatting>
  <conditionalFormatting sqref="H33">
    <cfRule type="cellIs" dxfId="4" priority="1035" operator="greaterThan">
      <formula>250</formula>
    </cfRule>
  </conditionalFormatting>
  <conditionalFormatting sqref="H33">
    <cfRule type="cellIs" dxfId="5" priority="1036" operator="greaterThan">
      <formula>200</formula>
    </cfRule>
  </conditionalFormatting>
  <conditionalFormatting sqref="H33">
    <cfRule type="cellIs" dxfId="6" priority="1037" operator="greaterThan">
      <formula>150</formula>
    </cfRule>
  </conditionalFormatting>
  <conditionalFormatting sqref="H34">
    <cfRule type="cellIs" dxfId="4" priority="1038" operator="greaterThan">
      <formula>250</formula>
    </cfRule>
  </conditionalFormatting>
  <conditionalFormatting sqref="H34">
    <cfRule type="cellIs" dxfId="5" priority="1039" operator="greaterThan">
      <formula>200</formula>
    </cfRule>
  </conditionalFormatting>
  <conditionalFormatting sqref="H34">
    <cfRule type="cellIs" dxfId="6" priority="1040" operator="greaterThan">
      <formula>150</formula>
    </cfRule>
  </conditionalFormatting>
  <conditionalFormatting sqref="H35">
    <cfRule type="cellIs" dxfId="4" priority="1041" operator="greaterThan">
      <formula>250</formula>
    </cfRule>
  </conditionalFormatting>
  <conditionalFormatting sqref="H35">
    <cfRule type="cellIs" dxfId="5" priority="1042" operator="greaterThan">
      <formula>200</formula>
    </cfRule>
  </conditionalFormatting>
  <conditionalFormatting sqref="H35">
    <cfRule type="cellIs" dxfId="6" priority="1043" operator="greaterThan">
      <formula>150</formula>
    </cfRule>
  </conditionalFormatting>
  <conditionalFormatting sqref="H36">
    <cfRule type="cellIs" dxfId="4" priority="1044" operator="greaterThan">
      <formula>250</formula>
    </cfRule>
  </conditionalFormatting>
  <conditionalFormatting sqref="H36">
    <cfRule type="cellIs" dxfId="5" priority="1045" operator="greaterThan">
      <formula>200</formula>
    </cfRule>
  </conditionalFormatting>
  <conditionalFormatting sqref="H36">
    <cfRule type="cellIs" dxfId="6" priority="1046" operator="greaterThan">
      <formula>150</formula>
    </cfRule>
  </conditionalFormatting>
  <conditionalFormatting sqref="H37">
    <cfRule type="cellIs" dxfId="4" priority="1047" operator="greaterThan">
      <formula>250</formula>
    </cfRule>
  </conditionalFormatting>
  <conditionalFormatting sqref="H37">
    <cfRule type="cellIs" dxfId="5" priority="1048" operator="greaterThan">
      <formula>200</formula>
    </cfRule>
  </conditionalFormatting>
  <conditionalFormatting sqref="H37">
    <cfRule type="cellIs" dxfId="6" priority="1049" operator="greaterThan">
      <formula>150</formula>
    </cfRule>
  </conditionalFormatting>
  <conditionalFormatting sqref="H38">
    <cfRule type="cellIs" dxfId="4" priority="1050" operator="greaterThan">
      <formula>250</formula>
    </cfRule>
  </conditionalFormatting>
  <conditionalFormatting sqref="H38">
    <cfRule type="cellIs" dxfId="5" priority="1051" operator="greaterThan">
      <formula>200</formula>
    </cfRule>
  </conditionalFormatting>
  <conditionalFormatting sqref="H38">
    <cfRule type="cellIs" dxfId="6" priority="1052" operator="greaterThan">
      <formula>150</formula>
    </cfRule>
  </conditionalFormatting>
  <conditionalFormatting sqref="H39">
    <cfRule type="cellIs" dxfId="4" priority="1053" operator="greaterThan">
      <formula>250</formula>
    </cfRule>
  </conditionalFormatting>
  <conditionalFormatting sqref="H39">
    <cfRule type="cellIs" dxfId="5" priority="1054" operator="greaterThan">
      <formula>200</formula>
    </cfRule>
  </conditionalFormatting>
  <conditionalFormatting sqref="H39">
    <cfRule type="cellIs" dxfId="6" priority="1055" operator="greaterThan">
      <formula>150</formula>
    </cfRule>
  </conditionalFormatting>
  <conditionalFormatting sqref="H40">
    <cfRule type="cellIs" dxfId="4" priority="1056" operator="greaterThan">
      <formula>250</formula>
    </cfRule>
  </conditionalFormatting>
  <conditionalFormatting sqref="H40">
    <cfRule type="cellIs" dxfId="5" priority="1057" operator="greaterThan">
      <formula>200</formula>
    </cfRule>
  </conditionalFormatting>
  <conditionalFormatting sqref="H40">
    <cfRule type="cellIs" dxfId="6" priority="1058" operator="greaterThan">
      <formula>150</formula>
    </cfRule>
  </conditionalFormatting>
  <conditionalFormatting sqref="H41">
    <cfRule type="cellIs" dxfId="4" priority="1059" operator="greaterThan">
      <formula>250</formula>
    </cfRule>
  </conditionalFormatting>
  <conditionalFormatting sqref="H41">
    <cfRule type="cellIs" dxfId="5" priority="1060" operator="greaterThan">
      <formula>200</formula>
    </cfRule>
  </conditionalFormatting>
  <conditionalFormatting sqref="H41">
    <cfRule type="cellIs" dxfId="6" priority="1061" operator="greaterThan">
      <formula>150</formula>
    </cfRule>
  </conditionalFormatting>
  <conditionalFormatting sqref="H42">
    <cfRule type="cellIs" dxfId="4" priority="1062" operator="greaterThan">
      <formula>250</formula>
    </cfRule>
  </conditionalFormatting>
  <conditionalFormatting sqref="H42">
    <cfRule type="cellIs" dxfId="5" priority="1063" operator="greaterThan">
      <formula>200</formula>
    </cfRule>
  </conditionalFormatting>
  <conditionalFormatting sqref="H42">
    <cfRule type="cellIs" dxfId="6" priority="1064" operator="greaterThan">
      <formula>150</formula>
    </cfRule>
  </conditionalFormatting>
  <conditionalFormatting sqref="H43">
    <cfRule type="cellIs" dxfId="4" priority="1065" operator="greaterThan">
      <formula>250</formula>
    </cfRule>
  </conditionalFormatting>
  <conditionalFormatting sqref="H43">
    <cfRule type="cellIs" dxfId="5" priority="1066" operator="greaterThan">
      <formula>200</formula>
    </cfRule>
  </conditionalFormatting>
  <conditionalFormatting sqref="H43">
    <cfRule type="cellIs" dxfId="6" priority="1067" operator="greaterThan">
      <formula>150</formula>
    </cfRule>
  </conditionalFormatting>
  <conditionalFormatting sqref="H44">
    <cfRule type="cellIs" dxfId="4" priority="1068" operator="greaterThan">
      <formula>250</formula>
    </cfRule>
  </conditionalFormatting>
  <conditionalFormatting sqref="H44">
    <cfRule type="cellIs" dxfId="5" priority="1069" operator="greaterThan">
      <formula>200</formula>
    </cfRule>
  </conditionalFormatting>
  <conditionalFormatting sqref="H44">
    <cfRule type="cellIs" dxfId="6" priority="1070" operator="greaterThan">
      <formula>150</formula>
    </cfRule>
  </conditionalFormatting>
  <conditionalFormatting sqref="H45">
    <cfRule type="cellIs" dxfId="4" priority="1071" operator="greaterThan">
      <formula>250</formula>
    </cfRule>
  </conditionalFormatting>
  <conditionalFormatting sqref="H45">
    <cfRule type="cellIs" dxfId="5" priority="1072" operator="greaterThan">
      <formula>200</formula>
    </cfRule>
  </conditionalFormatting>
  <conditionalFormatting sqref="H45">
    <cfRule type="cellIs" dxfId="6" priority="1073" operator="greaterThan">
      <formula>150</formula>
    </cfRule>
  </conditionalFormatting>
  <conditionalFormatting sqref="H46">
    <cfRule type="cellIs" dxfId="4" priority="1074" operator="greaterThan">
      <formula>250</formula>
    </cfRule>
  </conditionalFormatting>
  <conditionalFormatting sqref="H46">
    <cfRule type="cellIs" dxfId="5" priority="1075" operator="greaterThan">
      <formula>200</formula>
    </cfRule>
  </conditionalFormatting>
  <conditionalFormatting sqref="H46">
    <cfRule type="cellIs" dxfId="6" priority="1076" operator="greaterThan">
      <formula>150</formula>
    </cfRule>
  </conditionalFormatting>
  <conditionalFormatting sqref="H47">
    <cfRule type="cellIs" dxfId="4" priority="1077" operator="greaterThan">
      <formula>250</formula>
    </cfRule>
  </conditionalFormatting>
  <conditionalFormatting sqref="H47">
    <cfRule type="cellIs" dxfId="5" priority="1078" operator="greaterThan">
      <formula>200</formula>
    </cfRule>
  </conditionalFormatting>
  <conditionalFormatting sqref="H47">
    <cfRule type="cellIs" dxfId="6" priority="1079" operator="greaterThan">
      <formula>150</formula>
    </cfRule>
  </conditionalFormatting>
  <conditionalFormatting sqref="H48">
    <cfRule type="cellIs" dxfId="4" priority="1080" operator="greaterThan">
      <formula>250</formula>
    </cfRule>
  </conditionalFormatting>
  <conditionalFormatting sqref="H48">
    <cfRule type="cellIs" dxfId="5" priority="1081" operator="greaterThan">
      <formula>200</formula>
    </cfRule>
  </conditionalFormatting>
  <conditionalFormatting sqref="H48">
    <cfRule type="cellIs" dxfId="6" priority="1082" operator="greaterThan">
      <formula>150</formula>
    </cfRule>
  </conditionalFormatting>
  <conditionalFormatting sqref="H49">
    <cfRule type="cellIs" dxfId="4" priority="1083" operator="greaterThan">
      <formula>250</formula>
    </cfRule>
  </conditionalFormatting>
  <conditionalFormatting sqref="H49">
    <cfRule type="cellIs" dxfId="5" priority="1084" operator="greaterThan">
      <formula>200</formula>
    </cfRule>
  </conditionalFormatting>
  <conditionalFormatting sqref="H49">
    <cfRule type="cellIs" dxfId="6" priority="1085" operator="greaterThan">
      <formula>150</formula>
    </cfRule>
  </conditionalFormatting>
  <conditionalFormatting sqref="H50">
    <cfRule type="cellIs" dxfId="4" priority="1086" operator="greaterThan">
      <formula>250</formula>
    </cfRule>
  </conditionalFormatting>
  <conditionalFormatting sqref="H50">
    <cfRule type="cellIs" dxfId="5" priority="1087" operator="greaterThan">
      <formula>200</formula>
    </cfRule>
  </conditionalFormatting>
  <conditionalFormatting sqref="H50">
    <cfRule type="cellIs" dxfId="6" priority="1088" operator="greaterThan">
      <formula>150</formula>
    </cfRule>
  </conditionalFormatting>
  <conditionalFormatting sqref="H51">
    <cfRule type="cellIs" dxfId="4" priority="1089" operator="greaterThan">
      <formula>250</formula>
    </cfRule>
  </conditionalFormatting>
  <conditionalFormatting sqref="H51">
    <cfRule type="cellIs" dxfId="5" priority="1090" operator="greaterThan">
      <formula>200</formula>
    </cfRule>
  </conditionalFormatting>
  <conditionalFormatting sqref="H51">
    <cfRule type="cellIs" dxfId="6" priority="1091" operator="greaterThan">
      <formula>150</formula>
    </cfRule>
  </conditionalFormatting>
  <conditionalFormatting sqref="H52">
    <cfRule type="cellIs" dxfId="4" priority="1092" operator="greaterThan">
      <formula>250</formula>
    </cfRule>
  </conditionalFormatting>
  <conditionalFormatting sqref="H52">
    <cfRule type="cellIs" dxfId="5" priority="1093" operator="greaterThan">
      <formula>200</formula>
    </cfRule>
  </conditionalFormatting>
  <conditionalFormatting sqref="H52">
    <cfRule type="cellIs" dxfId="6" priority="1094" operator="greaterThan">
      <formula>150</formula>
    </cfRule>
  </conditionalFormatting>
  <conditionalFormatting sqref="H53">
    <cfRule type="cellIs" dxfId="4" priority="1095" operator="greaterThan">
      <formula>250</formula>
    </cfRule>
  </conditionalFormatting>
  <conditionalFormatting sqref="H53">
    <cfRule type="cellIs" dxfId="5" priority="1096" operator="greaterThan">
      <formula>200</formula>
    </cfRule>
  </conditionalFormatting>
  <conditionalFormatting sqref="H53">
    <cfRule type="cellIs" dxfId="6" priority="1097" operator="greaterThan">
      <formula>150</formula>
    </cfRule>
  </conditionalFormatting>
  <conditionalFormatting sqref="H54">
    <cfRule type="cellIs" dxfId="4" priority="1098" operator="greaterThan">
      <formula>250</formula>
    </cfRule>
  </conditionalFormatting>
  <conditionalFormatting sqref="H54">
    <cfRule type="cellIs" dxfId="5" priority="1099" operator="greaterThan">
      <formula>200</formula>
    </cfRule>
  </conditionalFormatting>
  <conditionalFormatting sqref="H54">
    <cfRule type="cellIs" dxfId="6" priority="1100" operator="greaterThan">
      <formula>150</formula>
    </cfRule>
  </conditionalFormatting>
  <conditionalFormatting sqref="H55">
    <cfRule type="cellIs" dxfId="4" priority="1101" operator="greaterThan">
      <formula>250</formula>
    </cfRule>
  </conditionalFormatting>
  <conditionalFormatting sqref="H55">
    <cfRule type="cellIs" dxfId="5" priority="1102" operator="greaterThan">
      <formula>200</formula>
    </cfRule>
  </conditionalFormatting>
  <conditionalFormatting sqref="H55">
    <cfRule type="cellIs" dxfId="6" priority="1103" operator="greaterThan">
      <formula>150</formula>
    </cfRule>
  </conditionalFormatting>
  <conditionalFormatting sqref="H56">
    <cfRule type="cellIs" dxfId="4" priority="1104" operator="greaterThan">
      <formula>250</formula>
    </cfRule>
  </conditionalFormatting>
  <conditionalFormatting sqref="H56">
    <cfRule type="cellIs" dxfId="5" priority="1105" operator="greaterThan">
      <formula>200</formula>
    </cfRule>
  </conditionalFormatting>
  <conditionalFormatting sqref="H56">
    <cfRule type="cellIs" dxfId="6" priority="1106" operator="greaterThan">
      <formula>150</formula>
    </cfRule>
  </conditionalFormatting>
  <conditionalFormatting sqref="H57">
    <cfRule type="cellIs" dxfId="4" priority="1107" operator="greaterThan">
      <formula>250</formula>
    </cfRule>
  </conditionalFormatting>
  <conditionalFormatting sqref="H57">
    <cfRule type="cellIs" dxfId="5" priority="1108" operator="greaterThan">
      <formula>200</formula>
    </cfRule>
  </conditionalFormatting>
  <conditionalFormatting sqref="H57">
    <cfRule type="cellIs" dxfId="6" priority="1109" operator="greaterThan">
      <formula>150</formula>
    </cfRule>
  </conditionalFormatting>
  <conditionalFormatting sqref="H58">
    <cfRule type="cellIs" dxfId="4" priority="1110" operator="greaterThan">
      <formula>250</formula>
    </cfRule>
  </conditionalFormatting>
  <conditionalFormatting sqref="H58">
    <cfRule type="cellIs" dxfId="5" priority="1111" operator="greaterThan">
      <formula>200</formula>
    </cfRule>
  </conditionalFormatting>
  <conditionalFormatting sqref="H58">
    <cfRule type="cellIs" dxfId="6" priority="1112" operator="greaterThan">
      <formula>150</formula>
    </cfRule>
  </conditionalFormatting>
  <conditionalFormatting sqref="H59">
    <cfRule type="cellIs" dxfId="4" priority="1113" operator="greaterThan">
      <formula>250</formula>
    </cfRule>
  </conditionalFormatting>
  <conditionalFormatting sqref="H59">
    <cfRule type="cellIs" dxfId="5" priority="1114" operator="greaterThan">
      <formula>200</formula>
    </cfRule>
  </conditionalFormatting>
  <conditionalFormatting sqref="H59">
    <cfRule type="cellIs" dxfId="6" priority="1115" operator="greaterThan">
      <formula>150</formula>
    </cfRule>
  </conditionalFormatting>
  <conditionalFormatting sqref="H60">
    <cfRule type="cellIs" dxfId="4" priority="1116" operator="greaterThan">
      <formula>250</formula>
    </cfRule>
  </conditionalFormatting>
  <conditionalFormatting sqref="H60">
    <cfRule type="cellIs" dxfId="5" priority="1117" operator="greaterThan">
      <formula>200</formula>
    </cfRule>
  </conditionalFormatting>
  <conditionalFormatting sqref="H60">
    <cfRule type="cellIs" dxfId="6" priority="1118" operator="greaterThan">
      <formula>150</formula>
    </cfRule>
  </conditionalFormatting>
  <conditionalFormatting sqref="H61">
    <cfRule type="cellIs" dxfId="4" priority="1119" operator="greaterThan">
      <formula>250</formula>
    </cfRule>
  </conditionalFormatting>
  <conditionalFormatting sqref="H61">
    <cfRule type="cellIs" dxfId="5" priority="1120" operator="greaterThan">
      <formula>200</formula>
    </cfRule>
  </conditionalFormatting>
  <conditionalFormatting sqref="H61">
    <cfRule type="cellIs" dxfId="6" priority="1121" operator="greaterThan">
      <formula>150</formula>
    </cfRule>
  </conditionalFormatting>
  <conditionalFormatting sqref="H62">
    <cfRule type="cellIs" dxfId="4" priority="1122" operator="greaterThan">
      <formula>250</formula>
    </cfRule>
  </conditionalFormatting>
  <conditionalFormatting sqref="H62">
    <cfRule type="cellIs" dxfId="5" priority="1123" operator="greaterThan">
      <formula>200</formula>
    </cfRule>
  </conditionalFormatting>
  <conditionalFormatting sqref="H62">
    <cfRule type="cellIs" dxfId="6" priority="1124" operator="greaterThan">
      <formula>150</formula>
    </cfRule>
  </conditionalFormatting>
  <conditionalFormatting sqref="H63">
    <cfRule type="cellIs" dxfId="4" priority="1125" operator="greaterThan">
      <formula>250</formula>
    </cfRule>
  </conditionalFormatting>
  <conditionalFormatting sqref="H63">
    <cfRule type="cellIs" dxfId="5" priority="1126" operator="greaterThan">
      <formula>200</formula>
    </cfRule>
  </conditionalFormatting>
  <conditionalFormatting sqref="H63">
    <cfRule type="cellIs" dxfId="6" priority="1127" operator="greaterThan">
      <formula>150</formula>
    </cfRule>
  </conditionalFormatting>
  <conditionalFormatting sqref="H64">
    <cfRule type="cellIs" dxfId="4" priority="1128" operator="greaterThan">
      <formula>250</formula>
    </cfRule>
  </conditionalFormatting>
  <conditionalFormatting sqref="H64">
    <cfRule type="cellIs" dxfId="5" priority="1129" operator="greaterThan">
      <formula>200</formula>
    </cfRule>
  </conditionalFormatting>
  <conditionalFormatting sqref="H64">
    <cfRule type="cellIs" dxfId="6" priority="1130" operator="greaterThan">
      <formula>150</formula>
    </cfRule>
  </conditionalFormatting>
  <conditionalFormatting sqref="H65">
    <cfRule type="cellIs" dxfId="4" priority="1131" operator="greaterThan">
      <formula>250</formula>
    </cfRule>
  </conditionalFormatting>
  <conditionalFormatting sqref="H65">
    <cfRule type="cellIs" dxfId="5" priority="1132" operator="greaterThan">
      <formula>200</formula>
    </cfRule>
  </conditionalFormatting>
  <conditionalFormatting sqref="H65">
    <cfRule type="cellIs" dxfId="6" priority="1133" operator="greaterThan">
      <formula>150</formula>
    </cfRule>
  </conditionalFormatting>
  <conditionalFormatting sqref="H66">
    <cfRule type="cellIs" dxfId="4" priority="1134" operator="greaterThan">
      <formula>250</formula>
    </cfRule>
  </conditionalFormatting>
  <conditionalFormatting sqref="H66">
    <cfRule type="cellIs" dxfId="5" priority="1135" operator="greaterThan">
      <formula>200</formula>
    </cfRule>
  </conditionalFormatting>
  <conditionalFormatting sqref="H66">
    <cfRule type="cellIs" dxfId="6" priority="1136" operator="greaterThan">
      <formula>150</formula>
    </cfRule>
  </conditionalFormatting>
  <conditionalFormatting sqref="H67">
    <cfRule type="cellIs" dxfId="4" priority="1137" operator="greaterThan">
      <formula>250</formula>
    </cfRule>
  </conditionalFormatting>
  <conditionalFormatting sqref="H67">
    <cfRule type="cellIs" dxfId="5" priority="1138" operator="greaterThan">
      <formula>200</formula>
    </cfRule>
  </conditionalFormatting>
  <conditionalFormatting sqref="H67">
    <cfRule type="cellIs" dxfId="6" priority="1139" operator="greaterThan">
      <formula>150</formula>
    </cfRule>
  </conditionalFormatting>
  <conditionalFormatting sqref="H68">
    <cfRule type="cellIs" dxfId="4" priority="1140" operator="greaterThan">
      <formula>250</formula>
    </cfRule>
  </conditionalFormatting>
  <conditionalFormatting sqref="H68">
    <cfRule type="cellIs" dxfId="5" priority="1141" operator="greaterThan">
      <formula>200</formula>
    </cfRule>
  </conditionalFormatting>
  <conditionalFormatting sqref="H68">
    <cfRule type="cellIs" dxfId="6" priority="1142" operator="greaterThan">
      <formula>150</formula>
    </cfRule>
  </conditionalFormatting>
  <conditionalFormatting sqref="H69">
    <cfRule type="cellIs" dxfId="4" priority="1143" operator="greaterThan">
      <formula>250</formula>
    </cfRule>
  </conditionalFormatting>
  <conditionalFormatting sqref="H69">
    <cfRule type="cellIs" dxfId="5" priority="1144" operator="greaterThan">
      <formula>200</formula>
    </cfRule>
  </conditionalFormatting>
  <conditionalFormatting sqref="H69">
    <cfRule type="cellIs" dxfId="6" priority="1145" operator="greaterThan">
      <formula>150</formula>
    </cfRule>
  </conditionalFormatting>
  <conditionalFormatting sqref="H70">
    <cfRule type="cellIs" dxfId="4" priority="1146" operator="greaterThan">
      <formula>250</formula>
    </cfRule>
  </conditionalFormatting>
  <conditionalFormatting sqref="H70">
    <cfRule type="cellIs" dxfId="5" priority="1147" operator="greaterThan">
      <formula>200</formula>
    </cfRule>
  </conditionalFormatting>
  <conditionalFormatting sqref="H70">
    <cfRule type="cellIs" dxfId="6" priority="1148" operator="greaterThan">
      <formula>150</formula>
    </cfRule>
  </conditionalFormatting>
  <conditionalFormatting sqref="H71">
    <cfRule type="cellIs" dxfId="4" priority="1149" operator="greaterThan">
      <formula>250</formula>
    </cfRule>
  </conditionalFormatting>
  <conditionalFormatting sqref="H71">
    <cfRule type="cellIs" dxfId="5" priority="1150" operator="greaterThan">
      <formula>200</formula>
    </cfRule>
  </conditionalFormatting>
  <conditionalFormatting sqref="H71">
    <cfRule type="cellIs" dxfId="6" priority="1151" operator="greaterThan">
      <formula>150</formula>
    </cfRule>
  </conditionalFormatting>
  <conditionalFormatting sqref="H72">
    <cfRule type="cellIs" dxfId="4" priority="1152" operator="greaterThan">
      <formula>250</formula>
    </cfRule>
  </conditionalFormatting>
  <conditionalFormatting sqref="H72">
    <cfRule type="cellIs" dxfId="5" priority="1153" operator="greaterThan">
      <formula>200</formula>
    </cfRule>
  </conditionalFormatting>
  <conditionalFormatting sqref="H72">
    <cfRule type="cellIs" dxfId="6" priority="1154" operator="greaterThan">
      <formula>150</formula>
    </cfRule>
  </conditionalFormatting>
  <conditionalFormatting sqref="H73">
    <cfRule type="cellIs" dxfId="4" priority="1155" operator="greaterThan">
      <formula>250</formula>
    </cfRule>
  </conditionalFormatting>
  <conditionalFormatting sqref="H73">
    <cfRule type="cellIs" dxfId="5" priority="1156" operator="greaterThan">
      <formula>200</formula>
    </cfRule>
  </conditionalFormatting>
  <conditionalFormatting sqref="H73">
    <cfRule type="cellIs" dxfId="6" priority="1157" operator="greaterThan">
      <formula>150</formula>
    </cfRule>
  </conditionalFormatting>
  <conditionalFormatting sqref="H74">
    <cfRule type="cellIs" dxfId="4" priority="1158" operator="greaterThan">
      <formula>250</formula>
    </cfRule>
  </conditionalFormatting>
  <conditionalFormatting sqref="H74">
    <cfRule type="cellIs" dxfId="5" priority="1159" operator="greaterThan">
      <formula>200</formula>
    </cfRule>
  </conditionalFormatting>
  <conditionalFormatting sqref="H74">
    <cfRule type="cellIs" dxfId="6" priority="1160" operator="greaterThan">
      <formula>150</formula>
    </cfRule>
  </conditionalFormatting>
  <conditionalFormatting sqref="H75">
    <cfRule type="cellIs" dxfId="4" priority="1161" operator="greaterThan">
      <formula>250</formula>
    </cfRule>
  </conditionalFormatting>
  <conditionalFormatting sqref="H75">
    <cfRule type="cellIs" dxfId="5" priority="1162" operator="greaterThan">
      <formula>200</formula>
    </cfRule>
  </conditionalFormatting>
  <conditionalFormatting sqref="H75">
    <cfRule type="cellIs" dxfId="6" priority="1163" operator="greaterThan">
      <formula>150</formula>
    </cfRule>
  </conditionalFormatting>
  <conditionalFormatting sqref="H76">
    <cfRule type="cellIs" dxfId="4" priority="1164" operator="greaterThan">
      <formula>250</formula>
    </cfRule>
  </conditionalFormatting>
  <conditionalFormatting sqref="H76">
    <cfRule type="cellIs" dxfId="5" priority="1165" operator="greaterThan">
      <formula>200</formula>
    </cfRule>
  </conditionalFormatting>
  <conditionalFormatting sqref="H76">
    <cfRule type="cellIs" dxfId="6" priority="1166" operator="greaterThan">
      <formula>150</formula>
    </cfRule>
  </conditionalFormatting>
  <conditionalFormatting sqref="H77">
    <cfRule type="cellIs" dxfId="4" priority="1167" operator="greaterThan">
      <formula>250</formula>
    </cfRule>
  </conditionalFormatting>
  <conditionalFormatting sqref="H77">
    <cfRule type="cellIs" dxfId="5" priority="1168" operator="greaterThan">
      <formula>200</formula>
    </cfRule>
  </conditionalFormatting>
  <conditionalFormatting sqref="H77">
    <cfRule type="cellIs" dxfId="6" priority="1169" operator="greaterThan">
      <formula>150</formula>
    </cfRule>
  </conditionalFormatting>
  <conditionalFormatting sqref="H78">
    <cfRule type="cellIs" dxfId="4" priority="1170" operator="greaterThan">
      <formula>250</formula>
    </cfRule>
  </conditionalFormatting>
  <conditionalFormatting sqref="H78">
    <cfRule type="cellIs" dxfId="5" priority="1171" operator="greaterThan">
      <formula>200</formula>
    </cfRule>
  </conditionalFormatting>
  <conditionalFormatting sqref="H78">
    <cfRule type="cellIs" dxfId="6" priority="1172" operator="greaterThan">
      <formula>150</formula>
    </cfRule>
  </conditionalFormatting>
  <conditionalFormatting sqref="H79">
    <cfRule type="cellIs" dxfId="4" priority="1173" operator="greaterThan">
      <formula>250</formula>
    </cfRule>
  </conditionalFormatting>
  <conditionalFormatting sqref="H79">
    <cfRule type="cellIs" dxfId="5" priority="1174" operator="greaterThan">
      <formula>200</formula>
    </cfRule>
  </conditionalFormatting>
  <conditionalFormatting sqref="H79">
    <cfRule type="cellIs" dxfId="6" priority="1175" operator="greaterThan">
      <formula>150</formula>
    </cfRule>
  </conditionalFormatting>
  <conditionalFormatting sqref="H80">
    <cfRule type="cellIs" dxfId="4" priority="1176" operator="greaterThan">
      <formula>250</formula>
    </cfRule>
  </conditionalFormatting>
  <conditionalFormatting sqref="H80">
    <cfRule type="cellIs" dxfId="5" priority="1177" operator="greaterThan">
      <formula>200</formula>
    </cfRule>
  </conditionalFormatting>
  <conditionalFormatting sqref="H80">
    <cfRule type="cellIs" dxfId="6" priority="1178" operator="greaterThan">
      <formula>150</formula>
    </cfRule>
  </conditionalFormatting>
  <conditionalFormatting sqref="H81">
    <cfRule type="cellIs" dxfId="4" priority="1179" operator="greaterThan">
      <formula>250</formula>
    </cfRule>
  </conditionalFormatting>
  <conditionalFormatting sqref="H81">
    <cfRule type="cellIs" dxfId="5" priority="1180" operator="greaterThan">
      <formula>200</formula>
    </cfRule>
  </conditionalFormatting>
  <conditionalFormatting sqref="H81">
    <cfRule type="cellIs" dxfId="6" priority="1181" operator="greaterThan">
      <formula>150</formula>
    </cfRule>
  </conditionalFormatting>
  <conditionalFormatting sqref="H82">
    <cfRule type="cellIs" dxfId="4" priority="1182" operator="greaterThan">
      <formula>250</formula>
    </cfRule>
  </conditionalFormatting>
  <conditionalFormatting sqref="H82">
    <cfRule type="cellIs" dxfId="5" priority="1183" operator="greaterThan">
      <formula>200</formula>
    </cfRule>
  </conditionalFormatting>
  <conditionalFormatting sqref="H82">
    <cfRule type="cellIs" dxfId="6" priority="1184" operator="greaterThan">
      <formula>150</formula>
    </cfRule>
  </conditionalFormatting>
  <conditionalFormatting sqref="H83">
    <cfRule type="cellIs" dxfId="4" priority="1185" operator="greaterThan">
      <formula>250</formula>
    </cfRule>
  </conditionalFormatting>
  <conditionalFormatting sqref="H83">
    <cfRule type="cellIs" dxfId="5" priority="1186" operator="greaterThan">
      <formula>200</formula>
    </cfRule>
  </conditionalFormatting>
  <conditionalFormatting sqref="H83">
    <cfRule type="cellIs" dxfId="6" priority="1187" operator="greaterThan">
      <formula>150</formula>
    </cfRule>
  </conditionalFormatting>
  <conditionalFormatting sqref="H84">
    <cfRule type="cellIs" dxfId="4" priority="1188" operator="greaterThan">
      <formula>250</formula>
    </cfRule>
  </conditionalFormatting>
  <conditionalFormatting sqref="H84">
    <cfRule type="cellIs" dxfId="5" priority="1189" operator="greaterThan">
      <formula>200</formula>
    </cfRule>
  </conditionalFormatting>
  <conditionalFormatting sqref="H84">
    <cfRule type="cellIs" dxfId="6" priority="1190" operator="greaterThan">
      <formula>150</formula>
    </cfRule>
  </conditionalFormatting>
  <conditionalFormatting sqref="H85">
    <cfRule type="cellIs" dxfId="4" priority="1191" operator="greaterThan">
      <formula>250</formula>
    </cfRule>
  </conditionalFormatting>
  <conditionalFormatting sqref="H85">
    <cfRule type="cellIs" dxfId="5" priority="1192" operator="greaterThan">
      <formula>200</formula>
    </cfRule>
  </conditionalFormatting>
  <conditionalFormatting sqref="H85">
    <cfRule type="cellIs" dxfId="6" priority="1193" operator="greaterThan">
      <formula>150</formula>
    </cfRule>
  </conditionalFormatting>
  <conditionalFormatting sqref="H86">
    <cfRule type="cellIs" dxfId="4" priority="1194" operator="greaterThan">
      <formula>250</formula>
    </cfRule>
  </conditionalFormatting>
  <conditionalFormatting sqref="H86">
    <cfRule type="cellIs" dxfId="5" priority="1195" operator="greaterThan">
      <formula>200</formula>
    </cfRule>
  </conditionalFormatting>
  <conditionalFormatting sqref="H86">
    <cfRule type="cellIs" dxfId="6" priority="1196" operator="greaterThan">
      <formula>150</formula>
    </cfRule>
  </conditionalFormatting>
  <conditionalFormatting sqref="H87">
    <cfRule type="cellIs" dxfId="4" priority="1197" operator="greaterThan">
      <formula>250</formula>
    </cfRule>
  </conditionalFormatting>
  <conditionalFormatting sqref="H87">
    <cfRule type="cellIs" dxfId="5" priority="1198" operator="greaterThan">
      <formula>200</formula>
    </cfRule>
  </conditionalFormatting>
  <conditionalFormatting sqref="H87">
    <cfRule type="cellIs" dxfId="6" priority="1199" operator="greaterThan">
      <formula>150</formula>
    </cfRule>
  </conditionalFormatting>
  <conditionalFormatting sqref="H88">
    <cfRule type="cellIs" dxfId="4" priority="1200" operator="greaterThan">
      <formula>250</formula>
    </cfRule>
  </conditionalFormatting>
  <conditionalFormatting sqref="H88">
    <cfRule type="cellIs" dxfId="5" priority="1201" operator="greaterThan">
      <formula>200</formula>
    </cfRule>
  </conditionalFormatting>
  <conditionalFormatting sqref="H88">
    <cfRule type="cellIs" dxfId="6" priority="1202" operator="greaterThan">
      <formula>150</formula>
    </cfRule>
  </conditionalFormatting>
  <conditionalFormatting sqref="H89">
    <cfRule type="cellIs" dxfId="4" priority="1203" operator="greaterThan">
      <formula>250</formula>
    </cfRule>
  </conditionalFormatting>
  <conditionalFormatting sqref="H89">
    <cfRule type="cellIs" dxfId="5" priority="1204" operator="greaterThan">
      <formula>200</formula>
    </cfRule>
  </conditionalFormatting>
  <conditionalFormatting sqref="H89">
    <cfRule type="cellIs" dxfId="6" priority="1205" operator="greaterThan">
      <formula>150</formula>
    </cfRule>
  </conditionalFormatting>
  <conditionalFormatting sqref="H90">
    <cfRule type="cellIs" dxfId="4" priority="1206" operator="greaterThan">
      <formula>250</formula>
    </cfRule>
  </conditionalFormatting>
  <conditionalFormatting sqref="H90">
    <cfRule type="cellIs" dxfId="5" priority="1207" operator="greaterThan">
      <formula>200</formula>
    </cfRule>
  </conditionalFormatting>
  <conditionalFormatting sqref="H90">
    <cfRule type="cellIs" dxfId="6" priority="1208" operator="greaterThan">
      <formula>150</formula>
    </cfRule>
  </conditionalFormatting>
  <conditionalFormatting sqref="H91">
    <cfRule type="cellIs" dxfId="4" priority="1209" operator="greaterThan">
      <formula>250</formula>
    </cfRule>
  </conditionalFormatting>
  <conditionalFormatting sqref="H91">
    <cfRule type="cellIs" dxfId="5" priority="1210" operator="greaterThan">
      <formula>200</formula>
    </cfRule>
  </conditionalFormatting>
  <conditionalFormatting sqref="H91">
    <cfRule type="cellIs" dxfId="6" priority="1211" operator="greaterThan">
      <formula>150</formula>
    </cfRule>
  </conditionalFormatting>
  <conditionalFormatting sqref="H92">
    <cfRule type="cellIs" dxfId="4" priority="1212" operator="greaterThan">
      <formula>250</formula>
    </cfRule>
  </conditionalFormatting>
  <conditionalFormatting sqref="H92">
    <cfRule type="cellIs" dxfId="5" priority="1213" operator="greaterThan">
      <formula>200</formula>
    </cfRule>
  </conditionalFormatting>
  <conditionalFormatting sqref="H92">
    <cfRule type="cellIs" dxfId="6" priority="1214" operator="greaterThan">
      <formula>150</formula>
    </cfRule>
  </conditionalFormatting>
  <conditionalFormatting sqref="H93">
    <cfRule type="cellIs" dxfId="4" priority="1215" operator="greaterThan">
      <formula>250</formula>
    </cfRule>
  </conditionalFormatting>
  <conditionalFormatting sqref="H93">
    <cfRule type="cellIs" dxfId="5" priority="1216" operator="greaterThan">
      <formula>200</formula>
    </cfRule>
  </conditionalFormatting>
  <conditionalFormatting sqref="H93">
    <cfRule type="cellIs" dxfId="6" priority="1217" operator="greaterThan">
      <formula>150</formula>
    </cfRule>
  </conditionalFormatting>
  <conditionalFormatting sqref="H94">
    <cfRule type="cellIs" dxfId="4" priority="1218" operator="greaterThan">
      <formula>250</formula>
    </cfRule>
  </conditionalFormatting>
  <conditionalFormatting sqref="H94">
    <cfRule type="cellIs" dxfId="5" priority="1219" operator="greaterThan">
      <formula>200</formula>
    </cfRule>
  </conditionalFormatting>
  <conditionalFormatting sqref="H94">
    <cfRule type="cellIs" dxfId="6" priority="1220" operator="greaterThan">
      <formula>150</formula>
    </cfRule>
  </conditionalFormatting>
  <conditionalFormatting sqref="H95">
    <cfRule type="cellIs" dxfId="4" priority="1221" operator="greaterThan">
      <formula>250</formula>
    </cfRule>
  </conditionalFormatting>
  <conditionalFormatting sqref="H95">
    <cfRule type="cellIs" dxfId="5" priority="1222" operator="greaterThan">
      <formula>200</formula>
    </cfRule>
  </conditionalFormatting>
  <conditionalFormatting sqref="H95">
    <cfRule type="cellIs" dxfId="6" priority="1223" operator="greaterThan">
      <formula>150</formula>
    </cfRule>
  </conditionalFormatting>
  <conditionalFormatting sqref="H96">
    <cfRule type="cellIs" dxfId="4" priority="1224" operator="greaterThan">
      <formula>250</formula>
    </cfRule>
  </conditionalFormatting>
  <conditionalFormatting sqref="H96">
    <cfRule type="cellIs" dxfId="5" priority="1225" operator="greaterThan">
      <formula>200</formula>
    </cfRule>
  </conditionalFormatting>
  <conditionalFormatting sqref="H96">
    <cfRule type="cellIs" dxfId="6" priority="1226" operator="greaterThan">
      <formula>150</formula>
    </cfRule>
  </conditionalFormatting>
  <conditionalFormatting sqref="H97">
    <cfRule type="cellIs" dxfId="4" priority="1227" operator="greaterThan">
      <formula>250</formula>
    </cfRule>
  </conditionalFormatting>
  <conditionalFormatting sqref="H97">
    <cfRule type="cellIs" dxfId="5" priority="1228" operator="greaterThan">
      <formula>200</formula>
    </cfRule>
  </conditionalFormatting>
  <conditionalFormatting sqref="H97">
    <cfRule type="cellIs" dxfId="6" priority="1229" operator="greaterThan">
      <formula>150</formula>
    </cfRule>
  </conditionalFormatting>
  <conditionalFormatting sqref="H98">
    <cfRule type="cellIs" dxfId="4" priority="1230" operator="greaterThan">
      <formula>250</formula>
    </cfRule>
  </conditionalFormatting>
  <conditionalFormatting sqref="H98">
    <cfRule type="cellIs" dxfId="5" priority="1231" operator="greaterThan">
      <formula>200</formula>
    </cfRule>
  </conditionalFormatting>
  <conditionalFormatting sqref="H98">
    <cfRule type="cellIs" dxfId="6" priority="1232" operator="greaterThan">
      <formula>150</formula>
    </cfRule>
  </conditionalFormatting>
  <conditionalFormatting sqref="H99">
    <cfRule type="cellIs" dxfId="4" priority="1233" operator="greaterThan">
      <formula>250</formula>
    </cfRule>
  </conditionalFormatting>
  <conditionalFormatting sqref="H99">
    <cfRule type="cellIs" dxfId="5" priority="1234" operator="greaterThan">
      <formula>200</formula>
    </cfRule>
  </conditionalFormatting>
  <conditionalFormatting sqref="H99">
    <cfRule type="cellIs" dxfId="6" priority="1235" operator="greaterThan">
      <formula>150</formula>
    </cfRule>
  </conditionalFormatting>
  <conditionalFormatting sqref="H100">
    <cfRule type="cellIs" dxfId="4" priority="1236" operator="greaterThan">
      <formula>250</formula>
    </cfRule>
  </conditionalFormatting>
  <conditionalFormatting sqref="H100">
    <cfRule type="cellIs" dxfId="5" priority="1237" operator="greaterThan">
      <formula>200</formula>
    </cfRule>
  </conditionalFormatting>
  <conditionalFormatting sqref="H100">
    <cfRule type="cellIs" dxfId="6" priority="1238" operator="greaterThan">
      <formula>150</formula>
    </cfRule>
  </conditionalFormatting>
  <conditionalFormatting sqref="H101">
    <cfRule type="cellIs" dxfId="4" priority="1239" operator="greaterThan">
      <formula>250</formula>
    </cfRule>
  </conditionalFormatting>
  <conditionalFormatting sqref="H101">
    <cfRule type="cellIs" dxfId="5" priority="1240" operator="greaterThan">
      <formula>200</formula>
    </cfRule>
  </conditionalFormatting>
  <conditionalFormatting sqref="H101">
    <cfRule type="cellIs" dxfId="6" priority="1241" operator="greaterThan">
      <formula>150</formula>
    </cfRule>
  </conditionalFormatting>
  <conditionalFormatting sqref="H102">
    <cfRule type="cellIs" dxfId="4" priority="1242" operator="greaterThan">
      <formula>250</formula>
    </cfRule>
  </conditionalFormatting>
  <conditionalFormatting sqref="H102">
    <cfRule type="cellIs" dxfId="5" priority="1243" operator="greaterThan">
      <formula>200</formula>
    </cfRule>
  </conditionalFormatting>
  <conditionalFormatting sqref="H102">
    <cfRule type="cellIs" dxfId="6" priority="1244" operator="greaterThan">
      <formula>150</formula>
    </cfRule>
  </conditionalFormatting>
  <conditionalFormatting sqref="H103">
    <cfRule type="cellIs" dxfId="4" priority="1245" operator="greaterThan">
      <formula>250</formula>
    </cfRule>
  </conditionalFormatting>
  <conditionalFormatting sqref="H103">
    <cfRule type="cellIs" dxfId="5" priority="1246" operator="greaterThan">
      <formula>200</formula>
    </cfRule>
  </conditionalFormatting>
  <conditionalFormatting sqref="H103">
    <cfRule type="cellIs" dxfId="6" priority="1247" operator="greaterThan">
      <formula>150</formula>
    </cfRule>
  </conditionalFormatting>
  <conditionalFormatting sqref="I8">
    <cfRule type="cellIs" dxfId="4" priority="1248" operator="greaterThan">
      <formula>250</formula>
    </cfRule>
  </conditionalFormatting>
  <conditionalFormatting sqref="I8">
    <cfRule type="cellIs" dxfId="5" priority="1249" operator="greaterThan">
      <formula>200</formula>
    </cfRule>
  </conditionalFormatting>
  <conditionalFormatting sqref="I8">
    <cfRule type="cellIs" dxfId="6" priority="1250" operator="greaterThan">
      <formula>150</formula>
    </cfRule>
  </conditionalFormatting>
  <conditionalFormatting sqref="I9">
    <cfRule type="cellIs" dxfId="4" priority="1251" operator="greaterThan">
      <formula>250</formula>
    </cfRule>
  </conditionalFormatting>
  <conditionalFormatting sqref="I9">
    <cfRule type="cellIs" dxfId="5" priority="1252" operator="greaterThan">
      <formula>200</formula>
    </cfRule>
  </conditionalFormatting>
  <conditionalFormatting sqref="I9">
    <cfRule type="cellIs" dxfId="6" priority="1253" operator="greaterThan">
      <formula>150</formula>
    </cfRule>
  </conditionalFormatting>
  <conditionalFormatting sqref="I10">
    <cfRule type="cellIs" dxfId="4" priority="1254" operator="greaterThan">
      <formula>250</formula>
    </cfRule>
  </conditionalFormatting>
  <conditionalFormatting sqref="I10">
    <cfRule type="cellIs" dxfId="5" priority="1255" operator="greaterThan">
      <formula>200</formula>
    </cfRule>
  </conditionalFormatting>
  <conditionalFormatting sqref="I10">
    <cfRule type="cellIs" dxfId="6" priority="1256" operator="greaterThan">
      <formula>150</formula>
    </cfRule>
  </conditionalFormatting>
  <conditionalFormatting sqref="I11">
    <cfRule type="cellIs" dxfId="4" priority="1257" operator="greaterThan">
      <formula>250</formula>
    </cfRule>
  </conditionalFormatting>
  <conditionalFormatting sqref="I11">
    <cfRule type="cellIs" dxfId="5" priority="1258" operator="greaterThan">
      <formula>200</formula>
    </cfRule>
  </conditionalFormatting>
  <conditionalFormatting sqref="I11">
    <cfRule type="cellIs" dxfId="6" priority="1259" operator="greaterThan">
      <formula>150</formula>
    </cfRule>
  </conditionalFormatting>
  <conditionalFormatting sqref="I12">
    <cfRule type="cellIs" dxfId="4" priority="1260" operator="greaterThan">
      <formula>250</formula>
    </cfRule>
  </conditionalFormatting>
  <conditionalFormatting sqref="I12">
    <cfRule type="cellIs" dxfId="5" priority="1261" operator="greaterThan">
      <formula>200</formula>
    </cfRule>
  </conditionalFormatting>
  <conditionalFormatting sqref="I12">
    <cfRule type="cellIs" dxfId="6" priority="1262" operator="greaterThan">
      <formula>150</formula>
    </cfRule>
  </conditionalFormatting>
  <conditionalFormatting sqref="I13">
    <cfRule type="cellIs" dxfId="4" priority="1263" operator="greaterThan">
      <formula>250</formula>
    </cfRule>
  </conditionalFormatting>
  <conditionalFormatting sqref="I13">
    <cfRule type="cellIs" dxfId="5" priority="1264" operator="greaterThan">
      <formula>200</formula>
    </cfRule>
  </conditionalFormatting>
  <conditionalFormatting sqref="I13">
    <cfRule type="cellIs" dxfId="6" priority="1265" operator="greaterThan">
      <formula>150</formula>
    </cfRule>
  </conditionalFormatting>
  <conditionalFormatting sqref="I14">
    <cfRule type="cellIs" dxfId="4" priority="1266" operator="greaterThan">
      <formula>250</formula>
    </cfRule>
  </conditionalFormatting>
  <conditionalFormatting sqref="I14">
    <cfRule type="cellIs" dxfId="5" priority="1267" operator="greaterThan">
      <formula>200</formula>
    </cfRule>
  </conditionalFormatting>
  <conditionalFormatting sqref="I14">
    <cfRule type="cellIs" dxfId="6" priority="1268" operator="greaterThan">
      <formula>150</formula>
    </cfRule>
  </conditionalFormatting>
  <conditionalFormatting sqref="I15">
    <cfRule type="cellIs" dxfId="4" priority="1269" operator="greaterThan">
      <formula>250</formula>
    </cfRule>
  </conditionalFormatting>
  <conditionalFormatting sqref="I15">
    <cfRule type="cellIs" dxfId="5" priority="1270" operator="greaterThan">
      <formula>200</formula>
    </cfRule>
  </conditionalFormatting>
  <conditionalFormatting sqref="I15">
    <cfRule type="cellIs" dxfId="6" priority="1271" operator="greaterThan">
      <formula>150</formula>
    </cfRule>
  </conditionalFormatting>
  <conditionalFormatting sqref="I16">
    <cfRule type="cellIs" dxfId="4" priority="1272" operator="greaterThan">
      <formula>250</formula>
    </cfRule>
  </conditionalFormatting>
  <conditionalFormatting sqref="I16">
    <cfRule type="cellIs" dxfId="5" priority="1273" operator="greaterThan">
      <formula>200</formula>
    </cfRule>
  </conditionalFormatting>
  <conditionalFormatting sqref="I16">
    <cfRule type="cellIs" dxfId="6" priority="1274" operator="greaterThan">
      <formula>150</formula>
    </cfRule>
  </conditionalFormatting>
  <conditionalFormatting sqref="I17">
    <cfRule type="cellIs" dxfId="4" priority="1275" operator="greaterThan">
      <formula>250</formula>
    </cfRule>
  </conditionalFormatting>
  <conditionalFormatting sqref="I17">
    <cfRule type="cellIs" dxfId="5" priority="1276" operator="greaterThan">
      <formula>200</formula>
    </cfRule>
  </conditionalFormatting>
  <conditionalFormatting sqref="I17">
    <cfRule type="cellIs" dxfId="6" priority="1277" operator="greaterThan">
      <formula>150</formula>
    </cfRule>
  </conditionalFormatting>
  <conditionalFormatting sqref="I18">
    <cfRule type="cellIs" dxfId="4" priority="1278" operator="greaterThan">
      <formula>250</formula>
    </cfRule>
  </conditionalFormatting>
  <conditionalFormatting sqref="I18">
    <cfRule type="cellIs" dxfId="5" priority="1279" operator="greaterThan">
      <formula>200</formula>
    </cfRule>
  </conditionalFormatting>
  <conditionalFormatting sqref="I18">
    <cfRule type="cellIs" dxfId="6" priority="1280" operator="greaterThan">
      <formula>150</formula>
    </cfRule>
  </conditionalFormatting>
  <conditionalFormatting sqref="I19">
    <cfRule type="cellIs" dxfId="4" priority="1281" operator="greaterThan">
      <formula>250</formula>
    </cfRule>
  </conditionalFormatting>
  <conditionalFormatting sqref="I19">
    <cfRule type="cellIs" dxfId="5" priority="1282" operator="greaterThan">
      <formula>200</formula>
    </cfRule>
  </conditionalFormatting>
  <conditionalFormatting sqref="I19">
    <cfRule type="cellIs" dxfId="6" priority="1283" operator="greaterThan">
      <formula>150</formula>
    </cfRule>
  </conditionalFormatting>
  <conditionalFormatting sqref="I20">
    <cfRule type="cellIs" dxfId="4" priority="1284" operator="greaterThan">
      <formula>250</formula>
    </cfRule>
  </conditionalFormatting>
  <conditionalFormatting sqref="I20">
    <cfRule type="cellIs" dxfId="5" priority="1285" operator="greaterThan">
      <formula>200</formula>
    </cfRule>
  </conditionalFormatting>
  <conditionalFormatting sqref="I20">
    <cfRule type="cellIs" dxfId="6" priority="1286" operator="greaterThan">
      <formula>150</formula>
    </cfRule>
  </conditionalFormatting>
  <conditionalFormatting sqref="I21">
    <cfRule type="cellIs" dxfId="4" priority="1287" operator="greaterThan">
      <formula>250</formula>
    </cfRule>
  </conditionalFormatting>
  <conditionalFormatting sqref="I21">
    <cfRule type="cellIs" dxfId="5" priority="1288" operator="greaterThan">
      <formula>200</formula>
    </cfRule>
  </conditionalFormatting>
  <conditionalFormatting sqref="I21">
    <cfRule type="cellIs" dxfId="6" priority="1289" operator="greaterThan">
      <formula>150</formula>
    </cfRule>
  </conditionalFormatting>
  <conditionalFormatting sqref="I22">
    <cfRule type="cellIs" dxfId="4" priority="1290" operator="greaterThan">
      <formula>250</formula>
    </cfRule>
  </conditionalFormatting>
  <conditionalFormatting sqref="I22">
    <cfRule type="cellIs" dxfId="5" priority="1291" operator="greaterThan">
      <formula>200</formula>
    </cfRule>
  </conditionalFormatting>
  <conditionalFormatting sqref="I22">
    <cfRule type="cellIs" dxfId="6" priority="1292" operator="greaterThan">
      <formula>150</formula>
    </cfRule>
  </conditionalFormatting>
  <conditionalFormatting sqref="I23">
    <cfRule type="cellIs" dxfId="4" priority="1293" operator="greaterThan">
      <formula>250</formula>
    </cfRule>
  </conditionalFormatting>
  <conditionalFormatting sqref="I23">
    <cfRule type="cellIs" dxfId="5" priority="1294" operator="greaterThan">
      <formula>200</formula>
    </cfRule>
  </conditionalFormatting>
  <conditionalFormatting sqref="I23">
    <cfRule type="cellIs" dxfId="6" priority="1295" operator="greaterThan">
      <formula>150</formula>
    </cfRule>
  </conditionalFormatting>
  <conditionalFormatting sqref="I24">
    <cfRule type="cellIs" dxfId="4" priority="1296" operator="greaterThan">
      <formula>250</formula>
    </cfRule>
  </conditionalFormatting>
  <conditionalFormatting sqref="I24">
    <cfRule type="cellIs" dxfId="5" priority="1297" operator="greaterThan">
      <formula>200</formula>
    </cfRule>
  </conditionalFormatting>
  <conditionalFormatting sqref="I24">
    <cfRule type="cellIs" dxfId="6" priority="1298" operator="greaterThan">
      <formula>150</formula>
    </cfRule>
  </conditionalFormatting>
  <conditionalFormatting sqref="I25">
    <cfRule type="cellIs" dxfId="4" priority="1299" operator="greaterThan">
      <formula>250</formula>
    </cfRule>
  </conditionalFormatting>
  <conditionalFormatting sqref="I25">
    <cfRule type="cellIs" dxfId="5" priority="1300" operator="greaterThan">
      <formula>200</formula>
    </cfRule>
  </conditionalFormatting>
  <conditionalFormatting sqref="I25">
    <cfRule type="cellIs" dxfId="6" priority="1301" operator="greaterThan">
      <formula>150</formula>
    </cfRule>
  </conditionalFormatting>
  <conditionalFormatting sqref="I26">
    <cfRule type="cellIs" dxfId="4" priority="1302" operator="greaterThan">
      <formula>250</formula>
    </cfRule>
  </conditionalFormatting>
  <conditionalFormatting sqref="I26">
    <cfRule type="cellIs" dxfId="5" priority="1303" operator="greaterThan">
      <formula>200</formula>
    </cfRule>
  </conditionalFormatting>
  <conditionalFormatting sqref="I26">
    <cfRule type="cellIs" dxfId="6" priority="1304" operator="greaterThan">
      <formula>150</formula>
    </cfRule>
  </conditionalFormatting>
  <conditionalFormatting sqref="I27">
    <cfRule type="cellIs" dxfId="4" priority="1305" operator="greaterThan">
      <formula>250</formula>
    </cfRule>
  </conditionalFormatting>
  <conditionalFormatting sqref="I27">
    <cfRule type="cellIs" dxfId="5" priority="1306" operator="greaterThan">
      <formula>200</formula>
    </cfRule>
  </conditionalFormatting>
  <conditionalFormatting sqref="I27">
    <cfRule type="cellIs" dxfId="6" priority="1307" operator="greaterThan">
      <formula>150</formula>
    </cfRule>
  </conditionalFormatting>
  <conditionalFormatting sqref="I28">
    <cfRule type="cellIs" dxfId="4" priority="1308" operator="greaterThan">
      <formula>250</formula>
    </cfRule>
  </conditionalFormatting>
  <conditionalFormatting sqref="I28">
    <cfRule type="cellIs" dxfId="5" priority="1309" operator="greaterThan">
      <formula>200</formula>
    </cfRule>
  </conditionalFormatting>
  <conditionalFormatting sqref="I28">
    <cfRule type="cellIs" dxfId="6" priority="1310" operator="greaterThan">
      <formula>150</formula>
    </cfRule>
  </conditionalFormatting>
  <conditionalFormatting sqref="I29">
    <cfRule type="cellIs" dxfId="4" priority="1311" operator="greaterThan">
      <formula>250</formula>
    </cfRule>
  </conditionalFormatting>
  <conditionalFormatting sqref="I29">
    <cfRule type="cellIs" dxfId="5" priority="1312" operator="greaterThan">
      <formula>200</formula>
    </cfRule>
  </conditionalFormatting>
  <conditionalFormatting sqref="I29">
    <cfRule type="cellIs" dxfId="6" priority="1313" operator="greaterThan">
      <formula>150</formula>
    </cfRule>
  </conditionalFormatting>
  <conditionalFormatting sqref="I30">
    <cfRule type="cellIs" dxfId="4" priority="1314" operator="greaterThan">
      <formula>250</formula>
    </cfRule>
  </conditionalFormatting>
  <conditionalFormatting sqref="I30">
    <cfRule type="cellIs" dxfId="5" priority="1315" operator="greaterThan">
      <formula>200</formula>
    </cfRule>
  </conditionalFormatting>
  <conditionalFormatting sqref="I30">
    <cfRule type="cellIs" dxfId="6" priority="1316" operator="greaterThan">
      <formula>150</formula>
    </cfRule>
  </conditionalFormatting>
  <conditionalFormatting sqref="I31">
    <cfRule type="cellIs" dxfId="4" priority="1317" operator="greaterThan">
      <formula>250</formula>
    </cfRule>
  </conditionalFormatting>
  <conditionalFormatting sqref="I31">
    <cfRule type="cellIs" dxfId="5" priority="1318" operator="greaterThan">
      <formula>200</formula>
    </cfRule>
  </conditionalFormatting>
  <conditionalFormatting sqref="I31">
    <cfRule type="cellIs" dxfId="6" priority="1319" operator="greaterThan">
      <formula>150</formula>
    </cfRule>
  </conditionalFormatting>
  <conditionalFormatting sqref="I32">
    <cfRule type="cellIs" dxfId="4" priority="1320" operator="greaterThan">
      <formula>250</formula>
    </cfRule>
  </conditionalFormatting>
  <conditionalFormatting sqref="I32">
    <cfRule type="cellIs" dxfId="5" priority="1321" operator="greaterThan">
      <formula>200</formula>
    </cfRule>
  </conditionalFormatting>
  <conditionalFormatting sqref="I32">
    <cfRule type="cellIs" dxfId="6" priority="1322" operator="greaterThan">
      <formula>150</formula>
    </cfRule>
  </conditionalFormatting>
  <conditionalFormatting sqref="I33">
    <cfRule type="cellIs" dxfId="4" priority="1323" operator="greaterThan">
      <formula>250</formula>
    </cfRule>
  </conditionalFormatting>
  <conditionalFormatting sqref="I33">
    <cfRule type="cellIs" dxfId="5" priority="1324" operator="greaterThan">
      <formula>200</formula>
    </cfRule>
  </conditionalFormatting>
  <conditionalFormatting sqref="I33">
    <cfRule type="cellIs" dxfId="6" priority="1325" operator="greaterThan">
      <formula>150</formula>
    </cfRule>
  </conditionalFormatting>
  <conditionalFormatting sqref="I34">
    <cfRule type="cellIs" dxfId="4" priority="1326" operator="greaterThan">
      <formula>250</formula>
    </cfRule>
  </conditionalFormatting>
  <conditionalFormatting sqref="I34">
    <cfRule type="cellIs" dxfId="5" priority="1327" operator="greaterThan">
      <formula>200</formula>
    </cfRule>
  </conditionalFormatting>
  <conditionalFormatting sqref="I34">
    <cfRule type="cellIs" dxfId="6" priority="1328" operator="greaterThan">
      <formula>150</formula>
    </cfRule>
  </conditionalFormatting>
  <conditionalFormatting sqref="I35">
    <cfRule type="cellIs" dxfId="4" priority="1329" operator="greaterThan">
      <formula>250</formula>
    </cfRule>
  </conditionalFormatting>
  <conditionalFormatting sqref="I35">
    <cfRule type="cellIs" dxfId="5" priority="1330" operator="greaterThan">
      <formula>200</formula>
    </cfRule>
  </conditionalFormatting>
  <conditionalFormatting sqref="I35">
    <cfRule type="cellIs" dxfId="6" priority="1331" operator="greaterThan">
      <formula>150</formula>
    </cfRule>
  </conditionalFormatting>
  <conditionalFormatting sqref="I36">
    <cfRule type="cellIs" dxfId="4" priority="1332" operator="greaterThan">
      <formula>250</formula>
    </cfRule>
  </conditionalFormatting>
  <conditionalFormatting sqref="I36">
    <cfRule type="cellIs" dxfId="5" priority="1333" operator="greaterThan">
      <formula>200</formula>
    </cfRule>
  </conditionalFormatting>
  <conditionalFormatting sqref="I36">
    <cfRule type="cellIs" dxfId="6" priority="1334" operator="greaterThan">
      <formula>150</formula>
    </cfRule>
  </conditionalFormatting>
  <conditionalFormatting sqref="I37">
    <cfRule type="cellIs" dxfId="4" priority="1335" operator="greaterThan">
      <formula>250</formula>
    </cfRule>
  </conditionalFormatting>
  <conditionalFormatting sqref="I37">
    <cfRule type="cellIs" dxfId="5" priority="1336" operator="greaterThan">
      <formula>200</formula>
    </cfRule>
  </conditionalFormatting>
  <conditionalFormatting sqref="I37">
    <cfRule type="cellIs" dxfId="6" priority="1337" operator="greaterThan">
      <formula>150</formula>
    </cfRule>
  </conditionalFormatting>
  <conditionalFormatting sqref="I38">
    <cfRule type="cellIs" dxfId="4" priority="1338" operator="greaterThan">
      <formula>250</formula>
    </cfRule>
  </conditionalFormatting>
  <conditionalFormatting sqref="I38">
    <cfRule type="cellIs" dxfId="5" priority="1339" operator="greaterThan">
      <formula>200</formula>
    </cfRule>
  </conditionalFormatting>
  <conditionalFormatting sqref="I38">
    <cfRule type="cellIs" dxfId="6" priority="1340" operator="greaterThan">
      <formula>150</formula>
    </cfRule>
  </conditionalFormatting>
  <conditionalFormatting sqref="I39">
    <cfRule type="cellIs" dxfId="4" priority="1341" operator="greaterThan">
      <formula>250</formula>
    </cfRule>
  </conditionalFormatting>
  <conditionalFormatting sqref="I39">
    <cfRule type="cellIs" dxfId="5" priority="1342" operator="greaterThan">
      <formula>200</formula>
    </cfRule>
  </conditionalFormatting>
  <conditionalFormatting sqref="I39">
    <cfRule type="cellIs" dxfId="6" priority="1343" operator="greaterThan">
      <formula>150</formula>
    </cfRule>
  </conditionalFormatting>
  <conditionalFormatting sqref="I40">
    <cfRule type="cellIs" dxfId="4" priority="1344" operator="greaterThan">
      <formula>250</formula>
    </cfRule>
  </conditionalFormatting>
  <conditionalFormatting sqref="I40">
    <cfRule type="cellIs" dxfId="5" priority="1345" operator="greaterThan">
      <formula>200</formula>
    </cfRule>
  </conditionalFormatting>
  <conditionalFormatting sqref="I40">
    <cfRule type="cellIs" dxfId="6" priority="1346" operator="greaterThan">
      <formula>150</formula>
    </cfRule>
  </conditionalFormatting>
  <conditionalFormatting sqref="I41">
    <cfRule type="cellIs" dxfId="4" priority="1347" operator="greaterThan">
      <formula>250</formula>
    </cfRule>
  </conditionalFormatting>
  <conditionalFormatting sqref="I41">
    <cfRule type="cellIs" dxfId="5" priority="1348" operator="greaterThan">
      <formula>200</formula>
    </cfRule>
  </conditionalFormatting>
  <conditionalFormatting sqref="I41">
    <cfRule type="cellIs" dxfId="6" priority="1349" operator="greaterThan">
      <formula>150</formula>
    </cfRule>
  </conditionalFormatting>
  <conditionalFormatting sqref="I42">
    <cfRule type="cellIs" dxfId="4" priority="1350" operator="greaterThan">
      <formula>250</formula>
    </cfRule>
  </conditionalFormatting>
  <conditionalFormatting sqref="I42">
    <cfRule type="cellIs" dxfId="5" priority="1351" operator="greaterThan">
      <formula>200</formula>
    </cfRule>
  </conditionalFormatting>
  <conditionalFormatting sqref="I42">
    <cfRule type="cellIs" dxfId="6" priority="1352" operator="greaterThan">
      <formula>150</formula>
    </cfRule>
  </conditionalFormatting>
  <conditionalFormatting sqref="I43">
    <cfRule type="cellIs" dxfId="4" priority="1353" operator="greaterThan">
      <formula>250</formula>
    </cfRule>
  </conditionalFormatting>
  <conditionalFormatting sqref="I43">
    <cfRule type="cellIs" dxfId="5" priority="1354" operator="greaterThan">
      <formula>200</formula>
    </cfRule>
  </conditionalFormatting>
  <conditionalFormatting sqref="I43">
    <cfRule type="cellIs" dxfId="6" priority="1355" operator="greaterThan">
      <formula>150</formula>
    </cfRule>
  </conditionalFormatting>
  <conditionalFormatting sqref="I44">
    <cfRule type="cellIs" dxfId="4" priority="1356" operator="greaterThan">
      <formula>250</formula>
    </cfRule>
  </conditionalFormatting>
  <conditionalFormatting sqref="I44">
    <cfRule type="cellIs" dxfId="5" priority="1357" operator="greaterThan">
      <formula>200</formula>
    </cfRule>
  </conditionalFormatting>
  <conditionalFormatting sqref="I44">
    <cfRule type="cellIs" dxfId="6" priority="1358" operator="greaterThan">
      <formula>150</formula>
    </cfRule>
  </conditionalFormatting>
  <conditionalFormatting sqref="I45">
    <cfRule type="cellIs" dxfId="4" priority="1359" operator="greaterThan">
      <formula>250</formula>
    </cfRule>
  </conditionalFormatting>
  <conditionalFormatting sqref="I45">
    <cfRule type="cellIs" dxfId="5" priority="1360" operator="greaterThan">
      <formula>200</formula>
    </cfRule>
  </conditionalFormatting>
  <conditionalFormatting sqref="I45">
    <cfRule type="cellIs" dxfId="6" priority="1361" operator="greaterThan">
      <formula>150</formula>
    </cfRule>
  </conditionalFormatting>
  <conditionalFormatting sqref="I46">
    <cfRule type="cellIs" dxfId="4" priority="1362" operator="greaterThan">
      <formula>250</formula>
    </cfRule>
  </conditionalFormatting>
  <conditionalFormatting sqref="I46">
    <cfRule type="cellIs" dxfId="5" priority="1363" operator="greaterThan">
      <formula>200</formula>
    </cfRule>
  </conditionalFormatting>
  <conditionalFormatting sqref="I46">
    <cfRule type="cellIs" dxfId="6" priority="1364" operator="greaterThan">
      <formula>150</formula>
    </cfRule>
  </conditionalFormatting>
  <conditionalFormatting sqref="I47">
    <cfRule type="cellIs" dxfId="4" priority="1365" operator="greaterThan">
      <formula>250</formula>
    </cfRule>
  </conditionalFormatting>
  <conditionalFormatting sqref="I47">
    <cfRule type="cellIs" dxfId="5" priority="1366" operator="greaterThan">
      <formula>200</formula>
    </cfRule>
  </conditionalFormatting>
  <conditionalFormatting sqref="I47">
    <cfRule type="cellIs" dxfId="6" priority="1367" operator="greaterThan">
      <formula>150</formula>
    </cfRule>
  </conditionalFormatting>
  <conditionalFormatting sqref="I48">
    <cfRule type="cellIs" dxfId="4" priority="1368" operator="greaterThan">
      <formula>250</formula>
    </cfRule>
  </conditionalFormatting>
  <conditionalFormatting sqref="I48">
    <cfRule type="cellIs" dxfId="5" priority="1369" operator="greaterThan">
      <formula>200</formula>
    </cfRule>
  </conditionalFormatting>
  <conditionalFormatting sqref="I48">
    <cfRule type="cellIs" dxfId="6" priority="1370" operator="greaterThan">
      <formula>150</formula>
    </cfRule>
  </conditionalFormatting>
  <conditionalFormatting sqref="I49">
    <cfRule type="cellIs" dxfId="4" priority="1371" operator="greaterThan">
      <formula>250</formula>
    </cfRule>
  </conditionalFormatting>
  <conditionalFormatting sqref="I49">
    <cfRule type="cellIs" dxfId="5" priority="1372" operator="greaterThan">
      <formula>200</formula>
    </cfRule>
  </conditionalFormatting>
  <conditionalFormatting sqref="I49">
    <cfRule type="cellIs" dxfId="6" priority="1373" operator="greaterThan">
      <formula>150</formula>
    </cfRule>
  </conditionalFormatting>
  <conditionalFormatting sqref="I50">
    <cfRule type="cellIs" dxfId="4" priority="1374" operator="greaterThan">
      <formula>250</formula>
    </cfRule>
  </conditionalFormatting>
  <conditionalFormatting sqref="I50">
    <cfRule type="cellIs" dxfId="5" priority="1375" operator="greaterThan">
      <formula>200</formula>
    </cfRule>
  </conditionalFormatting>
  <conditionalFormatting sqref="I50">
    <cfRule type="cellIs" dxfId="6" priority="1376" operator="greaterThan">
      <formula>150</formula>
    </cfRule>
  </conditionalFormatting>
  <conditionalFormatting sqref="I51">
    <cfRule type="cellIs" dxfId="4" priority="1377" operator="greaterThan">
      <formula>250</formula>
    </cfRule>
  </conditionalFormatting>
  <conditionalFormatting sqref="I51">
    <cfRule type="cellIs" dxfId="5" priority="1378" operator="greaterThan">
      <formula>200</formula>
    </cfRule>
  </conditionalFormatting>
  <conditionalFormatting sqref="I51">
    <cfRule type="cellIs" dxfId="6" priority="1379" operator="greaterThan">
      <formula>150</formula>
    </cfRule>
  </conditionalFormatting>
  <conditionalFormatting sqref="I52">
    <cfRule type="cellIs" dxfId="4" priority="1380" operator="greaterThan">
      <formula>250</formula>
    </cfRule>
  </conditionalFormatting>
  <conditionalFormatting sqref="I52">
    <cfRule type="cellIs" dxfId="5" priority="1381" operator="greaterThan">
      <formula>200</formula>
    </cfRule>
  </conditionalFormatting>
  <conditionalFormatting sqref="I52">
    <cfRule type="cellIs" dxfId="6" priority="1382" operator="greaterThan">
      <formula>150</formula>
    </cfRule>
  </conditionalFormatting>
  <conditionalFormatting sqref="I53">
    <cfRule type="cellIs" dxfId="4" priority="1383" operator="greaterThan">
      <formula>250</formula>
    </cfRule>
  </conditionalFormatting>
  <conditionalFormatting sqref="I53">
    <cfRule type="cellIs" dxfId="5" priority="1384" operator="greaterThan">
      <formula>200</formula>
    </cfRule>
  </conditionalFormatting>
  <conditionalFormatting sqref="I53">
    <cfRule type="cellIs" dxfId="6" priority="1385" operator="greaterThan">
      <formula>150</formula>
    </cfRule>
  </conditionalFormatting>
  <conditionalFormatting sqref="I54">
    <cfRule type="cellIs" dxfId="4" priority="1386" operator="greaterThan">
      <formula>250</formula>
    </cfRule>
  </conditionalFormatting>
  <conditionalFormatting sqref="I54">
    <cfRule type="cellIs" dxfId="5" priority="1387" operator="greaterThan">
      <formula>200</formula>
    </cfRule>
  </conditionalFormatting>
  <conditionalFormatting sqref="I54">
    <cfRule type="cellIs" dxfId="6" priority="1388" operator="greaterThan">
      <formula>150</formula>
    </cfRule>
  </conditionalFormatting>
  <conditionalFormatting sqref="I55">
    <cfRule type="cellIs" dxfId="4" priority="1389" operator="greaterThan">
      <formula>250</formula>
    </cfRule>
  </conditionalFormatting>
  <conditionalFormatting sqref="I55">
    <cfRule type="cellIs" dxfId="5" priority="1390" operator="greaterThan">
      <formula>200</formula>
    </cfRule>
  </conditionalFormatting>
  <conditionalFormatting sqref="I55">
    <cfRule type="cellIs" dxfId="6" priority="1391" operator="greaterThan">
      <formula>150</formula>
    </cfRule>
  </conditionalFormatting>
  <conditionalFormatting sqref="I56">
    <cfRule type="cellIs" dxfId="4" priority="1392" operator="greaterThan">
      <formula>250</formula>
    </cfRule>
  </conditionalFormatting>
  <conditionalFormatting sqref="I56">
    <cfRule type="cellIs" dxfId="5" priority="1393" operator="greaterThan">
      <formula>200</formula>
    </cfRule>
  </conditionalFormatting>
  <conditionalFormatting sqref="I56">
    <cfRule type="cellIs" dxfId="6" priority="1394" operator="greaterThan">
      <formula>150</formula>
    </cfRule>
  </conditionalFormatting>
  <conditionalFormatting sqref="I57">
    <cfRule type="cellIs" dxfId="4" priority="1395" operator="greaterThan">
      <formula>250</formula>
    </cfRule>
  </conditionalFormatting>
  <conditionalFormatting sqref="I57">
    <cfRule type="cellIs" dxfId="5" priority="1396" operator="greaterThan">
      <formula>200</formula>
    </cfRule>
  </conditionalFormatting>
  <conditionalFormatting sqref="I57">
    <cfRule type="cellIs" dxfId="6" priority="1397" operator="greaterThan">
      <formula>150</formula>
    </cfRule>
  </conditionalFormatting>
  <conditionalFormatting sqref="I58">
    <cfRule type="cellIs" dxfId="4" priority="1398" operator="greaterThan">
      <formula>250</formula>
    </cfRule>
  </conditionalFormatting>
  <conditionalFormatting sqref="I58">
    <cfRule type="cellIs" dxfId="5" priority="1399" operator="greaterThan">
      <formula>200</formula>
    </cfRule>
  </conditionalFormatting>
  <conditionalFormatting sqref="I58">
    <cfRule type="cellIs" dxfId="6" priority="1400" operator="greaterThan">
      <formula>150</formula>
    </cfRule>
  </conditionalFormatting>
  <conditionalFormatting sqref="I59">
    <cfRule type="cellIs" dxfId="4" priority="1401" operator="greaterThan">
      <formula>250</formula>
    </cfRule>
  </conditionalFormatting>
  <conditionalFormatting sqref="I59">
    <cfRule type="cellIs" dxfId="5" priority="1402" operator="greaterThan">
      <formula>200</formula>
    </cfRule>
  </conditionalFormatting>
  <conditionalFormatting sqref="I59">
    <cfRule type="cellIs" dxfId="6" priority="1403" operator="greaterThan">
      <formula>150</formula>
    </cfRule>
  </conditionalFormatting>
  <conditionalFormatting sqref="I60">
    <cfRule type="cellIs" dxfId="4" priority="1404" operator="greaterThan">
      <formula>250</formula>
    </cfRule>
  </conditionalFormatting>
  <conditionalFormatting sqref="I60">
    <cfRule type="cellIs" dxfId="5" priority="1405" operator="greaterThan">
      <formula>200</formula>
    </cfRule>
  </conditionalFormatting>
  <conditionalFormatting sqref="I60">
    <cfRule type="cellIs" dxfId="6" priority="1406" operator="greaterThan">
      <formula>150</formula>
    </cfRule>
  </conditionalFormatting>
  <conditionalFormatting sqref="I61">
    <cfRule type="cellIs" dxfId="4" priority="1407" operator="greaterThan">
      <formula>250</formula>
    </cfRule>
  </conditionalFormatting>
  <conditionalFormatting sqref="I61">
    <cfRule type="cellIs" dxfId="5" priority="1408" operator="greaterThan">
      <formula>200</formula>
    </cfRule>
  </conditionalFormatting>
  <conditionalFormatting sqref="I61">
    <cfRule type="cellIs" dxfId="6" priority="1409" operator="greaterThan">
      <formula>150</formula>
    </cfRule>
  </conditionalFormatting>
  <conditionalFormatting sqref="I62">
    <cfRule type="cellIs" dxfId="4" priority="1410" operator="greaterThan">
      <formula>250</formula>
    </cfRule>
  </conditionalFormatting>
  <conditionalFormatting sqref="I62">
    <cfRule type="cellIs" dxfId="5" priority="1411" operator="greaterThan">
      <formula>200</formula>
    </cfRule>
  </conditionalFormatting>
  <conditionalFormatting sqref="I62">
    <cfRule type="cellIs" dxfId="6" priority="1412" operator="greaterThan">
      <formula>150</formula>
    </cfRule>
  </conditionalFormatting>
  <conditionalFormatting sqref="I63">
    <cfRule type="cellIs" dxfId="4" priority="1413" operator="greaterThan">
      <formula>250</formula>
    </cfRule>
  </conditionalFormatting>
  <conditionalFormatting sqref="I63">
    <cfRule type="cellIs" dxfId="5" priority="1414" operator="greaterThan">
      <formula>200</formula>
    </cfRule>
  </conditionalFormatting>
  <conditionalFormatting sqref="I63">
    <cfRule type="cellIs" dxfId="6" priority="1415" operator="greaterThan">
      <formula>150</formula>
    </cfRule>
  </conditionalFormatting>
  <conditionalFormatting sqref="I64">
    <cfRule type="cellIs" dxfId="4" priority="1416" operator="greaterThan">
      <formula>250</formula>
    </cfRule>
  </conditionalFormatting>
  <conditionalFormatting sqref="I64">
    <cfRule type="cellIs" dxfId="5" priority="1417" operator="greaterThan">
      <formula>200</formula>
    </cfRule>
  </conditionalFormatting>
  <conditionalFormatting sqref="I64">
    <cfRule type="cellIs" dxfId="6" priority="1418" operator="greaterThan">
      <formula>150</formula>
    </cfRule>
  </conditionalFormatting>
  <conditionalFormatting sqref="I65">
    <cfRule type="cellIs" dxfId="4" priority="1419" operator="greaterThan">
      <formula>250</formula>
    </cfRule>
  </conditionalFormatting>
  <conditionalFormatting sqref="I65">
    <cfRule type="cellIs" dxfId="5" priority="1420" operator="greaterThan">
      <formula>200</formula>
    </cfRule>
  </conditionalFormatting>
  <conditionalFormatting sqref="I65">
    <cfRule type="cellIs" dxfId="6" priority="1421" operator="greaterThan">
      <formula>150</formula>
    </cfRule>
  </conditionalFormatting>
  <conditionalFormatting sqref="I66">
    <cfRule type="cellIs" dxfId="4" priority="1422" operator="greaterThan">
      <formula>250</formula>
    </cfRule>
  </conditionalFormatting>
  <conditionalFormatting sqref="I66">
    <cfRule type="cellIs" dxfId="5" priority="1423" operator="greaterThan">
      <formula>200</formula>
    </cfRule>
  </conditionalFormatting>
  <conditionalFormatting sqref="I66">
    <cfRule type="cellIs" dxfId="6" priority="1424" operator="greaterThan">
      <formula>150</formula>
    </cfRule>
  </conditionalFormatting>
  <conditionalFormatting sqref="I67">
    <cfRule type="cellIs" dxfId="4" priority="1425" operator="greaterThan">
      <formula>250</formula>
    </cfRule>
  </conditionalFormatting>
  <conditionalFormatting sqref="I67">
    <cfRule type="cellIs" dxfId="5" priority="1426" operator="greaterThan">
      <formula>200</formula>
    </cfRule>
  </conditionalFormatting>
  <conditionalFormatting sqref="I67">
    <cfRule type="cellIs" dxfId="6" priority="1427" operator="greaterThan">
      <formula>150</formula>
    </cfRule>
  </conditionalFormatting>
  <conditionalFormatting sqref="I68">
    <cfRule type="cellIs" dxfId="4" priority="1428" operator="greaterThan">
      <formula>250</formula>
    </cfRule>
  </conditionalFormatting>
  <conditionalFormatting sqref="I68">
    <cfRule type="cellIs" dxfId="5" priority="1429" operator="greaterThan">
      <formula>200</formula>
    </cfRule>
  </conditionalFormatting>
  <conditionalFormatting sqref="I68">
    <cfRule type="cellIs" dxfId="6" priority="1430" operator="greaterThan">
      <formula>150</formula>
    </cfRule>
  </conditionalFormatting>
  <conditionalFormatting sqref="I69">
    <cfRule type="cellIs" dxfId="4" priority="1431" operator="greaterThan">
      <formula>250</formula>
    </cfRule>
  </conditionalFormatting>
  <conditionalFormatting sqref="I69">
    <cfRule type="cellIs" dxfId="5" priority="1432" operator="greaterThan">
      <formula>200</formula>
    </cfRule>
  </conditionalFormatting>
  <conditionalFormatting sqref="I69">
    <cfRule type="cellIs" dxfId="6" priority="1433" operator="greaterThan">
      <formula>150</formula>
    </cfRule>
  </conditionalFormatting>
  <conditionalFormatting sqref="I70">
    <cfRule type="cellIs" dxfId="4" priority="1434" operator="greaterThan">
      <formula>250</formula>
    </cfRule>
  </conditionalFormatting>
  <conditionalFormatting sqref="I70">
    <cfRule type="cellIs" dxfId="5" priority="1435" operator="greaterThan">
      <formula>200</formula>
    </cfRule>
  </conditionalFormatting>
  <conditionalFormatting sqref="I70">
    <cfRule type="cellIs" dxfId="6" priority="1436" operator="greaterThan">
      <formula>150</formula>
    </cfRule>
  </conditionalFormatting>
  <conditionalFormatting sqref="I71">
    <cfRule type="cellIs" dxfId="4" priority="1437" operator="greaterThan">
      <formula>250</formula>
    </cfRule>
  </conditionalFormatting>
  <conditionalFormatting sqref="I71">
    <cfRule type="cellIs" dxfId="5" priority="1438" operator="greaterThan">
      <formula>200</formula>
    </cfRule>
  </conditionalFormatting>
  <conditionalFormatting sqref="I71">
    <cfRule type="cellIs" dxfId="6" priority="1439" operator="greaterThan">
      <formula>150</formula>
    </cfRule>
  </conditionalFormatting>
  <conditionalFormatting sqref="I72">
    <cfRule type="cellIs" dxfId="4" priority="1440" operator="greaterThan">
      <formula>250</formula>
    </cfRule>
  </conditionalFormatting>
  <conditionalFormatting sqref="I72">
    <cfRule type="cellIs" dxfId="5" priority="1441" operator="greaterThan">
      <formula>200</formula>
    </cfRule>
  </conditionalFormatting>
  <conditionalFormatting sqref="I72">
    <cfRule type="cellIs" dxfId="6" priority="1442" operator="greaterThan">
      <formula>150</formula>
    </cfRule>
  </conditionalFormatting>
  <conditionalFormatting sqref="I73">
    <cfRule type="cellIs" dxfId="4" priority="1443" operator="greaterThan">
      <formula>250</formula>
    </cfRule>
  </conditionalFormatting>
  <conditionalFormatting sqref="I73">
    <cfRule type="cellIs" dxfId="5" priority="1444" operator="greaterThan">
      <formula>200</formula>
    </cfRule>
  </conditionalFormatting>
  <conditionalFormatting sqref="I73">
    <cfRule type="cellIs" dxfId="6" priority="1445" operator="greaterThan">
      <formula>150</formula>
    </cfRule>
  </conditionalFormatting>
  <conditionalFormatting sqref="I74">
    <cfRule type="cellIs" dxfId="4" priority="1446" operator="greaterThan">
      <formula>250</formula>
    </cfRule>
  </conditionalFormatting>
  <conditionalFormatting sqref="I74">
    <cfRule type="cellIs" dxfId="5" priority="1447" operator="greaterThan">
      <formula>200</formula>
    </cfRule>
  </conditionalFormatting>
  <conditionalFormatting sqref="I74">
    <cfRule type="cellIs" dxfId="6" priority="1448" operator="greaterThan">
      <formula>150</formula>
    </cfRule>
  </conditionalFormatting>
  <conditionalFormatting sqref="I75">
    <cfRule type="cellIs" dxfId="4" priority="1449" operator="greaterThan">
      <formula>250</formula>
    </cfRule>
  </conditionalFormatting>
  <conditionalFormatting sqref="I75">
    <cfRule type="cellIs" dxfId="5" priority="1450" operator="greaterThan">
      <formula>200</formula>
    </cfRule>
  </conditionalFormatting>
  <conditionalFormatting sqref="I75">
    <cfRule type="cellIs" dxfId="6" priority="1451" operator="greaterThan">
      <formula>150</formula>
    </cfRule>
  </conditionalFormatting>
  <conditionalFormatting sqref="I76">
    <cfRule type="cellIs" dxfId="4" priority="1452" operator="greaterThan">
      <formula>250</formula>
    </cfRule>
  </conditionalFormatting>
  <conditionalFormatting sqref="I76">
    <cfRule type="cellIs" dxfId="5" priority="1453" operator="greaterThan">
      <formula>200</formula>
    </cfRule>
  </conditionalFormatting>
  <conditionalFormatting sqref="I76">
    <cfRule type="cellIs" dxfId="6" priority="1454" operator="greaterThan">
      <formula>150</formula>
    </cfRule>
  </conditionalFormatting>
  <conditionalFormatting sqref="I77">
    <cfRule type="cellIs" dxfId="4" priority="1455" operator="greaterThan">
      <formula>250</formula>
    </cfRule>
  </conditionalFormatting>
  <conditionalFormatting sqref="I77">
    <cfRule type="cellIs" dxfId="5" priority="1456" operator="greaterThan">
      <formula>200</formula>
    </cfRule>
  </conditionalFormatting>
  <conditionalFormatting sqref="I77">
    <cfRule type="cellIs" dxfId="6" priority="1457" operator="greaterThan">
      <formula>150</formula>
    </cfRule>
  </conditionalFormatting>
  <conditionalFormatting sqref="I78">
    <cfRule type="cellIs" dxfId="4" priority="1458" operator="greaterThan">
      <formula>250</formula>
    </cfRule>
  </conditionalFormatting>
  <conditionalFormatting sqref="I78">
    <cfRule type="cellIs" dxfId="5" priority="1459" operator="greaterThan">
      <formula>200</formula>
    </cfRule>
  </conditionalFormatting>
  <conditionalFormatting sqref="I78">
    <cfRule type="cellIs" dxfId="6" priority="1460" operator="greaterThan">
      <formula>150</formula>
    </cfRule>
  </conditionalFormatting>
  <conditionalFormatting sqref="I79">
    <cfRule type="cellIs" dxfId="4" priority="1461" operator="greaterThan">
      <formula>250</formula>
    </cfRule>
  </conditionalFormatting>
  <conditionalFormatting sqref="I79">
    <cfRule type="cellIs" dxfId="5" priority="1462" operator="greaterThan">
      <formula>200</formula>
    </cfRule>
  </conditionalFormatting>
  <conditionalFormatting sqref="I79">
    <cfRule type="cellIs" dxfId="6" priority="1463" operator="greaterThan">
      <formula>150</formula>
    </cfRule>
  </conditionalFormatting>
  <conditionalFormatting sqref="I80">
    <cfRule type="cellIs" dxfId="4" priority="1464" operator="greaterThan">
      <formula>250</formula>
    </cfRule>
  </conditionalFormatting>
  <conditionalFormatting sqref="I80">
    <cfRule type="cellIs" dxfId="5" priority="1465" operator="greaterThan">
      <formula>200</formula>
    </cfRule>
  </conditionalFormatting>
  <conditionalFormatting sqref="I80">
    <cfRule type="cellIs" dxfId="6" priority="1466" operator="greaterThan">
      <formula>150</formula>
    </cfRule>
  </conditionalFormatting>
  <conditionalFormatting sqref="I81">
    <cfRule type="cellIs" dxfId="4" priority="1467" operator="greaterThan">
      <formula>250</formula>
    </cfRule>
  </conditionalFormatting>
  <conditionalFormatting sqref="I81">
    <cfRule type="cellIs" dxfId="5" priority="1468" operator="greaterThan">
      <formula>200</formula>
    </cfRule>
  </conditionalFormatting>
  <conditionalFormatting sqref="I81">
    <cfRule type="cellIs" dxfId="6" priority="1469" operator="greaterThan">
      <formula>150</formula>
    </cfRule>
  </conditionalFormatting>
  <conditionalFormatting sqref="I82">
    <cfRule type="cellIs" dxfId="4" priority="1470" operator="greaterThan">
      <formula>250</formula>
    </cfRule>
  </conditionalFormatting>
  <conditionalFormatting sqref="I82">
    <cfRule type="cellIs" dxfId="5" priority="1471" operator="greaterThan">
      <formula>200</formula>
    </cfRule>
  </conditionalFormatting>
  <conditionalFormatting sqref="I82">
    <cfRule type="cellIs" dxfId="6" priority="1472" operator="greaterThan">
      <formula>150</formula>
    </cfRule>
  </conditionalFormatting>
  <conditionalFormatting sqref="I83">
    <cfRule type="cellIs" dxfId="4" priority="1473" operator="greaterThan">
      <formula>250</formula>
    </cfRule>
  </conditionalFormatting>
  <conditionalFormatting sqref="I83">
    <cfRule type="cellIs" dxfId="5" priority="1474" operator="greaterThan">
      <formula>200</formula>
    </cfRule>
  </conditionalFormatting>
  <conditionalFormatting sqref="I83">
    <cfRule type="cellIs" dxfId="6" priority="1475" operator="greaterThan">
      <formula>150</formula>
    </cfRule>
  </conditionalFormatting>
  <conditionalFormatting sqref="I84">
    <cfRule type="cellIs" dxfId="4" priority="1476" operator="greaterThan">
      <formula>250</formula>
    </cfRule>
  </conditionalFormatting>
  <conditionalFormatting sqref="I84">
    <cfRule type="cellIs" dxfId="5" priority="1477" operator="greaterThan">
      <formula>200</formula>
    </cfRule>
  </conditionalFormatting>
  <conditionalFormatting sqref="I84">
    <cfRule type="cellIs" dxfId="6" priority="1478" operator="greaterThan">
      <formula>150</formula>
    </cfRule>
  </conditionalFormatting>
  <conditionalFormatting sqref="I85">
    <cfRule type="cellIs" dxfId="4" priority="1479" operator="greaterThan">
      <formula>250</formula>
    </cfRule>
  </conditionalFormatting>
  <conditionalFormatting sqref="I85">
    <cfRule type="cellIs" dxfId="5" priority="1480" operator="greaterThan">
      <formula>200</formula>
    </cfRule>
  </conditionalFormatting>
  <conditionalFormatting sqref="I85">
    <cfRule type="cellIs" dxfId="6" priority="1481" operator="greaterThan">
      <formula>150</formula>
    </cfRule>
  </conditionalFormatting>
  <conditionalFormatting sqref="I86">
    <cfRule type="cellIs" dxfId="4" priority="1482" operator="greaterThan">
      <formula>250</formula>
    </cfRule>
  </conditionalFormatting>
  <conditionalFormatting sqref="I86">
    <cfRule type="cellIs" dxfId="5" priority="1483" operator="greaterThan">
      <formula>200</formula>
    </cfRule>
  </conditionalFormatting>
  <conditionalFormatting sqref="I86">
    <cfRule type="cellIs" dxfId="6" priority="1484" operator="greaterThan">
      <formula>150</formula>
    </cfRule>
  </conditionalFormatting>
  <conditionalFormatting sqref="I87">
    <cfRule type="cellIs" dxfId="4" priority="1485" operator="greaterThan">
      <formula>250</formula>
    </cfRule>
  </conditionalFormatting>
  <conditionalFormatting sqref="I87">
    <cfRule type="cellIs" dxfId="5" priority="1486" operator="greaterThan">
      <formula>200</formula>
    </cfRule>
  </conditionalFormatting>
  <conditionalFormatting sqref="I87">
    <cfRule type="cellIs" dxfId="6" priority="1487" operator="greaterThan">
      <formula>150</formula>
    </cfRule>
  </conditionalFormatting>
  <conditionalFormatting sqref="I88">
    <cfRule type="cellIs" dxfId="4" priority="1488" operator="greaterThan">
      <formula>250</formula>
    </cfRule>
  </conditionalFormatting>
  <conditionalFormatting sqref="I88">
    <cfRule type="cellIs" dxfId="5" priority="1489" operator="greaterThan">
      <formula>200</formula>
    </cfRule>
  </conditionalFormatting>
  <conditionalFormatting sqref="I88">
    <cfRule type="cellIs" dxfId="6" priority="1490" operator="greaterThan">
      <formula>150</formula>
    </cfRule>
  </conditionalFormatting>
  <conditionalFormatting sqref="I89">
    <cfRule type="cellIs" dxfId="4" priority="1491" operator="greaterThan">
      <formula>250</formula>
    </cfRule>
  </conditionalFormatting>
  <conditionalFormatting sqref="I89">
    <cfRule type="cellIs" dxfId="5" priority="1492" operator="greaterThan">
      <formula>200</formula>
    </cfRule>
  </conditionalFormatting>
  <conditionalFormatting sqref="I89">
    <cfRule type="cellIs" dxfId="6" priority="1493" operator="greaterThan">
      <formula>150</formula>
    </cfRule>
  </conditionalFormatting>
  <conditionalFormatting sqref="I90">
    <cfRule type="cellIs" dxfId="4" priority="1494" operator="greaterThan">
      <formula>250</formula>
    </cfRule>
  </conditionalFormatting>
  <conditionalFormatting sqref="I90">
    <cfRule type="cellIs" dxfId="5" priority="1495" operator="greaterThan">
      <formula>200</formula>
    </cfRule>
  </conditionalFormatting>
  <conditionalFormatting sqref="I90">
    <cfRule type="cellIs" dxfId="6" priority="1496" operator="greaterThan">
      <formula>150</formula>
    </cfRule>
  </conditionalFormatting>
  <conditionalFormatting sqref="I91">
    <cfRule type="cellIs" dxfId="4" priority="1497" operator="greaterThan">
      <formula>250</formula>
    </cfRule>
  </conditionalFormatting>
  <conditionalFormatting sqref="I91">
    <cfRule type="cellIs" dxfId="5" priority="1498" operator="greaterThan">
      <formula>200</formula>
    </cfRule>
  </conditionalFormatting>
  <conditionalFormatting sqref="I91">
    <cfRule type="cellIs" dxfId="6" priority="1499" operator="greaterThan">
      <formula>150</formula>
    </cfRule>
  </conditionalFormatting>
  <conditionalFormatting sqref="I92">
    <cfRule type="cellIs" dxfId="4" priority="1500" operator="greaterThan">
      <formula>250</formula>
    </cfRule>
  </conditionalFormatting>
  <conditionalFormatting sqref="I92">
    <cfRule type="cellIs" dxfId="5" priority="1501" operator="greaterThan">
      <formula>200</formula>
    </cfRule>
  </conditionalFormatting>
  <conditionalFormatting sqref="I92">
    <cfRule type="cellIs" dxfId="6" priority="1502" operator="greaterThan">
      <formula>150</formula>
    </cfRule>
  </conditionalFormatting>
  <conditionalFormatting sqref="I93">
    <cfRule type="cellIs" dxfId="4" priority="1503" operator="greaterThan">
      <formula>250</formula>
    </cfRule>
  </conditionalFormatting>
  <conditionalFormatting sqref="I93">
    <cfRule type="cellIs" dxfId="5" priority="1504" operator="greaterThan">
      <formula>200</formula>
    </cfRule>
  </conditionalFormatting>
  <conditionalFormatting sqref="I93">
    <cfRule type="cellIs" dxfId="6" priority="1505" operator="greaterThan">
      <formula>150</formula>
    </cfRule>
  </conditionalFormatting>
  <conditionalFormatting sqref="I94">
    <cfRule type="cellIs" dxfId="4" priority="1506" operator="greaterThan">
      <formula>250</formula>
    </cfRule>
  </conditionalFormatting>
  <conditionalFormatting sqref="I94">
    <cfRule type="cellIs" dxfId="5" priority="1507" operator="greaterThan">
      <formula>200</formula>
    </cfRule>
  </conditionalFormatting>
  <conditionalFormatting sqref="I94">
    <cfRule type="cellIs" dxfId="6" priority="1508" operator="greaterThan">
      <formula>150</formula>
    </cfRule>
  </conditionalFormatting>
  <conditionalFormatting sqref="I95">
    <cfRule type="cellIs" dxfId="4" priority="1509" operator="greaterThan">
      <formula>250</formula>
    </cfRule>
  </conditionalFormatting>
  <conditionalFormatting sqref="I95">
    <cfRule type="cellIs" dxfId="5" priority="1510" operator="greaterThan">
      <formula>200</formula>
    </cfRule>
  </conditionalFormatting>
  <conditionalFormatting sqref="I95">
    <cfRule type="cellIs" dxfId="6" priority="1511" operator="greaterThan">
      <formula>150</formula>
    </cfRule>
  </conditionalFormatting>
  <conditionalFormatting sqref="I96">
    <cfRule type="cellIs" dxfId="4" priority="1512" operator="greaterThan">
      <formula>250</formula>
    </cfRule>
  </conditionalFormatting>
  <conditionalFormatting sqref="I96">
    <cfRule type="cellIs" dxfId="5" priority="1513" operator="greaterThan">
      <formula>200</formula>
    </cfRule>
  </conditionalFormatting>
  <conditionalFormatting sqref="I96">
    <cfRule type="cellIs" dxfId="6" priority="1514" operator="greaterThan">
      <formula>150</formula>
    </cfRule>
  </conditionalFormatting>
  <conditionalFormatting sqref="I97">
    <cfRule type="cellIs" dxfId="4" priority="1515" operator="greaterThan">
      <formula>250</formula>
    </cfRule>
  </conditionalFormatting>
  <conditionalFormatting sqref="I97">
    <cfRule type="cellIs" dxfId="5" priority="1516" operator="greaterThan">
      <formula>200</formula>
    </cfRule>
  </conditionalFormatting>
  <conditionalFormatting sqref="I97">
    <cfRule type="cellIs" dxfId="6" priority="1517" operator="greaterThan">
      <formula>150</formula>
    </cfRule>
  </conditionalFormatting>
  <conditionalFormatting sqref="I98">
    <cfRule type="cellIs" dxfId="4" priority="1518" operator="greaterThan">
      <formula>250</formula>
    </cfRule>
  </conditionalFormatting>
  <conditionalFormatting sqref="I98">
    <cfRule type="cellIs" dxfId="5" priority="1519" operator="greaterThan">
      <formula>200</formula>
    </cfRule>
  </conditionalFormatting>
  <conditionalFormatting sqref="I98">
    <cfRule type="cellIs" dxfId="6" priority="1520" operator="greaterThan">
      <formula>150</formula>
    </cfRule>
  </conditionalFormatting>
  <conditionalFormatting sqref="I99">
    <cfRule type="cellIs" dxfId="4" priority="1521" operator="greaterThan">
      <formula>250</formula>
    </cfRule>
  </conditionalFormatting>
  <conditionalFormatting sqref="I99">
    <cfRule type="cellIs" dxfId="5" priority="1522" operator="greaterThan">
      <formula>200</formula>
    </cfRule>
  </conditionalFormatting>
  <conditionalFormatting sqref="I99">
    <cfRule type="cellIs" dxfId="6" priority="1523" operator="greaterThan">
      <formula>150</formula>
    </cfRule>
  </conditionalFormatting>
  <conditionalFormatting sqref="I100">
    <cfRule type="cellIs" dxfId="4" priority="1524" operator="greaterThan">
      <formula>250</formula>
    </cfRule>
  </conditionalFormatting>
  <conditionalFormatting sqref="I100">
    <cfRule type="cellIs" dxfId="5" priority="1525" operator="greaterThan">
      <formula>200</formula>
    </cfRule>
  </conditionalFormatting>
  <conditionalFormatting sqref="I100">
    <cfRule type="cellIs" dxfId="6" priority="1526" operator="greaterThan">
      <formula>150</formula>
    </cfRule>
  </conditionalFormatting>
  <conditionalFormatting sqref="I101">
    <cfRule type="cellIs" dxfId="4" priority="1527" operator="greaterThan">
      <formula>250</formula>
    </cfRule>
  </conditionalFormatting>
  <conditionalFormatting sqref="I101">
    <cfRule type="cellIs" dxfId="5" priority="1528" operator="greaterThan">
      <formula>200</formula>
    </cfRule>
  </conditionalFormatting>
  <conditionalFormatting sqref="I101">
    <cfRule type="cellIs" dxfId="6" priority="1529" operator="greaterThan">
      <formula>150</formula>
    </cfRule>
  </conditionalFormatting>
  <conditionalFormatting sqref="I102">
    <cfRule type="cellIs" dxfId="4" priority="1530" operator="greaterThan">
      <formula>250</formula>
    </cfRule>
  </conditionalFormatting>
  <conditionalFormatting sqref="I102">
    <cfRule type="cellIs" dxfId="5" priority="1531" operator="greaterThan">
      <formula>200</formula>
    </cfRule>
  </conditionalFormatting>
  <conditionalFormatting sqref="I102">
    <cfRule type="cellIs" dxfId="6" priority="1532" operator="greaterThan">
      <formula>150</formula>
    </cfRule>
  </conditionalFormatting>
  <conditionalFormatting sqref="I103">
    <cfRule type="cellIs" dxfId="4" priority="1533" operator="greaterThan">
      <formula>250</formula>
    </cfRule>
  </conditionalFormatting>
  <conditionalFormatting sqref="I103">
    <cfRule type="cellIs" dxfId="5" priority="1534" operator="greaterThan">
      <formula>200</formula>
    </cfRule>
  </conditionalFormatting>
  <conditionalFormatting sqref="I103">
    <cfRule type="cellIs" dxfId="6" priority="1535" operator="greaterThan">
      <formula>150</formula>
    </cfRule>
  </conditionalFormatting>
  <conditionalFormatting sqref="Z8">
    <cfRule type="cellIs" dxfId="2" priority="1536" operator="greaterThan">
      <formula>0</formula>
    </cfRule>
  </conditionalFormatting>
  <conditionalFormatting sqref="Z9">
    <cfRule type="cellIs" dxfId="2" priority="1537" operator="greaterThan">
      <formula>0</formula>
    </cfRule>
  </conditionalFormatting>
  <conditionalFormatting sqref="Z10">
    <cfRule type="cellIs" dxfId="2" priority="1538" operator="greaterThan">
      <formula>0</formula>
    </cfRule>
  </conditionalFormatting>
  <conditionalFormatting sqref="Z11">
    <cfRule type="cellIs" dxfId="2" priority="1539" operator="greaterThan">
      <formula>0</formula>
    </cfRule>
  </conditionalFormatting>
  <conditionalFormatting sqref="Z12">
    <cfRule type="cellIs" dxfId="2" priority="1540" operator="greaterThan">
      <formula>0</formula>
    </cfRule>
  </conditionalFormatting>
  <conditionalFormatting sqref="Z13">
    <cfRule type="cellIs" dxfId="2" priority="1541" operator="greaterThan">
      <formula>0</formula>
    </cfRule>
  </conditionalFormatting>
  <conditionalFormatting sqref="Z14">
    <cfRule type="cellIs" dxfId="2" priority="1542" operator="greaterThan">
      <formula>0</formula>
    </cfRule>
  </conditionalFormatting>
  <conditionalFormatting sqref="Z15">
    <cfRule type="cellIs" dxfId="2" priority="1543" operator="greaterThan">
      <formula>0</formula>
    </cfRule>
  </conditionalFormatting>
  <conditionalFormatting sqref="Z16">
    <cfRule type="cellIs" dxfId="2" priority="1544" operator="greaterThan">
      <formula>0</formula>
    </cfRule>
  </conditionalFormatting>
  <conditionalFormatting sqref="Z17">
    <cfRule type="cellIs" dxfId="2" priority="1545" operator="greaterThan">
      <formula>0</formula>
    </cfRule>
  </conditionalFormatting>
  <conditionalFormatting sqref="Z18">
    <cfRule type="cellIs" dxfId="2" priority="1546" operator="greaterThan">
      <formula>0</formula>
    </cfRule>
  </conditionalFormatting>
  <conditionalFormatting sqref="Z19">
    <cfRule type="cellIs" dxfId="2" priority="1547" operator="greaterThan">
      <formula>0</formula>
    </cfRule>
  </conditionalFormatting>
  <conditionalFormatting sqref="Z20">
    <cfRule type="cellIs" dxfId="2" priority="1548" operator="greaterThan">
      <formula>0</formula>
    </cfRule>
  </conditionalFormatting>
  <conditionalFormatting sqref="Z21">
    <cfRule type="cellIs" dxfId="2" priority="1549" operator="greaterThan">
      <formula>0</formula>
    </cfRule>
  </conditionalFormatting>
  <conditionalFormatting sqref="Z22">
    <cfRule type="cellIs" dxfId="2" priority="1550" operator="greaterThan">
      <formula>0</formula>
    </cfRule>
  </conditionalFormatting>
  <conditionalFormatting sqref="Z23">
    <cfRule type="cellIs" dxfId="2" priority="1551" operator="greaterThan">
      <formula>0</formula>
    </cfRule>
  </conditionalFormatting>
  <conditionalFormatting sqref="Z24">
    <cfRule type="cellIs" dxfId="2" priority="1552" operator="greaterThan">
      <formula>0</formula>
    </cfRule>
  </conditionalFormatting>
  <conditionalFormatting sqref="Z25">
    <cfRule type="cellIs" dxfId="2" priority="1553" operator="greaterThan">
      <formula>0</formula>
    </cfRule>
  </conditionalFormatting>
  <conditionalFormatting sqref="Z26">
    <cfRule type="cellIs" dxfId="2" priority="1554" operator="greaterThan">
      <formula>0</formula>
    </cfRule>
  </conditionalFormatting>
  <conditionalFormatting sqref="Z27">
    <cfRule type="cellIs" dxfId="2" priority="1555" operator="greaterThan">
      <formula>0</formula>
    </cfRule>
  </conditionalFormatting>
  <conditionalFormatting sqref="Z28">
    <cfRule type="cellIs" dxfId="2" priority="1556" operator="greaterThan">
      <formula>0</formula>
    </cfRule>
  </conditionalFormatting>
  <conditionalFormatting sqref="Z29">
    <cfRule type="cellIs" dxfId="2" priority="1557" operator="greaterThan">
      <formula>0</formula>
    </cfRule>
  </conditionalFormatting>
  <conditionalFormatting sqref="Z30">
    <cfRule type="cellIs" dxfId="2" priority="1558" operator="greaterThan">
      <formula>0</formula>
    </cfRule>
  </conditionalFormatting>
  <conditionalFormatting sqref="Z31">
    <cfRule type="cellIs" dxfId="2" priority="1559" operator="greaterThan">
      <formula>0</formula>
    </cfRule>
  </conditionalFormatting>
  <conditionalFormatting sqref="Z32">
    <cfRule type="cellIs" dxfId="2" priority="1560" operator="greaterThan">
      <formula>0</formula>
    </cfRule>
  </conditionalFormatting>
  <conditionalFormatting sqref="Z33">
    <cfRule type="cellIs" dxfId="2" priority="1561" operator="greaterThan">
      <formula>0</formula>
    </cfRule>
  </conditionalFormatting>
  <conditionalFormatting sqref="Z34">
    <cfRule type="cellIs" dxfId="2" priority="1562" operator="greaterThan">
      <formula>0</formula>
    </cfRule>
  </conditionalFormatting>
  <conditionalFormatting sqref="Z35">
    <cfRule type="cellIs" dxfId="2" priority="1563" operator="greaterThan">
      <formula>0</formula>
    </cfRule>
  </conditionalFormatting>
  <conditionalFormatting sqref="Z36">
    <cfRule type="cellIs" dxfId="2" priority="1564" operator="greaterThan">
      <formula>0</formula>
    </cfRule>
  </conditionalFormatting>
  <conditionalFormatting sqref="Z37">
    <cfRule type="cellIs" dxfId="2" priority="1565" operator="greaterThan">
      <formula>0</formula>
    </cfRule>
  </conditionalFormatting>
  <conditionalFormatting sqref="Z38">
    <cfRule type="cellIs" dxfId="2" priority="1566" operator="greaterThan">
      <formula>0</formula>
    </cfRule>
  </conditionalFormatting>
  <conditionalFormatting sqref="Z39">
    <cfRule type="cellIs" dxfId="2" priority="1567" operator="greaterThan">
      <formula>0</formula>
    </cfRule>
  </conditionalFormatting>
  <conditionalFormatting sqref="Z40">
    <cfRule type="cellIs" dxfId="2" priority="1568" operator="greaterThan">
      <formula>0</formula>
    </cfRule>
  </conditionalFormatting>
  <conditionalFormatting sqref="Z41">
    <cfRule type="cellIs" dxfId="2" priority="1569" operator="greaterThan">
      <formula>0</formula>
    </cfRule>
  </conditionalFormatting>
  <conditionalFormatting sqref="Z42">
    <cfRule type="cellIs" dxfId="2" priority="1570" operator="greaterThan">
      <formula>0</formula>
    </cfRule>
  </conditionalFormatting>
  <conditionalFormatting sqref="Z43">
    <cfRule type="cellIs" dxfId="2" priority="1571" operator="greaterThan">
      <formula>0</formula>
    </cfRule>
  </conditionalFormatting>
  <conditionalFormatting sqref="Z44">
    <cfRule type="cellIs" dxfId="2" priority="1572" operator="greaterThan">
      <formula>0</formula>
    </cfRule>
  </conditionalFormatting>
  <conditionalFormatting sqref="Z45">
    <cfRule type="cellIs" dxfId="2" priority="1573" operator="greaterThan">
      <formula>0</formula>
    </cfRule>
  </conditionalFormatting>
  <conditionalFormatting sqref="Z46">
    <cfRule type="cellIs" dxfId="2" priority="1574" operator="greaterThan">
      <formula>0</formula>
    </cfRule>
  </conditionalFormatting>
  <conditionalFormatting sqref="Z47">
    <cfRule type="cellIs" dxfId="2" priority="1575" operator="greaterThan">
      <formula>0</formula>
    </cfRule>
  </conditionalFormatting>
  <conditionalFormatting sqref="Z48">
    <cfRule type="cellIs" dxfId="2" priority="1576" operator="greaterThan">
      <formula>0</formula>
    </cfRule>
  </conditionalFormatting>
  <conditionalFormatting sqref="Z49">
    <cfRule type="cellIs" dxfId="2" priority="1577" operator="greaterThan">
      <formula>0</formula>
    </cfRule>
  </conditionalFormatting>
  <conditionalFormatting sqref="Z50">
    <cfRule type="cellIs" dxfId="2" priority="1578" operator="greaterThan">
      <formula>0</formula>
    </cfRule>
  </conditionalFormatting>
  <conditionalFormatting sqref="Z51">
    <cfRule type="cellIs" dxfId="2" priority="1579" operator="greaterThan">
      <formula>0</formula>
    </cfRule>
  </conditionalFormatting>
  <conditionalFormatting sqref="Z52">
    <cfRule type="cellIs" dxfId="2" priority="1580" operator="greaterThan">
      <formula>0</formula>
    </cfRule>
  </conditionalFormatting>
  <conditionalFormatting sqref="Z53">
    <cfRule type="cellIs" dxfId="2" priority="1581" operator="greaterThan">
      <formula>0</formula>
    </cfRule>
  </conditionalFormatting>
  <conditionalFormatting sqref="Z54">
    <cfRule type="cellIs" dxfId="2" priority="1582" operator="greaterThan">
      <formula>0</formula>
    </cfRule>
  </conditionalFormatting>
  <conditionalFormatting sqref="Z55">
    <cfRule type="cellIs" dxfId="2" priority="1583" operator="greaterThan">
      <formula>0</formula>
    </cfRule>
  </conditionalFormatting>
  <conditionalFormatting sqref="Z56">
    <cfRule type="cellIs" dxfId="2" priority="1584" operator="greaterThan">
      <formula>0</formula>
    </cfRule>
  </conditionalFormatting>
  <conditionalFormatting sqref="Z57">
    <cfRule type="cellIs" dxfId="2" priority="1585" operator="greaterThan">
      <formula>0</formula>
    </cfRule>
  </conditionalFormatting>
  <conditionalFormatting sqref="Z58">
    <cfRule type="cellIs" dxfId="2" priority="1586" operator="greaterThan">
      <formula>0</formula>
    </cfRule>
  </conditionalFormatting>
  <conditionalFormatting sqref="Z59">
    <cfRule type="cellIs" dxfId="2" priority="1587" operator="greaterThan">
      <formula>0</formula>
    </cfRule>
  </conditionalFormatting>
  <conditionalFormatting sqref="Z60">
    <cfRule type="cellIs" dxfId="2" priority="1588" operator="greaterThan">
      <formula>0</formula>
    </cfRule>
  </conditionalFormatting>
  <conditionalFormatting sqref="Z61">
    <cfRule type="cellIs" dxfId="2" priority="1589" operator="greaterThan">
      <formula>0</formula>
    </cfRule>
  </conditionalFormatting>
  <conditionalFormatting sqref="Z62">
    <cfRule type="cellIs" dxfId="2" priority="1590" operator="greaterThan">
      <formula>0</formula>
    </cfRule>
  </conditionalFormatting>
  <conditionalFormatting sqref="Z63">
    <cfRule type="cellIs" dxfId="2" priority="1591" operator="greaterThan">
      <formula>0</formula>
    </cfRule>
  </conditionalFormatting>
  <conditionalFormatting sqref="Z64">
    <cfRule type="cellIs" dxfId="2" priority="1592" operator="greaterThan">
      <formula>0</formula>
    </cfRule>
  </conditionalFormatting>
  <conditionalFormatting sqref="Z65">
    <cfRule type="cellIs" dxfId="2" priority="1593" operator="greaterThan">
      <formula>0</formula>
    </cfRule>
  </conditionalFormatting>
  <conditionalFormatting sqref="Z66">
    <cfRule type="cellIs" dxfId="2" priority="1594" operator="greaterThan">
      <formula>0</formula>
    </cfRule>
  </conditionalFormatting>
  <conditionalFormatting sqref="Z67">
    <cfRule type="cellIs" dxfId="2" priority="1595" operator="greaterThan">
      <formula>0</formula>
    </cfRule>
  </conditionalFormatting>
  <conditionalFormatting sqref="Z68">
    <cfRule type="cellIs" dxfId="2" priority="1596" operator="greaterThan">
      <formula>0</formula>
    </cfRule>
  </conditionalFormatting>
  <conditionalFormatting sqref="Z69">
    <cfRule type="cellIs" dxfId="2" priority="1597" operator="greaterThan">
      <formula>0</formula>
    </cfRule>
  </conditionalFormatting>
  <conditionalFormatting sqref="Z70">
    <cfRule type="cellIs" dxfId="2" priority="1598" operator="greaterThan">
      <formula>0</formula>
    </cfRule>
  </conditionalFormatting>
  <conditionalFormatting sqref="Z71">
    <cfRule type="cellIs" dxfId="2" priority="1599" operator="greaterThan">
      <formula>0</formula>
    </cfRule>
  </conditionalFormatting>
  <conditionalFormatting sqref="Z72">
    <cfRule type="cellIs" dxfId="2" priority="1600" operator="greaterThan">
      <formula>0</formula>
    </cfRule>
  </conditionalFormatting>
  <conditionalFormatting sqref="Z73">
    <cfRule type="cellIs" dxfId="2" priority="1601" operator="greaterThan">
      <formula>0</formula>
    </cfRule>
  </conditionalFormatting>
  <conditionalFormatting sqref="Z74">
    <cfRule type="cellIs" dxfId="2" priority="1602" operator="greaterThan">
      <formula>0</formula>
    </cfRule>
  </conditionalFormatting>
  <conditionalFormatting sqref="Z75">
    <cfRule type="cellIs" dxfId="2" priority="1603" operator="greaterThan">
      <formula>0</formula>
    </cfRule>
  </conditionalFormatting>
  <conditionalFormatting sqref="Z76">
    <cfRule type="cellIs" dxfId="2" priority="1604" operator="greaterThan">
      <formula>0</formula>
    </cfRule>
  </conditionalFormatting>
  <conditionalFormatting sqref="Z77">
    <cfRule type="cellIs" dxfId="2" priority="1605" operator="greaterThan">
      <formula>0</formula>
    </cfRule>
  </conditionalFormatting>
  <conditionalFormatting sqref="Z78">
    <cfRule type="cellIs" dxfId="2" priority="1606" operator="greaterThan">
      <formula>0</formula>
    </cfRule>
  </conditionalFormatting>
  <conditionalFormatting sqref="Z79">
    <cfRule type="cellIs" dxfId="2" priority="1607" operator="greaterThan">
      <formula>0</formula>
    </cfRule>
  </conditionalFormatting>
  <conditionalFormatting sqref="Z80">
    <cfRule type="cellIs" dxfId="2" priority="1608" operator="greaterThan">
      <formula>0</formula>
    </cfRule>
  </conditionalFormatting>
  <conditionalFormatting sqref="Z81">
    <cfRule type="cellIs" dxfId="2" priority="1609" operator="greaterThan">
      <formula>0</formula>
    </cfRule>
  </conditionalFormatting>
  <conditionalFormatting sqref="Z82">
    <cfRule type="cellIs" dxfId="2" priority="1610" operator="greaterThan">
      <formula>0</formula>
    </cfRule>
  </conditionalFormatting>
  <conditionalFormatting sqref="Z83">
    <cfRule type="cellIs" dxfId="2" priority="1611" operator="greaterThan">
      <formula>0</formula>
    </cfRule>
  </conditionalFormatting>
  <conditionalFormatting sqref="Z84">
    <cfRule type="cellIs" dxfId="2" priority="1612" operator="greaterThan">
      <formula>0</formula>
    </cfRule>
  </conditionalFormatting>
  <conditionalFormatting sqref="Z85">
    <cfRule type="cellIs" dxfId="2" priority="1613" operator="greaterThan">
      <formula>0</formula>
    </cfRule>
  </conditionalFormatting>
  <conditionalFormatting sqref="Z86">
    <cfRule type="cellIs" dxfId="2" priority="1614" operator="greaterThan">
      <formula>0</formula>
    </cfRule>
  </conditionalFormatting>
  <conditionalFormatting sqref="Z87">
    <cfRule type="cellIs" dxfId="2" priority="1615" operator="greaterThan">
      <formula>0</formula>
    </cfRule>
  </conditionalFormatting>
  <conditionalFormatting sqref="Z88">
    <cfRule type="cellIs" dxfId="2" priority="1616" operator="greaterThan">
      <formula>0</formula>
    </cfRule>
  </conditionalFormatting>
  <conditionalFormatting sqref="Z89">
    <cfRule type="cellIs" dxfId="2" priority="1617" operator="greaterThan">
      <formula>0</formula>
    </cfRule>
  </conditionalFormatting>
  <conditionalFormatting sqref="Z90">
    <cfRule type="cellIs" dxfId="2" priority="1618" operator="greaterThan">
      <formula>0</formula>
    </cfRule>
  </conditionalFormatting>
  <conditionalFormatting sqref="Z91">
    <cfRule type="cellIs" dxfId="2" priority="1619" operator="greaterThan">
      <formula>0</formula>
    </cfRule>
  </conditionalFormatting>
  <conditionalFormatting sqref="Z92">
    <cfRule type="cellIs" dxfId="2" priority="1620" operator="greaterThan">
      <formula>0</formula>
    </cfRule>
  </conditionalFormatting>
  <conditionalFormatting sqref="Z93">
    <cfRule type="cellIs" dxfId="2" priority="1621" operator="greaterThan">
      <formula>0</formula>
    </cfRule>
  </conditionalFormatting>
  <conditionalFormatting sqref="Z94">
    <cfRule type="cellIs" dxfId="2" priority="1622" operator="greaterThan">
      <formula>0</formula>
    </cfRule>
  </conditionalFormatting>
  <conditionalFormatting sqref="Z95">
    <cfRule type="cellIs" dxfId="2" priority="1623" operator="greaterThan">
      <formula>0</formula>
    </cfRule>
  </conditionalFormatting>
  <conditionalFormatting sqref="Z96">
    <cfRule type="cellIs" dxfId="2" priority="1624" operator="greaterThan">
      <formula>0</formula>
    </cfRule>
  </conditionalFormatting>
  <conditionalFormatting sqref="Z97">
    <cfRule type="cellIs" dxfId="2" priority="1625" operator="greaterThan">
      <formula>0</formula>
    </cfRule>
  </conditionalFormatting>
  <conditionalFormatting sqref="Z98">
    <cfRule type="cellIs" dxfId="2" priority="1626" operator="greaterThan">
      <formula>0</formula>
    </cfRule>
  </conditionalFormatting>
  <conditionalFormatting sqref="Z99">
    <cfRule type="cellIs" dxfId="2" priority="1627" operator="greaterThan">
      <formula>0</formula>
    </cfRule>
  </conditionalFormatting>
  <conditionalFormatting sqref="Z100">
    <cfRule type="cellIs" dxfId="2" priority="1628" operator="greaterThan">
      <formula>0</formula>
    </cfRule>
  </conditionalFormatting>
  <conditionalFormatting sqref="Z101">
    <cfRule type="cellIs" dxfId="2" priority="1629" operator="greaterThan">
      <formula>0</formula>
    </cfRule>
  </conditionalFormatting>
  <conditionalFormatting sqref="Z102">
    <cfRule type="cellIs" dxfId="2" priority="1630" operator="greaterThan">
      <formula>0</formula>
    </cfRule>
  </conditionalFormatting>
  <conditionalFormatting sqref="Z103">
    <cfRule type="cellIs" dxfId="2" priority="1631" operator="greaterThan">
      <formula>0</formula>
    </cfRule>
  </conditionalFormatting>
  <conditionalFormatting sqref="C8">
    <cfRule type="cellIs" dxfId="7" priority="1632" operator="lessThan">
      <formula>49.85</formula>
    </cfRule>
  </conditionalFormatting>
  <conditionalFormatting sqref="C8">
    <cfRule type="cellIs" dxfId="8" priority="1633" operator="greaterThan">
      <formula>50.05</formula>
    </cfRule>
  </conditionalFormatting>
  <conditionalFormatting sqref="C9">
    <cfRule type="cellIs" dxfId="7" priority="1634" operator="lessThan">
      <formula>49.85</formula>
    </cfRule>
  </conditionalFormatting>
  <conditionalFormatting sqref="C9">
    <cfRule type="cellIs" dxfId="8" priority="1635" operator="greaterThan">
      <formula>50.05</formula>
    </cfRule>
  </conditionalFormatting>
  <conditionalFormatting sqref="C10">
    <cfRule type="cellIs" dxfId="7" priority="1636" operator="lessThan">
      <formula>49.85</formula>
    </cfRule>
  </conditionalFormatting>
  <conditionalFormatting sqref="C10">
    <cfRule type="cellIs" dxfId="8" priority="1637" operator="greaterThan">
      <formula>50.05</formula>
    </cfRule>
  </conditionalFormatting>
  <conditionalFormatting sqref="C11">
    <cfRule type="cellIs" dxfId="7" priority="1638" operator="lessThan">
      <formula>49.85</formula>
    </cfRule>
  </conditionalFormatting>
  <conditionalFormatting sqref="C11">
    <cfRule type="cellIs" dxfId="8" priority="1639" operator="greaterThan">
      <formula>50.05</formula>
    </cfRule>
  </conditionalFormatting>
  <conditionalFormatting sqref="C12">
    <cfRule type="cellIs" dxfId="7" priority="1640" operator="lessThan">
      <formula>49.85</formula>
    </cfRule>
  </conditionalFormatting>
  <conditionalFormatting sqref="C12">
    <cfRule type="cellIs" dxfId="8" priority="1641" operator="greaterThan">
      <formula>50.05</formula>
    </cfRule>
  </conditionalFormatting>
  <conditionalFormatting sqref="C13">
    <cfRule type="cellIs" dxfId="7" priority="1642" operator="lessThan">
      <formula>49.85</formula>
    </cfRule>
  </conditionalFormatting>
  <conditionalFormatting sqref="C13">
    <cfRule type="cellIs" dxfId="8" priority="1643" operator="greaterThan">
      <formula>50.05</formula>
    </cfRule>
  </conditionalFormatting>
  <conditionalFormatting sqref="C14">
    <cfRule type="cellIs" dxfId="7" priority="1644" operator="lessThan">
      <formula>49.85</formula>
    </cfRule>
  </conditionalFormatting>
  <conditionalFormatting sqref="C14">
    <cfRule type="cellIs" dxfId="8" priority="1645" operator="greaterThan">
      <formula>50.05</formula>
    </cfRule>
  </conditionalFormatting>
  <conditionalFormatting sqref="C15">
    <cfRule type="cellIs" dxfId="7" priority="1646" operator="lessThan">
      <formula>49.85</formula>
    </cfRule>
  </conditionalFormatting>
  <conditionalFormatting sqref="C15">
    <cfRule type="cellIs" dxfId="8" priority="1647" operator="greaterThan">
      <formula>50.05</formula>
    </cfRule>
  </conditionalFormatting>
  <conditionalFormatting sqref="C16">
    <cfRule type="cellIs" dxfId="7" priority="1648" operator="lessThan">
      <formula>49.85</formula>
    </cfRule>
  </conditionalFormatting>
  <conditionalFormatting sqref="C16">
    <cfRule type="cellIs" dxfId="8" priority="1649" operator="greaterThan">
      <formula>50.05</formula>
    </cfRule>
  </conditionalFormatting>
  <conditionalFormatting sqref="C17">
    <cfRule type="cellIs" dxfId="7" priority="1650" operator="lessThan">
      <formula>49.85</formula>
    </cfRule>
  </conditionalFormatting>
  <conditionalFormatting sqref="C17">
    <cfRule type="cellIs" dxfId="8" priority="1651" operator="greaterThan">
      <formula>50.05</formula>
    </cfRule>
  </conditionalFormatting>
  <conditionalFormatting sqref="C18">
    <cfRule type="cellIs" dxfId="7" priority="1652" operator="lessThan">
      <formula>49.85</formula>
    </cfRule>
  </conditionalFormatting>
  <conditionalFormatting sqref="C18">
    <cfRule type="cellIs" dxfId="8" priority="1653" operator="greaterThan">
      <formula>50.05</formula>
    </cfRule>
  </conditionalFormatting>
  <conditionalFormatting sqref="C19">
    <cfRule type="cellIs" dxfId="7" priority="1654" operator="lessThan">
      <formula>49.85</formula>
    </cfRule>
  </conditionalFormatting>
  <conditionalFormatting sqref="C19">
    <cfRule type="cellIs" dxfId="8" priority="1655" operator="greaterThan">
      <formula>50.05</formula>
    </cfRule>
  </conditionalFormatting>
  <conditionalFormatting sqref="C20">
    <cfRule type="cellIs" dxfId="7" priority="1656" operator="lessThan">
      <formula>49.85</formula>
    </cfRule>
  </conditionalFormatting>
  <conditionalFormatting sqref="C20">
    <cfRule type="cellIs" dxfId="8" priority="1657" operator="greaterThan">
      <formula>50.05</formula>
    </cfRule>
  </conditionalFormatting>
  <conditionalFormatting sqref="C21">
    <cfRule type="cellIs" dxfId="7" priority="1658" operator="lessThan">
      <formula>49.85</formula>
    </cfRule>
  </conditionalFormatting>
  <conditionalFormatting sqref="C21">
    <cfRule type="cellIs" dxfId="8" priority="1659" operator="greaterThan">
      <formula>50.05</formula>
    </cfRule>
  </conditionalFormatting>
  <conditionalFormatting sqref="C22">
    <cfRule type="cellIs" dxfId="7" priority="1660" operator="lessThan">
      <formula>49.85</formula>
    </cfRule>
  </conditionalFormatting>
  <conditionalFormatting sqref="C22">
    <cfRule type="cellIs" dxfId="8" priority="1661" operator="greaterThan">
      <formula>50.05</formula>
    </cfRule>
  </conditionalFormatting>
  <conditionalFormatting sqref="C23">
    <cfRule type="cellIs" dxfId="7" priority="1662" operator="lessThan">
      <formula>49.85</formula>
    </cfRule>
  </conditionalFormatting>
  <conditionalFormatting sqref="C23">
    <cfRule type="cellIs" dxfId="8" priority="1663" operator="greaterThan">
      <formula>50.05</formula>
    </cfRule>
  </conditionalFormatting>
  <conditionalFormatting sqref="C24">
    <cfRule type="cellIs" dxfId="7" priority="1664" operator="lessThan">
      <formula>49.85</formula>
    </cfRule>
  </conditionalFormatting>
  <conditionalFormatting sqref="C24">
    <cfRule type="cellIs" dxfId="8" priority="1665" operator="greaterThan">
      <formula>50.05</formula>
    </cfRule>
  </conditionalFormatting>
  <conditionalFormatting sqref="C25">
    <cfRule type="cellIs" dxfId="7" priority="1666" operator="lessThan">
      <formula>49.85</formula>
    </cfRule>
  </conditionalFormatting>
  <conditionalFormatting sqref="C25">
    <cfRule type="cellIs" dxfId="8" priority="1667" operator="greaterThan">
      <formula>50.05</formula>
    </cfRule>
  </conditionalFormatting>
  <conditionalFormatting sqref="C26">
    <cfRule type="cellIs" dxfId="7" priority="1668" operator="lessThan">
      <formula>49.85</formula>
    </cfRule>
  </conditionalFormatting>
  <conditionalFormatting sqref="C26">
    <cfRule type="cellIs" dxfId="8" priority="1669" operator="greaterThan">
      <formula>50.05</formula>
    </cfRule>
  </conditionalFormatting>
  <conditionalFormatting sqref="C27">
    <cfRule type="cellIs" dxfId="7" priority="1670" operator="lessThan">
      <formula>49.85</formula>
    </cfRule>
  </conditionalFormatting>
  <conditionalFormatting sqref="C27">
    <cfRule type="cellIs" dxfId="8" priority="1671" operator="greaterThan">
      <formula>50.05</formula>
    </cfRule>
  </conditionalFormatting>
  <conditionalFormatting sqref="C28">
    <cfRule type="cellIs" dxfId="7" priority="1672" operator="lessThan">
      <formula>49.85</formula>
    </cfRule>
  </conditionalFormatting>
  <conditionalFormatting sqref="C28">
    <cfRule type="cellIs" dxfId="8" priority="1673" operator="greaterThan">
      <formula>50.05</formula>
    </cfRule>
  </conditionalFormatting>
  <conditionalFormatting sqref="C29">
    <cfRule type="cellIs" dxfId="7" priority="1674" operator="lessThan">
      <formula>49.85</formula>
    </cfRule>
  </conditionalFormatting>
  <conditionalFormatting sqref="C29">
    <cfRule type="cellIs" dxfId="8" priority="1675" operator="greaterThan">
      <formula>50.05</formula>
    </cfRule>
  </conditionalFormatting>
  <conditionalFormatting sqref="C30">
    <cfRule type="cellIs" dxfId="7" priority="1676" operator="lessThan">
      <formula>49.85</formula>
    </cfRule>
  </conditionalFormatting>
  <conditionalFormatting sqref="C30">
    <cfRule type="cellIs" dxfId="8" priority="1677" operator="greaterThan">
      <formula>50.05</formula>
    </cfRule>
  </conditionalFormatting>
  <conditionalFormatting sqref="C31">
    <cfRule type="cellIs" dxfId="7" priority="1678" operator="lessThan">
      <formula>49.85</formula>
    </cfRule>
  </conditionalFormatting>
  <conditionalFormatting sqref="C31">
    <cfRule type="cellIs" dxfId="8" priority="1679" operator="greaterThan">
      <formula>50.05</formula>
    </cfRule>
  </conditionalFormatting>
  <conditionalFormatting sqref="C32">
    <cfRule type="cellIs" dxfId="7" priority="1680" operator="lessThan">
      <formula>49.85</formula>
    </cfRule>
  </conditionalFormatting>
  <conditionalFormatting sqref="C32">
    <cfRule type="cellIs" dxfId="8" priority="1681" operator="greaterThan">
      <formula>50.05</formula>
    </cfRule>
  </conditionalFormatting>
  <conditionalFormatting sqref="C33">
    <cfRule type="cellIs" dxfId="7" priority="1682" operator="lessThan">
      <formula>49.85</formula>
    </cfRule>
  </conditionalFormatting>
  <conditionalFormatting sqref="C33">
    <cfRule type="cellIs" dxfId="8" priority="1683" operator="greaterThan">
      <formula>50.05</formula>
    </cfRule>
  </conditionalFormatting>
  <conditionalFormatting sqref="C34">
    <cfRule type="cellIs" dxfId="7" priority="1684" operator="lessThan">
      <formula>49.85</formula>
    </cfRule>
  </conditionalFormatting>
  <conditionalFormatting sqref="C34">
    <cfRule type="cellIs" dxfId="8" priority="1685" operator="greaterThan">
      <formula>50.05</formula>
    </cfRule>
  </conditionalFormatting>
  <conditionalFormatting sqref="C35">
    <cfRule type="cellIs" dxfId="7" priority="1686" operator="lessThan">
      <formula>49.85</formula>
    </cfRule>
  </conditionalFormatting>
  <conditionalFormatting sqref="C35">
    <cfRule type="cellIs" dxfId="8" priority="1687" operator="greaterThan">
      <formula>50.05</formula>
    </cfRule>
  </conditionalFormatting>
  <conditionalFormatting sqref="C36">
    <cfRule type="cellIs" dxfId="7" priority="1688" operator="lessThan">
      <formula>49.85</formula>
    </cfRule>
  </conditionalFormatting>
  <conditionalFormatting sqref="C36">
    <cfRule type="cellIs" dxfId="8" priority="1689" operator="greaterThan">
      <formula>50.05</formula>
    </cfRule>
  </conditionalFormatting>
  <conditionalFormatting sqref="C37">
    <cfRule type="cellIs" dxfId="7" priority="1690" operator="lessThan">
      <formula>49.85</formula>
    </cfRule>
  </conditionalFormatting>
  <conditionalFormatting sqref="C37">
    <cfRule type="cellIs" dxfId="8" priority="1691" operator="greaterThan">
      <formula>50.05</formula>
    </cfRule>
  </conditionalFormatting>
  <conditionalFormatting sqref="C38">
    <cfRule type="cellIs" dxfId="7" priority="1692" operator="lessThan">
      <formula>49.85</formula>
    </cfRule>
  </conditionalFormatting>
  <conditionalFormatting sqref="C38">
    <cfRule type="cellIs" dxfId="8" priority="1693" operator="greaterThan">
      <formula>50.05</formula>
    </cfRule>
  </conditionalFormatting>
  <conditionalFormatting sqref="C39">
    <cfRule type="cellIs" dxfId="7" priority="1694" operator="lessThan">
      <formula>49.85</formula>
    </cfRule>
  </conditionalFormatting>
  <conditionalFormatting sqref="C39">
    <cfRule type="cellIs" dxfId="8" priority="1695" operator="greaterThan">
      <formula>50.05</formula>
    </cfRule>
  </conditionalFormatting>
  <conditionalFormatting sqref="C40">
    <cfRule type="cellIs" dxfId="7" priority="1696" operator="lessThan">
      <formula>49.85</formula>
    </cfRule>
  </conditionalFormatting>
  <conditionalFormatting sqref="C40">
    <cfRule type="cellIs" dxfId="8" priority="1697" operator="greaterThan">
      <formula>50.05</formula>
    </cfRule>
  </conditionalFormatting>
  <conditionalFormatting sqref="C41">
    <cfRule type="cellIs" dxfId="7" priority="1698" operator="lessThan">
      <formula>49.85</formula>
    </cfRule>
  </conditionalFormatting>
  <conditionalFormatting sqref="C41">
    <cfRule type="cellIs" dxfId="8" priority="1699" operator="greaterThan">
      <formula>50.05</formula>
    </cfRule>
  </conditionalFormatting>
  <conditionalFormatting sqref="C42">
    <cfRule type="cellIs" dxfId="7" priority="1700" operator="lessThan">
      <formula>49.85</formula>
    </cfRule>
  </conditionalFormatting>
  <conditionalFormatting sqref="C42">
    <cfRule type="cellIs" dxfId="8" priority="1701" operator="greaterThan">
      <formula>50.05</formula>
    </cfRule>
  </conditionalFormatting>
  <conditionalFormatting sqref="C43">
    <cfRule type="cellIs" dxfId="7" priority="1702" operator="lessThan">
      <formula>49.85</formula>
    </cfRule>
  </conditionalFormatting>
  <conditionalFormatting sqref="C43">
    <cfRule type="cellIs" dxfId="8" priority="1703" operator="greaterThan">
      <formula>50.05</formula>
    </cfRule>
  </conditionalFormatting>
  <conditionalFormatting sqref="C44">
    <cfRule type="cellIs" dxfId="7" priority="1704" operator="lessThan">
      <formula>49.85</formula>
    </cfRule>
  </conditionalFormatting>
  <conditionalFormatting sqref="C44">
    <cfRule type="cellIs" dxfId="8" priority="1705" operator="greaterThan">
      <formula>50.05</formula>
    </cfRule>
  </conditionalFormatting>
  <conditionalFormatting sqref="C45">
    <cfRule type="cellIs" dxfId="7" priority="1706" operator="lessThan">
      <formula>49.85</formula>
    </cfRule>
  </conditionalFormatting>
  <conditionalFormatting sqref="C45">
    <cfRule type="cellIs" dxfId="8" priority="1707" operator="greaterThan">
      <formula>50.05</formula>
    </cfRule>
  </conditionalFormatting>
  <conditionalFormatting sqref="C46">
    <cfRule type="cellIs" dxfId="7" priority="1708" operator="lessThan">
      <formula>49.85</formula>
    </cfRule>
  </conditionalFormatting>
  <conditionalFormatting sqref="C46">
    <cfRule type="cellIs" dxfId="8" priority="1709" operator="greaterThan">
      <formula>50.05</formula>
    </cfRule>
  </conditionalFormatting>
  <conditionalFormatting sqref="C47">
    <cfRule type="cellIs" dxfId="7" priority="1710" operator="lessThan">
      <formula>49.85</formula>
    </cfRule>
  </conditionalFormatting>
  <conditionalFormatting sqref="C47">
    <cfRule type="cellIs" dxfId="8" priority="1711" operator="greaterThan">
      <formula>50.05</formula>
    </cfRule>
  </conditionalFormatting>
  <conditionalFormatting sqref="C48">
    <cfRule type="cellIs" dxfId="7" priority="1712" operator="lessThan">
      <formula>49.85</formula>
    </cfRule>
  </conditionalFormatting>
  <conditionalFormatting sqref="C48">
    <cfRule type="cellIs" dxfId="8" priority="1713" operator="greaterThan">
      <formula>50.05</formula>
    </cfRule>
  </conditionalFormatting>
  <conditionalFormatting sqref="C49">
    <cfRule type="cellIs" dxfId="7" priority="1714" operator="lessThan">
      <formula>49.85</formula>
    </cfRule>
  </conditionalFormatting>
  <conditionalFormatting sqref="C49">
    <cfRule type="cellIs" dxfId="8" priority="1715" operator="greaterThan">
      <formula>50.05</formula>
    </cfRule>
  </conditionalFormatting>
  <conditionalFormatting sqref="C50">
    <cfRule type="cellIs" dxfId="7" priority="1716" operator="lessThan">
      <formula>49.85</formula>
    </cfRule>
  </conditionalFormatting>
  <conditionalFormatting sqref="C50">
    <cfRule type="cellIs" dxfId="8" priority="1717" operator="greaterThan">
      <formula>50.05</formula>
    </cfRule>
  </conditionalFormatting>
  <conditionalFormatting sqref="C51">
    <cfRule type="cellIs" dxfId="7" priority="1718" operator="lessThan">
      <formula>49.85</formula>
    </cfRule>
  </conditionalFormatting>
  <conditionalFormatting sqref="C51">
    <cfRule type="cellIs" dxfId="8" priority="1719" operator="greaterThan">
      <formula>50.05</formula>
    </cfRule>
  </conditionalFormatting>
  <conditionalFormatting sqref="C52">
    <cfRule type="cellIs" dxfId="7" priority="1720" operator="lessThan">
      <formula>49.85</formula>
    </cfRule>
  </conditionalFormatting>
  <conditionalFormatting sqref="C52">
    <cfRule type="cellIs" dxfId="8" priority="1721" operator="greaterThan">
      <formula>50.05</formula>
    </cfRule>
  </conditionalFormatting>
  <conditionalFormatting sqref="C53">
    <cfRule type="cellIs" dxfId="7" priority="1722" operator="lessThan">
      <formula>49.85</formula>
    </cfRule>
  </conditionalFormatting>
  <conditionalFormatting sqref="C53">
    <cfRule type="cellIs" dxfId="8" priority="1723" operator="greaterThan">
      <formula>50.05</formula>
    </cfRule>
  </conditionalFormatting>
  <conditionalFormatting sqref="C54">
    <cfRule type="cellIs" dxfId="7" priority="1724" operator="lessThan">
      <formula>49.85</formula>
    </cfRule>
  </conditionalFormatting>
  <conditionalFormatting sqref="C54">
    <cfRule type="cellIs" dxfId="8" priority="1725" operator="greaterThan">
      <formula>50.05</formula>
    </cfRule>
  </conditionalFormatting>
  <conditionalFormatting sqref="C55">
    <cfRule type="cellIs" dxfId="7" priority="1726" operator="lessThan">
      <formula>49.85</formula>
    </cfRule>
  </conditionalFormatting>
  <conditionalFormatting sqref="C55">
    <cfRule type="cellIs" dxfId="8" priority="1727" operator="greaterThan">
      <formula>50.05</formula>
    </cfRule>
  </conditionalFormatting>
  <conditionalFormatting sqref="C56">
    <cfRule type="cellIs" dxfId="7" priority="1728" operator="lessThan">
      <formula>49.85</formula>
    </cfRule>
  </conditionalFormatting>
  <conditionalFormatting sqref="C56">
    <cfRule type="cellIs" dxfId="8" priority="1729" operator="greaterThan">
      <formula>50.05</formula>
    </cfRule>
  </conditionalFormatting>
  <conditionalFormatting sqref="C57">
    <cfRule type="cellIs" dxfId="7" priority="1730" operator="lessThan">
      <formula>49.85</formula>
    </cfRule>
  </conditionalFormatting>
  <conditionalFormatting sqref="C57">
    <cfRule type="cellIs" dxfId="8" priority="1731" operator="greaterThan">
      <formula>50.05</formula>
    </cfRule>
  </conditionalFormatting>
  <conditionalFormatting sqref="C58">
    <cfRule type="cellIs" dxfId="7" priority="1732" operator="lessThan">
      <formula>49.85</formula>
    </cfRule>
  </conditionalFormatting>
  <conditionalFormatting sqref="C58">
    <cfRule type="cellIs" dxfId="8" priority="1733" operator="greaterThan">
      <formula>50.05</formula>
    </cfRule>
  </conditionalFormatting>
  <conditionalFormatting sqref="C59">
    <cfRule type="cellIs" dxfId="7" priority="1734" operator="lessThan">
      <formula>49.85</formula>
    </cfRule>
  </conditionalFormatting>
  <conditionalFormatting sqref="C59">
    <cfRule type="cellIs" dxfId="8" priority="1735" operator="greaterThan">
      <formula>50.05</formula>
    </cfRule>
  </conditionalFormatting>
  <conditionalFormatting sqref="C60">
    <cfRule type="cellIs" dxfId="7" priority="1736" operator="lessThan">
      <formula>49.85</formula>
    </cfRule>
  </conditionalFormatting>
  <conditionalFormatting sqref="C60">
    <cfRule type="cellIs" dxfId="8" priority="1737" operator="greaterThan">
      <formula>50.05</formula>
    </cfRule>
  </conditionalFormatting>
  <conditionalFormatting sqref="C61">
    <cfRule type="cellIs" dxfId="7" priority="1738" operator="lessThan">
      <formula>49.85</formula>
    </cfRule>
  </conditionalFormatting>
  <conditionalFormatting sqref="C61">
    <cfRule type="cellIs" dxfId="8" priority="1739" operator="greaterThan">
      <formula>50.05</formula>
    </cfRule>
  </conditionalFormatting>
  <conditionalFormatting sqref="C62">
    <cfRule type="cellIs" dxfId="7" priority="1740" operator="lessThan">
      <formula>49.85</formula>
    </cfRule>
  </conditionalFormatting>
  <conditionalFormatting sqref="C62">
    <cfRule type="cellIs" dxfId="8" priority="1741" operator="greaterThan">
      <formula>50.05</formula>
    </cfRule>
  </conditionalFormatting>
  <conditionalFormatting sqref="C63">
    <cfRule type="cellIs" dxfId="7" priority="1742" operator="lessThan">
      <formula>49.85</formula>
    </cfRule>
  </conditionalFormatting>
  <conditionalFormatting sqref="C63">
    <cfRule type="cellIs" dxfId="8" priority="1743" operator="greaterThan">
      <formula>50.05</formula>
    </cfRule>
  </conditionalFormatting>
  <conditionalFormatting sqref="C64">
    <cfRule type="cellIs" dxfId="7" priority="1744" operator="lessThan">
      <formula>49.85</formula>
    </cfRule>
  </conditionalFormatting>
  <conditionalFormatting sqref="C64">
    <cfRule type="cellIs" dxfId="8" priority="1745" operator="greaterThan">
      <formula>50.05</formula>
    </cfRule>
  </conditionalFormatting>
  <conditionalFormatting sqref="C65">
    <cfRule type="cellIs" dxfId="7" priority="1746" operator="lessThan">
      <formula>49.85</formula>
    </cfRule>
  </conditionalFormatting>
  <conditionalFormatting sqref="C65">
    <cfRule type="cellIs" dxfId="8" priority="1747" operator="greaterThan">
      <formula>50.05</formula>
    </cfRule>
  </conditionalFormatting>
  <conditionalFormatting sqref="C66">
    <cfRule type="cellIs" dxfId="7" priority="1748" operator="lessThan">
      <formula>49.85</formula>
    </cfRule>
  </conditionalFormatting>
  <conditionalFormatting sqref="C66">
    <cfRule type="cellIs" dxfId="8" priority="1749" operator="greaterThan">
      <formula>50.05</formula>
    </cfRule>
  </conditionalFormatting>
  <conditionalFormatting sqref="C67">
    <cfRule type="cellIs" dxfId="7" priority="1750" operator="lessThan">
      <formula>49.85</formula>
    </cfRule>
  </conditionalFormatting>
  <conditionalFormatting sqref="C67">
    <cfRule type="cellIs" dxfId="8" priority="1751" operator="greaterThan">
      <formula>50.05</formula>
    </cfRule>
  </conditionalFormatting>
  <conditionalFormatting sqref="C68">
    <cfRule type="cellIs" dxfId="7" priority="1752" operator="lessThan">
      <formula>49.85</formula>
    </cfRule>
  </conditionalFormatting>
  <conditionalFormatting sqref="C68">
    <cfRule type="cellIs" dxfId="8" priority="1753" operator="greaterThan">
      <formula>50.05</formula>
    </cfRule>
  </conditionalFormatting>
  <conditionalFormatting sqref="C69">
    <cfRule type="cellIs" dxfId="7" priority="1754" operator="lessThan">
      <formula>49.85</formula>
    </cfRule>
  </conditionalFormatting>
  <conditionalFormatting sqref="C69">
    <cfRule type="cellIs" dxfId="8" priority="1755" operator="greaterThan">
      <formula>50.05</formula>
    </cfRule>
  </conditionalFormatting>
  <conditionalFormatting sqref="C70">
    <cfRule type="cellIs" dxfId="7" priority="1756" operator="lessThan">
      <formula>49.85</formula>
    </cfRule>
  </conditionalFormatting>
  <conditionalFormatting sqref="C70">
    <cfRule type="cellIs" dxfId="8" priority="1757" operator="greaterThan">
      <formula>50.05</formula>
    </cfRule>
  </conditionalFormatting>
  <conditionalFormatting sqref="C71">
    <cfRule type="cellIs" dxfId="7" priority="1758" operator="lessThan">
      <formula>49.85</formula>
    </cfRule>
  </conditionalFormatting>
  <conditionalFormatting sqref="C71">
    <cfRule type="cellIs" dxfId="8" priority="1759" operator="greaterThan">
      <formula>50.05</formula>
    </cfRule>
  </conditionalFormatting>
  <conditionalFormatting sqref="C72">
    <cfRule type="cellIs" dxfId="7" priority="1760" operator="lessThan">
      <formula>49.85</formula>
    </cfRule>
  </conditionalFormatting>
  <conditionalFormatting sqref="C72">
    <cfRule type="cellIs" dxfId="8" priority="1761" operator="greaterThan">
      <formula>50.05</formula>
    </cfRule>
  </conditionalFormatting>
  <conditionalFormatting sqref="C73">
    <cfRule type="cellIs" dxfId="7" priority="1762" operator="lessThan">
      <formula>49.85</formula>
    </cfRule>
  </conditionalFormatting>
  <conditionalFormatting sqref="C73">
    <cfRule type="cellIs" dxfId="8" priority="1763" operator="greaterThan">
      <formula>50.05</formula>
    </cfRule>
  </conditionalFormatting>
  <conditionalFormatting sqref="C74">
    <cfRule type="cellIs" dxfId="7" priority="1764" operator="lessThan">
      <formula>49.85</formula>
    </cfRule>
  </conditionalFormatting>
  <conditionalFormatting sqref="C74">
    <cfRule type="cellIs" dxfId="8" priority="1765" operator="greaterThan">
      <formula>50.05</formula>
    </cfRule>
  </conditionalFormatting>
  <conditionalFormatting sqref="C75">
    <cfRule type="cellIs" dxfId="7" priority="1766" operator="lessThan">
      <formula>49.85</formula>
    </cfRule>
  </conditionalFormatting>
  <conditionalFormatting sqref="C75">
    <cfRule type="cellIs" dxfId="8" priority="1767" operator="greaterThan">
      <formula>50.05</formula>
    </cfRule>
  </conditionalFormatting>
  <conditionalFormatting sqref="C76">
    <cfRule type="cellIs" dxfId="7" priority="1768" operator="lessThan">
      <formula>49.85</formula>
    </cfRule>
  </conditionalFormatting>
  <conditionalFormatting sqref="C76">
    <cfRule type="cellIs" dxfId="8" priority="1769" operator="greaterThan">
      <formula>50.05</formula>
    </cfRule>
  </conditionalFormatting>
  <conditionalFormatting sqref="C77">
    <cfRule type="cellIs" dxfId="7" priority="1770" operator="lessThan">
      <formula>49.85</formula>
    </cfRule>
  </conditionalFormatting>
  <conditionalFormatting sqref="C77">
    <cfRule type="cellIs" dxfId="8" priority="1771" operator="greaterThan">
      <formula>50.05</formula>
    </cfRule>
  </conditionalFormatting>
  <conditionalFormatting sqref="C78">
    <cfRule type="cellIs" dxfId="7" priority="1772" operator="lessThan">
      <formula>49.85</formula>
    </cfRule>
  </conditionalFormatting>
  <conditionalFormatting sqref="C78">
    <cfRule type="cellIs" dxfId="8" priority="1773" operator="greaterThan">
      <formula>50.05</formula>
    </cfRule>
  </conditionalFormatting>
  <conditionalFormatting sqref="C79">
    <cfRule type="cellIs" dxfId="7" priority="1774" operator="lessThan">
      <formula>49.85</formula>
    </cfRule>
  </conditionalFormatting>
  <conditionalFormatting sqref="C79">
    <cfRule type="cellIs" dxfId="8" priority="1775" operator="greaterThan">
      <formula>50.05</formula>
    </cfRule>
  </conditionalFormatting>
  <conditionalFormatting sqref="C80">
    <cfRule type="cellIs" dxfId="7" priority="1776" operator="lessThan">
      <formula>49.85</formula>
    </cfRule>
  </conditionalFormatting>
  <conditionalFormatting sqref="C80">
    <cfRule type="cellIs" dxfId="8" priority="1777" operator="greaterThan">
      <formula>50.05</formula>
    </cfRule>
  </conditionalFormatting>
  <conditionalFormatting sqref="C81">
    <cfRule type="cellIs" dxfId="7" priority="1778" operator="lessThan">
      <formula>49.85</formula>
    </cfRule>
  </conditionalFormatting>
  <conditionalFormatting sqref="C81">
    <cfRule type="cellIs" dxfId="8" priority="1779" operator="greaterThan">
      <formula>50.05</formula>
    </cfRule>
  </conditionalFormatting>
  <conditionalFormatting sqref="C82">
    <cfRule type="cellIs" dxfId="7" priority="1780" operator="lessThan">
      <formula>49.85</formula>
    </cfRule>
  </conditionalFormatting>
  <conditionalFormatting sqref="C82">
    <cfRule type="cellIs" dxfId="8" priority="1781" operator="greaterThan">
      <formula>50.05</formula>
    </cfRule>
  </conditionalFormatting>
  <conditionalFormatting sqref="C83">
    <cfRule type="cellIs" dxfId="7" priority="1782" operator="lessThan">
      <formula>49.85</formula>
    </cfRule>
  </conditionalFormatting>
  <conditionalFormatting sqref="C83">
    <cfRule type="cellIs" dxfId="8" priority="1783" operator="greaterThan">
      <formula>50.05</formula>
    </cfRule>
  </conditionalFormatting>
  <conditionalFormatting sqref="C84">
    <cfRule type="cellIs" dxfId="7" priority="1784" operator="lessThan">
      <formula>49.85</formula>
    </cfRule>
  </conditionalFormatting>
  <conditionalFormatting sqref="C84">
    <cfRule type="cellIs" dxfId="8" priority="1785" operator="greaterThan">
      <formula>50.05</formula>
    </cfRule>
  </conditionalFormatting>
  <conditionalFormatting sqref="C85">
    <cfRule type="cellIs" dxfId="7" priority="1786" operator="lessThan">
      <formula>49.85</formula>
    </cfRule>
  </conditionalFormatting>
  <conditionalFormatting sqref="C85">
    <cfRule type="cellIs" dxfId="8" priority="1787" operator="greaterThan">
      <formula>50.05</formula>
    </cfRule>
  </conditionalFormatting>
  <conditionalFormatting sqref="C86">
    <cfRule type="cellIs" dxfId="7" priority="1788" operator="lessThan">
      <formula>49.85</formula>
    </cfRule>
  </conditionalFormatting>
  <conditionalFormatting sqref="C86">
    <cfRule type="cellIs" dxfId="8" priority="1789" operator="greaterThan">
      <formula>50.05</formula>
    </cfRule>
  </conditionalFormatting>
  <conditionalFormatting sqref="C87">
    <cfRule type="cellIs" dxfId="7" priority="1790" operator="lessThan">
      <formula>49.85</formula>
    </cfRule>
  </conditionalFormatting>
  <conditionalFormatting sqref="C87">
    <cfRule type="cellIs" dxfId="8" priority="1791" operator="greaterThan">
      <formula>50.05</formula>
    </cfRule>
  </conditionalFormatting>
  <conditionalFormatting sqref="C88">
    <cfRule type="cellIs" dxfId="7" priority="1792" operator="lessThan">
      <formula>49.85</formula>
    </cfRule>
  </conditionalFormatting>
  <conditionalFormatting sqref="C88">
    <cfRule type="cellIs" dxfId="8" priority="1793" operator="greaterThan">
      <formula>50.05</formula>
    </cfRule>
  </conditionalFormatting>
  <conditionalFormatting sqref="C89">
    <cfRule type="cellIs" dxfId="7" priority="1794" operator="lessThan">
      <formula>49.85</formula>
    </cfRule>
  </conditionalFormatting>
  <conditionalFormatting sqref="C89">
    <cfRule type="cellIs" dxfId="8" priority="1795" operator="greaterThan">
      <formula>50.05</formula>
    </cfRule>
  </conditionalFormatting>
  <conditionalFormatting sqref="C90">
    <cfRule type="cellIs" dxfId="7" priority="1796" operator="lessThan">
      <formula>49.85</formula>
    </cfRule>
  </conditionalFormatting>
  <conditionalFormatting sqref="C90">
    <cfRule type="cellIs" dxfId="8" priority="1797" operator="greaterThan">
      <formula>50.05</formula>
    </cfRule>
  </conditionalFormatting>
  <conditionalFormatting sqref="C91">
    <cfRule type="cellIs" dxfId="7" priority="1798" operator="lessThan">
      <formula>49.85</formula>
    </cfRule>
  </conditionalFormatting>
  <conditionalFormatting sqref="C91">
    <cfRule type="cellIs" dxfId="8" priority="1799" operator="greaterThan">
      <formula>50.05</formula>
    </cfRule>
  </conditionalFormatting>
  <conditionalFormatting sqref="C92">
    <cfRule type="cellIs" dxfId="7" priority="1800" operator="lessThan">
      <formula>49.85</formula>
    </cfRule>
  </conditionalFormatting>
  <conditionalFormatting sqref="C92">
    <cfRule type="cellIs" dxfId="8" priority="1801" operator="greaterThan">
      <formula>50.05</formula>
    </cfRule>
  </conditionalFormatting>
  <conditionalFormatting sqref="C93">
    <cfRule type="cellIs" dxfId="7" priority="1802" operator="lessThan">
      <formula>49.85</formula>
    </cfRule>
  </conditionalFormatting>
  <conditionalFormatting sqref="C93">
    <cfRule type="cellIs" dxfId="8" priority="1803" operator="greaterThan">
      <formula>50.05</formula>
    </cfRule>
  </conditionalFormatting>
  <conditionalFormatting sqref="C94">
    <cfRule type="cellIs" dxfId="7" priority="1804" operator="lessThan">
      <formula>49.85</formula>
    </cfRule>
  </conditionalFormatting>
  <conditionalFormatting sqref="C94">
    <cfRule type="cellIs" dxfId="8" priority="1805" operator="greaterThan">
      <formula>50.05</formula>
    </cfRule>
  </conditionalFormatting>
  <conditionalFormatting sqref="C95">
    <cfRule type="cellIs" dxfId="7" priority="1806" operator="lessThan">
      <formula>49.85</formula>
    </cfRule>
  </conditionalFormatting>
  <conditionalFormatting sqref="C95">
    <cfRule type="cellIs" dxfId="8" priority="1807" operator="greaterThan">
      <formula>50.05</formula>
    </cfRule>
  </conditionalFormatting>
  <conditionalFormatting sqref="C96">
    <cfRule type="cellIs" dxfId="7" priority="1808" operator="lessThan">
      <formula>49.85</formula>
    </cfRule>
  </conditionalFormatting>
  <conditionalFormatting sqref="C96">
    <cfRule type="cellIs" dxfId="8" priority="1809" operator="greaterThan">
      <formula>50.05</formula>
    </cfRule>
  </conditionalFormatting>
  <conditionalFormatting sqref="C97">
    <cfRule type="cellIs" dxfId="7" priority="1810" operator="lessThan">
      <formula>49.85</formula>
    </cfRule>
  </conditionalFormatting>
  <conditionalFormatting sqref="C97">
    <cfRule type="cellIs" dxfId="8" priority="1811" operator="greaterThan">
      <formula>50.05</formula>
    </cfRule>
  </conditionalFormatting>
  <conditionalFormatting sqref="C98">
    <cfRule type="cellIs" dxfId="7" priority="1812" operator="lessThan">
      <formula>49.85</formula>
    </cfRule>
  </conditionalFormatting>
  <conditionalFormatting sqref="C98">
    <cfRule type="cellIs" dxfId="8" priority="1813" operator="greaterThan">
      <formula>50.05</formula>
    </cfRule>
  </conditionalFormatting>
  <conditionalFormatting sqref="C99">
    <cfRule type="cellIs" dxfId="7" priority="1814" operator="lessThan">
      <formula>49.85</formula>
    </cfRule>
  </conditionalFormatting>
  <conditionalFormatting sqref="C99">
    <cfRule type="cellIs" dxfId="8" priority="1815" operator="greaterThan">
      <formula>50.05</formula>
    </cfRule>
  </conditionalFormatting>
  <conditionalFormatting sqref="C100">
    <cfRule type="cellIs" dxfId="7" priority="1816" operator="lessThan">
      <formula>49.85</formula>
    </cfRule>
  </conditionalFormatting>
  <conditionalFormatting sqref="C100">
    <cfRule type="cellIs" dxfId="8" priority="1817" operator="greaterThan">
      <formula>50.05</formula>
    </cfRule>
  </conditionalFormatting>
  <conditionalFormatting sqref="C101">
    <cfRule type="cellIs" dxfId="7" priority="1818" operator="lessThan">
      <formula>49.85</formula>
    </cfRule>
  </conditionalFormatting>
  <conditionalFormatting sqref="C101">
    <cfRule type="cellIs" dxfId="8" priority="1819" operator="greaterThan">
      <formula>50.05</formula>
    </cfRule>
  </conditionalFormatting>
  <conditionalFormatting sqref="C102">
    <cfRule type="cellIs" dxfId="7" priority="1820" operator="lessThan">
      <formula>49.85</formula>
    </cfRule>
  </conditionalFormatting>
  <conditionalFormatting sqref="C102">
    <cfRule type="cellIs" dxfId="8" priority="1821" operator="greaterThan">
      <formula>50.05</formula>
    </cfRule>
  </conditionalFormatting>
  <conditionalFormatting sqref="C103">
    <cfRule type="cellIs" dxfId="7" priority="1822" operator="lessThan">
      <formula>49.85</formula>
    </cfRule>
  </conditionalFormatting>
  <conditionalFormatting sqref="C103">
    <cfRule type="cellIs" dxfId="8" priority="1823" operator="greaterThan">
      <formula>50.05</formula>
    </cfRule>
  </conditionalFormatting>
  <conditionalFormatting sqref="L8">
    <cfRule type="cellIs" dxfId="2" priority="1824" operator="greaterThan">
      <formula>0</formula>
    </cfRule>
  </conditionalFormatting>
  <conditionalFormatting sqref="O8">
    <cfRule type="cellIs" dxfId="2" priority="1825" operator="greaterThan">
      <formula>0</formula>
    </cfRule>
  </conditionalFormatting>
  <conditionalFormatting sqref="O8">
    <cfRule type="cellIs" dxfId="2" priority="1826" operator="greaterThan">
      <formula>0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-0.03417159242462511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303.128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59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85">
      <c r="A8" s="61">
        <v>0</v>
      </c>
      <c r="B8" s="62">
        <v>0.0104166666666667</v>
      </c>
      <c r="C8" s="63">
        <v>50.03</v>
      </c>
      <c r="D8" s="64">
        <f>ROUND(C8,2)</f>
        <v>50.03</v>
      </c>
      <c r="E8" s="65">
        <v>121.25</v>
      </c>
      <c r="F8" s="66">
        <v>0</v>
      </c>
      <c r="G8" s="67">
        <v>0</v>
      </c>
      <c r="H8" s="68">
        <f>MAX(G8,-0.12*F8)</f>
        <v>0</v>
      </c>
      <c r="I8" s="68">
        <f>IF(ABS(F8)&lt;=10,0.5,IF(ABS(F8)&lt;=25,1,IF(ABS(F8)&lt;=100,2,10)))</f>
        <v>0.5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0</v>
      </c>
      <c r="T8" s="65">
        <f>MIN($T$6/100*F8,200)</f>
        <v>0</v>
      </c>
      <c r="U8" s="65">
        <f>MIN($U$6/100*F8,250)</f>
        <v>0</v>
      </c>
      <c r="V8" s="65">
        <v>0.2</v>
      </c>
      <c r="W8" s="65">
        <v>0.2</v>
      </c>
      <c r="X8" s="65">
        <v>0.6</v>
      </c>
      <c r="Y8" s="151">
        <f>IF(AND(D8&lt;49.85,G8&gt;0),$C$2*ABS(G8)/40000,(SUMPRODUCT(--(G8&gt;$S8:$U8),(G8-$S8:$U8),($V8:$X8)))*E8/40000)</f>
        <v>0</v>
      </c>
      <c r="Z8" s="151">
        <f>IF(AND(C8&gt;=50.1,G8&lt;0),($A$2)*ABS(G8)/40000,0)</f>
        <v>0</v>
      </c>
      <c r="AA8" s="73">
        <f>R8+Y8+Z8</f>
        <v>0</v>
      </c>
      <c r="AB8" s="69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85">
      <c r="A9" s="76">
        <v>0.0104166666666667</v>
      </c>
      <c r="B9" s="77">
        <v>0.0208333333333333</v>
      </c>
      <c r="C9" s="78">
        <v>49.95</v>
      </c>
      <c r="D9" s="79">
        <f>ROUND(C9,2)</f>
        <v>49.95</v>
      </c>
      <c r="E9" s="65">
        <v>458.4</v>
      </c>
      <c r="F9" s="66">
        <v>0</v>
      </c>
      <c r="G9" s="80">
        <v>0</v>
      </c>
      <c r="H9" s="68">
        <f>MAX(G9,-0.12*F9)</f>
        <v>0</v>
      </c>
      <c r="I9" s="68">
        <f>IF(ABS(F9)&lt;=10,0.5,IF(ABS(F9)&lt;=25,1,IF(ABS(F9)&lt;=100,2,10)))</f>
        <v>0.5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0</v>
      </c>
      <c r="T9" s="65">
        <f>MIN($T$6/100*F9,200)</f>
        <v>0</v>
      </c>
      <c r="U9" s="65">
        <f>MIN($U$6/100*F9,250)</f>
        <v>0</v>
      </c>
      <c r="V9" s="65">
        <v>0.2</v>
      </c>
      <c r="W9" s="65">
        <v>0.2</v>
      </c>
      <c r="X9" s="65">
        <v>0.6</v>
      </c>
      <c r="Y9" s="152">
        <f>IF(AND(D9&lt;49.85,G9&gt;0),$C$2*ABS(G9)/40000,(SUMPRODUCT(--(G9&gt;$S9:$U9),(G9-$S9:$U9),($V9:$X9)))*E9/40000)</f>
        <v>0</v>
      </c>
      <c r="Z9" s="151">
        <f>IF(AND(C9&gt;=50.1,G9&lt;0),($A$2)*ABS(G9)/40000,0)</f>
        <v>0</v>
      </c>
      <c r="AA9" s="73">
        <f>R9+Y9+Z9</f>
        <v>0</v>
      </c>
      <c r="AB9" s="148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85">
      <c r="A10" s="76">
        <v>0.0208333333333333</v>
      </c>
      <c r="B10" s="77">
        <v>0.03125</v>
      </c>
      <c r="C10" s="78">
        <v>49.99</v>
      </c>
      <c r="D10" s="79">
        <f>ROUND(C10,2)</f>
        <v>49.99</v>
      </c>
      <c r="E10" s="65">
        <v>334.18</v>
      </c>
      <c r="F10" s="66">
        <v>0</v>
      </c>
      <c r="G10" s="80">
        <v>0</v>
      </c>
      <c r="H10" s="68">
        <f>MAX(G10,-0.12*F10)</f>
        <v>0</v>
      </c>
      <c r="I10" s="68">
        <f>IF(ABS(F10)&lt;=10,0.5,IF(ABS(F10)&lt;=25,1,IF(ABS(F10)&lt;=100,2,10)))</f>
        <v>0.5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0</v>
      </c>
      <c r="T10" s="65">
        <f>MIN($T$6/100*F10,200)</f>
        <v>0</v>
      </c>
      <c r="U10" s="65">
        <f>MIN($U$6/100*F10,250)</f>
        <v>0</v>
      </c>
      <c r="V10" s="65">
        <v>0.2</v>
      </c>
      <c r="W10" s="65">
        <v>0.2</v>
      </c>
      <c r="X10" s="65">
        <v>0.6</v>
      </c>
      <c r="Y10" s="152">
        <f>IF(AND(D10&lt;49.85,G10&gt;0),$C$2*ABS(G10)/40000,(SUMPRODUCT(--(G10&gt;$S10:$U10),(G10-$S10:$U10),($V10:$X10)))*E10/40000)</f>
        <v>0</v>
      </c>
      <c r="Z10" s="151">
        <f>IF(AND(C10&gt;=50.1,G10&lt;0),($A$2)*ABS(G10)/40000,0)</f>
        <v>0</v>
      </c>
      <c r="AA10" s="73">
        <f>R10+Y10+Z10</f>
        <v>0</v>
      </c>
      <c r="AB10" s="148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85">
      <c r="A11" s="76">
        <v>0.03125</v>
      </c>
      <c r="B11" s="77">
        <v>0.0416666666666667</v>
      </c>
      <c r="C11" s="78">
        <v>49.94</v>
      </c>
      <c r="D11" s="79">
        <f>ROUND(C11,2)</f>
        <v>49.94</v>
      </c>
      <c r="E11" s="65">
        <v>489.46</v>
      </c>
      <c r="F11" s="66">
        <v>0</v>
      </c>
      <c r="G11" s="80">
        <v>0</v>
      </c>
      <c r="H11" s="68">
        <f>MAX(G11,-0.12*F11)</f>
        <v>0</v>
      </c>
      <c r="I11" s="68">
        <f>IF(ABS(F11)&lt;=10,0.5,IF(ABS(F11)&lt;=25,1,IF(ABS(F11)&lt;=100,2,10)))</f>
        <v>0.5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0</v>
      </c>
      <c r="T11" s="65">
        <f>MIN($T$6/100*F11,200)</f>
        <v>0</v>
      </c>
      <c r="U11" s="65">
        <f>MIN($U$6/100*F11,250)</f>
        <v>0</v>
      </c>
      <c r="V11" s="65">
        <v>0.2</v>
      </c>
      <c r="W11" s="65">
        <v>0.2</v>
      </c>
      <c r="X11" s="65">
        <v>0.6</v>
      </c>
      <c r="Y11" s="152">
        <f>IF(AND(D11&lt;49.85,G11&gt;0),$C$2*ABS(G11)/40000,(SUMPRODUCT(--(G11&gt;$S11:$U11),(G11-$S11:$U11),($V11:$X11)))*E11/40000)</f>
        <v>0</v>
      </c>
      <c r="Z11" s="151">
        <f>IF(AND(C11&gt;=50.1,G11&lt;0),($A$2)*ABS(G11)/40000,0)</f>
        <v>0</v>
      </c>
      <c r="AA11" s="73">
        <f>R11+Y11+Z11</f>
        <v>0</v>
      </c>
      <c r="AB11" s="148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85">
      <c r="A12" s="76">
        <v>0.0416666666666667</v>
      </c>
      <c r="B12" s="77">
        <v>0.0520833333333334</v>
      </c>
      <c r="C12" s="78">
        <v>49.96</v>
      </c>
      <c r="D12" s="79">
        <f>ROUND(C12,2)</f>
        <v>49.96</v>
      </c>
      <c r="E12" s="65">
        <v>427.35</v>
      </c>
      <c r="F12" s="66">
        <v>0</v>
      </c>
      <c r="G12" s="80">
        <v>0</v>
      </c>
      <c r="H12" s="68">
        <f>MAX(G12,-0.12*F12)</f>
        <v>0</v>
      </c>
      <c r="I12" s="68">
        <f>IF(ABS(F12)&lt;=10,0.5,IF(ABS(F12)&lt;=25,1,IF(ABS(F12)&lt;=100,2,10)))</f>
        <v>0.5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0</v>
      </c>
      <c r="T12" s="65">
        <f>MIN($T$6/100*F12,200)</f>
        <v>0</v>
      </c>
      <c r="U12" s="65">
        <f>MIN($U$6/100*F12,250)</f>
        <v>0</v>
      </c>
      <c r="V12" s="65">
        <v>0.2</v>
      </c>
      <c r="W12" s="65">
        <v>0.2</v>
      </c>
      <c r="X12" s="65">
        <v>0.6</v>
      </c>
      <c r="Y12" s="152">
        <f>IF(AND(D12&lt;49.85,G12&gt;0),$C$2*ABS(G12)/40000,(SUMPRODUCT(--(G12&gt;$S12:$U12),(G12-$S12:$U12),($V12:$X12)))*E12/40000)</f>
        <v>0</v>
      </c>
      <c r="Z12" s="151">
        <f>IF(AND(C12&gt;=50.1,G12&lt;0),($A$2)*ABS(G12)/40000,0)</f>
        <v>0</v>
      </c>
      <c r="AA12" s="73">
        <f>R12+Y12+Z12</f>
        <v>0</v>
      </c>
      <c r="AB12" s="148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85">
      <c r="A13" s="76">
        <v>0.0520833333333333</v>
      </c>
      <c r="B13" s="77">
        <v>0.0625</v>
      </c>
      <c r="C13" s="78">
        <v>49.91</v>
      </c>
      <c r="D13" s="79">
        <f>ROUND(C13,2)</f>
        <v>49.91</v>
      </c>
      <c r="E13" s="65">
        <v>582.62</v>
      </c>
      <c r="F13" s="66">
        <v>0</v>
      </c>
      <c r="G13" s="80">
        <v>0</v>
      </c>
      <c r="H13" s="68">
        <f>MAX(G13,-0.12*F13)</f>
        <v>0</v>
      </c>
      <c r="I13" s="68">
        <f>IF(ABS(F13)&lt;=10,0.5,IF(ABS(F13)&lt;=25,1,IF(ABS(F13)&lt;=100,2,10)))</f>
        <v>0.5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0</v>
      </c>
      <c r="T13" s="65">
        <f>MIN($T$6/100*F13,200)</f>
        <v>0</v>
      </c>
      <c r="U13" s="65">
        <f>MIN($U$6/100*F13,250)</f>
        <v>0</v>
      </c>
      <c r="V13" s="65">
        <v>0.2</v>
      </c>
      <c r="W13" s="65">
        <v>0.2</v>
      </c>
      <c r="X13" s="65">
        <v>0.6</v>
      </c>
      <c r="Y13" s="152">
        <f>IF(AND(D13&lt;49.85,G13&gt;0),$C$2*ABS(G13)/40000,(SUMPRODUCT(--(G13&gt;$S13:$U13),(G13-$S13:$U13),($V13:$X13)))*E13/40000)</f>
        <v>0</v>
      </c>
      <c r="Z13" s="151">
        <f>IF(AND(C13&gt;=50.1,G13&lt;0),($A$2)*ABS(G13)/40000,0)</f>
        <v>0</v>
      </c>
      <c r="AA13" s="73">
        <f>R13+Y13+Z13</f>
        <v>0</v>
      </c>
      <c r="AB13" s="148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85">
      <c r="A14" s="76">
        <v>0.0625</v>
      </c>
      <c r="B14" s="77">
        <v>0.0729166666666667</v>
      </c>
      <c r="C14" s="78">
        <v>49.94</v>
      </c>
      <c r="D14" s="79">
        <f>ROUND(C14,2)</f>
        <v>49.94</v>
      </c>
      <c r="E14" s="65">
        <v>489.46</v>
      </c>
      <c r="F14" s="66">
        <v>0</v>
      </c>
      <c r="G14" s="80">
        <v>0</v>
      </c>
      <c r="H14" s="68">
        <f>MAX(G14,-0.12*F14)</f>
        <v>0</v>
      </c>
      <c r="I14" s="68">
        <f>IF(ABS(F14)&lt;=10,0.5,IF(ABS(F14)&lt;=25,1,IF(ABS(F14)&lt;=100,2,10)))</f>
        <v>0.5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0</v>
      </c>
      <c r="T14" s="65">
        <f>MIN($T$6/100*F14,200)</f>
        <v>0</v>
      </c>
      <c r="U14" s="65">
        <f>MIN($U$6/100*F14,250)</f>
        <v>0</v>
      </c>
      <c r="V14" s="65">
        <v>0.2</v>
      </c>
      <c r="W14" s="65">
        <v>0.2</v>
      </c>
      <c r="X14" s="65">
        <v>0.6</v>
      </c>
      <c r="Y14" s="152">
        <f>IF(AND(D14&lt;49.85,G14&gt;0),$C$2*ABS(G14)/40000,(SUMPRODUCT(--(G14&gt;$S14:$U14),(G14-$S14:$U14),($V14:$X14)))*E14/40000)</f>
        <v>0</v>
      </c>
      <c r="Z14" s="151">
        <f>IF(AND(C14&gt;=50.1,G14&lt;0),($A$2)*ABS(G14)/40000,0)</f>
        <v>0</v>
      </c>
      <c r="AA14" s="73">
        <f>R14+Y14+Z14</f>
        <v>0</v>
      </c>
      <c r="AB14" s="148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85">
      <c r="A15" s="76">
        <v>0.0729166666666667</v>
      </c>
      <c r="B15" s="77">
        <v>0.0833333333333334</v>
      </c>
      <c r="C15" s="78">
        <v>49.97</v>
      </c>
      <c r="D15" s="79">
        <f>ROUND(C15,2)</f>
        <v>49.97</v>
      </c>
      <c r="E15" s="65">
        <v>396.29</v>
      </c>
      <c r="F15" s="66">
        <v>0</v>
      </c>
      <c r="G15" s="80">
        <v>0</v>
      </c>
      <c r="H15" s="68">
        <f>MAX(G15,-0.12*F15)</f>
        <v>0</v>
      </c>
      <c r="I15" s="68">
        <f>IF(ABS(F15)&lt;=10,0.5,IF(ABS(F15)&lt;=25,1,IF(ABS(F15)&lt;=100,2,10)))</f>
        <v>0.5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0</v>
      </c>
      <c r="T15" s="65">
        <f>MIN($T$6/100*F15,200)</f>
        <v>0</v>
      </c>
      <c r="U15" s="65">
        <f>MIN($U$6/100*F15,250)</f>
        <v>0</v>
      </c>
      <c r="V15" s="65">
        <v>0.2</v>
      </c>
      <c r="W15" s="65">
        <v>0.2</v>
      </c>
      <c r="X15" s="65">
        <v>0.6</v>
      </c>
      <c r="Y15" s="152">
        <f>IF(AND(D15&lt;49.85,G15&gt;0),$C$2*ABS(G15)/40000,(SUMPRODUCT(--(G15&gt;$S15:$U15),(G15-$S15:$U15),($V15:$X15)))*E15/40000)</f>
        <v>0</v>
      </c>
      <c r="Z15" s="151">
        <f>IF(AND(C15&gt;=50.1,G15&lt;0),($A$2)*ABS(G15)/40000,0)</f>
        <v>0</v>
      </c>
      <c r="AA15" s="73">
        <f>R15+Y15+Z15</f>
        <v>0</v>
      </c>
      <c r="AB15" s="148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85">
      <c r="A16" s="76">
        <v>0.0833333333333333</v>
      </c>
      <c r="B16" s="77">
        <v>0.09375</v>
      </c>
      <c r="C16" s="78">
        <v>50.01</v>
      </c>
      <c r="D16" s="79">
        <f>ROUND(C16,2)</f>
        <v>50.01</v>
      </c>
      <c r="E16" s="65">
        <v>242.5</v>
      </c>
      <c r="F16" s="66">
        <v>0</v>
      </c>
      <c r="G16" s="80">
        <v>0</v>
      </c>
      <c r="H16" s="68">
        <f>MAX(G16,-0.12*F16)</f>
        <v>0</v>
      </c>
      <c r="I16" s="68">
        <f>IF(ABS(F16)&lt;=10,0.5,IF(ABS(F16)&lt;=25,1,IF(ABS(F16)&lt;=100,2,10)))</f>
        <v>0.5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0</v>
      </c>
      <c r="T16" s="65">
        <f>MIN($T$6/100*F16,200)</f>
        <v>0</v>
      </c>
      <c r="U16" s="65">
        <f>MIN($U$6/100*F16,250)</f>
        <v>0</v>
      </c>
      <c r="V16" s="65">
        <v>0.2</v>
      </c>
      <c r="W16" s="65">
        <v>0.2</v>
      </c>
      <c r="X16" s="65">
        <v>0.6</v>
      </c>
      <c r="Y16" s="152">
        <f>IF(AND(D16&lt;49.85,G16&gt;0),$C$2*ABS(G16)/40000,(SUMPRODUCT(--(G16&gt;$S16:$U16),(G16-$S16:$U16),($V16:$X16)))*E16/40000)</f>
        <v>0</v>
      </c>
      <c r="Z16" s="151">
        <f>IF(AND(C16&gt;=50.1,G16&lt;0),($A$2)*ABS(G16)/40000,0)</f>
        <v>0</v>
      </c>
      <c r="AA16" s="73">
        <f>R16+Y16+Z16</f>
        <v>0</v>
      </c>
      <c r="AB16" s="148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85">
      <c r="A17" s="76">
        <v>0.09375</v>
      </c>
      <c r="B17" s="77">
        <v>0.104166666666667</v>
      </c>
      <c r="C17" s="78">
        <v>50</v>
      </c>
      <c r="D17" s="79">
        <f>ROUND(C17,2)</f>
        <v>50</v>
      </c>
      <c r="E17" s="65">
        <v>303.13</v>
      </c>
      <c r="F17" s="66">
        <v>0</v>
      </c>
      <c r="G17" s="80">
        <v>0</v>
      </c>
      <c r="H17" s="68">
        <f>MAX(G17,-0.12*F17)</f>
        <v>0</v>
      </c>
      <c r="I17" s="68">
        <f>IF(ABS(F17)&lt;=10,0.5,IF(ABS(F17)&lt;=25,1,IF(ABS(F17)&lt;=100,2,10)))</f>
        <v>0.5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0</v>
      </c>
      <c r="T17" s="65">
        <f>MIN($T$6/100*F17,200)</f>
        <v>0</v>
      </c>
      <c r="U17" s="65">
        <f>MIN($U$6/100*F17,250)</f>
        <v>0</v>
      </c>
      <c r="V17" s="65">
        <v>0.2</v>
      </c>
      <c r="W17" s="65">
        <v>0.2</v>
      </c>
      <c r="X17" s="65">
        <v>0.6</v>
      </c>
      <c r="Y17" s="152">
        <f>IF(AND(D17&lt;49.85,G17&gt;0),$C$2*ABS(G17)/40000,(SUMPRODUCT(--(G17&gt;$S17:$U17),(G17-$S17:$U17),($V17:$X17)))*E17/40000)</f>
        <v>0</v>
      </c>
      <c r="Z17" s="151">
        <f>IF(AND(C17&gt;=50.1,G17&lt;0),($A$2)*ABS(G17)/40000,0)</f>
        <v>0</v>
      </c>
      <c r="AA17" s="73">
        <f>R17+Y17+Z17</f>
        <v>0</v>
      </c>
      <c r="AB17" s="148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85">
      <c r="A18" s="76">
        <v>0.104166666666667</v>
      </c>
      <c r="B18" s="77">
        <v>0.114583333333334</v>
      </c>
      <c r="C18" s="78">
        <v>50</v>
      </c>
      <c r="D18" s="79">
        <f>ROUND(C18,2)</f>
        <v>50</v>
      </c>
      <c r="E18" s="65">
        <v>303.13</v>
      </c>
      <c r="F18" s="66">
        <v>0</v>
      </c>
      <c r="G18" s="80">
        <v>0</v>
      </c>
      <c r="H18" s="68">
        <f>MAX(G18,-0.12*F18)</f>
        <v>0</v>
      </c>
      <c r="I18" s="68">
        <f>IF(ABS(F18)&lt;=10,0.5,IF(ABS(F18)&lt;=25,1,IF(ABS(F18)&lt;=100,2,10)))</f>
        <v>0.5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0</v>
      </c>
      <c r="T18" s="65">
        <f>MIN($T$6/100*F18,200)</f>
        <v>0</v>
      </c>
      <c r="U18" s="65">
        <f>MIN($U$6/100*F18,250)</f>
        <v>0</v>
      </c>
      <c r="V18" s="65">
        <v>0.2</v>
      </c>
      <c r="W18" s="65">
        <v>0.2</v>
      </c>
      <c r="X18" s="65">
        <v>0.6</v>
      </c>
      <c r="Y18" s="152">
        <f>IF(AND(D18&lt;49.85,G18&gt;0),$C$2*ABS(G18)/40000,(SUMPRODUCT(--(G18&gt;$S18:$U18),(G18-$S18:$U18),($V18:$X18)))*E18/40000)</f>
        <v>0</v>
      </c>
      <c r="Z18" s="151">
        <f>IF(AND(C18&gt;=50.1,G18&lt;0),($A$2)*ABS(G18)/40000,0)</f>
        <v>0</v>
      </c>
      <c r="AA18" s="73">
        <f>R18+Y18+Z18</f>
        <v>0</v>
      </c>
      <c r="AB18" s="148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85">
      <c r="A19" s="76">
        <v>0.114583333333333</v>
      </c>
      <c r="B19" s="77">
        <v>0.125</v>
      </c>
      <c r="C19" s="78">
        <v>50.02</v>
      </c>
      <c r="D19" s="79">
        <f>ROUND(C19,2)</f>
        <v>50.02</v>
      </c>
      <c r="E19" s="65">
        <v>181.88</v>
      </c>
      <c r="F19" s="66">
        <v>0</v>
      </c>
      <c r="G19" s="80">
        <v>0</v>
      </c>
      <c r="H19" s="68">
        <f>MAX(G19,-0.12*F19)</f>
        <v>0</v>
      </c>
      <c r="I19" s="68">
        <f>IF(ABS(F19)&lt;=10,0.5,IF(ABS(F19)&lt;=25,1,IF(ABS(F19)&lt;=100,2,10)))</f>
        <v>0.5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0</v>
      </c>
      <c r="T19" s="65">
        <f>MIN($T$6/100*F19,200)</f>
        <v>0</v>
      </c>
      <c r="U19" s="65">
        <f>MIN($U$6/100*F19,250)</f>
        <v>0</v>
      </c>
      <c r="V19" s="65">
        <v>0.2</v>
      </c>
      <c r="W19" s="65">
        <v>0.2</v>
      </c>
      <c r="X19" s="65">
        <v>0.6</v>
      </c>
      <c r="Y19" s="152">
        <f>IF(AND(D19&lt;49.85,G19&gt;0),$C$2*ABS(G19)/40000,(SUMPRODUCT(--(G19&gt;$S19:$U19),(G19-$S19:$U19),($V19:$X19)))*E19/40000)</f>
        <v>0</v>
      </c>
      <c r="Z19" s="151">
        <f>IF(AND(C19&gt;=50.1,G19&lt;0),($A$2)*ABS(G19)/40000,0)</f>
        <v>0</v>
      </c>
      <c r="AA19" s="73">
        <f>R19+Y19+Z19</f>
        <v>0</v>
      </c>
      <c r="AB19" s="148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85">
      <c r="A20" s="76">
        <v>0.125</v>
      </c>
      <c r="B20" s="77">
        <v>0.135416666666667</v>
      </c>
      <c r="C20" s="78">
        <v>50</v>
      </c>
      <c r="D20" s="79">
        <f>ROUND(C20,2)</f>
        <v>50</v>
      </c>
      <c r="E20" s="65">
        <v>303.13</v>
      </c>
      <c r="F20" s="66">
        <v>0</v>
      </c>
      <c r="G20" s="80">
        <v>0</v>
      </c>
      <c r="H20" s="68">
        <f>MAX(G20,-0.12*F20)</f>
        <v>0</v>
      </c>
      <c r="I20" s="68">
        <f>IF(ABS(F20)&lt;=10,0.5,IF(ABS(F20)&lt;=25,1,IF(ABS(F20)&lt;=100,2,10)))</f>
        <v>0.5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0</v>
      </c>
      <c r="T20" s="65">
        <f>MIN($T$6/100*F20,200)</f>
        <v>0</v>
      </c>
      <c r="U20" s="65">
        <f>MIN($U$6/100*F20,250)</f>
        <v>0</v>
      </c>
      <c r="V20" s="65">
        <v>0.2</v>
      </c>
      <c r="W20" s="65">
        <v>0.2</v>
      </c>
      <c r="X20" s="65">
        <v>0.6</v>
      </c>
      <c r="Y20" s="152">
        <f>IF(AND(D20&lt;49.85,G20&gt;0),$C$2*ABS(G20)/40000,(SUMPRODUCT(--(G20&gt;$S20:$U20),(G20-$S20:$U20),($V20:$X20)))*E20/40000)</f>
        <v>0</v>
      </c>
      <c r="Z20" s="151">
        <f>IF(AND(C20&gt;=50.1,G20&lt;0),($A$2)*ABS(G20)/40000,0)</f>
        <v>0</v>
      </c>
      <c r="AA20" s="73">
        <f>R20+Y20+Z20</f>
        <v>0</v>
      </c>
      <c r="AB20" s="148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85">
      <c r="A21" s="76">
        <v>0.135416666666667</v>
      </c>
      <c r="B21" s="77">
        <v>0.145833333333334</v>
      </c>
      <c r="C21" s="78">
        <v>50</v>
      </c>
      <c r="D21" s="79">
        <f>ROUND(C21,2)</f>
        <v>50</v>
      </c>
      <c r="E21" s="65">
        <v>303.13</v>
      </c>
      <c r="F21" s="66">
        <v>0</v>
      </c>
      <c r="G21" s="80">
        <v>0</v>
      </c>
      <c r="H21" s="68">
        <f>MAX(G21,-0.12*F21)</f>
        <v>0</v>
      </c>
      <c r="I21" s="68">
        <f>IF(ABS(F21)&lt;=10,0.5,IF(ABS(F21)&lt;=25,1,IF(ABS(F21)&lt;=100,2,10)))</f>
        <v>0.5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0</v>
      </c>
      <c r="T21" s="65">
        <f>MIN($T$6/100*F21,200)</f>
        <v>0</v>
      </c>
      <c r="U21" s="65">
        <f>MIN($U$6/100*F21,250)</f>
        <v>0</v>
      </c>
      <c r="V21" s="65">
        <v>0.2</v>
      </c>
      <c r="W21" s="65">
        <v>0.2</v>
      </c>
      <c r="X21" s="65">
        <v>0.6</v>
      </c>
      <c r="Y21" s="152">
        <f>IF(AND(D21&lt;49.85,G21&gt;0),$C$2*ABS(G21)/40000,(SUMPRODUCT(--(G21&gt;$S21:$U21),(G21-$S21:$U21),($V21:$X21)))*E21/40000)</f>
        <v>0</v>
      </c>
      <c r="Z21" s="151">
        <f>IF(AND(C21&gt;=50.1,G21&lt;0),($A$2)*ABS(G21)/40000,0)</f>
        <v>0</v>
      </c>
      <c r="AA21" s="73">
        <f>R21+Y21+Z21</f>
        <v>0</v>
      </c>
      <c r="AB21" s="148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85">
      <c r="A22" s="76">
        <v>0.145833333333333</v>
      </c>
      <c r="B22" s="77">
        <v>0.15625</v>
      </c>
      <c r="C22" s="78">
        <v>49.97</v>
      </c>
      <c r="D22" s="79">
        <f>ROUND(C22,2)</f>
        <v>49.97</v>
      </c>
      <c r="E22" s="65">
        <v>396.29</v>
      </c>
      <c r="F22" s="66">
        <v>0</v>
      </c>
      <c r="G22" s="80">
        <v>0</v>
      </c>
      <c r="H22" s="68">
        <f>MAX(G22,-0.12*F22)</f>
        <v>0</v>
      </c>
      <c r="I22" s="68">
        <f>IF(ABS(F22)&lt;=10,0.5,IF(ABS(F22)&lt;=25,1,IF(ABS(F22)&lt;=100,2,10)))</f>
        <v>0.5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0</v>
      </c>
      <c r="T22" s="65">
        <f>MIN($T$6/100*F22,200)</f>
        <v>0</v>
      </c>
      <c r="U22" s="65">
        <f>MIN($U$6/100*F22,250)</f>
        <v>0</v>
      </c>
      <c r="V22" s="65">
        <v>0.2</v>
      </c>
      <c r="W22" s="65">
        <v>0.2</v>
      </c>
      <c r="X22" s="65">
        <v>0.6</v>
      </c>
      <c r="Y22" s="152">
        <f>IF(AND(D22&lt;49.85,G22&gt;0),$C$2*ABS(G22)/40000,(SUMPRODUCT(--(G22&gt;$S22:$U22),(G22-$S22:$U22),($V22:$X22)))*E22/40000)</f>
        <v>0</v>
      </c>
      <c r="Z22" s="151">
        <f>IF(AND(C22&gt;=50.1,G22&lt;0),($A$2)*ABS(G22)/40000,0)</f>
        <v>0</v>
      </c>
      <c r="AA22" s="73">
        <f>R22+Y22+Z22</f>
        <v>0</v>
      </c>
      <c r="AB22" s="148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85">
      <c r="A23" s="76">
        <v>0.15625</v>
      </c>
      <c r="B23" s="77">
        <v>0.166666666666667</v>
      </c>
      <c r="C23" s="78">
        <v>49.91</v>
      </c>
      <c r="D23" s="79">
        <f>ROUND(C23,2)</f>
        <v>49.91</v>
      </c>
      <c r="E23" s="65">
        <v>582.62</v>
      </c>
      <c r="F23" s="66">
        <v>0</v>
      </c>
      <c r="G23" s="80">
        <v>0</v>
      </c>
      <c r="H23" s="68">
        <f>MAX(G23,-0.12*F23)</f>
        <v>0</v>
      </c>
      <c r="I23" s="68">
        <f>IF(ABS(F23)&lt;=10,0.5,IF(ABS(F23)&lt;=25,1,IF(ABS(F23)&lt;=100,2,10)))</f>
        <v>0.5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0</v>
      </c>
      <c r="T23" s="65">
        <f>MIN($T$6/100*F23,200)</f>
        <v>0</v>
      </c>
      <c r="U23" s="65">
        <f>MIN($U$6/100*F23,250)</f>
        <v>0</v>
      </c>
      <c r="V23" s="65">
        <v>0.2</v>
      </c>
      <c r="W23" s="65">
        <v>0.2</v>
      </c>
      <c r="X23" s="65">
        <v>0.6</v>
      </c>
      <c r="Y23" s="152">
        <f>IF(AND(D23&lt;49.85,G23&gt;0),$C$2*ABS(G23)/40000,(SUMPRODUCT(--(G23&gt;$S23:$U23),(G23-$S23:$U23),($V23:$X23)))*E23/40000)</f>
        <v>0</v>
      </c>
      <c r="Z23" s="151">
        <f>IF(AND(C23&gt;=50.1,G23&lt;0),($A$2)*ABS(G23)/40000,0)</f>
        <v>0</v>
      </c>
      <c r="AA23" s="73">
        <f>R23+Y23+Z23</f>
        <v>0</v>
      </c>
      <c r="AB23" s="148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85">
      <c r="A24" s="76">
        <v>0.166666666666667</v>
      </c>
      <c r="B24" s="77">
        <v>0.177083333333334</v>
      </c>
      <c r="C24" s="78">
        <v>49.91</v>
      </c>
      <c r="D24" s="79">
        <f>ROUND(C24,2)</f>
        <v>49.91</v>
      </c>
      <c r="E24" s="65">
        <v>582.62</v>
      </c>
      <c r="F24" s="66">
        <v>0</v>
      </c>
      <c r="G24" s="80">
        <v>0</v>
      </c>
      <c r="H24" s="68">
        <f>MAX(G24,-0.12*F24)</f>
        <v>0</v>
      </c>
      <c r="I24" s="68">
        <f>IF(ABS(F24)&lt;=10,0.5,IF(ABS(F24)&lt;=25,1,IF(ABS(F24)&lt;=100,2,10)))</f>
        <v>0.5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0</v>
      </c>
      <c r="T24" s="65">
        <f>MIN($T$6/100*F24,200)</f>
        <v>0</v>
      </c>
      <c r="U24" s="65">
        <f>MIN($U$6/100*F24,250)</f>
        <v>0</v>
      </c>
      <c r="V24" s="65">
        <v>0.2</v>
      </c>
      <c r="W24" s="65">
        <v>0.2</v>
      </c>
      <c r="X24" s="65">
        <v>0.6</v>
      </c>
      <c r="Y24" s="152">
        <f>IF(AND(D24&lt;49.85,G24&gt;0),$C$2*ABS(G24)/40000,(SUMPRODUCT(--(G24&gt;$S24:$U24),(G24-$S24:$U24),($V24:$X24)))*E24/40000)</f>
        <v>0</v>
      </c>
      <c r="Z24" s="151">
        <f>IF(AND(C24&gt;=50.1,G24&lt;0),($A$2)*ABS(G24)/40000,0)</f>
        <v>0</v>
      </c>
      <c r="AA24" s="73">
        <f>R24+Y24+Z24</f>
        <v>0</v>
      </c>
      <c r="AB24" s="148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85">
      <c r="A25" s="76">
        <v>0.177083333333333</v>
      </c>
      <c r="B25" s="77">
        <v>0.1875</v>
      </c>
      <c r="C25" s="78">
        <v>49.9</v>
      </c>
      <c r="D25" s="79">
        <f>ROUND(C25,2)</f>
        <v>49.9</v>
      </c>
      <c r="E25" s="65">
        <v>613.67</v>
      </c>
      <c r="F25" s="66">
        <v>0</v>
      </c>
      <c r="G25" s="80">
        <v>0</v>
      </c>
      <c r="H25" s="68">
        <f>MAX(G25,-0.12*F25)</f>
        <v>0</v>
      </c>
      <c r="I25" s="68">
        <f>IF(ABS(F25)&lt;=10,0.5,IF(ABS(F25)&lt;=25,1,IF(ABS(F25)&lt;=100,2,10)))</f>
        <v>0.5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0</v>
      </c>
      <c r="T25" s="65">
        <f>MIN($T$6/100*F25,200)</f>
        <v>0</v>
      </c>
      <c r="U25" s="65">
        <f>MIN($U$6/100*F25,250)</f>
        <v>0</v>
      </c>
      <c r="V25" s="65">
        <v>0.2</v>
      </c>
      <c r="W25" s="65">
        <v>0.2</v>
      </c>
      <c r="X25" s="65">
        <v>0.6</v>
      </c>
      <c r="Y25" s="152">
        <f>IF(AND(D25&lt;49.85,G25&gt;0),$C$2*ABS(G25)/40000,(SUMPRODUCT(--(G25&gt;$S25:$U25),(G25-$S25:$U25),($V25:$X25)))*E25/40000)</f>
        <v>0</v>
      </c>
      <c r="Z25" s="151">
        <f>IF(AND(C25&gt;=50.1,G25&lt;0),($A$2)*ABS(G25)/40000,0)</f>
        <v>0</v>
      </c>
      <c r="AA25" s="73">
        <f>R25+Y25+Z25</f>
        <v>0</v>
      </c>
      <c r="AB25" s="148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85">
      <c r="A26" s="76">
        <v>0.1875</v>
      </c>
      <c r="B26" s="77">
        <v>0.197916666666667</v>
      </c>
      <c r="C26" s="78">
        <v>49.97</v>
      </c>
      <c r="D26" s="79">
        <f>ROUND(C26,2)</f>
        <v>49.97</v>
      </c>
      <c r="E26" s="65">
        <v>396.29</v>
      </c>
      <c r="F26" s="66">
        <v>0</v>
      </c>
      <c r="G26" s="80">
        <v>0</v>
      </c>
      <c r="H26" s="68">
        <f>MAX(G26,-0.12*F26)</f>
        <v>0</v>
      </c>
      <c r="I26" s="68">
        <f>IF(ABS(F26)&lt;=10,0.5,IF(ABS(F26)&lt;=25,1,IF(ABS(F26)&lt;=100,2,10)))</f>
        <v>0.5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0</v>
      </c>
      <c r="T26" s="65">
        <f>MIN($T$6/100*F26,200)</f>
        <v>0</v>
      </c>
      <c r="U26" s="65">
        <f>MIN($U$6/100*F26,250)</f>
        <v>0</v>
      </c>
      <c r="V26" s="65">
        <v>0.2</v>
      </c>
      <c r="W26" s="65">
        <v>0.2</v>
      </c>
      <c r="X26" s="65">
        <v>0.6</v>
      </c>
      <c r="Y26" s="152">
        <f>IF(AND(D26&lt;49.85,G26&gt;0),$C$2*ABS(G26)/40000,(SUMPRODUCT(--(G26&gt;$S26:$U26),(G26-$S26:$U26),($V26:$X26)))*E26/40000)</f>
        <v>0</v>
      </c>
      <c r="Z26" s="151">
        <f>IF(AND(C26&gt;=50.1,G26&lt;0),($A$2)*ABS(G26)/40000,0)</f>
        <v>0</v>
      </c>
      <c r="AA26" s="73">
        <f>R26+Y26+Z26</f>
        <v>0</v>
      </c>
      <c r="AB26" s="148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85">
      <c r="A27" s="76">
        <v>0.197916666666667</v>
      </c>
      <c r="B27" s="77">
        <v>0.208333333333334</v>
      </c>
      <c r="C27" s="78">
        <v>50.04</v>
      </c>
      <c r="D27" s="79">
        <f>ROUND(C27,2)</f>
        <v>50.04</v>
      </c>
      <c r="E27" s="65">
        <v>60.63</v>
      </c>
      <c r="F27" s="66">
        <v>0</v>
      </c>
      <c r="G27" s="80">
        <v>0</v>
      </c>
      <c r="H27" s="68">
        <f>MAX(G27,-0.12*F27)</f>
        <v>0</v>
      </c>
      <c r="I27" s="68">
        <f>IF(ABS(F27)&lt;=10,0.5,IF(ABS(F27)&lt;=25,1,IF(ABS(F27)&lt;=100,2,10)))</f>
        <v>0.5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0</v>
      </c>
      <c r="T27" s="65">
        <f>MIN($T$6/100*F27,200)</f>
        <v>0</v>
      </c>
      <c r="U27" s="65">
        <f>MIN($U$6/100*F27,250)</f>
        <v>0</v>
      </c>
      <c r="V27" s="65">
        <v>0.2</v>
      </c>
      <c r="W27" s="65">
        <v>0.2</v>
      </c>
      <c r="X27" s="65">
        <v>0.6</v>
      </c>
      <c r="Y27" s="152">
        <f>IF(AND(D27&lt;49.85,G27&gt;0),$C$2*ABS(G27)/40000,(SUMPRODUCT(--(G27&gt;$S27:$U27),(G27-$S27:$U27),($V27:$X27)))*E27/40000)</f>
        <v>0</v>
      </c>
      <c r="Z27" s="151">
        <f>IF(AND(C27&gt;=50.1,G27&lt;0),($A$2)*ABS(G27)/40000,0)</f>
        <v>0</v>
      </c>
      <c r="AA27" s="73">
        <f>R27+Y27+Z27</f>
        <v>0</v>
      </c>
      <c r="AB27" s="148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85">
      <c r="A28" s="76">
        <v>0.208333333333333</v>
      </c>
      <c r="B28" s="77">
        <v>0.21875</v>
      </c>
      <c r="C28" s="78">
        <v>49.97</v>
      </c>
      <c r="D28" s="79">
        <f>ROUND(C28,2)</f>
        <v>49.97</v>
      </c>
      <c r="E28" s="65">
        <v>396.29</v>
      </c>
      <c r="F28" s="66">
        <v>0</v>
      </c>
      <c r="G28" s="80">
        <v>0</v>
      </c>
      <c r="H28" s="68">
        <f>MAX(G28,-0.12*F28)</f>
        <v>0</v>
      </c>
      <c r="I28" s="68">
        <f>IF(ABS(F28)&lt;=10,0.5,IF(ABS(F28)&lt;=25,1,IF(ABS(F28)&lt;=100,2,10)))</f>
        <v>0.5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0</v>
      </c>
      <c r="T28" s="65">
        <f>MIN($T$6/100*F28,200)</f>
        <v>0</v>
      </c>
      <c r="U28" s="65">
        <f>MIN($U$6/100*F28,250)</f>
        <v>0</v>
      </c>
      <c r="V28" s="65">
        <v>0.2</v>
      </c>
      <c r="W28" s="65">
        <v>0.2</v>
      </c>
      <c r="X28" s="65">
        <v>0.6</v>
      </c>
      <c r="Y28" s="152">
        <f>IF(AND(D28&lt;49.85,G28&gt;0),$C$2*ABS(G28)/40000,(SUMPRODUCT(--(G28&gt;$S28:$U28),(G28-$S28:$U28),($V28:$X28)))*E28/40000)</f>
        <v>0</v>
      </c>
      <c r="Z28" s="151">
        <f>IF(AND(C28&gt;=50.1,G28&lt;0),($A$2)*ABS(G28)/40000,0)</f>
        <v>0</v>
      </c>
      <c r="AA28" s="73">
        <f>R28+Y28+Z28</f>
        <v>0</v>
      </c>
      <c r="AB28" s="148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85">
      <c r="A29" s="76">
        <v>0.21875</v>
      </c>
      <c r="B29" s="77">
        <v>0.229166666666667</v>
      </c>
      <c r="C29" s="78">
        <v>50</v>
      </c>
      <c r="D29" s="79">
        <f>ROUND(C29,2)</f>
        <v>50</v>
      </c>
      <c r="E29" s="65">
        <v>303.13</v>
      </c>
      <c r="F29" s="66">
        <v>0</v>
      </c>
      <c r="G29" s="80">
        <v>0</v>
      </c>
      <c r="H29" s="68">
        <f>MAX(G29,-0.12*F29)</f>
        <v>0</v>
      </c>
      <c r="I29" s="68">
        <f>IF(ABS(F29)&lt;=10,0.5,IF(ABS(F29)&lt;=25,1,IF(ABS(F29)&lt;=100,2,10)))</f>
        <v>0.5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0</v>
      </c>
      <c r="T29" s="65">
        <f>MIN($T$6/100*F29,200)</f>
        <v>0</v>
      </c>
      <c r="U29" s="65">
        <f>MIN($U$6/100*F29,250)</f>
        <v>0</v>
      </c>
      <c r="V29" s="65">
        <v>0.2</v>
      </c>
      <c r="W29" s="65">
        <v>0.2</v>
      </c>
      <c r="X29" s="65">
        <v>0.6</v>
      </c>
      <c r="Y29" s="152">
        <f>IF(AND(D29&lt;49.85,G29&gt;0),$C$2*ABS(G29)/40000,(SUMPRODUCT(--(G29&gt;$S29:$U29),(G29-$S29:$U29),($V29:$X29)))*E29/40000)</f>
        <v>0</v>
      </c>
      <c r="Z29" s="151">
        <f>IF(AND(C29&gt;=50.1,G29&lt;0),($A$2)*ABS(G29)/40000,0)</f>
        <v>0</v>
      </c>
      <c r="AA29" s="73">
        <f>R29+Y29+Z29</f>
        <v>0</v>
      </c>
      <c r="AB29" s="148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85">
      <c r="A30" s="76">
        <v>0.229166666666667</v>
      </c>
      <c r="B30" s="77">
        <v>0.239583333333334</v>
      </c>
      <c r="C30" s="78">
        <v>49.97</v>
      </c>
      <c r="D30" s="79">
        <f>ROUND(C30,2)</f>
        <v>49.97</v>
      </c>
      <c r="E30" s="65">
        <v>396.29</v>
      </c>
      <c r="F30" s="66">
        <v>0</v>
      </c>
      <c r="G30" s="80">
        <v>0</v>
      </c>
      <c r="H30" s="68">
        <f>MAX(G30,-0.12*F30)</f>
        <v>0</v>
      </c>
      <c r="I30" s="68">
        <f>IF(ABS(F30)&lt;=10,0.5,IF(ABS(F30)&lt;=25,1,IF(ABS(F30)&lt;=100,2,10)))</f>
        <v>0.5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0</v>
      </c>
      <c r="T30" s="65">
        <f>MIN($T$6/100*F30,200)</f>
        <v>0</v>
      </c>
      <c r="U30" s="65">
        <f>MIN($U$6/100*F30,250)</f>
        <v>0</v>
      </c>
      <c r="V30" s="65">
        <v>0.2</v>
      </c>
      <c r="W30" s="65">
        <v>0.2</v>
      </c>
      <c r="X30" s="65">
        <v>0.6</v>
      </c>
      <c r="Y30" s="152">
        <f>IF(AND(D30&lt;49.85,G30&gt;0),$C$2*ABS(G30)/40000,(SUMPRODUCT(--(G30&gt;$S30:$U30),(G30-$S30:$U30),($V30:$X30)))*E30/40000)</f>
        <v>0</v>
      </c>
      <c r="Z30" s="151">
        <f>IF(AND(C30&gt;=50.1,G30&lt;0),($A$2)*ABS(G30)/40000,0)</f>
        <v>0</v>
      </c>
      <c r="AA30" s="73">
        <f>R30+Y30+Z30</f>
        <v>0</v>
      </c>
      <c r="AB30" s="148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85">
      <c r="A31" s="76">
        <v>0.239583333333333</v>
      </c>
      <c r="B31" s="77">
        <v>0.25</v>
      </c>
      <c r="C31" s="78">
        <v>50.01</v>
      </c>
      <c r="D31" s="79">
        <f>ROUND(C31,2)</f>
        <v>50.01</v>
      </c>
      <c r="E31" s="65">
        <v>242.5</v>
      </c>
      <c r="F31" s="66">
        <v>0</v>
      </c>
      <c r="G31" s="80">
        <v>0</v>
      </c>
      <c r="H31" s="68">
        <f>MAX(G31,-0.12*F31)</f>
        <v>0</v>
      </c>
      <c r="I31" s="68">
        <f>IF(ABS(F31)&lt;=10,0.5,IF(ABS(F31)&lt;=25,1,IF(ABS(F31)&lt;=100,2,10)))</f>
        <v>0.5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0</v>
      </c>
      <c r="T31" s="65">
        <f>MIN($T$6/100*F31,200)</f>
        <v>0</v>
      </c>
      <c r="U31" s="65">
        <f>MIN($U$6/100*F31,250)</f>
        <v>0</v>
      </c>
      <c r="V31" s="65">
        <v>0.2</v>
      </c>
      <c r="W31" s="65">
        <v>0.2</v>
      </c>
      <c r="X31" s="65">
        <v>0.6</v>
      </c>
      <c r="Y31" s="152">
        <f>IF(AND(D31&lt;49.85,G31&gt;0),$C$2*ABS(G31)/40000,(SUMPRODUCT(--(G31&gt;$S31:$U31),(G31-$S31:$U31),($V31:$X31)))*E31/40000)</f>
        <v>0</v>
      </c>
      <c r="Z31" s="151">
        <f>IF(AND(C31&gt;=50.1,G31&lt;0),($A$2)*ABS(G31)/40000,0)</f>
        <v>0</v>
      </c>
      <c r="AA31" s="73">
        <f>R31+Y31+Z31</f>
        <v>0</v>
      </c>
      <c r="AB31" s="148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85">
      <c r="A32" s="76">
        <v>0.25</v>
      </c>
      <c r="B32" s="77">
        <v>0.260416666666667</v>
      </c>
      <c r="C32" s="78">
        <v>50.05</v>
      </c>
      <c r="D32" s="79">
        <f>ROUND(C32,2)</f>
        <v>50.05</v>
      </c>
      <c r="E32" s="65">
        <v>0</v>
      </c>
      <c r="F32" s="66">
        <v>0</v>
      </c>
      <c r="G32" s="80">
        <v>0</v>
      </c>
      <c r="H32" s="68">
        <f>MAX(G32,-0.12*F32)</f>
        <v>0</v>
      </c>
      <c r="I32" s="68">
        <f>IF(ABS(F32)&lt;=10,0.5,IF(ABS(F32)&lt;=25,1,IF(ABS(F32)&lt;=100,2,10)))</f>
        <v>0.5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0</v>
      </c>
      <c r="T32" s="65">
        <f>MIN($T$6/100*F32,200)</f>
        <v>0</v>
      </c>
      <c r="U32" s="65">
        <f>MIN($U$6/100*F32,250)</f>
        <v>0</v>
      </c>
      <c r="V32" s="65">
        <v>0.2</v>
      </c>
      <c r="W32" s="65">
        <v>0.2</v>
      </c>
      <c r="X32" s="65">
        <v>0.6</v>
      </c>
      <c r="Y32" s="152">
        <f>IF(AND(D32&lt;49.85,G32&gt;0),$C$2*ABS(G32)/40000,(SUMPRODUCT(--(G32&gt;$S32:$U32),(G32-$S32:$U32),($V32:$X32)))*E32/40000)</f>
        <v>0</v>
      </c>
      <c r="Z32" s="151">
        <f>IF(AND(C32&gt;=50.1,G32&lt;0),($A$2)*ABS(G32)/40000,0)</f>
        <v>0</v>
      </c>
      <c r="AA32" s="73">
        <f>R32+Y32+Z32</f>
        <v>0</v>
      </c>
      <c r="AB32" s="148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85">
      <c r="A33" s="76">
        <v>0.260416666666667</v>
      </c>
      <c r="B33" s="77">
        <v>0.270833333333334</v>
      </c>
      <c r="C33" s="78">
        <v>50.01</v>
      </c>
      <c r="D33" s="79">
        <f>ROUND(C33,2)</f>
        <v>50.01</v>
      </c>
      <c r="E33" s="65">
        <v>242.5</v>
      </c>
      <c r="F33" s="66">
        <v>0</v>
      </c>
      <c r="G33" s="80">
        <v>0</v>
      </c>
      <c r="H33" s="68">
        <f>MAX(G33,-0.12*F33)</f>
        <v>0</v>
      </c>
      <c r="I33" s="68">
        <f>IF(ABS(F33)&lt;=10,0.5,IF(ABS(F33)&lt;=25,1,IF(ABS(F33)&lt;=100,2,10)))</f>
        <v>0.5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0</v>
      </c>
      <c r="T33" s="65">
        <f>MIN($T$6/100*F33,200)</f>
        <v>0</v>
      </c>
      <c r="U33" s="65">
        <f>MIN($U$6/100*F33,250)</f>
        <v>0</v>
      </c>
      <c r="V33" s="65">
        <v>0.2</v>
      </c>
      <c r="W33" s="65">
        <v>0.2</v>
      </c>
      <c r="X33" s="65">
        <v>0.6</v>
      </c>
      <c r="Y33" s="152">
        <f>IF(AND(D33&lt;49.85,G33&gt;0),$C$2*ABS(G33)/40000,(SUMPRODUCT(--(G33&gt;$S33:$U33),(G33-$S33:$U33),($V33:$X33)))*E33/40000)</f>
        <v>0</v>
      </c>
      <c r="Z33" s="151">
        <f>IF(AND(C33&gt;=50.1,G33&lt;0),($A$2)*ABS(G33)/40000,0)</f>
        <v>0</v>
      </c>
      <c r="AA33" s="73">
        <f>R33+Y33+Z33</f>
        <v>0</v>
      </c>
      <c r="AB33" s="148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85">
      <c r="A34" s="76">
        <v>0.270833333333333</v>
      </c>
      <c r="B34" s="77">
        <v>0.28125</v>
      </c>
      <c r="C34" s="78">
        <v>49.92</v>
      </c>
      <c r="D34" s="79">
        <f>ROUND(C34,2)</f>
        <v>49.92</v>
      </c>
      <c r="E34" s="65">
        <v>551.5599999999999</v>
      </c>
      <c r="F34" s="66">
        <v>0</v>
      </c>
      <c r="G34" s="80">
        <v>0</v>
      </c>
      <c r="H34" s="68">
        <f>MAX(G34,-0.12*F34)</f>
        <v>0</v>
      </c>
      <c r="I34" s="68">
        <f>IF(ABS(F34)&lt;=10,0.5,IF(ABS(F34)&lt;=25,1,IF(ABS(F34)&lt;=100,2,10)))</f>
        <v>0.5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0</v>
      </c>
      <c r="T34" s="65">
        <f>MIN($T$6/100*F34,200)</f>
        <v>0</v>
      </c>
      <c r="U34" s="65">
        <f>MIN($U$6/100*F34,250)</f>
        <v>0</v>
      </c>
      <c r="V34" s="65">
        <v>0.2</v>
      </c>
      <c r="W34" s="65">
        <v>0.2</v>
      </c>
      <c r="X34" s="65">
        <v>0.6</v>
      </c>
      <c r="Y34" s="152">
        <f>IF(AND(D34&lt;49.85,G34&gt;0),$C$2*ABS(G34)/40000,(SUMPRODUCT(--(G34&gt;$S34:$U34),(G34-$S34:$U34),($V34:$X34)))*E34/40000)</f>
        <v>0</v>
      </c>
      <c r="Z34" s="151">
        <f>IF(AND(C34&gt;=50.1,G34&lt;0),($A$2)*ABS(G34)/40000,0)</f>
        <v>0</v>
      </c>
      <c r="AA34" s="73">
        <f>R34+Y34+Z34</f>
        <v>0</v>
      </c>
      <c r="AB34" s="148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85">
      <c r="A35" s="76">
        <v>0.28125</v>
      </c>
      <c r="B35" s="77">
        <v>0.291666666666667</v>
      </c>
      <c r="C35" s="78">
        <v>49.94</v>
      </c>
      <c r="D35" s="79">
        <f>ROUND(C35,2)</f>
        <v>49.94</v>
      </c>
      <c r="E35" s="65">
        <v>489.46</v>
      </c>
      <c r="F35" s="66">
        <v>0</v>
      </c>
      <c r="G35" s="80">
        <v>0</v>
      </c>
      <c r="H35" s="68">
        <f>MAX(G35,-0.12*F35)</f>
        <v>0</v>
      </c>
      <c r="I35" s="68">
        <f>IF(ABS(F35)&lt;=10,0.5,IF(ABS(F35)&lt;=25,1,IF(ABS(F35)&lt;=100,2,10)))</f>
        <v>0.5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0</v>
      </c>
      <c r="T35" s="65">
        <f>MIN($T$6/100*F35,200)</f>
        <v>0</v>
      </c>
      <c r="U35" s="65">
        <f>MIN($U$6/100*F35,250)</f>
        <v>0</v>
      </c>
      <c r="V35" s="65">
        <v>0.2</v>
      </c>
      <c r="W35" s="65">
        <v>0.2</v>
      </c>
      <c r="X35" s="65">
        <v>0.6</v>
      </c>
      <c r="Y35" s="152">
        <f>IF(AND(D35&lt;49.85,G35&gt;0),$C$2*ABS(G35)/40000,(SUMPRODUCT(--(G35&gt;$S35:$U35),(G35-$S35:$U35),($V35:$X35)))*E35/40000)</f>
        <v>0</v>
      </c>
      <c r="Z35" s="151">
        <f>IF(AND(C35&gt;=50.1,G35&lt;0),($A$2)*ABS(G35)/40000,0)</f>
        <v>0</v>
      </c>
      <c r="AA35" s="73">
        <f>R35+Y35+Z35</f>
        <v>0</v>
      </c>
      <c r="AB35" s="148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85">
      <c r="A36" s="76">
        <v>0.291666666666667</v>
      </c>
      <c r="B36" s="77">
        <v>0.302083333333334</v>
      </c>
      <c r="C36" s="78">
        <v>49.98</v>
      </c>
      <c r="D36" s="79">
        <f>ROUND(C36,2)</f>
        <v>49.98</v>
      </c>
      <c r="E36" s="65">
        <v>365.24</v>
      </c>
      <c r="F36" s="66">
        <v>0</v>
      </c>
      <c r="G36" s="80">
        <v>0</v>
      </c>
      <c r="H36" s="68">
        <f>MAX(G36,-0.12*F36)</f>
        <v>0</v>
      </c>
      <c r="I36" s="68">
        <f>IF(ABS(F36)&lt;=10,0.5,IF(ABS(F36)&lt;=25,1,IF(ABS(F36)&lt;=100,2,10)))</f>
        <v>0.5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0</v>
      </c>
      <c r="T36" s="65">
        <f>MIN($T$6/100*F36,200)</f>
        <v>0</v>
      </c>
      <c r="U36" s="65">
        <f>MIN($U$6/100*F36,250)</f>
        <v>0</v>
      </c>
      <c r="V36" s="65">
        <v>0.2</v>
      </c>
      <c r="W36" s="65">
        <v>0.2</v>
      </c>
      <c r="X36" s="65">
        <v>0.6</v>
      </c>
      <c r="Y36" s="152">
        <f>IF(AND(D36&lt;49.85,G36&gt;0),$C$2*ABS(G36)/40000,(SUMPRODUCT(--(G36&gt;$S36:$U36),(G36-$S36:$U36),($V36:$X36)))*E36/40000)</f>
        <v>0</v>
      </c>
      <c r="Z36" s="151">
        <f>IF(AND(C36&gt;=50.1,G36&lt;0),($A$2)*ABS(G36)/40000,0)</f>
        <v>0</v>
      </c>
      <c r="AA36" s="73">
        <f>R36+Y36+Z36</f>
        <v>0</v>
      </c>
      <c r="AB36" s="148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85">
      <c r="A37" s="76">
        <v>0.302083333333333</v>
      </c>
      <c r="B37" s="77">
        <v>0.3125</v>
      </c>
      <c r="C37" s="78">
        <v>49.87</v>
      </c>
      <c r="D37" s="79">
        <f>ROUND(C37,2)</f>
        <v>49.87</v>
      </c>
      <c r="E37" s="65">
        <v>706.84</v>
      </c>
      <c r="F37" s="66">
        <v>0</v>
      </c>
      <c r="G37" s="80">
        <v>0</v>
      </c>
      <c r="H37" s="68">
        <f>MAX(G37,-0.12*F37)</f>
        <v>0</v>
      </c>
      <c r="I37" s="68">
        <f>IF(ABS(F37)&lt;=10,0.5,IF(ABS(F37)&lt;=25,1,IF(ABS(F37)&lt;=100,2,10)))</f>
        <v>0.5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0</v>
      </c>
      <c r="T37" s="65">
        <f>MIN($T$6/100*F37,200)</f>
        <v>0</v>
      </c>
      <c r="U37" s="65">
        <f>MIN($U$6/100*F37,250)</f>
        <v>0</v>
      </c>
      <c r="V37" s="65">
        <v>0.2</v>
      </c>
      <c r="W37" s="65">
        <v>0.2</v>
      </c>
      <c r="X37" s="65">
        <v>0.6</v>
      </c>
      <c r="Y37" s="152">
        <f>IF(AND(D37&lt;49.85,G37&gt;0),$C$2*ABS(G37)/40000,(SUMPRODUCT(--(G37&gt;$S37:$U37),(G37-$S37:$U37),($V37:$X37)))*E37/40000)</f>
        <v>0</v>
      </c>
      <c r="Z37" s="151">
        <f>IF(AND(C37&gt;=50.1,G37&lt;0),($A$2)*ABS(G37)/40000,0)</f>
        <v>0</v>
      </c>
      <c r="AA37" s="73">
        <f>R37+Y37+Z37</f>
        <v>0</v>
      </c>
      <c r="AB37" s="148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85">
      <c r="A38" s="76">
        <v>0.3125</v>
      </c>
      <c r="B38" s="77">
        <v>0.322916666666667</v>
      </c>
      <c r="C38" s="78">
        <v>49.89</v>
      </c>
      <c r="D38" s="79">
        <f>ROUND(C38,2)</f>
        <v>49.89</v>
      </c>
      <c r="E38" s="65">
        <v>644.73</v>
      </c>
      <c r="F38" s="66">
        <v>0</v>
      </c>
      <c r="G38" s="80">
        <v>0</v>
      </c>
      <c r="H38" s="68">
        <f>MAX(G38,-0.12*F38)</f>
        <v>0</v>
      </c>
      <c r="I38" s="68">
        <f>IF(ABS(F38)&lt;=10,0.5,IF(ABS(F38)&lt;=25,1,IF(ABS(F38)&lt;=100,2,10)))</f>
        <v>0.5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0</v>
      </c>
      <c r="T38" s="65">
        <f>MIN($T$6/100*F38,200)</f>
        <v>0</v>
      </c>
      <c r="U38" s="65">
        <f>MIN($U$6/100*F38,250)</f>
        <v>0</v>
      </c>
      <c r="V38" s="65">
        <v>0.2</v>
      </c>
      <c r="W38" s="65">
        <v>0.2</v>
      </c>
      <c r="X38" s="65">
        <v>0.6</v>
      </c>
      <c r="Y38" s="152">
        <f>IF(AND(D38&lt;49.85,G38&gt;0),$C$2*ABS(G38)/40000,(SUMPRODUCT(--(G38&gt;$S38:$U38),(G38-$S38:$U38),($V38:$X38)))*E38/40000)</f>
        <v>0</v>
      </c>
      <c r="Z38" s="151">
        <f>IF(AND(C38&gt;=50.1,G38&lt;0),($A$2)*ABS(G38)/40000,0)</f>
        <v>0</v>
      </c>
      <c r="AA38" s="73">
        <f>R38+Y38+Z38</f>
        <v>0</v>
      </c>
      <c r="AB38" s="148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85">
      <c r="A39" s="76">
        <v>0.322916666666667</v>
      </c>
      <c r="B39" s="77">
        <v>0.333333333333334</v>
      </c>
      <c r="C39" s="78">
        <v>50.03</v>
      </c>
      <c r="D39" s="79">
        <f>ROUND(C39,2)</f>
        <v>50.03</v>
      </c>
      <c r="E39" s="65">
        <v>121.25</v>
      </c>
      <c r="F39" s="66">
        <v>0</v>
      </c>
      <c r="G39" s="80">
        <v>0</v>
      </c>
      <c r="H39" s="68">
        <f>MAX(G39,-0.12*F39)</f>
        <v>0</v>
      </c>
      <c r="I39" s="68">
        <f>IF(ABS(F39)&lt;=10,0.5,IF(ABS(F39)&lt;=25,1,IF(ABS(F39)&lt;=100,2,10)))</f>
        <v>0.5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0</v>
      </c>
      <c r="T39" s="65">
        <f>MIN($T$6/100*F39,200)</f>
        <v>0</v>
      </c>
      <c r="U39" s="65">
        <f>MIN($U$6/100*F39,250)</f>
        <v>0</v>
      </c>
      <c r="V39" s="65">
        <v>0.2</v>
      </c>
      <c r="W39" s="65">
        <v>0.2</v>
      </c>
      <c r="X39" s="65">
        <v>0.6</v>
      </c>
      <c r="Y39" s="152">
        <f>IF(AND(D39&lt;49.85,G39&gt;0),$C$2*ABS(G39)/40000,(SUMPRODUCT(--(G39&gt;$S39:$U39),(G39-$S39:$U39),($V39:$X39)))*E39/40000)</f>
        <v>0</v>
      </c>
      <c r="Z39" s="151">
        <f>IF(AND(C39&gt;=50.1,G39&lt;0),($A$2)*ABS(G39)/40000,0)</f>
        <v>0</v>
      </c>
      <c r="AA39" s="73">
        <f>R39+Y39+Z39</f>
        <v>0</v>
      </c>
      <c r="AB39" s="148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85">
      <c r="A40" s="76">
        <v>0.333333333333333</v>
      </c>
      <c r="B40" s="77">
        <v>0.34375</v>
      </c>
      <c r="C40" s="78">
        <v>50.04</v>
      </c>
      <c r="D40" s="79">
        <f>ROUND(C40,2)</f>
        <v>50.04</v>
      </c>
      <c r="E40" s="65">
        <v>60.63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152">
        <f>IF(AND(D40&lt;49.85,G40&gt;0),$C$2*ABS(G40)/40000,(SUMPRODUCT(--(G40&gt;$S40:$U40),(G40-$S40:$U40),($V40:$X40)))*E40/40000)</f>
        <v>0</v>
      </c>
      <c r="Z40" s="151">
        <f>IF(AND(C40&gt;=50.1,G40&lt;0),($A$2)*ABS(G40)/40000,0)</f>
        <v>0</v>
      </c>
      <c r="AA40" s="73">
        <f>R40+Y40+Z40</f>
        <v>0</v>
      </c>
      <c r="AB40" s="148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85">
      <c r="A41" s="76">
        <v>0.34375</v>
      </c>
      <c r="B41" s="77">
        <v>0.354166666666667</v>
      </c>
      <c r="C41" s="78">
        <v>50</v>
      </c>
      <c r="D41" s="79">
        <f>ROUND(C41,2)</f>
        <v>50</v>
      </c>
      <c r="E41" s="65">
        <v>303.13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152">
        <f>IF(AND(D41&lt;49.85,G41&gt;0),$C$2*ABS(G41)/40000,(SUMPRODUCT(--(G41&gt;$S41:$U41),(G41-$S41:$U41),($V41:$X41)))*E41/40000)</f>
        <v>0</v>
      </c>
      <c r="Z41" s="151">
        <f>IF(AND(C41&gt;=50.1,G41&lt;0),($A$2)*ABS(G41)/40000,0)</f>
        <v>0</v>
      </c>
      <c r="AA41" s="73">
        <f>R41+Y41+Z41</f>
        <v>0</v>
      </c>
      <c r="AB41" s="148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85">
      <c r="A42" s="76">
        <v>0.354166666666667</v>
      </c>
      <c r="B42" s="77">
        <v>0.364583333333334</v>
      </c>
      <c r="C42" s="78">
        <v>49.97</v>
      </c>
      <c r="D42" s="79">
        <f>ROUND(C42,2)</f>
        <v>49.97</v>
      </c>
      <c r="E42" s="65">
        <v>396.29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152">
        <f>IF(AND(D42&lt;49.85,G42&gt;0),$C$2*ABS(G42)/40000,(SUMPRODUCT(--(G42&gt;$S42:$U42),(G42-$S42:$U42),($V42:$X42)))*E42/40000)</f>
        <v>0</v>
      </c>
      <c r="Z42" s="151">
        <f>IF(AND(C42&gt;=50.1,G42&lt;0),($A$2)*ABS(G42)/40000,0)</f>
        <v>0</v>
      </c>
      <c r="AA42" s="73">
        <f>R42+Y42+Z42</f>
        <v>0</v>
      </c>
      <c r="AB42" s="148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85">
      <c r="A43" s="76">
        <v>0.364583333333333</v>
      </c>
      <c r="B43" s="77">
        <v>0.375</v>
      </c>
      <c r="C43" s="78">
        <v>50.02</v>
      </c>
      <c r="D43" s="79">
        <f>ROUND(C43,2)</f>
        <v>50.02</v>
      </c>
      <c r="E43" s="65">
        <v>181.88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152">
        <f>IF(AND(D43&lt;49.85,G43&gt;0),$C$2*ABS(G43)/40000,(SUMPRODUCT(--(G43&gt;$S43:$U43),(G43-$S43:$U43),($V43:$X43)))*E43/40000)</f>
        <v>0</v>
      </c>
      <c r="Z43" s="151">
        <f>IF(AND(C43&gt;=50.1,G43&lt;0),($A$2)*ABS(G43)/40000,0)</f>
        <v>0</v>
      </c>
      <c r="AA43" s="73">
        <f>R43+Y43+Z43</f>
        <v>0</v>
      </c>
      <c r="AB43" s="148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85">
      <c r="A44" s="76">
        <v>0.375</v>
      </c>
      <c r="B44" s="77">
        <v>0.385416666666667</v>
      </c>
      <c r="C44" s="78">
        <v>49.97</v>
      </c>
      <c r="D44" s="79">
        <f>ROUND(C44,2)</f>
        <v>49.97</v>
      </c>
      <c r="E44" s="65">
        <v>396.29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152">
        <f>IF(AND(D44&lt;49.85,G44&gt;0),$C$2*ABS(G44)/40000,(SUMPRODUCT(--(G44&gt;$S44:$U44),(G44-$S44:$U44),($V44:$X44)))*E44/40000)</f>
        <v>0</v>
      </c>
      <c r="Z44" s="151">
        <f>IF(AND(C44&gt;=50.1,G44&lt;0),($A$2)*ABS(G44)/40000,0)</f>
        <v>0</v>
      </c>
      <c r="AA44" s="73">
        <f>R44+Y44+Z44</f>
        <v>0</v>
      </c>
      <c r="AB44" s="148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85">
      <c r="A45" s="76">
        <v>0.385416666666667</v>
      </c>
      <c r="B45" s="77">
        <v>0.395833333333334</v>
      </c>
      <c r="C45" s="78">
        <v>49.93</v>
      </c>
      <c r="D45" s="79">
        <f>ROUND(C45,2)</f>
        <v>49.93</v>
      </c>
      <c r="E45" s="65">
        <v>520.51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152">
        <f>IF(AND(D45&lt;49.85,G45&gt;0),$C$2*ABS(G45)/40000,(SUMPRODUCT(--(G45&gt;$S45:$U45),(G45-$S45:$U45),($V45:$X45)))*E45/40000)</f>
        <v>0</v>
      </c>
      <c r="Z45" s="151">
        <f>IF(AND(C45&gt;=50.1,G45&lt;0),($A$2)*ABS(G45)/40000,0)</f>
        <v>0</v>
      </c>
      <c r="AA45" s="73">
        <f>R45+Y45+Z45</f>
        <v>0</v>
      </c>
      <c r="AB45" s="148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85">
      <c r="A46" s="76">
        <v>0.395833333333333</v>
      </c>
      <c r="B46" s="77">
        <v>0.40625</v>
      </c>
      <c r="C46" s="78">
        <v>50.01</v>
      </c>
      <c r="D46" s="79">
        <f>ROUND(C46,2)</f>
        <v>50.01</v>
      </c>
      <c r="E46" s="65">
        <v>242.5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152">
        <f>IF(AND(D46&lt;49.85,G46&gt;0),$C$2*ABS(G46)/40000,(SUMPRODUCT(--(G46&gt;$S46:$U46),(G46-$S46:$U46),($V46:$X46)))*E46/40000)</f>
        <v>0</v>
      </c>
      <c r="Z46" s="151">
        <f>IF(AND(C46&gt;=50.1,G46&lt;0),($A$2)*ABS(G46)/40000,0)</f>
        <v>0</v>
      </c>
      <c r="AA46" s="73">
        <f>R46+Y46+Z46</f>
        <v>0</v>
      </c>
      <c r="AB46" s="148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85">
      <c r="A47" s="76">
        <v>0.40625</v>
      </c>
      <c r="B47" s="77">
        <v>0.416666666666667</v>
      </c>
      <c r="C47" s="78">
        <v>50.04</v>
      </c>
      <c r="D47" s="79">
        <f>ROUND(C47,2)</f>
        <v>50.04</v>
      </c>
      <c r="E47" s="65">
        <v>60.63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152">
        <f>IF(AND(D47&lt;49.85,G47&gt;0),$C$2*ABS(G47)/40000,(SUMPRODUCT(--(G47&gt;$S47:$U47),(G47-$S47:$U47),($V47:$X47)))*E47/40000)</f>
        <v>0</v>
      </c>
      <c r="Z47" s="151">
        <f>IF(AND(C47&gt;=50.1,G47&lt;0),($A$2)*ABS(G47)/40000,0)</f>
        <v>0</v>
      </c>
      <c r="AA47" s="73">
        <f>R47+Y47+Z47</f>
        <v>0</v>
      </c>
      <c r="AB47" s="148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85">
      <c r="A48" s="76">
        <v>0.416666666666667</v>
      </c>
      <c r="B48" s="77">
        <v>0.427083333333334</v>
      </c>
      <c r="C48" s="78">
        <v>50.04</v>
      </c>
      <c r="D48" s="79">
        <f>ROUND(C48,2)</f>
        <v>50.04</v>
      </c>
      <c r="E48" s="65">
        <v>60.63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152">
        <f>IF(AND(D48&lt;49.85,G48&gt;0),$C$2*ABS(G48)/40000,(SUMPRODUCT(--(G48&gt;$S48:$U48),(G48-$S48:$U48),($V48:$X48)))*E48/40000)</f>
        <v>0</v>
      </c>
      <c r="Z48" s="151">
        <f>IF(AND(C48&gt;=50.1,G48&lt;0),($A$2)*ABS(G48)/40000,0)</f>
        <v>0</v>
      </c>
      <c r="AA48" s="73">
        <f>R48+Y48+Z48</f>
        <v>0</v>
      </c>
      <c r="AB48" s="148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85">
      <c r="A49" s="76">
        <v>0.427083333333333</v>
      </c>
      <c r="B49" s="77">
        <v>0.4375</v>
      </c>
      <c r="C49" s="78">
        <v>50.02</v>
      </c>
      <c r="D49" s="79">
        <f>ROUND(C49,2)</f>
        <v>50.02</v>
      </c>
      <c r="E49" s="65">
        <v>181.88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152">
        <f>IF(AND(D49&lt;49.85,G49&gt;0),$C$2*ABS(G49)/40000,(SUMPRODUCT(--(G49&gt;$S49:$U49),(G49-$S49:$U49),($V49:$X49)))*E49/40000)</f>
        <v>0</v>
      </c>
      <c r="Z49" s="151">
        <f>IF(AND(C49&gt;=50.1,G49&lt;0),($A$2)*ABS(G49)/40000,0)</f>
        <v>0</v>
      </c>
      <c r="AA49" s="73">
        <f>R49+Y49+Z49</f>
        <v>0</v>
      </c>
      <c r="AB49" s="148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85">
      <c r="A50" s="76">
        <v>0.4375</v>
      </c>
      <c r="B50" s="77">
        <v>0.447916666666667</v>
      </c>
      <c r="C50" s="78">
        <v>50.04</v>
      </c>
      <c r="D50" s="79">
        <f>ROUND(C50,2)</f>
        <v>50.04</v>
      </c>
      <c r="E50" s="65">
        <v>60.63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152">
        <f>IF(AND(D50&lt;49.85,G50&gt;0),$C$2*ABS(G50)/40000,(SUMPRODUCT(--(G50&gt;$S50:$U50),(G50-$S50:$U50),($V50:$X50)))*E50/40000)</f>
        <v>0</v>
      </c>
      <c r="Z50" s="151">
        <f>IF(AND(C50&gt;=50.1,G50&lt;0),($A$2)*ABS(G50)/40000,0)</f>
        <v>0</v>
      </c>
      <c r="AA50" s="73">
        <f>R50+Y50+Z50</f>
        <v>0</v>
      </c>
      <c r="AB50" s="148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85">
      <c r="A51" s="76">
        <v>0.447916666666667</v>
      </c>
      <c r="B51" s="77">
        <v>0.458333333333334</v>
      </c>
      <c r="C51" s="78">
        <v>50.02</v>
      </c>
      <c r="D51" s="79">
        <f>ROUND(C51,2)</f>
        <v>50.02</v>
      </c>
      <c r="E51" s="65">
        <v>181.88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152">
        <f>IF(AND(D51&lt;49.85,G51&gt;0),$C$2*ABS(G51)/40000,(SUMPRODUCT(--(G51&gt;$S51:$U51),(G51-$S51:$U51),($V51:$X51)))*E51/40000)</f>
        <v>0</v>
      </c>
      <c r="Z51" s="151">
        <f>IF(AND(C51&gt;=50.1,G51&lt;0),($A$2)*ABS(G51)/40000,0)</f>
        <v>0</v>
      </c>
      <c r="AA51" s="73">
        <f>R51+Y51+Z51</f>
        <v>0</v>
      </c>
      <c r="AB51" s="148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85">
      <c r="A52" s="76">
        <v>0.458333333333333</v>
      </c>
      <c r="B52" s="77">
        <v>0.46875</v>
      </c>
      <c r="C52" s="78">
        <v>50.03</v>
      </c>
      <c r="D52" s="79">
        <f>ROUND(C52,2)</f>
        <v>50.03</v>
      </c>
      <c r="E52" s="65">
        <v>121.25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152">
        <f>IF(AND(D52&lt;49.85,G52&gt;0),$C$2*ABS(G52)/40000,(SUMPRODUCT(--(G52&gt;$S52:$U52),(G52-$S52:$U52),($V52:$X52)))*E52/40000)</f>
        <v>0</v>
      </c>
      <c r="Z52" s="151">
        <f>IF(AND(C52&gt;=50.1,G52&lt;0),($A$2)*ABS(G52)/40000,0)</f>
        <v>0</v>
      </c>
      <c r="AA52" s="73">
        <f>R52+Y52+Z52</f>
        <v>0</v>
      </c>
      <c r="AB52" s="148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85">
      <c r="A53" s="76">
        <v>0.46875</v>
      </c>
      <c r="B53" s="77">
        <v>0.479166666666667</v>
      </c>
      <c r="C53" s="78">
        <v>50.01</v>
      </c>
      <c r="D53" s="79">
        <f>ROUND(C53,2)</f>
        <v>50.01</v>
      </c>
      <c r="E53" s="65">
        <v>242.5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152">
        <f>IF(AND(D53&lt;49.85,G53&gt;0),$C$2*ABS(G53)/40000,(SUMPRODUCT(--(G53&gt;$S53:$U53),(G53-$S53:$U53),($V53:$X53)))*E53/40000)</f>
        <v>0</v>
      </c>
      <c r="Z53" s="151">
        <f>IF(AND(C53&gt;=50.1,G53&lt;0),($A$2)*ABS(G53)/40000,0)</f>
        <v>0</v>
      </c>
      <c r="AA53" s="73">
        <f>R53+Y53+Z53</f>
        <v>0</v>
      </c>
      <c r="AB53" s="148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85">
      <c r="A54" s="76">
        <v>0.479166666666667</v>
      </c>
      <c r="B54" s="77">
        <v>0.489583333333334</v>
      </c>
      <c r="C54" s="78">
        <v>50.01</v>
      </c>
      <c r="D54" s="79">
        <f>ROUND(C54,2)</f>
        <v>50.01</v>
      </c>
      <c r="E54" s="65">
        <v>242.5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152">
        <f>IF(AND(D54&lt;49.85,G54&gt;0),$C$2*ABS(G54)/40000,(SUMPRODUCT(--(G54&gt;$S54:$U54),(G54-$S54:$U54),($V54:$X54)))*E54/40000)</f>
        <v>0</v>
      </c>
      <c r="Z54" s="151">
        <f>IF(AND(C54&gt;=50.1,G54&lt;0),($A$2)*ABS(G54)/40000,0)</f>
        <v>0</v>
      </c>
      <c r="AA54" s="73">
        <f>R54+Y54+Z54</f>
        <v>0</v>
      </c>
      <c r="AB54" s="148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85">
      <c r="A55" s="76">
        <v>0.489583333333333</v>
      </c>
      <c r="B55" s="77">
        <v>0.5</v>
      </c>
      <c r="C55" s="78">
        <v>49.99</v>
      </c>
      <c r="D55" s="79">
        <f>ROUND(C55,2)</f>
        <v>49.99</v>
      </c>
      <c r="E55" s="65">
        <v>334.18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152">
        <f>IF(AND(D55&lt;49.85,G55&gt;0),$C$2*ABS(G55)/40000,(SUMPRODUCT(--(G55&gt;$S55:$U55),(G55-$S55:$U55),($V55:$X55)))*E55/40000)</f>
        <v>0</v>
      </c>
      <c r="Z55" s="151">
        <f>IF(AND(C55&gt;=50.1,G55&lt;0),($A$2)*ABS(G55)/40000,0)</f>
        <v>0</v>
      </c>
      <c r="AA55" s="73">
        <f>R55+Y55+Z55</f>
        <v>0</v>
      </c>
      <c r="AB55" s="148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85">
      <c r="A56" s="76">
        <v>0.5</v>
      </c>
      <c r="B56" s="77">
        <v>0.510416666666667</v>
      </c>
      <c r="C56" s="78">
        <v>49.99</v>
      </c>
      <c r="D56" s="79">
        <f>ROUND(C56,2)</f>
        <v>49.99</v>
      </c>
      <c r="E56" s="65">
        <v>334.18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152">
        <f>IF(AND(D56&lt;49.85,G56&gt;0),$C$2*ABS(G56)/40000,(SUMPRODUCT(--(G56&gt;$S56:$U56),(G56-$S56:$U56),($V56:$X56)))*E56/40000)</f>
        <v>0</v>
      </c>
      <c r="Z56" s="151">
        <f>IF(AND(C56&gt;=50.1,G56&lt;0),($A$2)*ABS(G56)/40000,0)</f>
        <v>0</v>
      </c>
      <c r="AA56" s="73">
        <f>R56+Y56+Z56</f>
        <v>0</v>
      </c>
      <c r="AB56" s="148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85">
      <c r="A57" s="76">
        <v>0.510416666666667</v>
      </c>
      <c r="B57" s="77">
        <v>0.520833333333334</v>
      </c>
      <c r="C57" s="78">
        <v>49.98</v>
      </c>
      <c r="D57" s="79">
        <f>ROUND(C57,2)</f>
        <v>49.98</v>
      </c>
      <c r="E57" s="65">
        <v>365.24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152">
        <f>IF(AND(D57&lt;49.85,G57&gt;0),$C$2*ABS(G57)/40000,(SUMPRODUCT(--(G57&gt;$S57:$U57),(G57-$S57:$U57),($V57:$X57)))*E57/40000)</f>
        <v>0</v>
      </c>
      <c r="Z57" s="151">
        <f>IF(AND(C57&gt;=50.1,G57&lt;0),($A$2)*ABS(G57)/40000,0)</f>
        <v>0</v>
      </c>
      <c r="AA57" s="73">
        <f>R57+Y57+Z57</f>
        <v>0</v>
      </c>
      <c r="AB57" s="148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85">
      <c r="A58" s="76">
        <v>0.520833333333333</v>
      </c>
      <c r="B58" s="77">
        <v>0.53125</v>
      </c>
      <c r="C58" s="78">
        <v>49.97</v>
      </c>
      <c r="D58" s="79">
        <f>ROUND(C58,2)</f>
        <v>49.97</v>
      </c>
      <c r="E58" s="65">
        <v>396.29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152">
        <f>IF(AND(D58&lt;49.85,G58&gt;0),$C$2*ABS(G58)/40000,(SUMPRODUCT(--(G58&gt;$S58:$U58),(G58-$S58:$U58),($V58:$X58)))*E58/40000)</f>
        <v>0</v>
      </c>
      <c r="Z58" s="151">
        <f>IF(AND(C58&gt;=50.1,G58&lt;0),($A$2)*ABS(G58)/40000,0)</f>
        <v>0</v>
      </c>
      <c r="AA58" s="73">
        <f>R58+Y58+Z58</f>
        <v>0</v>
      </c>
      <c r="AB58" s="148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85">
      <c r="A59" s="76">
        <v>0.53125</v>
      </c>
      <c r="B59" s="77">
        <v>0.541666666666667</v>
      </c>
      <c r="C59" s="78">
        <v>49.93</v>
      </c>
      <c r="D59" s="79">
        <f>ROUND(C59,2)</f>
        <v>49.93</v>
      </c>
      <c r="E59" s="65">
        <v>520.51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152">
        <f>IF(AND(D59&lt;49.85,G59&gt;0),$C$2*ABS(G59)/40000,(SUMPRODUCT(--(G59&gt;$S59:$U59),(G59-$S59:$U59),($V59:$X59)))*E59/40000)</f>
        <v>0</v>
      </c>
      <c r="Z59" s="151">
        <f>IF(AND(C59&gt;=50.1,G59&lt;0),($A$2)*ABS(G59)/40000,0)</f>
        <v>0</v>
      </c>
      <c r="AA59" s="73">
        <f>R59+Y59+Z59</f>
        <v>0</v>
      </c>
      <c r="AB59" s="148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85">
      <c r="A60" s="76">
        <v>0.541666666666667</v>
      </c>
      <c r="B60" s="77">
        <v>0.552083333333334</v>
      </c>
      <c r="C60" s="78">
        <v>50.03</v>
      </c>
      <c r="D60" s="79">
        <f>ROUND(C60,2)</f>
        <v>50.03</v>
      </c>
      <c r="E60" s="65">
        <v>121.25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152">
        <f>IF(AND(D60&lt;49.85,G60&gt;0),$C$2*ABS(G60)/40000,(SUMPRODUCT(--(G60&gt;$S60:$U60),(G60-$S60:$U60),($V60:$X60)))*E60/40000)</f>
        <v>0</v>
      </c>
      <c r="Z60" s="151">
        <f>IF(AND(C60&gt;=50.1,G60&lt;0),($A$2)*ABS(G60)/40000,0)</f>
        <v>0</v>
      </c>
      <c r="AA60" s="73">
        <f>R60+Y60+Z60</f>
        <v>0</v>
      </c>
      <c r="AB60" s="148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85">
      <c r="A61" s="76">
        <v>0.552083333333333</v>
      </c>
      <c r="B61" s="77">
        <v>0.5625</v>
      </c>
      <c r="C61" s="78">
        <v>50.02</v>
      </c>
      <c r="D61" s="79">
        <f>ROUND(C61,2)</f>
        <v>50.02</v>
      </c>
      <c r="E61" s="65">
        <v>181.88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152">
        <f>IF(AND(D61&lt;49.85,G61&gt;0),$C$2*ABS(G61)/40000,(SUMPRODUCT(--(G61&gt;$S61:$U61),(G61-$S61:$U61),($V61:$X61)))*E61/40000)</f>
        <v>0</v>
      </c>
      <c r="Z61" s="151">
        <f>IF(AND(C61&gt;=50.1,G61&lt;0),($A$2)*ABS(G61)/40000,0)</f>
        <v>0</v>
      </c>
      <c r="AA61" s="73">
        <f>R61+Y61+Z61</f>
        <v>0</v>
      </c>
      <c r="AB61" s="148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85">
      <c r="A62" s="76">
        <v>0.5625</v>
      </c>
      <c r="B62" s="77">
        <v>0.572916666666667</v>
      </c>
      <c r="C62" s="78">
        <v>50.01</v>
      </c>
      <c r="D62" s="79">
        <f>ROUND(C62,2)</f>
        <v>50.01</v>
      </c>
      <c r="E62" s="65">
        <v>242.5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152">
        <f>IF(AND(D62&lt;49.85,G62&gt;0),$C$2*ABS(G62)/40000,(SUMPRODUCT(--(G62&gt;$S62:$U62),(G62-$S62:$U62),($V62:$X62)))*E62/40000)</f>
        <v>0</v>
      </c>
      <c r="Z62" s="151">
        <f>IF(AND(C62&gt;=50.1,G62&lt;0),($A$2)*ABS(G62)/40000,0)</f>
        <v>0</v>
      </c>
      <c r="AA62" s="73">
        <f>R62+Y62+Z62</f>
        <v>0</v>
      </c>
      <c r="AB62" s="148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85">
      <c r="A63" s="76">
        <v>0.572916666666667</v>
      </c>
      <c r="B63" s="77">
        <v>0.583333333333334</v>
      </c>
      <c r="C63" s="78">
        <v>50.02</v>
      </c>
      <c r="D63" s="79">
        <f>ROUND(C63,2)</f>
        <v>50.02</v>
      </c>
      <c r="E63" s="65">
        <v>181.88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152">
        <f>IF(AND(D63&lt;49.85,G63&gt;0),$C$2*ABS(G63)/40000,(SUMPRODUCT(--(G63&gt;$S63:$U63),(G63-$S63:$U63),($V63:$X63)))*E63/40000)</f>
        <v>0</v>
      </c>
      <c r="Z63" s="151">
        <f>IF(AND(C63&gt;=50.1,G63&lt;0),($A$2)*ABS(G63)/40000,0)</f>
        <v>0</v>
      </c>
      <c r="AA63" s="73">
        <f>R63+Y63+Z63</f>
        <v>0</v>
      </c>
      <c r="AB63" s="148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85">
      <c r="A64" s="76">
        <v>0.583333333333333</v>
      </c>
      <c r="B64" s="77">
        <v>0.59375</v>
      </c>
      <c r="C64" s="78">
        <v>50.01</v>
      </c>
      <c r="D64" s="79">
        <f>ROUND(C64,2)</f>
        <v>50.01</v>
      </c>
      <c r="E64" s="65">
        <v>242.5</v>
      </c>
      <c r="F64" s="66">
        <v>25.76</v>
      </c>
      <c r="G64" s="80">
        <v>0</v>
      </c>
      <c r="H64" s="68">
        <f>MAX(G64,-0.12*F64)</f>
        <v>0</v>
      </c>
      <c r="I64" s="68">
        <f>IF(ABS(F64)&lt;=10,0.5,IF(ABS(F64)&lt;=25,1,IF(ABS(F64)&lt;=100,2,10)))</f>
        <v>2</v>
      </c>
      <c r="J64" s="69">
        <f>IF(G64&lt;-I64,1,0)</f>
        <v>0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0</v>
      </c>
      <c r="S64" s="65">
        <f>MIN($S$6/100*F64,150)</f>
        <v>3.0912</v>
      </c>
      <c r="T64" s="65">
        <f>MIN($T$6/100*F64,200)</f>
        <v>3.864</v>
      </c>
      <c r="U64" s="65">
        <f>MIN($U$6/100*F64,250)</f>
        <v>5.152000000000001</v>
      </c>
      <c r="V64" s="65">
        <v>0.2</v>
      </c>
      <c r="W64" s="65">
        <v>0.2</v>
      </c>
      <c r="X64" s="65">
        <v>0.6</v>
      </c>
      <c r="Y64" s="152">
        <f>IF(AND(D64&lt;49.85,G64&gt;0),$C$2*ABS(G64)/40000,(SUMPRODUCT(--(G64&gt;$S64:$U64),(G64-$S64:$U64),($V64:$X64)))*E64/40000)</f>
        <v>0</v>
      </c>
      <c r="Z64" s="151">
        <f>IF(AND(C64&gt;=50.1,G64&lt;0),($A$2)*ABS(G64)/40000,0)</f>
        <v>0</v>
      </c>
      <c r="AA64" s="73">
        <f>R64+Y64+Z64</f>
        <v>0</v>
      </c>
      <c r="AB64" s="148">
        <f>IF(AA64&gt;=0,AA64,"")</f>
        <v>0</v>
      </c>
      <c r="AC64" s="82" t="str">
        <f>IF(AA64&lt;0,AA64,"")</f>
        <v/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85">
      <c r="A65" s="76">
        <v>0.59375</v>
      </c>
      <c r="B65" s="77">
        <v>0.604166666666667</v>
      </c>
      <c r="C65" s="78">
        <v>50</v>
      </c>
      <c r="D65" s="79">
        <f>ROUND(C65,2)</f>
        <v>50</v>
      </c>
      <c r="E65" s="65">
        <v>303.13</v>
      </c>
      <c r="F65" s="66">
        <v>25.76</v>
      </c>
      <c r="G65" s="80">
        <v>0</v>
      </c>
      <c r="H65" s="68">
        <f>MAX(G65,-0.12*F65)</f>
        <v>0</v>
      </c>
      <c r="I65" s="68">
        <f>IF(ABS(F65)&lt;=10,0.5,IF(ABS(F65)&lt;=25,1,IF(ABS(F65)&lt;=100,2,10)))</f>
        <v>2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0</v>
      </c>
      <c r="S65" s="65">
        <f>MIN($S$6/100*F65,150)</f>
        <v>3.0912</v>
      </c>
      <c r="T65" s="65">
        <f>MIN($T$6/100*F65,200)</f>
        <v>3.864</v>
      </c>
      <c r="U65" s="65">
        <f>MIN($U$6/100*F65,250)</f>
        <v>5.152000000000001</v>
      </c>
      <c r="V65" s="65">
        <v>0.2</v>
      </c>
      <c r="W65" s="65">
        <v>0.2</v>
      </c>
      <c r="X65" s="65">
        <v>0.6</v>
      </c>
      <c r="Y65" s="152">
        <f>IF(AND(D65&lt;49.85,G65&gt;0),$C$2*ABS(G65)/40000,(SUMPRODUCT(--(G65&gt;$S65:$U65),(G65-$S65:$U65),($V65:$X65)))*E65/40000)</f>
        <v>0</v>
      </c>
      <c r="Z65" s="151">
        <f>IF(AND(C65&gt;=50.1,G65&lt;0),($A$2)*ABS(G65)/40000,0)</f>
        <v>0</v>
      </c>
      <c r="AA65" s="73">
        <f>R65+Y65+Z65</f>
        <v>0</v>
      </c>
      <c r="AB65" s="148">
        <f>IF(AA65&gt;=0,AA65,"")</f>
        <v>0</v>
      </c>
      <c r="AC65" s="82" t="str">
        <f>IF(AA65&lt;0,AA65,"")</f>
        <v/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85">
      <c r="A66" s="76">
        <v>0.604166666666667</v>
      </c>
      <c r="B66" s="77">
        <v>0.614583333333334</v>
      </c>
      <c r="C66" s="78">
        <v>49.96</v>
      </c>
      <c r="D66" s="79">
        <f>ROUND(C66,2)</f>
        <v>49.96</v>
      </c>
      <c r="E66" s="65">
        <v>427.35</v>
      </c>
      <c r="F66" s="66">
        <v>25.76</v>
      </c>
      <c r="G66" s="80">
        <v>0</v>
      </c>
      <c r="H66" s="68">
        <f>MAX(G66,-0.12*F66)</f>
        <v>0</v>
      </c>
      <c r="I66" s="68">
        <f>IF(ABS(F66)&lt;=10,0.5,IF(ABS(F66)&lt;=25,1,IF(ABS(F66)&lt;=100,2,10)))</f>
        <v>2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3.0912</v>
      </c>
      <c r="T66" s="65">
        <f>MIN($T$6/100*F66,200)</f>
        <v>3.864</v>
      </c>
      <c r="U66" s="65">
        <f>MIN($U$6/100*F66,250)</f>
        <v>5.152000000000001</v>
      </c>
      <c r="V66" s="65">
        <v>0.2</v>
      </c>
      <c r="W66" s="65">
        <v>0.2</v>
      </c>
      <c r="X66" s="65">
        <v>0.6</v>
      </c>
      <c r="Y66" s="152">
        <f>IF(AND(D66&lt;49.85,G66&gt;0),$C$2*ABS(G66)/40000,(SUMPRODUCT(--(G66&gt;$S66:$U66),(G66-$S66:$U66),($V66:$X66)))*E66/40000)</f>
        <v>0</v>
      </c>
      <c r="Z66" s="151">
        <f>IF(AND(C66&gt;=50.1,G66&lt;0),($A$2)*ABS(G66)/40000,0)</f>
        <v>0</v>
      </c>
      <c r="AA66" s="73">
        <f>R66+Y66+Z66</f>
        <v>0</v>
      </c>
      <c r="AB66" s="148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85">
      <c r="A67" s="76">
        <v>0.614583333333333</v>
      </c>
      <c r="B67" s="77">
        <v>0.625</v>
      </c>
      <c r="C67" s="78">
        <v>49.95</v>
      </c>
      <c r="D67" s="79">
        <f>ROUND(C67,2)</f>
        <v>49.95</v>
      </c>
      <c r="E67" s="65">
        <v>458.4</v>
      </c>
      <c r="F67" s="66">
        <v>25.76</v>
      </c>
      <c r="G67" s="80">
        <v>-0.3187107500000046</v>
      </c>
      <c r="H67" s="68">
        <f>MAX(G67,-0.12*F67)</f>
        <v>-0.3187107500000046</v>
      </c>
      <c r="I67" s="68">
        <f>IF(ABS(F67)&lt;=10,0.5,IF(ABS(F67)&lt;=25,1,IF(ABS(F67)&lt;=100,2,10)))</f>
        <v>2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-0.003652425195000053</v>
      </c>
      <c r="S67" s="65">
        <f>MIN($S$6/100*F67,150)</f>
        <v>3.0912</v>
      </c>
      <c r="T67" s="65">
        <f>MIN($T$6/100*F67,200)</f>
        <v>3.864</v>
      </c>
      <c r="U67" s="65">
        <f>MIN($U$6/100*F67,250)</f>
        <v>5.152000000000001</v>
      </c>
      <c r="V67" s="65">
        <v>0.2</v>
      </c>
      <c r="W67" s="65">
        <v>0.2</v>
      </c>
      <c r="X67" s="65">
        <v>0.6</v>
      </c>
      <c r="Y67" s="152">
        <f>IF(AND(D67&lt;49.85,G67&gt;0),$C$2*ABS(G67)/40000,(SUMPRODUCT(--(G67&gt;$S67:$U67),(G67-$S67:$U67),($V67:$X67)))*E67/40000)</f>
        <v>0</v>
      </c>
      <c r="Z67" s="151">
        <f>IF(AND(C67&gt;=50.1,G67&lt;0),($A$2)*ABS(G67)/40000,0)</f>
        <v>0</v>
      </c>
      <c r="AA67" s="73">
        <f>R67+Y67+Z67</f>
        <v>-0.003652425195000053</v>
      </c>
      <c r="AB67" s="148" t="str">
        <f>IF(AA67&gt;=0,AA67,"")</f>
        <v/>
      </c>
      <c r="AC67" s="82">
        <f>IF(AA67&lt;0,AA67,"")</f>
        <v>-0.003652425195000053</v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85">
      <c r="A68" s="76">
        <v>0.625</v>
      </c>
      <c r="B68" s="77">
        <v>0.635416666666667</v>
      </c>
      <c r="C68" s="78">
        <v>49.99</v>
      </c>
      <c r="D68" s="79">
        <f>ROUND(C68,2)</f>
        <v>49.99</v>
      </c>
      <c r="E68" s="65">
        <v>334.18</v>
      </c>
      <c r="F68" s="66">
        <v>25.76</v>
      </c>
      <c r="G68" s="80">
        <v>-1.049853500000001</v>
      </c>
      <c r="H68" s="68">
        <f>MAX(G68,-0.12*F68)</f>
        <v>-1.049853500000001</v>
      </c>
      <c r="I68" s="68">
        <f>IF(ABS(F68)&lt;=10,0.5,IF(ABS(F68)&lt;=25,1,IF(ABS(F68)&lt;=100,2,10)))</f>
        <v>2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-0.008771001065750008</v>
      </c>
      <c r="S68" s="65">
        <f>MIN($S$6/100*F68,150)</f>
        <v>3.0912</v>
      </c>
      <c r="T68" s="65">
        <f>MIN($T$6/100*F68,200)</f>
        <v>3.864</v>
      </c>
      <c r="U68" s="65">
        <f>MIN($U$6/100*F68,250)</f>
        <v>5.152000000000001</v>
      </c>
      <c r="V68" s="65">
        <v>0.2</v>
      </c>
      <c r="W68" s="65">
        <v>0.2</v>
      </c>
      <c r="X68" s="65">
        <v>0.6</v>
      </c>
      <c r="Y68" s="152">
        <f>IF(AND(D68&lt;49.85,G68&gt;0),$C$2*ABS(G68)/40000,(SUMPRODUCT(--(G68&gt;$S68:$U68),(G68-$S68:$U68),($V68:$X68)))*E68/40000)</f>
        <v>0</v>
      </c>
      <c r="Z68" s="151">
        <f>IF(AND(C68&gt;=50.1,G68&lt;0),($A$2)*ABS(G68)/40000,0)</f>
        <v>0</v>
      </c>
      <c r="AA68" s="73">
        <f>R68+Y68+Z68</f>
        <v>-0.008771001065750008</v>
      </c>
      <c r="AB68" s="148" t="str">
        <f>IF(AA68&gt;=0,AA68,"")</f>
        <v/>
      </c>
      <c r="AC68" s="82">
        <f>IF(AA68&lt;0,AA68,"")</f>
        <v>-0.008771001065750008</v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85">
      <c r="A69" s="76">
        <v>0.635416666666667</v>
      </c>
      <c r="B69" s="77">
        <v>0.645833333333334</v>
      </c>
      <c r="C69" s="78">
        <v>49.98</v>
      </c>
      <c r="D69" s="79">
        <f>ROUND(C69,2)</f>
        <v>49.98</v>
      </c>
      <c r="E69" s="65">
        <v>365.24</v>
      </c>
      <c r="F69" s="66">
        <v>25.76</v>
      </c>
      <c r="G69" s="80">
        <v>-1.70664275</v>
      </c>
      <c r="H69" s="68">
        <f>MAX(G69,-0.12*F69)</f>
        <v>-1.70664275</v>
      </c>
      <c r="I69" s="68">
        <f>IF(ABS(F69)&lt;=10,0.5,IF(ABS(F69)&lt;=25,1,IF(ABS(F69)&lt;=100,2,10)))</f>
        <v>2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-0.01558335495025</v>
      </c>
      <c r="S69" s="65">
        <f>MIN($S$6/100*F69,150)</f>
        <v>3.0912</v>
      </c>
      <c r="T69" s="65">
        <f>MIN($T$6/100*F69,200)</f>
        <v>3.864</v>
      </c>
      <c r="U69" s="65">
        <f>MIN($U$6/100*F69,250)</f>
        <v>5.152000000000001</v>
      </c>
      <c r="V69" s="65">
        <v>0.2</v>
      </c>
      <c r="W69" s="65">
        <v>0.2</v>
      </c>
      <c r="X69" s="65">
        <v>0.6</v>
      </c>
      <c r="Y69" s="152">
        <f>IF(AND(D69&lt;49.85,G69&gt;0),$C$2*ABS(G69)/40000,(SUMPRODUCT(--(G69&gt;$S69:$U69),(G69-$S69:$U69),($V69:$X69)))*E69/40000)</f>
        <v>0</v>
      </c>
      <c r="Z69" s="151">
        <f>IF(AND(C69&gt;=50.1,G69&lt;0),($A$2)*ABS(G69)/40000,0)</f>
        <v>0</v>
      </c>
      <c r="AA69" s="73">
        <f>R69+Y69+Z69</f>
        <v>-0.01558335495025</v>
      </c>
      <c r="AB69" s="148" t="str">
        <f>IF(AA69&gt;=0,AA69,"")</f>
        <v/>
      </c>
      <c r="AC69" s="82">
        <f>IF(AA69&lt;0,AA69,"")</f>
        <v>-0.01558335495025</v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85">
      <c r="A70" s="76">
        <v>0.645833333333333</v>
      </c>
      <c r="B70" s="77">
        <v>0.65625</v>
      </c>
      <c r="C70" s="78">
        <v>50.02</v>
      </c>
      <c r="D70" s="79">
        <f>ROUND(C70,2)</f>
        <v>50.02</v>
      </c>
      <c r="E70" s="65">
        <v>181.88</v>
      </c>
      <c r="F70" s="66">
        <v>25.76</v>
      </c>
      <c r="G70" s="80">
        <v>-1.334875250000003</v>
      </c>
      <c r="H70" s="68">
        <f>MAX(G70,-0.12*F70)</f>
        <v>-1.334875250000003</v>
      </c>
      <c r="I70" s="68">
        <f>IF(ABS(F70)&lt;=10,0.5,IF(ABS(F70)&lt;=25,1,IF(ABS(F70)&lt;=100,2,10)))</f>
        <v>2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-0.006069677761750015</v>
      </c>
      <c r="S70" s="65">
        <f>MIN($S$6/100*F70,150)</f>
        <v>3.0912</v>
      </c>
      <c r="T70" s="65">
        <f>MIN($T$6/100*F70,200)</f>
        <v>3.864</v>
      </c>
      <c r="U70" s="65">
        <f>MIN($U$6/100*F70,250)</f>
        <v>5.152000000000001</v>
      </c>
      <c r="V70" s="65">
        <v>0.2</v>
      </c>
      <c r="W70" s="65">
        <v>0.2</v>
      </c>
      <c r="X70" s="65">
        <v>0.6</v>
      </c>
      <c r="Y70" s="152">
        <f>IF(AND(D70&lt;49.85,G70&gt;0),$C$2*ABS(G70)/40000,(SUMPRODUCT(--(G70&gt;$S70:$U70),(G70-$S70:$U70),($V70:$X70)))*E70/40000)</f>
        <v>0</v>
      </c>
      <c r="Z70" s="151">
        <f>IF(AND(C70&gt;=50.1,G70&lt;0),($A$2)*ABS(G70)/40000,0)</f>
        <v>0</v>
      </c>
      <c r="AA70" s="73">
        <f>R70+Y70+Z70</f>
        <v>-0.006069677761750015</v>
      </c>
      <c r="AB70" s="148" t="str">
        <f>IF(AA70&gt;=0,AA70,"")</f>
        <v/>
      </c>
      <c r="AC70" s="82">
        <f>IF(AA70&lt;0,AA70,"")</f>
        <v>-0.006069677761750015</v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85">
      <c r="A71" s="76">
        <v>0.65625</v>
      </c>
      <c r="B71" s="77">
        <v>0.666666666666667</v>
      </c>
      <c r="C71" s="78">
        <v>50</v>
      </c>
      <c r="D71" s="79">
        <f>ROUND(C71,2)</f>
        <v>50</v>
      </c>
      <c r="E71" s="65">
        <v>303.13</v>
      </c>
      <c r="F71" s="66">
        <v>25.76</v>
      </c>
      <c r="G71" s="80">
        <v>0</v>
      </c>
      <c r="H71" s="68">
        <f>MAX(G71,-0.12*F71)</f>
        <v>0</v>
      </c>
      <c r="I71" s="68">
        <f>IF(ABS(F71)&lt;=10,0.5,IF(ABS(F71)&lt;=25,1,IF(ABS(F71)&lt;=100,2,10)))</f>
        <v>2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3.0912</v>
      </c>
      <c r="T71" s="65">
        <f>MIN($T$6/100*F71,200)</f>
        <v>3.864</v>
      </c>
      <c r="U71" s="65">
        <f>MIN($U$6/100*F71,250)</f>
        <v>5.152000000000001</v>
      </c>
      <c r="V71" s="65">
        <v>0.2</v>
      </c>
      <c r="W71" s="65">
        <v>0.2</v>
      </c>
      <c r="X71" s="65">
        <v>0.6</v>
      </c>
      <c r="Y71" s="152">
        <f>IF(AND(D71&lt;49.85,G71&gt;0),$C$2*ABS(G71)/40000,(SUMPRODUCT(--(G71&gt;$S71:$U71),(G71-$S71:$U71),($V71:$X71)))*E71/40000)</f>
        <v>0</v>
      </c>
      <c r="Z71" s="151">
        <f>IF(AND(C71&gt;=50.1,G71&lt;0),($A$2)*ABS(G71)/40000,0)</f>
        <v>0</v>
      </c>
      <c r="AA71" s="73">
        <f>R71+Y71+Z71</f>
        <v>0</v>
      </c>
      <c r="AB71" s="148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85">
      <c r="A72" s="76">
        <v>0.666666666666667</v>
      </c>
      <c r="B72" s="77">
        <v>0.677083333333334</v>
      </c>
      <c r="C72" s="78">
        <v>50.05</v>
      </c>
      <c r="D72" s="79">
        <f>ROUND(C72,2)</f>
        <v>50.05</v>
      </c>
      <c r="E72" s="65">
        <v>0</v>
      </c>
      <c r="F72" s="66">
        <v>25.76</v>
      </c>
      <c r="G72" s="80">
        <v>0</v>
      </c>
      <c r="H72" s="68">
        <f>MAX(G72,-0.12*F72)</f>
        <v>0</v>
      </c>
      <c r="I72" s="68">
        <f>IF(ABS(F72)&lt;=10,0.5,IF(ABS(F72)&lt;=25,1,IF(ABS(F72)&lt;=100,2,10)))</f>
        <v>2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3.0912</v>
      </c>
      <c r="T72" s="65">
        <f>MIN($T$6/100*F72,200)</f>
        <v>3.864</v>
      </c>
      <c r="U72" s="65">
        <f>MIN($U$6/100*F72,250)</f>
        <v>5.152000000000001</v>
      </c>
      <c r="V72" s="65">
        <v>0.2</v>
      </c>
      <c r="W72" s="65">
        <v>0.2</v>
      </c>
      <c r="X72" s="65">
        <v>0.6</v>
      </c>
      <c r="Y72" s="152">
        <f>IF(AND(D72&lt;49.85,G72&gt;0),$C$2*ABS(G72)/40000,(SUMPRODUCT(--(G72&gt;$S72:$U72),(G72-$S72:$U72),($V72:$X72)))*E72/40000)</f>
        <v>0</v>
      </c>
      <c r="Z72" s="151">
        <f>IF(AND(C72&gt;=50.1,G72&lt;0),($A$2)*ABS(G72)/40000,0)</f>
        <v>0</v>
      </c>
      <c r="AA72" s="73">
        <f>R72+Y72+Z72</f>
        <v>0</v>
      </c>
      <c r="AB72" s="148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85">
      <c r="A73" s="76">
        <v>0.677083333333333</v>
      </c>
      <c r="B73" s="77">
        <v>0.6875</v>
      </c>
      <c r="C73" s="78">
        <v>49.97</v>
      </c>
      <c r="D73" s="79">
        <f>ROUND(C73,2)</f>
        <v>49.97</v>
      </c>
      <c r="E73" s="65">
        <v>396.29</v>
      </c>
      <c r="F73" s="66">
        <v>25.76</v>
      </c>
      <c r="G73" s="80">
        <v>0</v>
      </c>
      <c r="H73" s="68">
        <f>MAX(G73,-0.12*F73)</f>
        <v>0</v>
      </c>
      <c r="I73" s="68">
        <f>IF(ABS(F73)&lt;=10,0.5,IF(ABS(F73)&lt;=25,1,IF(ABS(F73)&lt;=100,2,10)))</f>
        <v>2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3.0912</v>
      </c>
      <c r="T73" s="65">
        <f>MIN($T$6/100*F73,200)</f>
        <v>3.864</v>
      </c>
      <c r="U73" s="65">
        <f>MIN($U$6/100*F73,250)</f>
        <v>5.152000000000001</v>
      </c>
      <c r="V73" s="65">
        <v>0.2</v>
      </c>
      <c r="W73" s="65">
        <v>0.2</v>
      </c>
      <c r="X73" s="65">
        <v>0.6</v>
      </c>
      <c r="Y73" s="152">
        <f>IF(AND(D73&lt;49.85,G73&gt;0),$C$2*ABS(G73)/40000,(SUMPRODUCT(--(G73&gt;$S73:$U73),(G73-$S73:$U73),($V73:$X73)))*E73/40000)</f>
        <v>0</v>
      </c>
      <c r="Z73" s="151">
        <f>IF(AND(C73&gt;=50.1,G73&lt;0),($A$2)*ABS(G73)/40000,0)</f>
        <v>0</v>
      </c>
      <c r="AA73" s="73">
        <f>R73+Y73+Z73</f>
        <v>0</v>
      </c>
      <c r="AB73" s="148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85">
      <c r="A74" s="76">
        <v>0.6875</v>
      </c>
      <c r="B74" s="77">
        <v>0.697916666666667</v>
      </c>
      <c r="C74" s="78">
        <v>49.96</v>
      </c>
      <c r="D74" s="79">
        <f>ROUND(C74,2)</f>
        <v>49.96</v>
      </c>
      <c r="E74" s="65">
        <v>427.35</v>
      </c>
      <c r="F74" s="66">
        <v>25.76</v>
      </c>
      <c r="G74" s="80">
        <v>0</v>
      </c>
      <c r="H74" s="68">
        <f>MAX(G74,-0.12*F74)</f>
        <v>0</v>
      </c>
      <c r="I74" s="68">
        <f>IF(ABS(F74)&lt;=10,0.5,IF(ABS(F74)&lt;=25,1,IF(ABS(F74)&lt;=100,2,10)))</f>
        <v>2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3.0912</v>
      </c>
      <c r="T74" s="65">
        <f>MIN($T$6/100*F74,200)</f>
        <v>3.864</v>
      </c>
      <c r="U74" s="65">
        <f>MIN($U$6/100*F74,250)</f>
        <v>5.152000000000001</v>
      </c>
      <c r="V74" s="65">
        <v>0.2</v>
      </c>
      <c r="W74" s="65">
        <v>0.2</v>
      </c>
      <c r="X74" s="65">
        <v>0.6</v>
      </c>
      <c r="Y74" s="152">
        <f>IF(AND(D74&lt;49.85,G74&gt;0),$C$2*ABS(G74)/40000,(SUMPRODUCT(--(G74&gt;$S74:$U74),(G74-$S74:$U74),($V74:$X74)))*E74/40000)</f>
        <v>0</v>
      </c>
      <c r="Z74" s="151">
        <f>IF(AND(C74&gt;=50.1,G74&lt;0),($A$2)*ABS(G74)/40000,0)</f>
        <v>0</v>
      </c>
      <c r="AA74" s="73">
        <f>R74+Y74+Z74</f>
        <v>0</v>
      </c>
      <c r="AB74" s="148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85">
      <c r="A75" s="76">
        <v>0.697916666666667</v>
      </c>
      <c r="B75" s="77">
        <v>0.708333333333334</v>
      </c>
      <c r="C75" s="78">
        <v>49.99</v>
      </c>
      <c r="D75" s="79">
        <f>ROUND(C75,2)</f>
        <v>49.99</v>
      </c>
      <c r="E75" s="65">
        <v>334.18</v>
      </c>
      <c r="F75" s="66">
        <v>25.76</v>
      </c>
      <c r="G75" s="80">
        <v>0</v>
      </c>
      <c r="H75" s="68">
        <f>MAX(G75,-0.12*F75)</f>
        <v>0</v>
      </c>
      <c r="I75" s="68">
        <f>IF(ABS(F75)&lt;=10,0.5,IF(ABS(F75)&lt;=25,1,IF(ABS(F75)&lt;=100,2,10)))</f>
        <v>2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3.0912</v>
      </c>
      <c r="T75" s="65">
        <f>MIN($T$6/100*F75,200)</f>
        <v>3.864</v>
      </c>
      <c r="U75" s="65">
        <f>MIN($U$6/100*F75,250)</f>
        <v>5.152000000000001</v>
      </c>
      <c r="V75" s="65">
        <v>0.2</v>
      </c>
      <c r="W75" s="65">
        <v>0.2</v>
      </c>
      <c r="X75" s="65">
        <v>0.6</v>
      </c>
      <c r="Y75" s="152">
        <f>IF(AND(D75&lt;49.85,G75&gt;0),$C$2*ABS(G75)/40000,(SUMPRODUCT(--(G75&gt;$S75:$U75),(G75-$S75:$U75),($V75:$X75)))*E75/40000)</f>
        <v>0</v>
      </c>
      <c r="Z75" s="151">
        <f>IF(AND(C75&gt;=50.1,G75&lt;0),($A$2)*ABS(G75)/40000,0)</f>
        <v>0</v>
      </c>
      <c r="AA75" s="73">
        <f>R75+Y75+Z75</f>
        <v>0</v>
      </c>
      <c r="AB75" s="148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85">
      <c r="A76" s="76">
        <v>0.708333333333333</v>
      </c>
      <c r="B76" s="77">
        <v>0.71875</v>
      </c>
      <c r="C76" s="78">
        <v>50.04</v>
      </c>
      <c r="D76" s="79">
        <f>ROUND(C76,2)</f>
        <v>50.04</v>
      </c>
      <c r="E76" s="65">
        <v>60.63</v>
      </c>
      <c r="F76" s="66">
        <v>25.76</v>
      </c>
      <c r="G76" s="80">
        <v>0</v>
      </c>
      <c r="H76" s="68">
        <f>MAX(G76,-0.12*F76)</f>
        <v>0</v>
      </c>
      <c r="I76" s="68">
        <f>IF(ABS(F76)&lt;=10,0.5,IF(ABS(F76)&lt;=25,1,IF(ABS(F76)&lt;=100,2,10)))</f>
        <v>2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3.0912</v>
      </c>
      <c r="T76" s="65">
        <f>MIN($T$6/100*F76,200)</f>
        <v>3.864</v>
      </c>
      <c r="U76" s="65">
        <f>MIN($U$6/100*F76,250)</f>
        <v>5.152000000000001</v>
      </c>
      <c r="V76" s="65">
        <v>0.2</v>
      </c>
      <c r="W76" s="65">
        <v>0.2</v>
      </c>
      <c r="X76" s="65">
        <v>0.6</v>
      </c>
      <c r="Y76" s="152">
        <f>IF(AND(D76&lt;49.85,G76&gt;0),$C$2*ABS(G76)/40000,(SUMPRODUCT(--(G76&gt;$S76:$U76),(G76-$S76:$U76),($V76:$X76)))*E76/40000)</f>
        <v>0</v>
      </c>
      <c r="Z76" s="151">
        <f>IF(AND(C76&gt;=50.1,G76&lt;0),($A$2)*ABS(G76)/40000,0)</f>
        <v>0</v>
      </c>
      <c r="AA76" s="73">
        <f>R76+Y76+Z76</f>
        <v>0</v>
      </c>
      <c r="AB76" s="148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85">
      <c r="A77" s="76">
        <v>0.71875</v>
      </c>
      <c r="B77" s="77">
        <v>0.729166666666667</v>
      </c>
      <c r="C77" s="78">
        <v>50</v>
      </c>
      <c r="D77" s="79">
        <f>ROUND(C77,2)</f>
        <v>50</v>
      </c>
      <c r="E77" s="65">
        <v>303.13</v>
      </c>
      <c r="F77" s="66">
        <v>25.76</v>
      </c>
      <c r="G77" s="80">
        <v>0</v>
      </c>
      <c r="H77" s="68">
        <f>MAX(G77,-0.12*F77)</f>
        <v>0</v>
      </c>
      <c r="I77" s="68">
        <f>IF(ABS(F77)&lt;=10,0.5,IF(ABS(F77)&lt;=25,1,IF(ABS(F77)&lt;=100,2,10)))</f>
        <v>2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3.0912</v>
      </c>
      <c r="T77" s="65">
        <f>MIN($T$6/100*F77,200)</f>
        <v>3.864</v>
      </c>
      <c r="U77" s="65">
        <f>MIN($U$6/100*F77,250)</f>
        <v>5.152000000000001</v>
      </c>
      <c r="V77" s="65">
        <v>0.2</v>
      </c>
      <c r="W77" s="65">
        <v>0.2</v>
      </c>
      <c r="X77" s="65">
        <v>0.6</v>
      </c>
      <c r="Y77" s="152">
        <f>IF(AND(D77&lt;49.85,G77&gt;0),$C$2*ABS(G77)/40000,(SUMPRODUCT(--(G77&gt;$S77:$U77),(G77-$S77:$U77),($V77:$X77)))*E77/40000)</f>
        <v>0</v>
      </c>
      <c r="Z77" s="151">
        <f>IF(AND(C77&gt;=50.1,G77&lt;0),($A$2)*ABS(G77)/40000,0)</f>
        <v>0</v>
      </c>
      <c r="AA77" s="73">
        <f>R77+Y77+Z77</f>
        <v>0</v>
      </c>
      <c r="AB77" s="148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85">
      <c r="A78" s="76">
        <v>0.729166666666667</v>
      </c>
      <c r="B78" s="77">
        <v>0.739583333333334</v>
      </c>
      <c r="C78" s="78">
        <v>49.98</v>
      </c>
      <c r="D78" s="79">
        <f>ROUND(C78,2)</f>
        <v>49.98</v>
      </c>
      <c r="E78" s="65">
        <v>365.24</v>
      </c>
      <c r="F78" s="66">
        <v>25.76</v>
      </c>
      <c r="G78" s="80">
        <v>0</v>
      </c>
      <c r="H78" s="68">
        <f>MAX(G78,-0.12*F78)</f>
        <v>0</v>
      </c>
      <c r="I78" s="68">
        <f>IF(ABS(F78)&lt;=10,0.5,IF(ABS(F78)&lt;=25,1,IF(ABS(F78)&lt;=100,2,10)))</f>
        <v>2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3.0912</v>
      </c>
      <c r="T78" s="65">
        <f>MIN($T$6/100*F78,200)</f>
        <v>3.864</v>
      </c>
      <c r="U78" s="65">
        <f>MIN($U$6/100*F78,250)</f>
        <v>5.152000000000001</v>
      </c>
      <c r="V78" s="65">
        <v>0.2</v>
      </c>
      <c r="W78" s="65">
        <v>0.2</v>
      </c>
      <c r="X78" s="65">
        <v>0.6</v>
      </c>
      <c r="Y78" s="152">
        <f>IF(AND(D78&lt;49.85,G78&gt;0),$C$2*ABS(G78)/40000,(SUMPRODUCT(--(G78&gt;$S78:$U78),(G78-$S78:$U78),($V78:$X78)))*E78/40000)</f>
        <v>0</v>
      </c>
      <c r="Z78" s="151">
        <f>IF(AND(C78&gt;=50.1,G78&lt;0),($A$2)*ABS(G78)/40000,0)</f>
        <v>0</v>
      </c>
      <c r="AA78" s="73">
        <f>R78+Y78+Z78</f>
        <v>0</v>
      </c>
      <c r="AB78" s="148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85">
      <c r="A79" s="76">
        <v>0.739583333333333</v>
      </c>
      <c r="B79" s="77">
        <v>0.75</v>
      </c>
      <c r="C79" s="78">
        <v>49.94</v>
      </c>
      <c r="D79" s="79">
        <f>ROUND(C79,2)</f>
        <v>49.94</v>
      </c>
      <c r="E79" s="65">
        <v>489.46</v>
      </c>
      <c r="F79" s="66">
        <v>25.76</v>
      </c>
      <c r="G79" s="80">
        <v>0</v>
      </c>
      <c r="H79" s="68">
        <f>MAX(G79,-0.12*F79)</f>
        <v>0</v>
      </c>
      <c r="I79" s="68">
        <f>IF(ABS(F79)&lt;=10,0.5,IF(ABS(F79)&lt;=25,1,IF(ABS(F79)&lt;=100,2,10)))</f>
        <v>2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3.0912</v>
      </c>
      <c r="T79" s="65">
        <f>MIN($T$6/100*F79,200)</f>
        <v>3.864</v>
      </c>
      <c r="U79" s="65">
        <f>MIN($U$6/100*F79,250)</f>
        <v>5.152000000000001</v>
      </c>
      <c r="V79" s="65">
        <v>0.2</v>
      </c>
      <c r="W79" s="65">
        <v>0.2</v>
      </c>
      <c r="X79" s="65">
        <v>0.6</v>
      </c>
      <c r="Y79" s="152">
        <f>IF(AND(D79&lt;49.85,G79&gt;0),$C$2*ABS(G79)/40000,(SUMPRODUCT(--(G79&gt;$S79:$U79),(G79-$S79:$U79),($V79:$X79)))*E79/40000)</f>
        <v>0</v>
      </c>
      <c r="Z79" s="151">
        <f>IF(AND(C79&gt;=50.1,G79&lt;0),($A$2)*ABS(G79)/40000,0)</f>
        <v>0</v>
      </c>
      <c r="AA79" s="73">
        <f>R79+Y79+Z79</f>
        <v>0</v>
      </c>
      <c r="AB79" s="148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85">
      <c r="A80" s="76">
        <v>0.75</v>
      </c>
      <c r="B80" s="77">
        <v>0.760416666666667</v>
      </c>
      <c r="C80" s="78">
        <v>50.03</v>
      </c>
      <c r="D80" s="79">
        <f>ROUND(C80,2)</f>
        <v>50.03</v>
      </c>
      <c r="E80" s="65">
        <v>121.25</v>
      </c>
      <c r="F80" s="66">
        <v>25.76</v>
      </c>
      <c r="G80" s="80">
        <v>0</v>
      </c>
      <c r="H80" s="68">
        <f>MAX(G80,-0.12*F80)</f>
        <v>0</v>
      </c>
      <c r="I80" s="68">
        <f>IF(ABS(F80)&lt;=10,0.5,IF(ABS(F80)&lt;=25,1,IF(ABS(F80)&lt;=100,2,10)))</f>
        <v>2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3.0912</v>
      </c>
      <c r="T80" s="65">
        <f>MIN($T$6/100*F80,200)</f>
        <v>3.864</v>
      </c>
      <c r="U80" s="65">
        <f>MIN($U$6/100*F80,250)</f>
        <v>5.152000000000001</v>
      </c>
      <c r="V80" s="65">
        <v>0.2</v>
      </c>
      <c r="W80" s="65">
        <v>0.2</v>
      </c>
      <c r="X80" s="65">
        <v>0.6</v>
      </c>
      <c r="Y80" s="152">
        <f>IF(AND(D80&lt;49.85,G80&gt;0),$C$2*ABS(G80)/40000,(SUMPRODUCT(--(G80&gt;$S80:$U80),(G80-$S80:$U80),($V80:$X80)))*E80/40000)</f>
        <v>0</v>
      </c>
      <c r="Z80" s="151">
        <f>IF(AND(C80&gt;=50.1,G80&lt;0),($A$2)*ABS(G80)/40000,0)</f>
        <v>0</v>
      </c>
      <c r="AA80" s="73">
        <f>R80+Y80+Z80</f>
        <v>0</v>
      </c>
      <c r="AB80" s="148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85">
      <c r="A81" s="76">
        <v>0.760416666666667</v>
      </c>
      <c r="B81" s="77">
        <v>0.770833333333334</v>
      </c>
      <c r="C81" s="78">
        <v>49.96</v>
      </c>
      <c r="D81" s="79">
        <f>ROUND(C81,2)</f>
        <v>49.96</v>
      </c>
      <c r="E81" s="65">
        <v>427.35</v>
      </c>
      <c r="F81" s="66">
        <v>25.76</v>
      </c>
      <c r="G81" s="80">
        <v>-0.008904500000003424</v>
      </c>
      <c r="H81" s="68">
        <f>MAX(G81,-0.12*F81)</f>
        <v>-0.008904500000003424</v>
      </c>
      <c r="I81" s="68">
        <f>IF(ABS(F81)&lt;=10,0.5,IF(ABS(F81)&lt;=25,1,IF(ABS(F81)&lt;=100,2,10)))</f>
        <v>2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-9.513345187503657E-5</v>
      </c>
      <c r="S81" s="65">
        <f>MIN($S$6/100*F81,150)</f>
        <v>3.0912</v>
      </c>
      <c r="T81" s="65">
        <f>MIN($T$6/100*F81,200)</f>
        <v>3.864</v>
      </c>
      <c r="U81" s="65">
        <f>MIN($U$6/100*F81,250)</f>
        <v>5.152000000000001</v>
      </c>
      <c r="V81" s="65">
        <v>0.2</v>
      </c>
      <c r="W81" s="65">
        <v>0.2</v>
      </c>
      <c r="X81" s="65">
        <v>0.6</v>
      </c>
      <c r="Y81" s="152">
        <f>IF(AND(D81&lt;49.85,G81&gt;0),$C$2*ABS(G81)/40000,(SUMPRODUCT(--(G81&gt;$S81:$U81),(G81-$S81:$U81),($V81:$X81)))*E81/40000)</f>
        <v>0</v>
      </c>
      <c r="Z81" s="151">
        <f>IF(AND(C81&gt;=50.1,G81&lt;0),($A$2)*ABS(G81)/40000,0)</f>
        <v>0</v>
      </c>
      <c r="AA81" s="73">
        <f>R81+Y81+Z81</f>
        <v>-9.513345187503657E-5</v>
      </c>
      <c r="AB81" s="148" t="str">
        <f>IF(AA81&gt;=0,AA81,"")</f>
        <v/>
      </c>
      <c r="AC81" s="82">
        <f>IF(AA81&lt;0,AA81,"")</f>
        <v>-9.513345187503657E-5</v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85">
      <c r="A82" s="76">
        <v>0.770833333333333</v>
      </c>
      <c r="B82" s="77">
        <v>0.78125</v>
      </c>
      <c r="C82" s="78">
        <v>49.95</v>
      </c>
      <c r="D82" s="79">
        <f>ROUND(C82,2)</f>
        <v>49.95</v>
      </c>
      <c r="E82" s="65">
        <v>458.4</v>
      </c>
      <c r="F82" s="66">
        <v>25.76</v>
      </c>
      <c r="G82" s="80">
        <v>0</v>
      </c>
      <c r="H82" s="68">
        <f>MAX(G82,-0.12*F82)</f>
        <v>0</v>
      </c>
      <c r="I82" s="68">
        <f>IF(ABS(F82)&lt;=10,0.5,IF(ABS(F82)&lt;=25,1,IF(ABS(F82)&lt;=100,2,10)))</f>
        <v>2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3.0912</v>
      </c>
      <c r="T82" s="65">
        <f>MIN($T$6/100*F82,200)</f>
        <v>3.864</v>
      </c>
      <c r="U82" s="65">
        <f>MIN($U$6/100*F82,250)</f>
        <v>5.152000000000001</v>
      </c>
      <c r="V82" s="65">
        <v>0.2</v>
      </c>
      <c r="W82" s="65">
        <v>0.2</v>
      </c>
      <c r="X82" s="65">
        <v>0.6</v>
      </c>
      <c r="Y82" s="152">
        <f>IF(AND(D82&lt;49.85,G82&gt;0),$C$2*ABS(G82)/40000,(SUMPRODUCT(--(G82&gt;$S82:$U82),(G82-$S82:$U82),($V82:$X82)))*E82/40000)</f>
        <v>0</v>
      </c>
      <c r="Z82" s="151">
        <f>IF(AND(C82&gt;=50.1,G82&lt;0),($A$2)*ABS(G82)/40000,0)</f>
        <v>0</v>
      </c>
      <c r="AA82" s="73">
        <f>R82+Y82+Z82</f>
        <v>0</v>
      </c>
      <c r="AB82" s="148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85">
      <c r="A83" s="76">
        <v>0.78125</v>
      </c>
      <c r="B83" s="77">
        <v>0.791666666666667</v>
      </c>
      <c r="C83" s="78">
        <v>49.89</v>
      </c>
      <c r="D83" s="79">
        <f>ROUND(C83,2)</f>
        <v>49.89</v>
      </c>
      <c r="E83" s="65">
        <v>644.73</v>
      </c>
      <c r="F83" s="66">
        <v>25.76</v>
      </c>
      <c r="G83" s="80">
        <v>0</v>
      </c>
      <c r="H83" s="68">
        <f>MAX(G83,-0.12*F83)</f>
        <v>0</v>
      </c>
      <c r="I83" s="68">
        <f>IF(ABS(F83)&lt;=10,0.5,IF(ABS(F83)&lt;=25,1,IF(ABS(F83)&lt;=100,2,10)))</f>
        <v>2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3.0912</v>
      </c>
      <c r="T83" s="65">
        <f>MIN($T$6/100*F83,200)</f>
        <v>3.864</v>
      </c>
      <c r="U83" s="65">
        <f>MIN($U$6/100*F83,250)</f>
        <v>5.152000000000001</v>
      </c>
      <c r="V83" s="65">
        <v>0.2</v>
      </c>
      <c r="W83" s="65">
        <v>0.2</v>
      </c>
      <c r="X83" s="65">
        <v>0.6</v>
      </c>
      <c r="Y83" s="152">
        <f>IF(AND(D83&lt;49.85,G83&gt;0),$C$2*ABS(G83)/40000,(SUMPRODUCT(--(G83&gt;$S83:$U83),(G83-$S83:$U83),($V83:$X83)))*E83/40000)</f>
        <v>0</v>
      </c>
      <c r="Z83" s="151">
        <f>IF(AND(C83&gt;=50.1,G83&lt;0),($A$2)*ABS(G83)/40000,0)</f>
        <v>0</v>
      </c>
      <c r="AA83" s="73">
        <f>R83+Y83+Z83</f>
        <v>0</v>
      </c>
      <c r="AB83" s="148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85">
      <c r="A84" s="76">
        <v>0.791666666666667</v>
      </c>
      <c r="B84" s="77">
        <v>0.802083333333334</v>
      </c>
      <c r="C84" s="78">
        <v>49.89</v>
      </c>
      <c r="D84" s="79">
        <f>ROUND(C84,2)</f>
        <v>49.89</v>
      </c>
      <c r="E84" s="65">
        <v>644.73</v>
      </c>
      <c r="F84" s="66">
        <v>25.76</v>
      </c>
      <c r="G84" s="80">
        <v>0</v>
      </c>
      <c r="H84" s="68">
        <f>MAX(G84,-0.12*F84)</f>
        <v>0</v>
      </c>
      <c r="I84" s="68">
        <f>IF(ABS(F84)&lt;=10,0.5,IF(ABS(F84)&lt;=25,1,IF(ABS(F84)&lt;=100,2,10)))</f>
        <v>2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0</v>
      </c>
      <c r="S84" s="65">
        <f>MIN($S$6/100*F84,150)</f>
        <v>3.0912</v>
      </c>
      <c r="T84" s="65">
        <f>MIN($T$6/100*F84,200)</f>
        <v>3.864</v>
      </c>
      <c r="U84" s="65">
        <f>MIN($U$6/100*F84,250)</f>
        <v>5.152000000000001</v>
      </c>
      <c r="V84" s="65">
        <v>0.2</v>
      </c>
      <c r="W84" s="65">
        <v>0.2</v>
      </c>
      <c r="X84" s="65">
        <v>0.6</v>
      </c>
      <c r="Y84" s="152">
        <f>IF(AND(D84&lt;49.85,G84&gt;0),$C$2*ABS(G84)/40000,(SUMPRODUCT(--(G84&gt;$S84:$U84),(G84-$S84:$U84),($V84:$X84)))*E84/40000)</f>
        <v>0</v>
      </c>
      <c r="Z84" s="151">
        <f>IF(AND(C84&gt;=50.1,G84&lt;0),($A$2)*ABS(G84)/40000,0)</f>
        <v>0</v>
      </c>
      <c r="AA84" s="73">
        <f>R84+Y84+Z84</f>
        <v>0</v>
      </c>
      <c r="AB84" s="148">
        <f>IF(AA84&gt;=0,AA84,"")</f>
        <v>0</v>
      </c>
      <c r="AC84" s="82" t="str">
        <f>IF(AA84&lt;0,AA84,"")</f>
        <v/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85">
      <c r="A85" s="76">
        <v>0.802083333333333</v>
      </c>
      <c r="B85" s="77">
        <v>0.8125</v>
      </c>
      <c r="C85" s="78">
        <v>50.04</v>
      </c>
      <c r="D85" s="79">
        <f>ROUND(C85,2)</f>
        <v>50.04</v>
      </c>
      <c r="E85" s="65">
        <v>60.63</v>
      </c>
      <c r="F85" s="66">
        <v>25.76</v>
      </c>
      <c r="G85" s="80">
        <v>0</v>
      </c>
      <c r="H85" s="68">
        <f>MAX(G85,-0.12*F85)</f>
        <v>0</v>
      </c>
      <c r="I85" s="68">
        <f>IF(ABS(F85)&lt;=10,0.5,IF(ABS(F85)&lt;=25,1,IF(ABS(F85)&lt;=100,2,10)))</f>
        <v>2</v>
      </c>
      <c r="J85" s="69">
        <f>IF(G85&lt;-I85,1,0)</f>
        <v>0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0</v>
      </c>
      <c r="S85" s="65">
        <f>MIN($S$6/100*F85,150)</f>
        <v>3.0912</v>
      </c>
      <c r="T85" s="65">
        <f>MIN($T$6/100*F85,200)</f>
        <v>3.864</v>
      </c>
      <c r="U85" s="65">
        <f>MIN($U$6/100*F85,250)</f>
        <v>5.152000000000001</v>
      </c>
      <c r="V85" s="65">
        <v>0.2</v>
      </c>
      <c r="W85" s="65">
        <v>0.2</v>
      </c>
      <c r="X85" s="65">
        <v>0.6</v>
      </c>
      <c r="Y85" s="152">
        <f>IF(AND(D85&lt;49.85,G85&gt;0),$C$2*ABS(G85)/40000,(SUMPRODUCT(--(G85&gt;$S85:$U85),(G85-$S85:$U85),($V85:$X85)))*E85/40000)</f>
        <v>0</v>
      </c>
      <c r="Z85" s="151">
        <f>IF(AND(C85&gt;=50.1,G85&lt;0),($A$2)*ABS(G85)/40000,0)</f>
        <v>0</v>
      </c>
      <c r="AA85" s="73">
        <f>R85+Y85+Z85</f>
        <v>0</v>
      </c>
      <c r="AB85" s="148">
        <f>IF(AA85&gt;=0,AA85,"")</f>
        <v>0</v>
      </c>
      <c r="AC85" s="82" t="str">
        <f>IF(AA85&lt;0,AA85,"")</f>
        <v/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85">
      <c r="A86" s="76">
        <v>0.8125</v>
      </c>
      <c r="B86" s="77">
        <v>0.822916666666667</v>
      </c>
      <c r="C86" s="78">
        <v>50.03</v>
      </c>
      <c r="D86" s="79">
        <f>ROUND(C86,2)</f>
        <v>50.03</v>
      </c>
      <c r="E86" s="65">
        <v>121.25</v>
      </c>
      <c r="F86" s="66">
        <v>25.77</v>
      </c>
      <c r="G86" s="80">
        <v>0</v>
      </c>
      <c r="H86" s="68">
        <f>MAX(G86,-0.12*F86)</f>
        <v>0</v>
      </c>
      <c r="I86" s="68">
        <f>IF(ABS(F86)&lt;=10,0.5,IF(ABS(F86)&lt;=25,1,IF(ABS(F86)&lt;=100,2,10)))</f>
        <v>2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0</v>
      </c>
      <c r="S86" s="65">
        <f>MIN($S$6/100*F86,150)</f>
        <v>3.0924</v>
      </c>
      <c r="T86" s="65">
        <f>MIN($T$6/100*F86,200)</f>
        <v>3.8655</v>
      </c>
      <c r="U86" s="65">
        <f>MIN($U$6/100*F86,250)</f>
        <v>5.154</v>
      </c>
      <c r="V86" s="65">
        <v>0.2</v>
      </c>
      <c r="W86" s="65">
        <v>0.2</v>
      </c>
      <c r="X86" s="65">
        <v>0.6</v>
      </c>
      <c r="Y86" s="152">
        <f>IF(AND(D86&lt;49.85,G86&gt;0),$C$2*ABS(G86)/40000,(SUMPRODUCT(--(G86&gt;$S86:$U86),(G86-$S86:$U86),($V86:$X86)))*E86/40000)</f>
        <v>0</v>
      </c>
      <c r="Z86" s="151">
        <f>IF(AND(C86&gt;=50.1,G86&lt;0),($A$2)*ABS(G86)/40000,0)</f>
        <v>0</v>
      </c>
      <c r="AA86" s="73">
        <f>R86+Y86+Z86</f>
        <v>0</v>
      </c>
      <c r="AB86" s="148">
        <f>IF(AA86&gt;=0,AA86,"")</f>
        <v>0</v>
      </c>
      <c r="AC86" s="82" t="str">
        <f>IF(AA86&lt;0,AA86,"")</f>
        <v/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85">
      <c r="A87" s="76">
        <v>0.822916666666667</v>
      </c>
      <c r="B87" s="77">
        <v>0.833333333333334</v>
      </c>
      <c r="C87" s="78">
        <v>50.01</v>
      </c>
      <c r="D87" s="79">
        <f>ROUND(C87,2)</f>
        <v>50.01</v>
      </c>
      <c r="E87" s="65">
        <v>242.5</v>
      </c>
      <c r="F87" s="66">
        <v>25.77</v>
      </c>
      <c r="G87" s="80">
        <v>0</v>
      </c>
      <c r="H87" s="68">
        <f>MAX(G87,-0.12*F87)</f>
        <v>0</v>
      </c>
      <c r="I87" s="68">
        <f>IF(ABS(F87)&lt;=10,0.5,IF(ABS(F87)&lt;=25,1,IF(ABS(F87)&lt;=100,2,10)))</f>
        <v>2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3.0924</v>
      </c>
      <c r="T87" s="65">
        <f>MIN($T$6/100*F87,200)</f>
        <v>3.8655</v>
      </c>
      <c r="U87" s="65">
        <f>MIN($U$6/100*F87,250)</f>
        <v>5.154</v>
      </c>
      <c r="V87" s="65">
        <v>0.2</v>
      </c>
      <c r="W87" s="65">
        <v>0.2</v>
      </c>
      <c r="X87" s="65">
        <v>0.6</v>
      </c>
      <c r="Y87" s="152">
        <f>IF(AND(D87&lt;49.85,G87&gt;0),$C$2*ABS(G87)/40000,(SUMPRODUCT(--(G87&gt;$S87:$U87),(G87-$S87:$U87),($V87:$X87)))*E87/40000)</f>
        <v>0</v>
      </c>
      <c r="Z87" s="151">
        <f>IF(AND(C87&gt;=50.1,G87&lt;0),($A$2)*ABS(G87)/40000,0)</f>
        <v>0</v>
      </c>
      <c r="AA87" s="73">
        <f>R87+Y87+Z87</f>
        <v>0</v>
      </c>
      <c r="AB87" s="148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85">
      <c r="A88" s="76">
        <v>0.833333333333333</v>
      </c>
      <c r="B88" s="77">
        <v>0.84375</v>
      </c>
      <c r="C88" s="78">
        <v>50.04</v>
      </c>
      <c r="D88" s="79">
        <f>ROUND(C88,2)</f>
        <v>50.04</v>
      </c>
      <c r="E88" s="65">
        <v>60.63</v>
      </c>
      <c r="F88" s="66">
        <v>25.77</v>
      </c>
      <c r="G88" s="80">
        <v>0</v>
      </c>
      <c r="H88" s="68">
        <f>MAX(G88,-0.12*F88)</f>
        <v>0</v>
      </c>
      <c r="I88" s="68">
        <f>IF(ABS(F88)&lt;=10,0.5,IF(ABS(F88)&lt;=25,1,IF(ABS(F88)&lt;=100,2,10)))</f>
        <v>2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3.0924</v>
      </c>
      <c r="T88" s="65">
        <f>MIN($T$6/100*F88,200)</f>
        <v>3.8655</v>
      </c>
      <c r="U88" s="65">
        <f>MIN($U$6/100*F88,250)</f>
        <v>5.154</v>
      </c>
      <c r="V88" s="65">
        <v>0.2</v>
      </c>
      <c r="W88" s="65">
        <v>0.2</v>
      </c>
      <c r="X88" s="65">
        <v>0.6</v>
      </c>
      <c r="Y88" s="152">
        <f>IF(AND(D88&lt;49.85,G88&gt;0),$C$2*ABS(G88)/40000,(SUMPRODUCT(--(G88&gt;$S88:$U88),(G88-$S88:$U88),($V88:$X88)))*E88/40000)</f>
        <v>0</v>
      </c>
      <c r="Z88" s="151">
        <f>IF(AND(C88&gt;=50.1,G88&lt;0),($A$2)*ABS(G88)/40000,0)</f>
        <v>0</v>
      </c>
      <c r="AA88" s="73">
        <f>R88+Y88+Z88</f>
        <v>0</v>
      </c>
      <c r="AB88" s="148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85">
      <c r="A89" s="76">
        <v>0.84375</v>
      </c>
      <c r="B89" s="77">
        <v>0.854166666666667</v>
      </c>
      <c r="C89" s="78">
        <v>49.98</v>
      </c>
      <c r="D89" s="79">
        <f>ROUND(C89,2)</f>
        <v>49.98</v>
      </c>
      <c r="E89" s="65">
        <v>365.24</v>
      </c>
      <c r="F89" s="66">
        <v>25.77</v>
      </c>
      <c r="G89" s="80">
        <v>0</v>
      </c>
      <c r="H89" s="68">
        <f>MAX(G89,-0.12*F89)</f>
        <v>0</v>
      </c>
      <c r="I89" s="68">
        <f>IF(ABS(F89)&lt;=10,0.5,IF(ABS(F89)&lt;=25,1,IF(ABS(F89)&lt;=100,2,10)))</f>
        <v>2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3.0924</v>
      </c>
      <c r="T89" s="65">
        <f>MIN($T$6/100*F89,200)</f>
        <v>3.8655</v>
      </c>
      <c r="U89" s="65">
        <f>MIN($U$6/100*F89,250)</f>
        <v>5.154</v>
      </c>
      <c r="V89" s="65">
        <v>0.2</v>
      </c>
      <c r="W89" s="65">
        <v>0.2</v>
      </c>
      <c r="X89" s="65">
        <v>0.6</v>
      </c>
      <c r="Y89" s="152">
        <f>IF(AND(D89&lt;49.85,G89&gt;0),$C$2*ABS(G89)/40000,(SUMPRODUCT(--(G89&gt;$S89:$U89),(G89-$S89:$U89),($V89:$X89)))*E89/40000)</f>
        <v>0</v>
      </c>
      <c r="Z89" s="151">
        <f>IF(AND(C89&gt;=50.1,G89&lt;0),($A$2)*ABS(G89)/40000,0)</f>
        <v>0</v>
      </c>
      <c r="AA89" s="73">
        <f>R89+Y89+Z89</f>
        <v>0</v>
      </c>
      <c r="AB89" s="148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85">
      <c r="A90" s="76">
        <v>0.854166666666667</v>
      </c>
      <c r="B90" s="77">
        <v>0.864583333333334</v>
      </c>
      <c r="C90" s="78">
        <v>49.99</v>
      </c>
      <c r="D90" s="79">
        <f>ROUND(C90,2)</f>
        <v>49.99</v>
      </c>
      <c r="E90" s="65">
        <v>334.18</v>
      </c>
      <c r="F90" s="66">
        <v>25.77</v>
      </c>
      <c r="G90" s="80">
        <v>0</v>
      </c>
      <c r="H90" s="68">
        <f>MAX(G90,-0.12*F90)</f>
        <v>0</v>
      </c>
      <c r="I90" s="68">
        <f>IF(ABS(F90)&lt;=10,0.5,IF(ABS(F90)&lt;=25,1,IF(ABS(F90)&lt;=100,2,10)))</f>
        <v>2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3.0924</v>
      </c>
      <c r="T90" s="65">
        <f>MIN($T$6/100*F90,200)</f>
        <v>3.8655</v>
      </c>
      <c r="U90" s="65">
        <f>MIN($U$6/100*F90,250)</f>
        <v>5.154</v>
      </c>
      <c r="V90" s="65">
        <v>0.2</v>
      </c>
      <c r="W90" s="65">
        <v>0.2</v>
      </c>
      <c r="X90" s="65">
        <v>0.6</v>
      </c>
      <c r="Y90" s="152">
        <f>IF(AND(D90&lt;49.85,G90&gt;0),$C$2*ABS(G90)/40000,(SUMPRODUCT(--(G90&gt;$S90:$U90),(G90-$S90:$U90),($V90:$X90)))*E90/40000)</f>
        <v>0</v>
      </c>
      <c r="Z90" s="151">
        <f>IF(AND(C90&gt;=50.1,G90&lt;0),($A$2)*ABS(G90)/40000,0)</f>
        <v>0</v>
      </c>
      <c r="AA90" s="73">
        <f>R90+Y90+Z90</f>
        <v>0</v>
      </c>
      <c r="AB90" s="148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85">
      <c r="A91" s="76">
        <v>0.864583333333333</v>
      </c>
      <c r="B91" s="77">
        <v>0.875</v>
      </c>
      <c r="C91" s="78">
        <v>49.95</v>
      </c>
      <c r="D91" s="79">
        <f>ROUND(C91,2)</f>
        <v>49.95</v>
      </c>
      <c r="E91" s="65">
        <v>458.4</v>
      </c>
      <c r="F91" s="66">
        <v>25.77</v>
      </c>
      <c r="G91" s="80">
        <v>0</v>
      </c>
      <c r="H91" s="68">
        <f>MAX(G91,-0.12*F91)</f>
        <v>0</v>
      </c>
      <c r="I91" s="68">
        <f>IF(ABS(F91)&lt;=10,0.5,IF(ABS(F91)&lt;=25,1,IF(ABS(F91)&lt;=100,2,10)))</f>
        <v>2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0</v>
      </c>
      <c r="S91" s="65">
        <f>MIN($S$6/100*F91,150)</f>
        <v>3.0924</v>
      </c>
      <c r="T91" s="65">
        <f>MIN($T$6/100*F91,200)</f>
        <v>3.8655</v>
      </c>
      <c r="U91" s="65">
        <f>MIN($U$6/100*F91,250)</f>
        <v>5.154</v>
      </c>
      <c r="V91" s="65">
        <v>0.2</v>
      </c>
      <c r="W91" s="65">
        <v>0.2</v>
      </c>
      <c r="X91" s="65">
        <v>0.6</v>
      </c>
      <c r="Y91" s="152">
        <f>IF(AND(D91&lt;49.85,G91&gt;0),$C$2*ABS(G91)/40000,(SUMPRODUCT(--(G91&gt;$S91:$U91),(G91-$S91:$U91),($V91:$X91)))*E91/40000)</f>
        <v>0</v>
      </c>
      <c r="Z91" s="151">
        <f>IF(AND(C91&gt;=50.1,G91&lt;0),($A$2)*ABS(G91)/40000,0)</f>
        <v>0</v>
      </c>
      <c r="AA91" s="73">
        <f>R91+Y91+Z91</f>
        <v>0</v>
      </c>
      <c r="AB91" s="148">
        <f>IF(AA91&gt;=0,AA91,"")</f>
        <v>0</v>
      </c>
      <c r="AC91" s="82" t="str">
        <f>IF(AA91&lt;0,AA91,"")</f>
        <v/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85">
      <c r="A92" s="76">
        <v>0.875</v>
      </c>
      <c r="B92" s="77">
        <v>0.885416666666667</v>
      </c>
      <c r="C92" s="78">
        <v>49.97</v>
      </c>
      <c r="D92" s="79">
        <f>ROUND(C92,2)</f>
        <v>49.97</v>
      </c>
      <c r="E92" s="65">
        <v>396.29</v>
      </c>
      <c r="F92" s="66">
        <v>25.77</v>
      </c>
      <c r="G92" s="80">
        <v>0</v>
      </c>
      <c r="H92" s="68">
        <f>MAX(G92,-0.12*F92)</f>
        <v>0</v>
      </c>
      <c r="I92" s="68">
        <f>IF(ABS(F92)&lt;=10,0.5,IF(ABS(F92)&lt;=25,1,IF(ABS(F92)&lt;=100,2,10)))</f>
        <v>2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0</v>
      </c>
      <c r="S92" s="65">
        <f>MIN($S$6/100*F92,150)</f>
        <v>3.0924</v>
      </c>
      <c r="T92" s="65">
        <f>MIN($T$6/100*F92,200)</f>
        <v>3.8655</v>
      </c>
      <c r="U92" s="65">
        <f>MIN($U$6/100*F92,250)</f>
        <v>5.154</v>
      </c>
      <c r="V92" s="65">
        <v>0.2</v>
      </c>
      <c r="W92" s="65">
        <v>0.2</v>
      </c>
      <c r="X92" s="65">
        <v>0.6</v>
      </c>
      <c r="Y92" s="152">
        <f>IF(AND(D92&lt;49.85,G92&gt;0),$C$2*ABS(G92)/40000,(SUMPRODUCT(--(G92&gt;$S92:$U92),(G92-$S92:$U92),($V92:$X92)))*E92/40000)</f>
        <v>0</v>
      </c>
      <c r="Z92" s="151">
        <f>IF(AND(C92&gt;=50.1,G92&lt;0),($A$2)*ABS(G92)/40000,0)</f>
        <v>0</v>
      </c>
      <c r="AA92" s="73">
        <f>R92+Y92+Z92</f>
        <v>0</v>
      </c>
      <c r="AB92" s="148">
        <f>IF(AA92&gt;=0,AA92,"")</f>
        <v>0</v>
      </c>
      <c r="AC92" s="82" t="str">
        <f>IF(AA92&lt;0,AA92,"")</f>
        <v/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85">
      <c r="A93" s="76">
        <v>0.885416666666667</v>
      </c>
      <c r="B93" s="77">
        <v>0.895833333333334</v>
      </c>
      <c r="C93" s="78">
        <v>50.01</v>
      </c>
      <c r="D93" s="79">
        <f>ROUND(C93,2)</f>
        <v>50.01</v>
      </c>
      <c r="E93" s="65">
        <v>242.5</v>
      </c>
      <c r="F93" s="66">
        <v>25.77</v>
      </c>
      <c r="G93" s="80">
        <v>0</v>
      </c>
      <c r="H93" s="68">
        <f>MAX(G93,-0.12*F93)</f>
        <v>0</v>
      </c>
      <c r="I93" s="68">
        <f>IF(ABS(F93)&lt;=10,0.5,IF(ABS(F93)&lt;=25,1,IF(ABS(F93)&lt;=100,2,10)))</f>
        <v>2</v>
      </c>
      <c r="J93" s="69">
        <f>IF(G93&lt;-I93,1,0)</f>
        <v>0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0</v>
      </c>
      <c r="S93" s="65">
        <f>MIN($S$6/100*F93,150)</f>
        <v>3.0924</v>
      </c>
      <c r="T93" s="65">
        <f>MIN($T$6/100*F93,200)</f>
        <v>3.8655</v>
      </c>
      <c r="U93" s="65">
        <f>MIN($U$6/100*F93,250)</f>
        <v>5.154</v>
      </c>
      <c r="V93" s="65">
        <v>0.2</v>
      </c>
      <c r="W93" s="65">
        <v>0.2</v>
      </c>
      <c r="X93" s="65">
        <v>0.6</v>
      </c>
      <c r="Y93" s="152">
        <f>IF(AND(D93&lt;49.85,G93&gt;0),$C$2*ABS(G93)/40000,(SUMPRODUCT(--(G93&gt;$S93:$U93),(G93-$S93:$U93),($V93:$X93)))*E93/40000)</f>
        <v>0</v>
      </c>
      <c r="Z93" s="151">
        <f>IF(AND(C93&gt;=50.1,G93&lt;0),($A$2)*ABS(G93)/40000,0)</f>
        <v>0</v>
      </c>
      <c r="AA93" s="73">
        <f>R93+Y93+Z93</f>
        <v>0</v>
      </c>
      <c r="AB93" s="148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85">
      <c r="A94" s="76">
        <v>0.895833333333333</v>
      </c>
      <c r="B94" s="77">
        <v>0.90625</v>
      </c>
      <c r="C94" s="78">
        <v>50.03</v>
      </c>
      <c r="D94" s="79">
        <f>ROUND(C94,2)</f>
        <v>50.03</v>
      </c>
      <c r="E94" s="65">
        <v>121.25</v>
      </c>
      <c r="F94" s="66">
        <v>25.77</v>
      </c>
      <c r="G94" s="80">
        <v>0</v>
      </c>
      <c r="H94" s="68">
        <f>MAX(G94,-0.12*F94)</f>
        <v>0</v>
      </c>
      <c r="I94" s="68">
        <f>IF(ABS(F94)&lt;=10,0.5,IF(ABS(F94)&lt;=25,1,IF(ABS(F94)&lt;=100,2,10)))</f>
        <v>2</v>
      </c>
      <c r="J94" s="69">
        <f>IF(G94&lt;-I94,1,0)</f>
        <v>0</v>
      </c>
      <c r="K94" s="69">
        <f>IF(J94=J93,K93+J94,0)</f>
        <v>0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0</v>
      </c>
      <c r="S94" s="65">
        <f>MIN($S$6/100*F94,150)</f>
        <v>3.0924</v>
      </c>
      <c r="T94" s="65">
        <f>MIN($T$6/100*F94,200)</f>
        <v>3.8655</v>
      </c>
      <c r="U94" s="65">
        <f>MIN($U$6/100*F94,250)</f>
        <v>5.154</v>
      </c>
      <c r="V94" s="65">
        <v>0.2</v>
      </c>
      <c r="W94" s="65">
        <v>0.2</v>
      </c>
      <c r="X94" s="65">
        <v>0.6</v>
      </c>
      <c r="Y94" s="152">
        <f>IF(AND(D94&lt;49.85,G94&gt;0),$C$2*ABS(G94)/40000,(SUMPRODUCT(--(G94&gt;$S94:$U94),(G94-$S94:$U94),($V94:$X94)))*E94/40000)</f>
        <v>0</v>
      </c>
      <c r="Z94" s="151">
        <f>IF(AND(C94&gt;=50.1,G94&lt;0),($A$2)*ABS(G94)/40000,0)</f>
        <v>0</v>
      </c>
      <c r="AA94" s="73">
        <f>R94+Y94+Z94</f>
        <v>0</v>
      </c>
      <c r="AB94" s="148">
        <f>IF(AA94&gt;=0,AA94,"")</f>
        <v>0</v>
      </c>
      <c r="AC94" s="82" t="str">
        <f>IF(AA94&lt;0,AA94,"")</f>
        <v/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85">
      <c r="A95" s="76">
        <v>0.90625</v>
      </c>
      <c r="B95" s="77">
        <v>0.916666666666667</v>
      </c>
      <c r="C95" s="78">
        <v>50.04</v>
      </c>
      <c r="D95" s="79">
        <f>ROUND(C95,2)</f>
        <v>50.04</v>
      </c>
      <c r="E95" s="65">
        <v>60.63</v>
      </c>
      <c r="F95" s="66">
        <v>25.77</v>
      </c>
      <c r="G95" s="80">
        <v>0</v>
      </c>
      <c r="H95" s="68">
        <f>MAX(G95,-0.12*F95)</f>
        <v>0</v>
      </c>
      <c r="I95" s="68">
        <f>IF(ABS(F95)&lt;=10,0.5,IF(ABS(F95)&lt;=25,1,IF(ABS(F95)&lt;=100,2,10)))</f>
        <v>2</v>
      </c>
      <c r="J95" s="69">
        <f>IF(G95&lt;-I95,1,0)</f>
        <v>0</v>
      </c>
      <c r="K95" s="69">
        <f>IF(J95=J94,K94+J95,0)</f>
        <v>0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0</v>
      </c>
      <c r="S95" s="65">
        <f>MIN($S$6/100*F95,150)</f>
        <v>3.0924</v>
      </c>
      <c r="T95" s="65">
        <f>MIN($T$6/100*F95,200)</f>
        <v>3.8655</v>
      </c>
      <c r="U95" s="65">
        <f>MIN($U$6/100*F95,250)</f>
        <v>5.154</v>
      </c>
      <c r="V95" s="65">
        <v>0.2</v>
      </c>
      <c r="W95" s="65">
        <v>0.2</v>
      </c>
      <c r="X95" s="65">
        <v>0.6</v>
      </c>
      <c r="Y95" s="152">
        <f>IF(AND(D95&lt;49.85,G95&gt;0),$C$2*ABS(G95)/40000,(SUMPRODUCT(--(G95&gt;$S95:$U95),(G95-$S95:$U95),($V95:$X95)))*E95/40000)</f>
        <v>0</v>
      </c>
      <c r="Z95" s="151">
        <f>IF(AND(C95&gt;=50.1,G95&lt;0),($A$2)*ABS(G95)/40000,0)</f>
        <v>0</v>
      </c>
      <c r="AA95" s="73">
        <f>R95+Y95+Z95</f>
        <v>0</v>
      </c>
      <c r="AB95" s="148">
        <f>IF(AA95&gt;=0,AA95,"")</f>
        <v>0</v>
      </c>
      <c r="AC95" s="82" t="str">
        <f>IF(AA95&lt;0,AA95,"")</f>
        <v/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85">
      <c r="A96" s="76">
        <v>0.916666666666667</v>
      </c>
      <c r="B96" s="77">
        <v>0.927083333333334</v>
      </c>
      <c r="C96" s="78">
        <v>50.04</v>
      </c>
      <c r="D96" s="79">
        <f>ROUND(C96,2)</f>
        <v>50.04</v>
      </c>
      <c r="E96" s="65">
        <v>60.63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152">
        <f>IF(AND(D96&lt;49.85,G96&gt;0),$C$2*ABS(G96)/40000,(SUMPRODUCT(--(G96&gt;$S96:$U96),(G96-$S96:$U96),($V96:$X96)))*E96/40000)</f>
        <v>0</v>
      </c>
      <c r="Z96" s="151">
        <f>IF(AND(C96&gt;=50.1,G96&lt;0),($A$2)*ABS(G96)/40000,0)</f>
        <v>0</v>
      </c>
      <c r="AA96" s="73">
        <f>R96+Y96+Z96</f>
        <v>0</v>
      </c>
      <c r="AB96" s="148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85">
      <c r="A97" s="76">
        <v>0.927083333333333</v>
      </c>
      <c r="B97" s="77">
        <v>0.9375</v>
      </c>
      <c r="C97" s="78">
        <v>49.99</v>
      </c>
      <c r="D97" s="79">
        <f>ROUND(C97,2)</f>
        <v>49.99</v>
      </c>
      <c r="E97" s="65">
        <v>334.18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152">
        <f>IF(AND(D97&lt;49.85,G97&gt;0),$C$2*ABS(G97)/40000,(SUMPRODUCT(--(G97&gt;$S97:$U97),(G97-$S97:$U97),($V97:$X97)))*E97/40000)</f>
        <v>0</v>
      </c>
      <c r="Z97" s="151">
        <f>IF(AND(C97&gt;=50.1,G97&lt;0),($A$2)*ABS(G97)/40000,0)</f>
        <v>0</v>
      </c>
      <c r="AA97" s="73">
        <f>R97+Y97+Z97</f>
        <v>0</v>
      </c>
      <c r="AB97" s="148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85">
      <c r="A98" s="76">
        <v>0.9375</v>
      </c>
      <c r="B98" s="77">
        <v>0.947916666666667</v>
      </c>
      <c r="C98" s="78">
        <v>49.98</v>
      </c>
      <c r="D98" s="79">
        <f>ROUND(C98,2)</f>
        <v>49.98</v>
      </c>
      <c r="E98" s="65">
        <v>365.24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152">
        <f>IF(AND(D98&lt;49.85,G98&gt;0),$C$2*ABS(G98)/40000,(SUMPRODUCT(--(G98&gt;$S98:$U98),(G98-$S98:$U98),($V98:$X98)))*E98/40000)</f>
        <v>0</v>
      </c>
      <c r="Z98" s="151">
        <f>IF(AND(C98&gt;=50.1,G98&lt;0),($A$2)*ABS(G98)/40000,0)</f>
        <v>0</v>
      </c>
      <c r="AA98" s="73">
        <f>R98+Y98+Z98</f>
        <v>0</v>
      </c>
      <c r="AB98" s="148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85">
      <c r="A99" s="76">
        <v>0.947916666666667</v>
      </c>
      <c r="B99" s="77">
        <v>0.958333333333334</v>
      </c>
      <c r="C99" s="78">
        <v>50.01</v>
      </c>
      <c r="D99" s="79">
        <f>ROUND(C99,2)</f>
        <v>50.01</v>
      </c>
      <c r="E99" s="65">
        <v>242.5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152">
        <f>IF(AND(D99&lt;49.85,G99&gt;0),$C$2*ABS(G99)/40000,(SUMPRODUCT(--(G99&gt;$S99:$U99),(G99-$S99:$U99),($V99:$X99)))*E99/40000)</f>
        <v>0</v>
      </c>
      <c r="Z99" s="151">
        <f>IF(AND(C99&gt;=50.1,G99&lt;0),($A$2)*ABS(G99)/40000,0)</f>
        <v>0</v>
      </c>
      <c r="AA99" s="73">
        <f>R99+Y99+Z99</f>
        <v>0</v>
      </c>
      <c r="AB99" s="148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85">
      <c r="A100" s="76">
        <v>0.958333333333333</v>
      </c>
      <c r="B100" s="77">
        <v>0.96875</v>
      </c>
      <c r="C100" s="78">
        <v>49.98</v>
      </c>
      <c r="D100" s="79">
        <f>ROUND(C100,2)</f>
        <v>49.98</v>
      </c>
      <c r="E100" s="65">
        <v>365.24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152">
        <f>IF(AND(D100&lt;49.85,G100&gt;0),$C$2*ABS(G100)/40000,(SUMPRODUCT(--(G100&gt;$S100:$U100),(G100-$S100:$U100),($V100:$X100)))*E100/40000)</f>
        <v>0</v>
      </c>
      <c r="Z100" s="151">
        <f>IF(AND(C100&gt;=50.1,G100&lt;0),($A$2)*ABS(G100)/40000,0)</f>
        <v>0</v>
      </c>
      <c r="AA100" s="73">
        <f>R100+Y100+Z100</f>
        <v>0</v>
      </c>
      <c r="AB100" s="148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85">
      <c r="A101" s="76">
        <v>0.96875</v>
      </c>
      <c r="B101" s="77">
        <v>0.979166666666667</v>
      </c>
      <c r="C101" s="78">
        <v>50</v>
      </c>
      <c r="D101" s="79">
        <f>ROUND(C101,2)</f>
        <v>50</v>
      </c>
      <c r="E101" s="65">
        <v>303.13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152">
        <f>IF(AND(D101&lt;49.85,G101&gt;0),$C$2*ABS(G101)/40000,(SUMPRODUCT(--(G101&gt;$S101:$U101),(G101-$S101:$U101),($V101:$X101)))*E101/40000)</f>
        <v>0</v>
      </c>
      <c r="Z101" s="151">
        <f>IF(AND(C101&gt;=50.1,G101&lt;0),($A$2)*ABS(G101)/40000,0)</f>
        <v>0</v>
      </c>
      <c r="AA101" s="73">
        <f>R101+Y101+Z101</f>
        <v>0</v>
      </c>
      <c r="AB101" s="148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85">
      <c r="A102" s="76">
        <v>0.979166666666667</v>
      </c>
      <c r="B102" s="77">
        <v>0.989583333333334</v>
      </c>
      <c r="C102" s="78">
        <v>50.01</v>
      </c>
      <c r="D102" s="79">
        <f>ROUND(C102,2)</f>
        <v>50.01</v>
      </c>
      <c r="E102" s="65">
        <v>242.5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152">
        <f>IF(AND(D102&lt;49.85,G102&gt;0),$C$2*ABS(G102)/40000,(SUMPRODUCT(--(G102&gt;$S102:$U102),(G102-$S102:$U102),($V102:$X102)))*E102/40000)</f>
        <v>0</v>
      </c>
      <c r="Z102" s="151">
        <f>IF(AND(C102&gt;=50.1,G102&lt;0),($A$2)*ABS(G102)/40000,0)</f>
        <v>0</v>
      </c>
      <c r="AA102" s="73">
        <f>R102+Y102+Z102</f>
        <v>0</v>
      </c>
      <c r="AB102" s="148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85">
      <c r="A103" s="101">
        <v>0.989583333333333</v>
      </c>
      <c r="B103" s="102">
        <v>1</v>
      </c>
      <c r="C103" s="103">
        <v>50.03</v>
      </c>
      <c r="D103" s="104">
        <f>ROUND(C103,2)</f>
        <v>50.03</v>
      </c>
      <c r="E103" s="105">
        <v>121.25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11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153">
        <f>IF(AND(D103&lt;49.85,G103&gt;0),$C$2*ABS(G103)/40000,(SUMPRODUCT(--(G103&gt;$S103:$U103),(G103-$S103:$U103),($V103:$X103)))*E103/40000)</f>
        <v>0</v>
      </c>
      <c r="Z103" s="151">
        <f>IF(AND(C103&gt;=50.1,G103&lt;0),($A$2)*ABS(G103)/40000,0)</f>
        <v>0</v>
      </c>
      <c r="AA103" s="113">
        <f>R103+Y103+Z103</f>
        <v>0</v>
      </c>
      <c r="AB103" s="149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49.98791666666665</v>
      </c>
      <c r="D104" s="118">
        <f>ROUND(C104,2)</f>
        <v>49.99</v>
      </c>
      <c r="E104" s="119">
        <f>AVERAGE(E6:E103)</f>
        <v>309.8497916666668</v>
      </c>
      <c r="F104" s="119">
        <f>AVERAGE(F6:F103)</f>
        <v>8.58770833333333</v>
      </c>
      <c r="G104" s="120">
        <f>SUM(G8:G103)/4</f>
        <v>-1.104746687500003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-0.03417159242462511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-0.03417159242462511</v>
      </c>
      <c r="AB104" s="125">
        <f>SUM(AB8:AB103)</f>
        <v>0</v>
      </c>
      <c r="AC104" s="126">
        <f>SUM(AC8:AC103)</f>
        <v>-0.03417159242462511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-0.03417159242462511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60.62560000000001</v>
      </c>
      <c r="AH152" s="92">
        <f>MIN(AG152,$C$2)</f>
        <v>60.62560000000001</v>
      </c>
    </row>
    <row r="153" spans="1:37" customHeight="1" ht="15.75">
      <c r="AE153" s="17"/>
      <c r="AF153" s="143">
        <f>ROUND((AF152-0.01),2)</f>
        <v>50.03</v>
      </c>
      <c r="AG153" s="144">
        <f>2*$A$2/5</f>
        <v>121.2512</v>
      </c>
      <c r="AH153" s="92">
        <f>MIN(AG153,$C$2)</f>
        <v>121.2512</v>
      </c>
    </row>
    <row r="154" spans="1:37" customHeight="1" ht="15.75">
      <c r="AE154" s="17"/>
      <c r="AF154" s="143">
        <f>ROUND((AF153-0.01),2)</f>
        <v>50.02</v>
      </c>
      <c r="AG154" s="144">
        <f>3*$A$2/5</f>
        <v>181.8768</v>
      </c>
      <c r="AH154" s="92">
        <f>MIN(AG154,$C$2)</f>
        <v>181.8768</v>
      </c>
    </row>
    <row r="155" spans="1:37" customHeight="1" ht="15.75">
      <c r="AE155" s="17"/>
      <c r="AF155" s="143">
        <f>ROUND((AF154-0.01),2)</f>
        <v>50.01</v>
      </c>
      <c r="AG155" s="144">
        <f>4*$A$2/5</f>
        <v>242.5024</v>
      </c>
      <c r="AH155" s="92">
        <f>MIN(AG155,$C$2)</f>
        <v>242.5024</v>
      </c>
    </row>
    <row r="156" spans="1:37" customHeight="1" ht="15.75">
      <c r="AE156" s="17"/>
      <c r="AF156" s="143">
        <f>ROUND((AF155-0.01),2)</f>
        <v>50</v>
      </c>
      <c r="AG156" s="144">
        <f>5*$A$2/5</f>
        <v>303.128</v>
      </c>
      <c r="AH156" s="92">
        <f>MIN(AG156,$C$2)</f>
        <v>303.128</v>
      </c>
    </row>
    <row r="157" spans="1:37" customHeight="1" ht="15.75">
      <c r="AE157" s="17"/>
      <c r="AF157" s="143">
        <f>ROUND((AF156-0.01),2)</f>
        <v>49.99</v>
      </c>
      <c r="AG157" s="144">
        <f>50+15*$A$2/16</f>
        <v>334.1825000000001</v>
      </c>
      <c r="AH157" s="92">
        <f>MIN(AG157,$C$2)</f>
        <v>334.1825000000001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365.237</v>
      </c>
      <c r="AH158" s="92">
        <f>MIN(AG158,$C$2)</f>
        <v>365.237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396.2915</v>
      </c>
      <c r="AH159" s="92">
        <f>MIN(AG159,$C$2)</f>
        <v>396.2915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427.346</v>
      </c>
      <c r="AH160" s="92">
        <f>MIN(AG160,$C$2)</f>
        <v>427.346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458.4005</v>
      </c>
      <c r="AH161" s="92">
        <f>MIN(AG161,$C$2)</f>
        <v>458.4005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489.455</v>
      </c>
      <c r="AH162" s="92">
        <f>MIN(AG162,$C$2)</f>
        <v>489.455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520.5095</v>
      </c>
      <c r="AH163" s="92">
        <f>MIN(AG163,$C$2)</f>
        <v>520.5095</v>
      </c>
    </row>
    <row r="164" spans="1:37" customHeight="1" ht="15">
      <c r="AE164" s="17"/>
      <c r="AF164" s="143">
        <f>ROUND((AF163-0.01),2)</f>
        <v>49.92</v>
      </c>
      <c r="AG164" s="144">
        <f>400+8*$A$2/16</f>
        <v>551.5640000000001</v>
      </c>
      <c r="AH164" s="145">
        <f>MIN(AG164,$C$2)</f>
        <v>551.5640000000001</v>
      </c>
    </row>
    <row r="165" spans="1:37" customHeight="1" ht="15">
      <c r="AE165" s="17"/>
      <c r="AF165" s="143">
        <f>ROUND((AF164-0.01),2)</f>
        <v>49.91</v>
      </c>
      <c r="AG165" s="144">
        <f>450+7*$A$2/16</f>
        <v>582.6185</v>
      </c>
      <c r="AH165" s="145">
        <f>MIN(AG165,$C$2)</f>
        <v>582.6185</v>
      </c>
    </row>
    <row r="166" spans="1:37" customHeight="1" ht="15">
      <c r="AE166" s="17"/>
      <c r="AF166" s="143">
        <f>ROUND((AF165-0.01),2)</f>
        <v>49.9</v>
      </c>
      <c r="AG166" s="144">
        <f>500+6*$A$2/16</f>
        <v>613.673</v>
      </c>
      <c r="AH166" s="145">
        <f>MIN(AG166,$C$2)</f>
        <v>613.673</v>
      </c>
    </row>
    <row r="167" spans="1:37" customHeight="1" ht="15">
      <c r="AE167" s="17"/>
      <c r="AF167" s="143">
        <f>ROUND((AF166-0.01),2)</f>
        <v>49.89</v>
      </c>
      <c r="AG167" s="144">
        <f>550+5*$A$2/16</f>
        <v>644.7275</v>
      </c>
      <c r="AH167" s="145">
        <f>MIN(AG167,$C$2)</f>
        <v>644.7275</v>
      </c>
    </row>
    <row r="168" spans="1:37" customHeight="1" ht="15">
      <c r="AE168" s="17"/>
      <c r="AF168" s="143">
        <f>ROUND((AF167-0.01),2)</f>
        <v>49.88</v>
      </c>
      <c r="AG168" s="144">
        <f>600+4*$A$2/16</f>
        <v>675.782</v>
      </c>
      <c r="AH168" s="145">
        <f>MIN(AG168,$C$2)</f>
        <v>675.782</v>
      </c>
    </row>
    <row r="169" spans="1:37" customHeight="1" ht="15">
      <c r="AE169" s="17"/>
      <c r="AF169" s="143">
        <f>ROUND((AF168-0.01),2)</f>
        <v>49.87</v>
      </c>
      <c r="AG169" s="144">
        <f>650+3*$A$2/16</f>
        <v>706.8365</v>
      </c>
      <c r="AH169" s="145">
        <f>MIN(AG169,$C$2)</f>
        <v>706.8365</v>
      </c>
    </row>
    <row r="170" spans="1:37" customHeight="1" ht="15">
      <c r="AE170" s="17"/>
      <c r="AF170" s="143">
        <f>ROUND((AF169-0.01),2)</f>
        <v>49.86</v>
      </c>
      <c r="AG170" s="144">
        <f>700+2*$A$2/16</f>
        <v>737.891</v>
      </c>
      <c r="AH170" s="145">
        <f>MIN(AG170,$C$2)</f>
        <v>737.891</v>
      </c>
    </row>
    <row r="171" spans="1:37" customHeight="1" ht="15">
      <c r="AE171" s="17"/>
      <c r="AF171" s="143">
        <f>ROUND((AF170-0.01),2)</f>
        <v>49.85</v>
      </c>
      <c r="AG171" s="144">
        <f>750+1*$A$2/16</f>
        <v>768.9455</v>
      </c>
      <c r="AH171" s="145">
        <f>MIN(AG171,$C$2)</f>
        <v>768.9455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9">
    <cfRule type="cellIs" dxfId="2" priority="193" operator="greaterThan">
      <formula>0</formula>
    </cfRule>
  </conditionalFormatting>
  <conditionalFormatting sqref="L10">
    <cfRule type="cellIs" dxfId="2" priority="194" operator="greaterThan">
      <formula>0</formula>
    </cfRule>
  </conditionalFormatting>
  <conditionalFormatting sqref="L11">
    <cfRule type="cellIs" dxfId="2" priority="195" operator="greaterThan">
      <formula>0</formula>
    </cfRule>
  </conditionalFormatting>
  <conditionalFormatting sqref="L12">
    <cfRule type="cellIs" dxfId="2" priority="196" operator="greaterThan">
      <formula>0</formula>
    </cfRule>
  </conditionalFormatting>
  <conditionalFormatting sqref="L13">
    <cfRule type="cellIs" dxfId="2" priority="197" operator="greaterThan">
      <formula>0</formula>
    </cfRule>
  </conditionalFormatting>
  <conditionalFormatting sqref="L14">
    <cfRule type="cellIs" dxfId="2" priority="198" operator="greaterThan">
      <formula>0</formula>
    </cfRule>
  </conditionalFormatting>
  <conditionalFormatting sqref="L15">
    <cfRule type="cellIs" dxfId="2" priority="199" operator="greaterThan">
      <formula>0</formula>
    </cfRule>
  </conditionalFormatting>
  <conditionalFormatting sqref="L16">
    <cfRule type="cellIs" dxfId="2" priority="200" operator="greaterThan">
      <formula>0</formula>
    </cfRule>
  </conditionalFormatting>
  <conditionalFormatting sqref="L17">
    <cfRule type="cellIs" dxfId="2" priority="201" operator="greaterThan">
      <formula>0</formula>
    </cfRule>
  </conditionalFormatting>
  <conditionalFormatting sqref="L18">
    <cfRule type="cellIs" dxfId="2" priority="202" operator="greaterThan">
      <formula>0</formula>
    </cfRule>
  </conditionalFormatting>
  <conditionalFormatting sqref="L19">
    <cfRule type="cellIs" dxfId="2" priority="203" operator="greaterThan">
      <formula>0</formula>
    </cfRule>
  </conditionalFormatting>
  <conditionalFormatting sqref="L20">
    <cfRule type="cellIs" dxfId="2" priority="204" operator="greaterThan">
      <formula>0</formula>
    </cfRule>
  </conditionalFormatting>
  <conditionalFormatting sqref="L21">
    <cfRule type="cellIs" dxfId="2" priority="205" operator="greaterThan">
      <formula>0</formula>
    </cfRule>
  </conditionalFormatting>
  <conditionalFormatting sqref="L22">
    <cfRule type="cellIs" dxfId="2" priority="206" operator="greaterThan">
      <formula>0</formula>
    </cfRule>
  </conditionalFormatting>
  <conditionalFormatting sqref="L23">
    <cfRule type="cellIs" dxfId="2" priority="207" operator="greaterThan">
      <formula>0</formula>
    </cfRule>
  </conditionalFormatting>
  <conditionalFormatting sqref="L24">
    <cfRule type="cellIs" dxfId="2" priority="208" operator="greaterThan">
      <formula>0</formula>
    </cfRule>
  </conditionalFormatting>
  <conditionalFormatting sqref="L25">
    <cfRule type="cellIs" dxfId="2" priority="209" operator="greaterThan">
      <formula>0</formula>
    </cfRule>
  </conditionalFormatting>
  <conditionalFormatting sqref="L26">
    <cfRule type="cellIs" dxfId="2" priority="210" operator="greaterThan">
      <formula>0</formula>
    </cfRule>
  </conditionalFormatting>
  <conditionalFormatting sqref="L27">
    <cfRule type="cellIs" dxfId="2" priority="211" operator="greaterThan">
      <formula>0</formula>
    </cfRule>
  </conditionalFormatting>
  <conditionalFormatting sqref="L28">
    <cfRule type="cellIs" dxfId="2" priority="212" operator="greaterThan">
      <formula>0</formula>
    </cfRule>
  </conditionalFormatting>
  <conditionalFormatting sqref="L29">
    <cfRule type="cellIs" dxfId="2" priority="213" operator="greaterThan">
      <formula>0</formula>
    </cfRule>
  </conditionalFormatting>
  <conditionalFormatting sqref="L30">
    <cfRule type="cellIs" dxfId="2" priority="214" operator="greaterThan">
      <formula>0</formula>
    </cfRule>
  </conditionalFormatting>
  <conditionalFormatting sqref="L31">
    <cfRule type="cellIs" dxfId="2" priority="215" operator="greaterThan">
      <formula>0</formula>
    </cfRule>
  </conditionalFormatting>
  <conditionalFormatting sqref="L32">
    <cfRule type="cellIs" dxfId="2" priority="216" operator="greaterThan">
      <formula>0</formula>
    </cfRule>
  </conditionalFormatting>
  <conditionalFormatting sqref="L33">
    <cfRule type="cellIs" dxfId="2" priority="217" operator="greaterThan">
      <formula>0</formula>
    </cfRule>
  </conditionalFormatting>
  <conditionalFormatting sqref="L34">
    <cfRule type="cellIs" dxfId="2" priority="218" operator="greaterThan">
      <formula>0</formula>
    </cfRule>
  </conditionalFormatting>
  <conditionalFormatting sqref="L35">
    <cfRule type="cellIs" dxfId="2" priority="219" operator="greaterThan">
      <formula>0</formula>
    </cfRule>
  </conditionalFormatting>
  <conditionalFormatting sqref="L36">
    <cfRule type="cellIs" dxfId="2" priority="220" operator="greaterThan">
      <formula>0</formula>
    </cfRule>
  </conditionalFormatting>
  <conditionalFormatting sqref="L37">
    <cfRule type="cellIs" dxfId="2" priority="221" operator="greaterThan">
      <formula>0</formula>
    </cfRule>
  </conditionalFormatting>
  <conditionalFormatting sqref="L38">
    <cfRule type="cellIs" dxfId="2" priority="222" operator="greaterThan">
      <formula>0</formula>
    </cfRule>
  </conditionalFormatting>
  <conditionalFormatting sqref="L39">
    <cfRule type="cellIs" dxfId="2" priority="223" operator="greaterThan">
      <formula>0</formula>
    </cfRule>
  </conditionalFormatting>
  <conditionalFormatting sqref="L40">
    <cfRule type="cellIs" dxfId="2" priority="224" operator="greaterThan">
      <formula>0</formula>
    </cfRule>
  </conditionalFormatting>
  <conditionalFormatting sqref="L41">
    <cfRule type="cellIs" dxfId="2" priority="225" operator="greaterThan">
      <formula>0</formula>
    </cfRule>
  </conditionalFormatting>
  <conditionalFormatting sqref="L42">
    <cfRule type="cellIs" dxfId="2" priority="226" operator="greaterThan">
      <formula>0</formula>
    </cfRule>
  </conditionalFormatting>
  <conditionalFormatting sqref="L43">
    <cfRule type="cellIs" dxfId="2" priority="227" operator="greaterThan">
      <formula>0</formula>
    </cfRule>
  </conditionalFormatting>
  <conditionalFormatting sqref="L44">
    <cfRule type="cellIs" dxfId="2" priority="228" operator="greaterThan">
      <formula>0</formula>
    </cfRule>
  </conditionalFormatting>
  <conditionalFormatting sqref="L45">
    <cfRule type="cellIs" dxfId="2" priority="229" operator="greaterThan">
      <formula>0</formula>
    </cfRule>
  </conditionalFormatting>
  <conditionalFormatting sqref="L46">
    <cfRule type="cellIs" dxfId="2" priority="230" operator="greaterThan">
      <formula>0</formula>
    </cfRule>
  </conditionalFormatting>
  <conditionalFormatting sqref="L47">
    <cfRule type="cellIs" dxfId="2" priority="231" operator="greaterThan">
      <formula>0</formula>
    </cfRule>
  </conditionalFormatting>
  <conditionalFormatting sqref="L48">
    <cfRule type="cellIs" dxfId="2" priority="232" operator="greaterThan">
      <formula>0</formula>
    </cfRule>
  </conditionalFormatting>
  <conditionalFormatting sqref="L49">
    <cfRule type="cellIs" dxfId="2" priority="233" operator="greaterThan">
      <formula>0</formula>
    </cfRule>
  </conditionalFormatting>
  <conditionalFormatting sqref="L50">
    <cfRule type="cellIs" dxfId="2" priority="234" operator="greaterThan">
      <formula>0</formula>
    </cfRule>
  </conditionalFormatting>
  <conditionalFormatting sqref="L51">
    <cfRule type="cellIs" dxfId="2" priority="235" operator="greaterThan">
      <formula>0</formula>
    </cfRule>
  </conditionalFormatting>
  <conditionalFormatting sqref="L52">
    <cfRule type="cellIs" dxfId="2" priority="236" operator="greaterThan">
      <formula>0</formula>
    </cfRule>
  </conditionalFormatting>
  <conditionalFormatting sqref="L53">
    <cfRule type="cellIs" dxfId="2" priority="237" operator="greaterThan">
      <formula>0</formula>
    </cfRule>
  </conditionalFormatting>
  <conditionalFormatting sqref="L54">
    <cfRule type="cellIs" dxfId="2" priority="238" operator="greaterThan">
      <formula>0</formula>
    </cfRule>
  </conditionalFormatting>
  <conditionalFormatting sqref="L55">
    <cfRule type="cellIs" dxfId="2" priority="239" operator="greaterThan">
      <formula>0</formula>
    </cfRule>
  </conditionalFormatting>
  <conditionalFormatting sqref="L56">
    <cfRule type="cellIs" dxfId="2" priority="240" operator="greaterThan">
      <formula>0</formula>
    </cfRule>
  </conditionalFormatting>
  <conditionalFormatting sqref="L57">
    <cfRule type="cellIs" dxfId="2" priority="241" operator="greaterThan">
      <formula>0</formula>
    </cfRule>
  </conditionalFormatting>
  <conditionalFormatting sqref="L58">
    <cfRule type="cellIs" dxfId="2" priority="242" operator="greaterThan">
      <formula>0</formula>
    </cfRule>
  </conditionalFormatting>
  <conditionalFormatting sqref="L59">
    <cfRule type="cellIs" dxfId="2" priority="243" operator="greaterThan">
      <formula>0</formula>
    </cfRule>
  </conditionalFormatting>
  <conditionalFormatting sqref="L60">
    <cfRule type="cellIs" dxfId="2" priority="244" operator="greaterThan">
      <formula>0</formula>
    </cfRule>
  </conditionalFormatting>
  <conditionalFormatting sqref="L61">
    <cfRule type="cellIs" dxfId="2" priority="245" operator="greaterThan">
      <formula>0</formula>
    </cfRule>
  </conditionalFormatting>
  <conditionalFormatting sqref="L62">
    <cfRule type="cellIs" dxfId="2" priority="246" operator="greaterThan">
      <formula>0</formula>
    </cfRule>
  </conditionalFormatting>
  <conditionalFormatting sqref="L63">
    <cfRule type="cellIs" dxfId="2" priority="247" operator="greaterThan">
      <formula>0</formula>
    </cfRule>
  </conditionalFormatting>
  <conditionalFormatting sqref="L64">
    <cfRule type="cellIs" dxfId="2" priority="248" operator="greaterThan">
      <formula>0</formula>
    </cfRule>
  </conditionalFormatting>
  <conditionalFormatting sqref="L65">
    <cfRule type="cellIs" dxfId="2" priority="249" operator="greaterThan">
      <formula>0</formula>
    </cfRule>
  </conditionalFormatting>
  <conditionalFormatting sqref="L66">
    <cfRule type="cellIs" dxfId="2" priority="250" operator="greaterThan">
      <formula>0</formula>
    </cfRule>
  </conditionalFormatting>
  <conditionalFormatting sqref="L67">
    <cfRule type="cellIs" dxfId="2" priority="251" operator="greaterThan">
      <formula>0</formula>
    </cfRule>
  </conditionalFormatting>
  <conditionalFormatting sqref="L68">
    <cfRule type="cellIs" dxfId="2" priority="252" operator="greaterThan">
      <formula>0</formula>
    </cfRule>
  </conditionalFormatting>
  <conditionalFormatting sqref="L69">
    <cfRule type="cellIs" dxfId="2" priority="253" operator="greaterThan">
      <formula>0</formula>
    </cfRule>
  </conditionalFormatting>
  <conditionalFormatting sqref="L70">
    <cfRule type="cellIs" dxfId="2" priority="254" operator="greaterThan">
      <formula>0</formula>
    </cfRule>
  </conditionalFormatting>
  <conditionalFormatting sqref="L71">
    <cfRule type="cellIs" dxfId="2" priority="255" operator="greaterThan">
      <formula>0</formula>
    </cfRule>
  </conditionalFormatting>
  <conditionalFormatting sqref="L72">
    <cfRule type="cellIs" dxfId="2" priority="256" operator="greaterThan">
      <formula>0</formula>
    </cfRule>
  </conditionalFormatting>
  <conditionalFormatting sqref="L73">
    <cfRule type="cellIs" dxfId="2" priority="257" operator="greaterThan">
      <formula>0</formula>
    </cfRule>
  </conditionalFormatting>
  <conditionalFormatting sqref="L74">
    <cfRule type="cellIs" dxfId="2" priority="258" operator="greaterThan">
      <formula>0</formula>
    </cfRule>
  </conditionalFormatting>
  <conditionalFormatting sqref="L75">
    <cfRule type="cellIs" dxfId="2" priority="259" operator="greaterThan">
      <formula>0</formula>
    </cfRule>
  </conditionalFormatting>
  <conditionalFormatting sqref="L76">
    <cfRule type="cellIs" dxfId="2" priority="260" operator="greaterThan">
      <formula>0</formula>
    </cfRule>
  </conditionalFormatting>
  <conditionalFormatting sqref="L77">
    <cfRule type="cellIs" dxfId="2" priority="261" operator="greaterThan">
      <formula>0</formula>
    </cfRule>
  </conditionalFormatting>
  <conditionalFormatting sqref="L78">
    <cfRule type="cellIs" dxfId="2" priority="262" operator="greaterThan">
      <formula>0</formula>
    </cfRule>
  </conditionalFormatting>
  <conditionalFormatting sqref="L79">
    <cfRule type="cellIs" dxfId="2" priority="263" operator="greaterThan">
      <formula>0</formula>
    </cfRule>
  </conditionalFormatting>
  <conditionalFormatting sqref="L80">
    <cfRule type="cellIs" dxfId="2" priority="264" operator="greaterThan">
      <formula>0</formula>
    </cfRule>
  </conditionalFormatting>
  <conditionalFormatting sqref="L81">
    <cfRule type="cellIs" dxfId="2" priority="265" operator="greaterThan">
      <formula>0</formula>
    </cfRule>
  </conditionalFormatting>
  <conditionalFormatting sqref="L82">
    <cfRule type="cellIs" dxfId="2" priority="266" operator="greaterThan">
      <formula>0</formula>
    </cfRule>
  </conditionalFormatting>
  <conditionalFormatting sqref="L83">
    <cfRule type="cellIs" dxfId="2" priority="267" operator="greaterThan">
      <formula>0</formula>
    </cfRule>
  </conditionalFormatting>
  <conditionalFormatting sqref="L84">
    <cfRule type="cellIs" dxfId="2" priority="268" operator="greaterThan">
      <formula>0</formula>
    </cfRule>
  </conditionalFormatting>
  <conditionalFormatting sqref="L85">
    <cfRule type="cellIs" dxfId="2" priority="269" operator="greaterThan">
      <formula>0</formula>
    </cfRule>
  </conditionalFormatting>
  <conditionalFormatting sqref="L86">
    <cfRule type="cellIs" dxfId="2" priority="270" operator="greaterThan">
      <formula>0</formula>
    </cfRule>
  </conditionalFormatting>
  <conditionalFormatting sqref="L87">
    <cfRule type="cellIs" dxfId="2" priority="271" operator="greaterThan">
      <formula>0</formula>
    </cfRule>
  </conditionalFormatting>
  <conditionalFormatting sqref="L88">
    <cfRule type="cellIs" dxfId="2" priority="272" operator="greaterThan">
      <formula>0</formula>
    </cfRule>
  </conditionalFormatting>
  <conditionalFormatting sqref="L89">
    <cfRule type="cellIs" dxfId="2" priority="273" operator="greaterThan">
      <formula>0</formula>
    </cfRule>
  </conditionalFormatting>
  <conditionalFormatting sqref="L90">
    <cfRule type="cellIs" dxfId="2" priority="274" operator="greaterThan">
      <formula>0</formula>
    </cfRule>
  </conditionalFormatting>
  <conditionalFormatting sqref="L91">
    <cfRule type="cellIs" dxfId="2" priority="275" operator="greaterThan">
      <formula>0</formula>
    </cfRule>
  </conditionalFormatting>
  <conditionalFormatting sqref="L92">
    <cfRule type="cellIs" dxfId="2" priority="276" operator="greaterThan">
      <formula>0</formula>
    </cfRule>
  </conditionalFormatting>
  <conditionalFormatting sqref="L93">
    <cfRule type="cellIs" dxfId="2" priority="277" operator="greaterThan">
      <formula>0</formula>
    </cfRule>
  </conditionalFormatting>
  <conditionalFormatting sqref="L94">
    <cfRule type="cellIs" dxfId="2" priority="278" operator="greaterThan">
      <formula>0</formula>
    </cfRule>
  </conditionalFormatting>
  <conditionalFormatting sqref="L95">
    <cfRule type="cellIs" dxfId="2" priority="279" operator="greaterThan">
      <formula>0</formula>
    </cfRule>
  </conditionalFormatting>
  <conditionalFormatting sqref="L96">
    <cfRule type="cellIs" dxfId="2" priority="280" operator="greaterThan">
      <formula>0</formula>
    </cfRule>
  </conditionalFormatting>
  <conditionalFormatting sqref="L97">
    <cfRule type="cellIs" dxfId="2" priority="281" operator="greaterThan">
      <formula>0</formula>
    </cfRule>
  </conditionalFormatting>
  <conditionalFormatting sqref="L98">
    <cfRule type="cellIs" dxfId="2" priority="282" operator="greaterThan">
      <formula>0</formula>
    </cfRule>
  </conditionalFormatting>
  <conditionalFormatting sqref="L99">
    <cfRule type="cellIs" dxfId="2" priority="283" operator="greaterThan">
      <formula>0</formula>
    </cfRule>
  </conditionalFormatting>
  <conditionalFormatting sqref="L100">
    <cfRule type="cellIs" dxfId="2" priority="284" operator="greaterThan">
      <formula>0</formula>
    </cfRule>
  </conditionalFormatting>
  <conditionalFormatting sqref="L101">
    <cfRule type="cellIs" dxfId="2" priority="285" operator="greaterThan">
      <formula>0</formula>
    </cfRule>
  </conditionalFormatting>
  <conditionalFormatting sqref="L102">
    <cfRule type="cellIs" dxfId="2" priority="286" operator="greaterThan">
      <formula>0</formula>
    </cfRule>
  </conditionalFormatting>
  <conditionalFormatting sqref="L103">
    <cfRule type="cellIs" dxfId="2" priority="287" operator="greaterThan">
      <formula>0</formula>
    </cfRule>
  </conditionalFormatting>
  <conditionalFormatting sqref="L104">
    <cfRule type="cellIs" dxfId="2" priority="288" operator="greaterThan">
      <formula>0</formula>
    </cfRule>
  </conditionalFormatting>
  <conditionalFormatting sqref="O9">
    <cfRule type="cellIs" dxfId="2" priority="289" operator="greaterThan">
      <formula>0</formula>
    </cfRule>
  </conditionalFormatting>
  <conditionalFormatting sqref="O9">
    <cfRule type="cellIs" dxfId="2" priority="290" operator="greaterThan">
      <formula>0</formula>
    </cfRule>
  </conditionalFormatting>
  <conditionalFormatting sqref="O10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1">
    <cfRule type="cellIs" dxfId="2" priority="294" operator="greaterThan">
      <formula>0</formula>
    </cfRule>
  </conditionalFormatting>
  <conditionalFormatting sqref="O12">
    <cfRule type="cellIs" dxfId="2" priority="295" operator="greaterThan">
      <formula>0</formula>
    </cfRule>
  </conditionalFormatting>
  <conditionalFormatting sqref="O12">
    <cfRule type="cellIs" dxfId="2" priority="296" operator="greaterThan">
      <formula>0</formula>
    </cfRule>
  </conditionalFormatting>
  <conditionalFormatting sqref="O13">
    <cfRule type="cellIs" dxfId="2" priority="297" operator="greaterThan">
      <formula>0</formula>
    </cfRule>
  </conditionalFormatting>
  <conditionalFormatting sqref="O13">
    <cfRule type="cellIs" dxfId="2" priority="298" operator="greaterThan">
      <formula>0</formula>
    </cfRule>
  </conditionalFormatting>
  <conditionalFormatting sqref="O14">
    <cfRule type="cellIs" dxfId="2" priority="299" operator="greaterThan">
      <formula>0</formula>
    </cfRule>
  </conditionalFormatting>
  <conditionalFormatting sqref="O14">
    <cfRule type="cellIs" dxfId="2" priority="300" operator="greaterThan">
      <formula>0</formula>
    </cfRule>
  </conditionalFormatting>
  <conditionalFormatting sqref="O15">
    <cfRule type="cellIs" dxfId="2" priority="301" operator="greaterThan">
      <formula>0</formula>
    </cfRule>
  </conditionalFormatting>
  <conditionalFormatting sqref="O15">
    <cfRule type="cellIs" dxfId="2" priority="302" operator="greaterThan">
      <formula>0</formula>
    </cfRule>
  </conditionalFormatting>
  <conditionalFormatting sqref="O16">
    <cfRule type="cellIs" dxfId="2" priority="303" operator="greaterThan">
      <formula>0</formula>
    </cfRule>
  </conditionalFormatting>
  <conditionalFormatting sqref="O16">
    <cfRule type="cellIs" dxfId="2" priority="304" operator="greaterThan">
      <formula>0</formula>
    </cfRule>
  </conditionalFormatting>
  <conditionalFormatting sqref="O17">
    <cfRule type="cellIs" dxfId="2" priority="305" operator="greaterThan">
      <formula>0</formula>
    </cfRule>
  </conditionalFormatting>
  <conditionalFormatting sqref="O17">
    <cfRule type="cellIs" dxfId="2" priority="306" operator="greaterThan">
      <formula>0</formula>
    </cfRule>
  </conditionalFormatting>
  <conditionalFormatting sqref="O18">
    <cfRule type="cellIs" dxfId="2" priority="307" operator="greaterThan">
      <formula>0</formula>
    </cfRule>
  </conditionalFormatting>
  <conditionalFormatting sqref="O18">
    <cfRule type="cellIs" dxfId="2" priority="308" operator="greaterThan">
      <formula>0</formula>
    </cfRule>
  </conditionalFormatting>
  <conditionalFormatting sqref="O19">
    <cfRule type="cellIs" dxfId="2" priority="309" operator="greaterThan">
      <formula>0</formula>
    </cfRule>
  </conditionalFormatting>
  <conditionalFormatting sqref="O19">
    <cfRule type="cellIs" dxfId="2" priority="310" operator="greaterThan">
      <formula>0</formula>
    </cfRule>
  </conditionalFormatting>
  <conditionalFormatting sqref="O20">
    <cfRule type="cellIs" dxfId="2" priority="311" operator="greaterThan">
      <formula>0</formula>
    </cfRule>
  </conditionalFormatting>
  <conditionalFormatting sqref="O20">
    <cfRule type="cellIs" dxfId="2" priority="312" operator="greaterThan">
      <formula>0</formula>
    </cfRule>
  </conditionalFormatting>
  <conditionalFormatting sqref="O21">
    <cfRule type="cellIs" dxfId="2" priority="313" operator="greaterThan">
      <formula>0</formula>
    </cfRule>
  </conditionalFormatting>
  <conditionalFormatting sqref="O21">
    <cfRule type="cellIs" dxfId="2" priority="314" operator="greaterThan">
      <formula>0</formula>
    </cfRule>
  </conditionalFormatting>
  <conditionalFormatting sqref="O22">
    <cfRule type="cellIs" dxfId="2" priority="315" operator="greaterThan">
      <formula>0</formula>
    </cfRule>
  </conditionalFormatting>
  <conditionalFormatting sqref="O22">
    <cfRule type="cellIs" dxfId="2" priority="316" operator="greaterThan">
      <formula>0</formula>
    </cfRule>
  </conditionalFormatting>
  <conditionalFormatting sqref="O23">
    <cfRule type="cellIs" dxfId="2" priority="317" operator="greaterThan">
      <formula>0</formula>
    </cfRule>
  </conditionalFormatting>
  <conditionalFormatting sqref="O23">
    <cfRule type="cellIs" dxfId="2" priority="318" operator="greaterThan">
      <formula>0</formula>
    </cfRule>
  </conditionalFormatting>
  <conditionalFormatting sqref="O24">
    <cfRule type="cellIs" dxfId="2" priority="319" operator="greaterThan">
      <formula>0</formula>
    </cfRule>
  </conditionalFormatting>
  <conditionalFormatting sqref="O24">
    <cfRule type="cellIs" dxfId="2" priority="320" operator="greaterThan">
      <formula>0</formula>
    </cfRule>
  </conditionalFormatting>
  <conditionalFormatting sqref="O25">
    <cfRule type="cellIs" dxfId="2" priority="321" operator="greaterThan">
      <formula>0</formula>
    </cfRule>
  </conditionalFormatting>
  <conditionalFormatting sqref="O25">
    <cfRule type="cellIs" dxfId="2" priority="322" operator="greaterThan">
      <formula>0</formula>
    </cfRule>
  </conditionalFormatting>
  <conditionalFormatting sqref="O26">
    <cfRule type="cellIs" dxfId="2" priority="323" operator="greaterThan">
      <formula>0</formula>
    </cfRule>
  </conditionalFormatting>
  <conditionalFormatting sqref="O26">
    <cfRule type="cellIs" dxfId="2" priority="324" operator="greaterThan">
      <formula>0</formula>
    </cfRule>
  </conditionalFormatting>
  <conditionalFormatting sqref="O27">
    <cfRule type="cellIs" dxfId="2" priority="325" operator="greaterThan">
      <formula>0</formula>
    </cfRule>
  </conditionalFormatting>
  <conditionalFormatting sqref="O27">
    <cfRule type="cellIs" dxfId="2" priority="326" operator="greaterThan">
      <formula>0</formula>
    </cfRule>
  </conditionalFormatting>
  <conditionalFormatting sqref="O28">
    <cfRule type="cellIs" dxfId="2" priority="327" operator="greaterThan">
      <formula>0</formula>
    </cfRule>
  </conditionalFormatting>
  <conditionalFormatting sqref="O28">
    <cfRule type="cellIs" dxfId="2" priority="328" operator="greaterThan">
      <formula>0</formula>
    </cfRule>
  </conditionalFormatting>
  <conditionalFormatting sqref="O29">
    <cfRule type="cellIs" dxfId="2" priority="329" operator="greaterThan">
      <formula>0</formula>
    </cfRule>
  </conditionalFormatting>
  <conditionalFormatting sqref="O29">
    <cfRule type="cellIs" dxfId="2" priority="330" operator="greaterThan">
      <formula>0</formula>
    </cfRule>
  </conditionalFormatting>
  <conditionalFormatting sqref="O30">
    <cfRule type="cellIs" dxfId="2" priority="331" operator="greaterThan">
      <formula>0</formula>
    </cfRule>
  </conditionalFormatting>
  <conditionalFormatting sqref="O30">
    <cfRule type="cellIs" dxfId="2" priority="332" operator="greaterThan">
      <formula>0</formula>
    </cfRule>
  </conditionalFormatting>
  <conditionalFormatting sqref="O31">
    <cfRule type="cellIs" dxfId="2" priority="333" operator="greaterThan">
      <formula>0</formula>
    </cfRule>
  </conditionalFormatting>
  <conditionalFormatting sqref="O31">
    <cfRule type="cellIs" dxfId="2" priority="334" operator="greaterThan">
      <formula>0</formula>
    </cfRule>
  </conditionalFormatting>
  <conditionalFormatting sqref="O32">
    <cfRule type="cellIs" dxfId="2" priority="335" operator="greaterThan">
      <formula>0</formula>
    </cfRule>
  </conditionalFormatting>
  <conditionalFormatting sqref="O32">
    <cfRule type="cellIs" dxfId="2" priority="336" operator="greaterThan">
      <formula>0</formula>
    </cfRule>
  </conditionalFormatting>
  <conditionalFormatting sqref="O33">
    <cfRule type="cellIs" dxfId="2" priority="337" operator="greaterThan">
      <formula>0</formula>
    </cfRule>
  </conditionalFormatting>
  <conditionalFormatting sqref="O33">
    <cfRule type="cellIs" dxfId="2" priority="338" operator="greaterThan">
      <formula>0</formula>
    </cfRule>
  </conditionalFormatting>
  <conditionalFormatting sqref="O34">
    <cfRule type="cellIs" dxfId="2" priority="339" operator="greaterThan">
      <formula>0</formula>
    </cfRule>
  </conditionalFormatting>
  <conditionalFormatting sqref="O34">
    <cfRule type="cellIs" dxfId="2" priority="340" operator="greaterThan">
      <formula>0</formula>
    </cfRule>
  </conditionalFormatting>
  <conditionalFormatting sqref="O35">
    <cfRule type="cellIs" dxfId="2" priority="341" operator="greaterThan">
      <formula>0</formula>
    </cfRule>
  </conditionalFormatting>
  <conditionalFormatting sqref="O35">
    <cfRule type="cellIs" dxfId="2" priority="342" operator="greaterThan">
      <formula>0</formula>
    </cfRule>
  </conditionalFormatting>
  <conditionalFormatting sqref="O36">
    <cfRule type="cellIs" dxfId="2" priority="343" operator="greaterThan">
      <formula>0</formula>
    </cfRule>
  </conditionalFormatting>
  <conditionalFormatting sqref="O36">
    <cfRule type="cellIs" dxfId="2" priority="344" operator="greaterThan">
      <formula>0</formula>
    </cfRule>
  </conditionalFormatting>
  <conditionalFormatting sqref="O37">
    <cfRule type="cellIs" dxfId="2" priority="345" operator="greaterThan">
      <formula>0</formula>
    </cfRule>
  </conditionalFormatting>
  <conditionalFormatting sqref="O37">
    <cfRule type="cellIs" dxfId="2" priority="346" operator="greaterThan">
      <formula>0</formula>
    </cfRule>
  </conditionalFormatting>
  <conditionalFormatting sqref="O38">
    <cfRule type="cellIs" dxfId="2" priority="347" operator="greaterThan">
      <formula>0</formula>
    </cfRule>
  </conditionalFormatting>
  <conditionalFormatting sqref="O38">
    <cfRule type="cellIs" dxfId="2" priority="348" operator="greaterThan">
      <formula>0</formula>
    </cfRule>
  </conditionalFormatting>
  <conditionalFormatting sqref="O39">
    <cfRule type="cellIs" dxfId="2" priority="349" operator="greaterThan">
      <formula>0</formula>
    </cfRule>
  </conditionalFormatting>
  <conditionalFormatting sqref="O39">
    <cfRule type="cellIs" dxfId="2" priority="350" operator="greaterThan">
      <formula>0</formula>
    </cfRule>
  </conditionalFormatting>
  <conditionalFormatting sqref="O40">
    <cfRule type="cellIs" dxfId="2" priority="351" operator="greaterThan">
      <formula>0</formula>
    </cfRule>
  </conditionalFormatting>
  <conditionalFormatting sqref="O40">
    <cfRule type="cellIs" dxfId="2" priority="352" operator="greaterThan">
      <formula>0</formula>
    </cfRule>
  </conditionalFormatting>
  <conditionalFormatting sqref="O41">
    <cfRule type="cellIs" dxfId="2" priority="353" operator="greaterThan">
      <formula>0</formula>
    </cfRule>
  </conditionalFormatting>
  <conditionalFormatting sqref="O41">
    <cfRule type="cellIs" dxfId="2" priority="354" operator="greaterThan">
      <formula>0</formula>
    </cfRule>
  </conditionalFormatting>
  <conditionalFormatting sqref="O42">
    <cfRule type="cellIs" dxfId="2" priority="355" operator="greaterThan">
      <formula>0</formula>
    </cfRule>
  </conditionalFormatting>
  <conditionalFormatting sqref="O42">
    <cfRule type="cellIs" dxfId="2" priority="356" operator="greaterThan">
      <formula>0</formula>
    </cfRule>
  </conditionalFormatting>
  <conditionalFormatting sqref="O43">
    <cfRule type="cellIs" dxfId="2" priority="357" operator="greaterThan">
      <formula>0</formula>
    </cfRule>
  </conditionalFormatting>
  <conditionalFormatting sqref="O43">
    <cfRule type="cellIs" dxfId="2" priority="358" operator="greaterThan">
      <formula>0</formula>
    </cfRule>
  </conditionalFormatting>
  <conditionalFormatting sqref="O44">
    <cfRule type="cellIs" dxfId="2" priority="359" operator="greaterThan">
      <formula>0</formula>
    </cfRule>
  </conditionalFormatting>
  <conditionalFormatting sqref="O44">
    <cfRule type="cellIs" dxfId="2" priority="360" operator="greaterThan">
      <formula>0</formula>
    </cfRule>
  </conditionalFormatting>
  <conditionalFormatting sqref="O45">
    <cfRule type="cellIs" dxfId="2" priority="361" operator="greaterThan">
      <formula>0</formula>
    </cfRule>
  </conditionalFormatting>
  <conditionalFormatting sqref="O45">
    <cfRule type="cellIs" dxfId="2" priority="362" operator="greaterThan">
      <formula>0</formula>
    </cfRule>
  </conditionalFormatting>
  <conditionalFormatting sqref="O46">
    <cfRule type="cellIs" dxfId="2" priority="363" operator="greaterThan">
      <formula>0</formula>
    </cfRule>
  </conditionalFormatting>
  <conditionalFormatting sqref="O46">
    <cfRule type="cellIs" dxfId="2" priority="364" operator="greaterThan">
      <formula>0</formula>
    </cfRule>
  </conditionalFormatting>
  <conditionalFormatting sqref="O47">
    <cfRule type="cellIs" dxfId="2" priority="365" operator="greaterThan">
      <formula>0</formula>
    </cfRule>
  </conditionalFormatting>
  <conditionalFormatting sqref="O47">
    <cfRule type="cellIs" dxfId="2" priority="366" operator="greaterThan">
      <formula>0</formula>
    </cfRule>
  </conditionalFormatting>
  <conditionalFormatting sqref="O48">
    <cfRule type="cellIs" dxfId="2" priority="367" operator="greaterThan">
      <formula>0</formula>
    </cfRule>
  </conditionalFormatting>
  <conditionalFormatting sqref="O48">
    <cfRule type="cellIs" dxfId="2" priority="368" operator="greaterThan">
      <formula>0</formula>
    </cfRule>
  </conditionalFormatting>
  <conditionalFormatting sqref="O49">
    <cfRule type="cellIs" dxfId="2" priority="369" operator="greaterThan">
      <formula>0</formula>
    </cfRule>
  </conditionalFormatting>
  <conditionalFormatting sqref="O49">
    <cfRule type="cellIs" dxfId="2" priority="370" operator="greaterThan">
      <formula>0</formula>
    </cfRule>
  </conditionalFormatting>
  <conditionalFormatting sqref="O50">
    <cfRule type="cellIs" dxfId="2" priority="371" operator="greaterThan">
      <formula>0</formula>
    </cfRule>
  </conditionalFormatting>
  <conditionalFormatting sqref="O50">
    <cfRule type="cellIs" dxfId="2" priority="372" operator="greaterThan">
      <formula>0</formula>
    </cfRule>
  </conditionalFormatting>
  <conditionalFormatting sqref="O51">
    <cfRule type="cellIs" dxfId="2" priority="373" operator="greaterThan">
      <formula>0</formula>
    </cfRule>
  </conditionalFormatting>
  <conditionalFormatting sqref="O51">
    <cfRule type="cellIs" dxfId="2" priority="374" operator="greaterThan">
      <formula>0</formula>
    </cfRule>
  </conditionalFormatting>
  <conditionalFormatting sqref="O52">
    <cfRule type="cellIs" dxfId="2" priority="375" operator="greaterThan">
      <formula>0</formula>
    </cfRule>
  </conditionalFormatting>
  <conditionalFormatting sqref="O52">
    <cfRule type="cellIs" dxfId="2" priority="376" operator="greaterThan">
      <formula>0</formula>
    </cfRule>
  </conditionalFormatting>
  <conditionalFormatting sqref="O53">
    <cfRule type="cellIs" dxfId="2" priority="377" operator="greaterThan">
      <formula>0</formula>
    </cfRule>
  </conditionalFormatting>
  <conditionalFormatting sqref="O53">
    <cfRule type="cellIs" dxfId="2" priority="378" operator="greaterThan">
      <formula>0</formula>
    </cfRule>
  </conditionalFormatting>
  <conditionalFormatting sqref="O54">
    <cfRule type="cellIs" dxfId="2" priority="379" operator="greaterThan">
      <formula>0</formula>
    </cfRule>
  </conditionalFormatting>
  <conditionalFormatting sqref="O54">
    <cfRule type="cellIs" dxfId="2" priority="380" operator="greaterThan">
      <formula>0</formula>
    </cfRule>
  </conditionalFormatting>
  <conditionalFormatting sqref="O55">
    <cfRule type="cellIs" dxfId="2" priority="381" operator="greaterThan">
      <formula>0</formula>
    </cfRule>
  </conditionalFormatting>
  <conditionalFormatting sqref="O55">
    <cfRule type="cellIs" dxfId="2" priority="382" operator="greaterThan">
      <formula>0</formula>
    </cfRule>
  </conditionalFormatting>
  <conditionalFormatting sqref="O56">
    <cfRule type="cellIs" dxfId="2" priority="383" operator="greaterThan">
      <formula>0</formula>
    </cfRule>
  </conditionalFormatting>
  <conditionalFormatting sqref="O56">
    <cfRule type="cellIs" dxfId="2" priority="384" operator="greaterThan">
      <formula>0</formula>
    </cfRule>
  </conditionalFormatting>
  <conditionalFormatting sqref="O57">
    <cfRule type="cellIs" dxfId="2" priority="385" operator="greaterThan">
      <formula>0</formula>
    </cfRule>
  </conditionalFormatting>
  <conditionalFormatting sqref="O57">
    <cfRule type="cellIs" dxfId="2" priority="386" operator="greaterThan">
      <formula>0</formula>
    </cfRule>
  </conditionalFormatting>
  <conditionalFormatting sqref="O58">
    <cfRule type="cellIs" dxfId="2" priority="387" operator="greaterThan">
      <formula>0</formula>
    </cfRule>
  </conditionalFormatting>
  <conditionalFormatting sqref="O58">
    <cfRule type="cellIs" dxfId="2" priority="388" operator="greaterThan">
      <formula>0</formula>
    </cfRule>
  </conditionalFormatting>
  <conditionalFormatting sqref="O59">
    <cfRule type="cellIs" dxfId="2" priority="389" operator="greaterThan">
      <formula>0</formula>
    </cfRule>
  </conditionalFormatting>
  <conditionalFormatting sqref="O59">
    <cfRule type="cellIs" dxfId="2" priority="390" operator="greaterThan">
      <formula>0</formula>
    </cfRule>
  </conditionalFormatting>
  <conditionalFormatting sqref="O60">
    <cfRule type="cellIs" dxfId="2" priority="391" operator="greaterThan">
      <formula>0</formula>
    </cfRule>
  </conditionalFormatting>
  <conditionalFormatting sqref="O60">
    <cfRule type="cellIs" dxfId="2" priority="392" operator="greaterThan">
      <formula>0</formula>
    </cfRule>
  </conditionalFormatting>
  <conditionalFormatting sqref="O61">
    <cfRule type="cellIs" dxfId="2" priority="393" operator="greaterThan">
      <formula>0</formula>
    </cfRule>
  </conditionalFormatting>
  <conditionalFormatting sqref="O61">
    <cfRule type="cellIs" dxfId="2" priority="394" operator="greaterThan">
      <formula>0</formula>
    </cfRule>
  </conditionalFormatting>
  <conditionalFormatting sqref="O62">
    <cfRule type="cellIs" dxfId="2" priority="395" operator="greaterThan">
      <formula>0</formula>
    </cfRule>
  </conditionalFormatting>
  <conditionalFormatting sqref="O62">
    <cfRule type="cellIs" dxfId="2" priority="396" operator="greaterThan">
      <formula>0</formula>
    </cfRule>
  </conditionalFormatting>
  <conditionalFormatting sqref="O63">
    <cfRule type="cellIs" dxfId="2" priority="397" operator="greaterThan">
      <formula>0</formula>
    </cfRule>
  </conditionalFormatting>
  <conditionalFormatting sqref="O63">
    <cfRule type="cellIs" dxfId="2" priority="398" operator="greaterThan">
      <formula>0</formula>
    </cfRule>
  </conditionalFormatting>
  <conditionalFormatting sqref="O64">
    <cfRule type="cellIs" dxfId="2" priority="399" operator="greaterThan">
      <formula>0</formula>
    </cfRule>
  </conditionalFormatting>
  <conditionalFormatting sqref="O64">
    <cfRule type="cellIs" dxfId="2" priority="400" operator="greaterThan">
      <formula>0</formula>
    </cfRule>
  </conditionalFormatting>
  <conditionalFormatting sqref="O65">
    <cfRule type="cellIs" dxfId="2" priority="401" operator="greaterThan">
      <formula>0</formula>
    </cfRule>
  </conditionalFormatting>
  <conditionalFormatting sqref="O65">
    <cfRule type="cellIs" dxfId="2" priority="402" operator="greaterThan">
      <formula>0</formula>
    </cfRule>
  </conditionalFormatting>
  <conditionalFormatting sqref="O66">
    <cfRule type="cellIs" dxfId="2" priority="403" operator="greaterThan">
      <formula>0</formula>
    </cfRule>
  </conditionalFormatting>
  <conditionalFormatting sqref="O66">
    <cfRule type="cellIs" dxfId="2" priority="404" operator="greaterThan">
      <formula>0</formula>
    </cfRule>
  </conditionalFormatting>
  <conditionalFormatting sqref="O67">
    <cfRule type="cellIs" dxfId="2" priority="405" operator="greaterThan">
      <formula>0</formula>
    </cfRule>
  </conditionalFormatting>
  <conditionalFormatting sqref="O67">
    <cfRule type="cellIs" dxfId="2" priority="406" operator="greaterThan">
      <formula>0</formula>
    </cfRule>
  </conditionalFormatting>
  <conditionalFormatting sqref="O68">
    <cfRule type="cellIs" dxfId="2" priority="407" operator="greaterThan">
      <formula>0</formula>
    </cfRule>
  </conditionalFormatting>
  <conditionalFormatting sqref="O68">
    <cfRule type="cellIs" dxfId="2" priority="408" operator="greaterThan">
      <formula>0</formula>
    </cfRule>
  </conditionalFormatting>
  <conditionalFormatting sqref="O69">
    <cfRule type="cellIs" dxfId="2" priority="409" operator="greaterThan">
      <formula>0</formula>
    </cfRule>
  </conditionalFormatting>
  <conditionalFormatting sqref="O69">
    <cfRule type="cellIs" dxfId="2" priority="410" operator="greaterThan">
      <formula>0</formula>
    </cfRule>
  </conditionalFormatting>
  <conditionalFormatting sqref="O70">
    <cfRule type="cellIs" dxfId="2" priority="411" operator="greaterThan">
      <formula>0</formula>
    </cfRule>
  </conditionalFormatting>
  <conditionalFormatting sqref="O70">
    <cfRule type="cellIs" dxfId="2" priority="412" operator="greaterThan">
      <formula>0</formula>
    </cfRule>
  </conditionalFormatting>
  <conditionalFormatting sqref="O71">
    <cfRule type="cellIs" dxfId="2" priority="413" operator="greaterThan">
      <formula>0</formula>
    </cfRule>
  </conditionalFormatting>
  <conditionalFormatting sqref="O71">
    <cfRule type="cellIs" dxfId="2" priority="414" operator="greaterThan">
      <formula>0</formula>
    </cfRule>
  </conditionalFormatting>
  <conditionalFormatting sqref="O72">
    <cfRule type="cellIs" dxfId="2" priority="415" operator="greaterThan">
      <formula>0</formula>
    </cfRule>
  </conditionalFormatting>
  <conditionalFormatting sqref="O72">
    <cfRule type="cellIs" dxfId="2" priority="416" operator="greaterThan">
      <formula>0</formula>
    </cfRule>
  </conditionalFormatting>
  <conditionalFormatting sqref="O73">
    <cfRule type="cellIs" dxfId="2" priority="417" operator="greaterThan">
      <formula>0</formula>
    </cfRule>
  </conditionalFormatting>
  <conditionalFormatting sqref="O73">
    <cfRule type="cellIs" dxfId="2" priority="418" operator="greaterThan">
      <formula>0</formula>
    </cfRule>
  </conditionalFormatting>
  <conditionalFormatting sqref="O74">
    <cfRule type="cellIs" dxfId="2" priority="419" operator="greaterThan">
      <formula>0</formula>
    </cfRule>
  </conditionalFormatting>
  <conditionalFormatting sqref="O74">
    <cfRule type="cellIs" dxfId="2" priority="420" operator="greaterThan">
      <formula>0</formula>
    </cfRule>
  </conditionalFormatting>
  <conditionalFormatting sqref="O75">
    <cfRule type="cellIs" dxfId="2" priority="421" operator="greaterThan">
      <formula>0</formula>
    </cfRule>
  </conditionalFormatting>
  <conditionalFormatting sqref="O75">
    <cfRule type="cellIs" dxfId="2" priority="422" operator="greaterThan">
      <formula>0</formula>
    </cfRule>
  </conditionalFormatting>
  <conditionalFormatting sqref="O76">
    <cfRule type="cellIs" dxfId="2" priority="423" operator="greaterThan">
      <formula>0</formula>
    </cfRule>
  </conditionalFormatting>
  <conditionalFormatting sqref="O76">
    <cfRule type="cellIs" dxfId="2" priority="424" operator="greaterThan">
      <formula>0</formula>
    </cfRule>
  </conditionalFormatting>
  <conditionalFormatting sqref="O77">
    <cfRule type="cellIs" dxfId="2" priority="425" operator="greaterThan">
      <formula>0</formula>
    </cfRule>
  </conditionalFormatting>
  <conditionalFormatting sqref="O77">
    <cfRule type="cellIs" dxfId="2" priority="426" operator="greaterThan">
      <formula>0</formula>
    </cfRule>
  </conditionalFormatting>
  <conditionalFormatting sqref="O78">
    <cfRule type="cellIs" dxfId="2" priority="427" operator="greaterThan">
      <formula>0</formula>
    </cfRule>
  </conditionalFormatting>
  <conditionalFormatting sqref="O78">
    <cfRule type="cellIs" dxfId="2" priority="428" operator="greaterThan">
      <formula>0</formula>
    </cfRule>
  </conditionalFormatting>
  <conditionalFormatting sqref="O79">
    <cfRule type="cellIs" dxfId="2" priority="429" operator="greaterThan">
      <formula>0</formula>
    </cfRule>
  </conditionalFormatting>
  <conditionalFormatting sqref="O79">
    <cfRule type="cellIs" dxfId="2" priority="430" operator="greaterThan">
      <formula>0</formula>
    </cfRule>
  </conditionalFormatting>
  <conditionalFormatting sqref="O80">
    <cfRule type="cellIs" dxfId="2" priority="431" operator="greaterThan">
      <formula>0</formula>
    </cfRule>
  </conditionalFormatting>
  <conditionalFormatting sqref="O80">
    <cfRule type="cellIs" dxfId="2" priority="432" operator="greaterThan">
      <formula>0</formula>
    </cfRule>
  </conditionalFormatting>
  <conditionalFormatting sqref="O81">
    <cfRule type="cellIs" dxfId="2" priority="433" operator="greaterThan">
      <formula>0</formula>
    </cfRule>
  </conditionalFormatting>
  <conditionalFormatting sqref="O81">
    <cfRule type="cellIs" dxfId="2" priority="434" operator="greaterThan">
      <formula>0</formula>
    </cfRule>
  </conditionalFormatting>
  <conditionalFormatting sqref="O82">
    <cfRule type="cellIs" dxfId="2" priority="435" operator="greaterThan">
      <formula>0</formula>
    </cfRule>
  </conditionalFormatting>
  <conditionalFormatting sqref="O82">
    <cfRule type="cellIs" dxfId="2" priority="436" operator="greaterThan">
      <formula>0</formula>
    </cfRule>
  </conditionalFormatting>
  <conditionalFormatting sqref="O83">
    <cfRule type="cellIs" dxfId="2" priority="437" operator="greaterThan">
      <formula>0</formula>
    </cfRule>
  </conditionalFormatting>
  <conditionalFormatting sqref="O83">
    <cfRule type="cellIs" dxfId="2" priority="438" operator="greaterThan">
      <formula>0</formula>
    </cfRule>
  </conditionalFormatting>
  <conditionalFormatting sqref="O84">
    <cfRule type="cellIs" dxfId="2" priority="439" operator="greaterThan">
      <formula>0</formula>
    </cfRule>
  </conditionalFormatting>
  <conditionalFormatting sqref="O84">
    <cfRule type="cellIs" dxfId="2" priority="440" operator="greaterThan">
      <formula>0</formula>
    </cfRule>
  </conditionalFormatting>
  <conditionalFormatting sqref="O85">
    <cfRule type="cellIs" dxfId="2" priority="441" operator="greaterThan">
      <formula>0</formula>
    </cfRule>
  </conditionalFormatting>
  <conditionalFormatting sqref="O85">
    <cfRule type="cellIs" dxfId="2" priority="442" operator="greaterThan">
      <formula>0</formula>
    </cfRule>
  </conditionalFormatting>
  <conditionalFormatting sqref="O86">
    <cfRule type="cellIs" dxfId="2" priority="443" operator="greaterThan">
      <formula>0</formula>
    </cfRule>
  </conditionalFormatting>
  <conditionalFormatting sqref="O86">
    <cfRule type="cellIs" dxfId="2" priority="444" operator="greaterThan">
      <formula>0</formula>
    </cfRule>
  </conditionalFormatting>
  <conditionalFormatting sqref="O87">
    <cfRule type="cellIs" dxfId="2" priority="445" operator="greaterThan">
      <formula>0</formula>
    </cfRule>
  </conditionalFormatting>
  <conditionalFormatting sqref="O87">
    <cfRule type="cellIs" dxfId="2" priority="446" operator="greaterThan">
      <formula>0</formula>
    </cfRule>
  </conditionalFormatting>
  <conditionalFormatting sqref="O88">
    <cfRule type="cellIs" dxfId="2" priority="447" operator="greaterThan">
      <formula>0</formula>
    </cfRule>
  </conditionalFormatting>
  <conditionalFormatting sqref="O88">
    <cfRule type="cellIs" dxfId="2" priority="448" operator="greaterThan">
      <formula>0</formula>
    </cfRule>
  </conditionalFormatting>
  <conditionalFormatting sqref="O89">
    <cfRule type="cellIs" dxfId="2" priority="449" operator="greaterThan">
      <formula>0</formula>
    </cfRule>
  </conditionalFormatting>
  <conditionalFormatting sqref="O89">
    <cfRule type="cellIs" dxfId="2" priority="450" operator="greaterThan">
      <formula>0</formula>
    </cfRule>
  </conditionalFormatting>
  <conditionalFormatting sqref="O90">
    <cfRule type="cellIs" dxfId="2" priority="451" operator="greaterThan">
      <formula>0</formula>
    </cfRule>
  </conditionalFormatting>
  <conditionalFormatting sqref="O90">
    <cfRule type="cellIs" dxfId="2" priority="452" operator="greaterThan">
      <formula>0</formula>
    </cfRule>
  </conditionalFormatting>
  <conditionalFormatting sqref="O91">
    <cfRule type="cellIs" dxfId="2" priority="453" operator="greaterThan">
      <formula>0</formula>
    </cfRule>
  </conditionalFormatting>
  <conditionalFormatting sqref="O91">
    <cfRule type="cellIs" dxfId="2" priority="454" operator="greaterThan">
      <formula>0</formula>
    </cfRule>
  </conditionalFormatting>
  <conditionalFormatting sqref="O92">
    <cfRule type="cellIs" dxfId="2" priority="455" operator="greaterThan">
      <formula>0</formula>
    </cfRule>
  </conditionalFormatting>
  <conditionalFormatting sqref="O92">
    <cfRule type="cellIs" dxfId="2" priority="456" operator="greaterThan">
      <formula>0</formula>
    </cfRule>
  </conditionalFormatting>
  <conditionalFormatting sqref="O93">
    <cfRule type="cellIs" dxfId="2" priority="457" operator="greaterThan">
      <formula>0</formula>
    </cfRule>
  </conditionalFormatting>
  <conditionalFormatting sqref="O93">
    <cfRule type="cellIs" dxfId="2" priority="458" operator="greaterThan">
      <formula>0</formula>
    </cfRule>
  </conditionalFormatting>
  <conditionalFormatting sqref="O94">
    <cfRule type="cellIs" dxfId="2" priority="459" operator="greaterThan">
      <formula>0</formula>
    </cfRule>
  </conditionalFormatting>
  <conditionalFormatting sqref="O94">
    <cfRule type="cellIs" dxfId="2" priority="460" operator="greaterThan">
      <formula>0</formula>
    </cfRule>
  </conditionalFormatting>
  <conditionalFormatting sqref="O95">
    <cfRule type="cellIs" dxfId="2" priority="461" operator="greaterThan">
      <formula>0</formula>
    </cfRule>
  </conditionalFormatting>
  <conditionalFormatting sqref="O95">
    <cfRule type="cellIs" dxfId="2" priority="462" operator="greaterThan">
      <formula>0</formula>
    </cfRule>
  </conditionalFormatting>
  <conditionalFormatting sqref="O96">
    <cfRule type="cellIs" dxfId="2" priority="463" operator="greaterThan">
      <formula>0</formula>
    </cfRule>
  </conditionalFormatting>
  <conditionalFormatting sqref="O96">
    <cfRule type="cellIs" dxfId="2" priority="464" operator="greaterThan">
      <formula>0</formula>
    </cfRule>
  </conditionalFormatting>
  <conditionalFormatting sqref="O97">
    <cfRule type="cellIs" dxfId="2" priority="465" operator="greaterThan">
      <formula>0</formula>
    </cfRule>
  </conditionalFormatting>
  <conditionalFormatting sqref="O97">
    <cfRule type="cellIs" dxfId="2" priority="466" operator="greaterThan">
      <formula>0</formula>
    </cfRule>
  </conditionalFormatting>
  <conditionalFormatting sqref="O98">
    <cfRule type="cellIs" dxfId="2" priority="467" operator="greaterThan">
      <formula>0</formula>
    </cfRule>
  </conditionalFormatting>
  <conditionalFormatting sqref="O98">
    <cfRule type="cellIs" dxfId="2" priority="468" operator="greaterThan">
      <formula>0</formula>
    </cfRule>
  </conditionalFormatting>
  <conditionalFormatting sqref="O99">
    <cfRule type="cellIs" dxfId="2" priority="469" operator="greaterThan">
      <formula>0</formula>
    </cfRule>
  </conditionalFormatting>
  <conditionalFormatting sqref="O99">
    <cfRule type="cellIs" dxfId="2" priority="470" operator="greaterThan">
      <formula>0</formula>
    </cfRule>
  </conditionalFormatting>
  <conditionalFormatting sqref="O100">
    <cfRule type="cellIs" dxfId="2" priority="471" operator="greaterThan">
      <formula>0</formula>
    </cfRule>
  </conditionalFormatting>
  <conditionalFormatting sqref="O100">
    <cfRule type="cellIs" dxfId="2" priority="472" operator="greaterThan">
      <formula>0</formula>
    </cfRule>
  </conditionalFormatting>
  <conditionalFormatting sqref="O101">
    <cfRule type="cellIs" dxfId="2" priority="473" operator="greaterThan">
      <formula>0</formula>
    </cfRule>
  </conditionalFormatting>
  <conditionalFormatting sqref="O101">
    <cfRule type="cellIs" dxfId="2" priority="474" operator="greaterThan">
      <formula>0</formula>
    </cfRule>
  </conditionalFormatting>
  <conditionalFormatting sqref="O102">
    <cfRule type="cellIs" dxfId="2" priority="475" operator="greaterThan">
      <formula>0</formula>
    </cfRule>
  </conditionalFormatting>
  <conditionalFormatting sqref="O102">
    <cfRule type="cellIs" dxfId="2" priority="476" operator="greaterThan">
      <formula>0</formula>
    </cfRule>
  </conditionalFormatting>
  <conditionalFormatting sqref="O103">
    <cfRule type="cellIs" dxfId="2" priority="477" operator="greaterThan">
      <formula>0</formula>
    </cfRule>
  </conditionalFormatting>
  <conditionalFormatting sqref="O103">
    <cfRule type="cellIs" dxfId="2" priority="478" operator="greaterThan">
      <formula>0</formula>
    </cfRule>
  </conditionalFormatting>
  <conditionalFormatting sqref="O104">
    <cfRule type="cellIs" dxfId="2" priority="479" operator="greaterThan">
      <formula>0</formula>
    </cfRule>
  </conditionalFormatting>
  <conditionalFormatting sqref="P8">
    <cfRule type="cellIs" dxfId="3" priority="480" operator="greaterThan">
      <formula>0</formula>
    </cfRule>
  </conditionalFormatting>
  <conditionalFormatting sqref="P9">
    <cfRule type="cellIs" dxfId="3" priority="481" operator="greaterThan">
      <formula>0</formula>
    </cfRule>
  </conditionalFormatting>
  <conditionalFormatting sqref="P10">
    <cfRule type="cellIs" dxfId="3" priority="482" operator="greaterThan">
      <formula>0</formula>
    </cfRule>
  </conditionalFormatting>
  <conditionalFormatting sqref="P11">
    <cfRule type="cellIs" dxfId="3" priority="483" operator="greaterThan">
      <formula>0</formula>
    </cfRule>
  </conditionalFormatting>
  <conditionalFormatting sqref="P12">
    <cfRule type="cellIs" dxfId="3" priority="484" operator="greaterThan">
      <formula>0</formula>
    </cfRule>
  </conditionalFormatting>
  <conditionalFormatting sqref="P13">
    <cfRule type="cellIs" dxfId="3" priority="485" operator="greaterThan">
      <formula>0</formula>
    </cfRule>
  </conditionalFormatting>
  <conditionalFormatting sqref="P14">
    <cfRule type="cellIs" dxfId="3" priority="486" operator="greaterThan">
      <formula>0</formula>
    </cfRule>
  </conditionalFormatting>
  <conditionalFormatting sqref="P15">
    <cfRule type="cellIs" dxfId="3" priority="487" operator="greaterThan">
      <formula>0</formula>
    </cfRule>
  </conditionalFormatting>
  <conditionalFormatting sqref="P16">
    <cfRule type="cellIs" dxfId="3" priority="488" operator="greaterThan">
      <formula>0</formula>
    </cfRule>
  </conditionalFormatting>
  <conditionalFormatting sqref="P17">
    <cfRule type="cellIs" dxfId="3" priority="489" operator="greaterThan">
      <formula>0</formula>
    </cfRule>
  </conditionalFormatting>
  <conditionalFormatting sqref="P18">
    <cfRule type="cellIs" dxfId="3" priority="490" operator="greaterThan">
      <formula>0</formula>
    </cfRule>
  </conditionalFormatting>
  <conditionalFormatting sqref="P19">
    <cfRule type="cellIs" dxfId="3" priority="491" operator="greaterThan">
      <formula>0</formula>
    </cfRule>
  </conditionalFormatting>
  <conditionalFormatting sqref="P20">
    <cfRule type="cellIs" dxfId="3" priority="492" operator="greaterThan">
      <formula>0</formula>
    </cfRule>
  </conditionalFormatting>
  <conditionalFormatting sqref="P21">
    <cfRule type="cellIs" dxfId="3" priority="493" operator="greaterThan">
      <formula>0</formula>
    </cfRule>
  </conditionalFormatting>
  <conditionalFormatting sqref="P22">
    <cfRule type="cellIs" dxfId="3" priority="494" operator="greaterThan">
      <formula>0</formula>
    </cfRule>
  </conditionalFormatting>
  <conditionalFormatting sqref="P23">
    <cfRule type="cellIs" dxfId="3" priority="495" operator="greaterThan">
      <formula>0</formula>
    </cfRule>
  </conditionalFormatting>
  <conditionalFormatting sqref="P24">
    <cfRule type="cellIs" dxfId="3" priority="496" operator="greaterThan">
      <formula>0</formula>
    </cfRule>
  </conditionalFormatting>
  <conditionalFormatting sqref="P25">
    <cfRule type="cellIs" dxfId="3" priority="497" operator="greaterThan">
      <formula>0</formula>
    </cfRule>
  </conditionalFormatting>
  <conditionalFormatting sqref="P26">
    <cfRule type="cellIs" dxfId="3" priority="498" operator="greaterThan">
      <formula>0</formula>
    </cfRule>
  </conditionalFormatting>
  <conditionalFormatting sqref="P27">
    <cfRule type="cellIs" dxfId="3" priority="499" operator="greaterThan">
      <formula>0</formula>
    </cfRule>
  </conditionalFormatting>
  <conditionalFormatting sqref="P28">
    <cfRule type="cellIs" dxfId="3" priority="500" operator="greaterThan">
      <formula>0</formula>
    </cfRule>
  </conditionalFormatting>
  <conditionalFormatting sqref="P29">
    <cfRule type="cellIs" dxfId="3" priority="501" operator="greaterThan">
      <formula>0</formula>
    </cfRule>
  </conditionalFormatting>
  <conditionalFormatting sqref="P30">
    <cfRule type="cellIs" dxfId="3" priority="502" operator="greaterThan">
      <formula>0</formula>
    </cfRule>
  </conditionalFormatting>
  <conditionalFormatting sqref="P31">
    <cfRule type="cellIs" dxfId="3" priority="503" operator="greaterThan">
      <formula>0</formula>
    </cfRule>
  </conditionalFormatting>
  <conditionalFormatting sqref="P32">
    <cfRule type="cellIs" dxfId="3" priority="504" operator="greaterThan">
      <formula>0</formula>
    </cfRule>
  </conditionalFormatting>
  <conditionalFormatting sqref="P33">
    <cfRule type="cellIs" dxfId="3" priority="505" operator="greaterThan">
      <formula>0</formula>
    </cfRule>
  </conditionalFormatting>
  <conditionalFormatting sqref="P34">
    <cfRule type="cellIs" dxfId="3" priority="506" operator="greaterThan">
      <formula>0</formula>
    </cfRule>
  </conditionalFormatting>
  <conditionalFormatting sqref="P35">
    <cfRule type="cellIs" dxfId="3" priority="507" operator="greaterThan">
      <formula>0</formula>
    </cfRule>
  </conditionalFormatting>
  <conditionalFormatting sqref="P36">
    <cfRule type="cellIs" dxfId="3" priority="508" operator="greaterThan">
      <formula>0</formula>
    </cfRule>
  </conditionalFormatting>
  <conditionalFormatting sqref="P37">
    <cfRule type="cellIs" dxfId="3" priority="509" operator="greaterThan">
      <formula>0</formula>
    </cfRule>
  </conditionalFormatting>
  <conditionalFormatting sqref="P38">
    <cfRule type="cellIs" dxfId="3" priority="510" operator="greaterThan">
      <formula>0</formula>
    </cfRule>
  </conditionalFormatting>
  <conditionalFormatting sqref="P39">
    <cfRule type="cellIs" dxfId="3" priority="511" operator="greaterThan">
      <formula>0</formula>
    </cfRule>
  </conditionalFormatting>
  <conditionalFormatting sqref="P40">
    <cfRule type="cellIs" dxfId="3" priority="512" operator="greaterThan">
      <formula>0</formula>
    </cfRule>
  </conditionalFormatting>
  <conditionalFormatting sqref="P41">
    <cfRule type="cellIs" dxfId="3" priority="513" operator="greaterThan">
      <formula>0</formula>
    </cfRule>
  </conditionalFormatting>
  <conditionalFormatting sqref="P42">
    <cfRule type="cellIs" dxfId="3" priority="514" operator="greaterThan">
      <formula>0</formula>
    </cfRule>
  </conditionalFormatting>
  <conditionalFormatting sqref="P43">
    <cfRule type="cellIs" dxfId="3" priority="515" operator="greaterThan">
      <formula>0</formula>
    </cfRule>
  </conditionalFormatting>
  <conditionalFormatting sqref="P44">
    <cfRule type="cellIs" dxfId="3" priority="516" operator="greaterThan">
      <formula>0</formula>
    </cfRule>
  </conditionalFormatting>
  <conditionalFormatting sqref="P45">
    <cfRule type="cellIs" dxfId="3" priority="517" operator="greaterThan">
      <formula>0</formula>
    </cfRule>
  </conditionalFormatting>
  <conditionalFormatting sqref="P46">
    <cfRule type="cellIs" dxfId="3" priority="518" operator="greaterThan">
      <formula>0</formula>
    </cfRule>
  </conditionalFormatting>
  <conditionalFormatting sqref="P47">
    <cfRule type="cellIs" dxfId="3" priority="519" operator="greaterThan">
      <formula>0</formula>
    </cfRule>
  </conditionalFormatting>
  <conditionalFormatting sqref="P48">
    <cfRule type="cellIs" dxfId="3" priority="520" operator="greaterThan">
      <formula>0</formula>
    </cfRule>
  </conditionalFormatting>
  <conditionalFormatting sqref="P49">
    <cfRule type="cellIs" dxfId="3" priority="521" operator="greaterThan">
      <formula>0</formula>
    </cfRule>
  </conditionalFormatting>
  <conditionalFormatting sqref="P50">
    <cfRule type="cellIs" dxfId="3" priority="522" operator="greaterThan">
      <formula>0</formula>
    </cfRule>
  </conditionalFormatting>
  <conditionalFormatting sqref="P51">
    <cfRule type="cellIs" dxfId="3" priority="523" operator="greaterThan">
      <formula>0</formula>
    </cfRule>
  </conditionalFormatting>
  <conditionalFormatting sqref="P52">
    <cfRule type="cellIs" dxfId="3" priority="524" operator="greaterThan">
      <formula>0</formula>
    </cfRule>
  </conditionalFormatting>
  <conditionalFormatting sqref="P53">
    <cfRule type="cellIs" dxfId="3" priority="525" operator="greaterThan">
      <formula>0</formula>
    </cfRule>
  </conditionalFormatting>
  <conditionalFormatting sqref="P54">
    <cfRule type="cellIs" dxfId="3" priority="526" operator="greaterThan">
      <formula>0</formula>
    </cfRule>
  </conditionalFormatting>
  <conditionalFormatting sqref="P55">
    <cfRule type="cellIs" dxfId="3" priority="527" operator="greaterThan">
      <formula>0</formula>
    </cfRule>
  </conditionalFormatting>
  <conditionalFormatting sqref="P56">
    <cfRule type="cellIs" dxfId="3" priority="528" operator="greaterThan">
      <formula>0</formula>
    </cfRule>
  </conditionalFormatting>
  <conditionalFormatting sqref="P57">
    <cfRule type="cellIs" dxfId="3" priority="529" operator="greaterThan">
      <formula>0</formula>
    </cfRule>
  </conditionalFormatting>
  <conditionalFormatting sqref="P58">
    <cfRule type="cellIs" dxfId="3" priority="530" operator="greaterThan">
      <formula>0</formula>
    </cfRule>
  </conditionalFormatting>
  <conditionalFormatting sqref="P59">
    <cfRule type="cellIs" dxfId="3" priority="531" operator="greaterThan">
      <formula>0</formula>
    </cfRule>
  </conditionalFormatting>
  <conditionalFormatting sqref="P60">
    <cfRule type="cellIs" dxfId="3" priority="532" operator="greaterThan">
      <formula>0</formula>
    </cfRule>
  </conditionalFormatting>
  <conditionalFormatting sqref="P61">
    <cfRule type="cellIs" dxfId="3" priority="533" operator="greaterThan">
      <formula>0</formula>
    </cfRule>
  </conditionalFormatting>
  <conditionalFormatting sqref="P62">
    <cfRule type="cellIs" dxfId="3" priority="534" operator="greaterThan">
      <formula>0</formula>
    </cfRule>
  </conditionalFormatting>
  <conditionalFormatting sqref="P63">
    <cfRule type="cellIs" dxfId="3" priority="535" operator="greaterThan">
      <formula>0</formula>
    </cfRule>
  </conditionalFormatting>
  <conditionalFormatting sqref="P64">
    <cfRule type="cellIs" dxfId="3" priority="536" operator="greaterThan">
      <formula>0</formula>
    </cfRule>
  </conditionalFormatting>
  <conditionalFormatting sqref="P65">
    <cfRule type="cellIs" dxfId="3" priority="537" operator="greaterThan">
      <formula>0</formula>
    </cfRule>
  </conditionalFormatting>
  <conditionalFormatting sqref="P66">
    <cfRule type="cellIs" dxfId="3" priority="538" operator="greaterThan">
      <formula>0</formula>
    </cfRule>
  </conditionalFormatting>
  <conditionalFormatting sqref="P67">
    <cfRule type="cellIs" dxfId="3" priority="539" operator="greaterThan">
      <formula>0</formula>
    </cfRule>
  </conditionalFormatting>
  <conditionalFormatting sqref="P68">
    <cfRule type="cellIs" dxfId="3" priority="540" operator="greaterThan">
      <formula>0</formula>
    </cfRule>
  </conditionalFormatting>
  <conditionalFormatting sqref="P69">
    <cfRule type="cellIs" dxfId="3" priority="541" operator="greaterThan">
      <formula>0</formula>
    </cfRule>
  </conditionalFormatting>
  <conditionalFormatting sqref="P70">
    <cfRule type="cellIs" dxfId="3" priority="542" operator="greaterThan">
      <formula>0</formula>
    </cfRule>
  </conditionalFormatting>
  <conditionalFormatting sqref="P71">
    <cfRule type="cellIs" dxfId="3" priority="543" operator="greaterThan">
      <formula>0</formula>
    </cfRule>
  </conditionalFormatting>
  <conditionalFormatting sqref="P72">
    <cfRule type="cellIs" dxfId="3" priority="544" operator="greaterThan">
      <formula>0</formula>
    </cfRule>
  </conditionalFormatting>
  <conditionalFormatting sqref="P73">
    <cfRule type="cellIs" dxfId="3" priority="545" operator="greaterThan">
      <formula>0</formula>
    </cfRule>
  </conditionalFormatting>
  <conditionalFormatting sqref="P74">
    <cfRule type="cellIs" dxfId="3" priority="546" operator="greaterThan">
      <formula>0</formula>
    </cfRule>
  </conditionalFormatting>
  <conditionalFormatting sqref="P75">
    <cfRule type="cellIs" dxfId="3" priority="547" operator="greaterThan">
      <formula>0</formula>
    </cfRule>
  </conditionalFormatting>
  <conditionalFormatting sqref="P76">
    <cfRule type="cellIs" dxfId="3" priority="548" operator="greaterThan">
      <formula>0</formula>
    </cfRule>
  </conditionalFormatting>
  <conditionalFormatting sqref="P77">
    <cfRule type="cellIs" dxfId="3" priority="549" operator="greaterThan">
      <formula>0</formula>
    </cfRule>
  </conditionalFormatting>
  <conditionalFormatting sqref="P78">
    <cfRule type="cellIs" dxfId="3" priority="550" operator="greaterThan">
      <formula>0</formula>
    </cfRule>
  </conditionalFormatting>
  <conditionalFormatting sqref="P79">
    <cfRule type="cellIs" dxfId="3" priority="551" operator="greaterThan">
      <formula>0</formula>
    </cfRule>
  </conditionalFormatting>
  <conditionalFormatting sqref="P80">
    <cfRule type="cellIs" dxfId="3" priority="552" operator="greaterThan">
      <formula>0</formula>
    </cfRule>
  </conditionalFormatting>
  <conditionalFormatting sqref="P81">
    <cfRule type="cellIs" dxfId="3" priority="553" operator="greaterThan">
      <formula>0</formula>
    </cfRule>
  </conditionalFormatting>
  <conditionalFormatting sqref="P82">
    <cfRule type="cellIs" dxfId="3" priority="554" operator="greaterThan">
      <formula>0</formula>
    </cfRule>
  </conditionalFormatting>
  <conditionalFormatting sqref="P83">
    <cfRule type="cellIs" dxfId="3" priority="555" operator="greaterThan">
      <formula>0</formula>
    </cfRule>
  </conditionalFormatting>
  <conditionalFormatting sqref="P84">
    <cfRule type="cellIs" dxfId="3" priority="556" operator="greaterThan">
      <formula>0</formula>
    </cfRule>
  </conditionalFormatting>
  <conditionalFormatting sqref="P85">
    <cfRule type="cellIs" dxfId="3" priority="557" operator="greaterThan">
      <formula>0</formula>
    </cfRule>
  </conditionalFormatting>
  <conditionalFormatting sqref="P86">
    <cfRule type="cellIs" dxfId="3" priority="558" operator="greaterThan">
      <formula>0</formula>
    </cfRule>
  </conditionalFormatting>
  <conditionalFormatting sqref="P87">
    <cfRule type="cellIs" dxfId="3" priority="559" operator="greaterThan">
      <formula>0</formula>
    </cfRule>
  </conditionalFormatting>
  <conditionalFormatting sqref="P88">
    <cfRule type="cellIs" dxfId="3" priority="560" operator="greaterThan">
      <formula>0</formula>
    </cfRule>
  </conditionalFormatting>
  <conditionalFormatting sqref="P89">
    <cfRule type="cellIs" dxfId="3" priority="561" operator="greaterThan">
      <formula>0</formula>
    </cfRule>
  </conditionalFormatting>
  <conditionalFormatting sqref="P90">
    <cfRule type="cellIs" dxfId="3" priority="562" operator="greaterThan">
      <formula>0</formula>
    </cfRule>
  </conditionalFormatting>
  <conditionalFormatting sqref="P91">
    <cfRule type="cellIs" dxfId="3" priority="563" operator="greaterThan">
      <formula>0</formula>
    </cfRule>
  </conditionalFormatting>
  <conditionalFormatting sqref="P92">
    <cfRule type="cellIs" dxfId="3" priority="564" operator="greaterThan">
      <formula>0</formula>
    </cfRule>
  </conditionalFormatting>
  <conditionalFormatting sqref="P93">
    <cfRule type="cellIs" dxfId="3" priority="565" operator="greaterThan">
      <formula>0</formula>
    </cfRule>
  </conditionalFormatting>
  <conditionalFormatting sqref="P94">
    <cfRule type="cellIs" dxfId="3" priority="566" operator="greaterThan">
      <formula>0</formula>
    </cfRule>
  </conditionalFormatting>
  <conditionalFormatting sqref="P95">
    <cfRule type="cellIs" dxfId="3" priority="567" operator="greaterThan">
      <formula>0</formula>
    </cfRule>
  </conditionalFormatting>
  <conditionalFormatting sqref="P96">
    <cfRule type="cellIs" dxfId="3" priority="568" operator="greaterThan">
      <formula>0</formula>
    </cfRule>
  </conditionalFormatting>
  <conditionalFormatting sqref="P97">
    <cfRule type="cellIs" dxfId="3" priority="569" operator="greaterThan">
      <formula>0</formula>
    </cfRule>
  </conditionalFormatting>
  <conditionalFormatting sqref="P98">
    <cfRule type="cellIs" dxfId="3" priority="570" operator="greaterThan">
      <formula>0</formula>
    </cfRule>
  </conditionalFormatting>
  <conditionalFormatting sqref="P99">
    <cfRule type="cellIs" dxfId="3" priority="571" operator="greaterThan">
      <formula>0</formula>
    </cfRule>
  </conditionalFormatting>
  <conditionalFormatting sqref="P100">
    <cfRule type="cellIs" dxfId="3" priority="572" operator="greaterThan">
      <formula>0</formula>
    </cfRule>
  </conditionalFormatting>
  <conditionalFormatting sqref="P101">
    <cfRule type="cellIs" dxfId="3" priority="573" operator="greaterThan">
      <formula>0</formula>
    </cfRule>
  </conditionalFormatting>
  <conditionalFormatting sqref="P102">
    <cfRule type="cellIs" dxfId="3" priority="574" operator="greaterThan">
      <formula>0</formula>
    </cfRule>
  </conditionalFormatting>
  <conditionalFormatting sqref="P103">
    <cfRule type="cellIs" dxfId="3" priority="575" operator="greaterThan">
      <formula>0</formula>
    </cfRule>
  </conditionalFormatting>
  <conditionalFormatting sqref="Q8">
    <cfRule type="cellIs" dxfId="3" priority="576" operator="greaterThan">
      <formula>0</formula>
    </cfRule>
  </conditionalFormatting>
  <conditionalFormatting sqref="Q9">
    <cfRule type="cellIs" dxfId="3" priority="577" operator="greaterThan">
      <formula>0</formula>
    </cfRule>
  </conditionalFormatting>
  <conditionalFormatting sqref="Q10">
    <cfRule type="cellIs" dxfId="3" priority="578" operator="greaterThan">
      <formula>0</formula>
    </cfRule>
  </conditionalFormatting>
  <conditionalFormatting sqref="Q11">
    <cfRule type="cellIs" dxfId="3" priority="579" operator="greaterThan">
      <formula>0</formula>
    </cfRule>
  </conditionalFormatting>
  <conditionalFormatting sqref="Q12">
    <cfRule type="cellIs" dxfId="3" priority="580" operator="greaterThan">
      <formula>0</formula>
    </cfRule>
  </conditionalFormatting>
  <conditionalFormatting sqref="Q13">
    <cfRule type="cellIs" dxfId="3" priority="581" operator="greaterThan">
      <formula>0</formula>
    </cfRule>
  </conditionalFormatting>
  <conditionalFormatting sqref="Q14">
    <cfRule type="cellIs" dxfId="3" priority="582" operator="greaterThan">
      <formula>0</formula>
    </cfRule>
  </conditionalFormatting>
  <conditionalFormatting sqref="Q15">
    <cfRule type="cellIs" dxfId="3" priority="583" operator="greaterThan">
      <formula>0</formula>
    </cfRule>
  </conditionalFormatting>
  <conditionalFormatting sqref="Q16">
    <cfRule type="cellIs" dxfId="3" priority="584" operator="greaterThan">
      <formula>0</formula>
    </cfRule>
  </conditionalFormatting>
  <conditionalFormatting sqref="Q17">
    <cfRule type="cellIs" dxfId="3" priority="585" operator="greaterThan">
      <formula>0</formula>
    </cfRule>
  </conditionalFormatting>
  <conditionalFormatting sqref="Q18">
    <cfRule type="cellIs" dxfId="3" priority="586" operator="greaterThan">
      <formula>0</formula>
    </cfRule>
  </conditionalFormatting>
  <conditionalFormatting sqref="Q19">
    <cfRule type="cellIs" dxfId="3" priority="587" operator="greaterThan">
      <formula>0</formula>
    </cfRule>
  </conditionalFormatting>
  <conditionalFormatting sqref="Q20">
    <cfRule type="cellIs" dxfId="3" priority="588" operator="greaterThan">
      <formula>0</formula>
    </cfRule>
  </conditionalFormatting>
  <conditionalFormatting sqref="Q21">
    <cfRule type="cellIs" dxfId="3" priority="589" operator="greaterThan">
      <formula>0</formula>
    </cfRule>
  </conditionalFormatting>
  <conditionalFormatting sqref="Q22">
    <cfRule type="cellIs" dxfId="3" priority="590" operator="greaterThan">
      <formula>0</formula>
    </cfRule>
  </conditionalFormatting>
  <conditionalFormatting sqref="Q23">
    <cfRule type="cellIs" dxfId="3" priority="591" operator="greaterThan">
      <formula>0</formula>
    </cfRule>
  </conditionalFormatting>
  <conditionalFormatting sqref="Q24">
    <cfRule type="cellIs" dxfId="3" priority="592" operator="greaterThan">
      <formula>0</formula>
    </cfRule>
  </conditionalFormatting>
  <conditionalFormatting sqref="Q25">
    <cfRule type="cellIs" dxfId="3" priority="593" operator="greaterThan">
      <formula>0</formula>
    </cfRule>
  </conditionalFormatting>
  <conditionalFormatting sqref="Q26">
    <cfRule type="cellIs" dxfId="3" priority="594" operator="greaterThan">
      <formula>0</formula>
    </cfRule>
  </conditionalFormatting>
  <conditionalFormatting sqref="Q27">
    <cfRule type="cellIs" dxfId="3" priority="595" operator="greaterThan">
      <formula>0</formula>
    </cfRule>
  </conditionalFormatting>
  <conditionalFormatting sqref="Q28">
    <cfRule type="cellIs" dxfId="3" priority="596" operator="greaterThan">
      <formula>0</formula>
    </cfRule>
  </conditionalFormatting>
  <conditionalFormatting sqref="Q29">
    <cfRule type="cellIs" dxfId="3" priority="597" operator="greaterThan">
      <formula>0</formula>
    </cfRule>
  </conditionalFormatting>
  <conditionalFormatting sqref="Q30">
    <cfRule type="cellIs" dxfId="3" priority="598" operator="greaterThan">
      <formula>0</formula>
    </cfRule>
  </conditionalFormatting>
  <conditionalFormatting sqref="Q31">
    <cfRule type="cellIs" dxfId="3" priority="599" operator="greaterThan">
      <formula>0</formula>
    </cfRule>
  </conditionalFormatting>
  <conditionalFormatting sqref="Q32">
    <cfRule type="cellIs" dxfId="3" priority="600" operator="greaterThan">
      <formula>0</formula>
    </cfRule>
  </conditionalFormatting>
  <conditionalFormatting sqref="Q33">
    <cfRule type="cellIs" dxfId="3" priority="601" operator="greaterThan">
      <formula>0</formula>
    </cfRule>
  </conditionalFormatting>
  <conditionalFormatting sqref="Q34">
    <cfRule type="cellIs" dxfId="3" priority="602" operator="greaterThan">
      <formula>0</formula>
    </cfRule>
  </conditionalFormatting>
  <conditionalFormatting sqref="Q35">
    <cfRule type="cellIs" dxfId="3" priority="603" operator="greaterThan">
      <formula>0</formula>
    </cfRule>
  </conditionalFormatting>
  <conditionalFormatting sqref="Q36">
    <cfRule type="cellIs" dxfId="3" priority="604" operator="greaterThan">
      <formula>0</formula>
    </cfRule>
  </conditionalFormatting>
  <conditionalFormatting sqref="Q37">
    <cfRule type="cellIs" dxfId="3" priority="605" operator="greaterThan">
      <formula>0</formula>
    </cfRule>
  </conditionalFormatting>
  <conditionalFormatting sqref="Q38">
    <cfRule type="cellIs" dxfId="3" priority="606" operator="greaterThan">
      <formula>0</formula>
    </cfRule>
  </conditionalFormatting>
  <conditionalFormatting sqref="Q39">
    <cfRule type="cellIs" dxfId="3" priority="607" operator="greaterThan">
      <formula>0</formula>
    </cfRule>
  </conditionalFormatting>
  <conditionalFormatting sqref="Q40">
    <cfRule type="cellIs" dxfId="3" priority="608" operator="greaterThan">
      <formula>0</formula>
    </cfRule>
  </conditionalFormatting>
  <conditionalFormatting sqref="Q41">
    <cfRule type="cellIs" dxfId="3" priority="609" operator="greaterThan">
      <formula>0</formula>
    </cfRule>
  </conditionalFormatting>
  <conditionalFormatting sqref="Q42">
    <cfRule type="cellIs" dxfId="3" priority="610" operator="greaterThan">
      <formula>0</formula>
    </cfRule>
  </conditionalFormatting>
  <conditionalFormatting sqref="Q43">
    <cfRule type="cellIs" dxfId="3" priority="611" operator="greaterThan">
      <formula>0</formula>
    </cfRule>
  </conditionalFormatting>
  <conditionalFormatting sqref="Q44">
    <cfRule type="cellIs" dxfId="3" priority="612" operator="greaterThan">
      <formula>0</formula>
    </cfRule>
  </conditionalFormatting>
  <conditionalFormatting sqref="Q45">
    <cfRule type="cellIs" dxfId="3" priority="613" operator="greaterThan">
      <formula>0</formula>
    </cfRule>
  </conditionalFormatting>
  <conditionalFormatting sqref="Q46">
    <cfRule type="cellIs" dxfId="3" priority="614" operator="greaterThan">
      <formula>0</formula>
    </cfRule>
  </conditionalFormatting>
  <conditionalFormatting sqref="Q47">
    <cfRule type="cellIs" dxfId="3" priority="615" operator="greaterThan">
      <formula>0</formula>
    </cfRule>
  </conditionalFormatting>
  <conditionalFormatting sqref="Q48">
    <cfRule type="cellIs" dxfId="3" priority="616" operator="greaterThan">
      <formula>0</formula>
    </cfRule>
  </conditionalFormatting>
  <conditionalFormatting sqref="Q49">
    <cfRule type="cellIs" dxfId="3" priority="617" operator="greaterThan">
      <formula>0</formula>
    </cfRule>
  </conditionalFormatting>
  <conditionalFormatting sqref="Q50">
    <cfRule type="cellIs" dxfId="3" priority="618" operator="greaterThan">
      <formula>0</formula>
    </cfRule>
  </conditionalFormatting>
  <conditionalFormatting sqref="Q51">
    <cfRule type="cellIs" dxfId="3" priority="619" operator="greaterThan">
      <formula>0</formula>
    </cfRule>
  </conditionalFormatting>
  <conditionalFormatting sqref="Q52">
    <cfRule type="cellIs" dxfId="3" priority="620" operator="greaterThan">
      <formula>0</formula>
    </cfRule>
  </conditionalFormatting>
  <conditionalFormatting sqref="Q53">
    <cfRule type="cellIs" dxfId="3" priority="621" operator="greaterThan">
      <formula>0</formula>
    </cfRule>
  </conditionalFormatting>
  <conditionalFormatting sqref="Q54">
    <cfRule type="cellIs" dxfId="3" priority="622" operator="greaterThan">
      <formula>0</formula>
    </cfRule>
  </conditionalFormatting>
  <conditionalFormatting sqref="Q55">
    <cfRule type="cellIs" dxfId="3" priority="623" operator="greaterThan">
      <formula>0</formula>
    </cfRule>
  </conditionalFormatting>
  <conditionalFormatting sqref="Q56">
    <cfRule type="cellIs" dxfId="3" priority="624" operator="greaterThan">
      <formula>0</formula>
    </cfRule>
  </conditionalFormatting>
  <conditionalFormatting sqref="Q57">
    <cfRule type="cellIs" dxfId="3" priority="625" operator="greaterThan">
      <formula>0</formula>
    </cfRule>
  </conditionalFormatting>
  <conditionalFormatting sqref="Q58">
    <cfRule type="cellIs" dxfId="3" priority="626" operator="greaterThan">
      <formula>0</formula>
    </cfRule>
  </conditionalFormatting>
  <conditionalFormatting sqref="Q59">
    <cfRule type="cellIs" dxfId="3" priority="627" operator="greaterThan">
      <formula>0</formula>
    </cfRule>
  </conditionalFormatting>
  <conditionalFormatting sqref="Q60">
    <cfRule type="cellIs" dxfId="3" priority="628" operator="greaterThan">
      <formula>0</formula>
    </cfRule>
  </conditionalFormatting>
  <conditionalFormatting sqref="Q61">
    <cfRule type="cellIs" dxfId="3" priority="629" operator="greaterThan">
      <formula>0</formula>
    </cfRule>
  </conditionalFormatting>
  <conditionalFormatting sqref="Q62">
    <cfRule type="cellIs" dxfId="3" priority="630" operator="greaterThan">
      <formula>0</formula>
    </cfRule>
  </conditionalFormatting>
  <conditionalFormatting sqref="Q63">
    <cfRule type="cellIs" dxfId="3" priority="631" operator="greaterThan">
      <formula>0</formula>
    </cfRule>
  </conditionalFormatting>
  <conditionalFormatting sqref="Q64">
    <cfRule type="cellIs" dxfId="3" priority="632" operator="greaterThan">
      <formula>0</formula>
    </cfRule>
  </conditionalFormatting>
  <conditionalFormatting sqref="Q65">
    <cfRule type="cellIs" dxfId="3" priority="633" operator="greaterThan">
      <formula>0</formula>
    </cfRule>
  </conditionalFormatting>
  <conditionalFormatting sqref="Q66">
    <cfRule type="cellIs" dxfId="3" priority="634" operator="greaterThan">
      <formula>0</formula>
    </cfRule>
  </conditionalFormatting>
  <conditionalFormatting sqref="Q67">
    <cfRule type="cellIs" dxfId="3" priority="635" operator="greaterThan">
      <formula>0</formula>
    </cfRule>
  </conditionalFormatting>
  <conditionalFormatting sqref="Q68">
    <cfRule type="cellIs" dxfId="3" priority="636" operator="greaterThan">
      <formula>0</formula>
    </cfRule>
  </conditionalFormatting>
  <conditionalFormatting sqref="Q69">
    <cfRule type="cellIs" dxfId="3" priority="637" operator="greaterThan">
      <formula>0</formula>
    </cfRule>
  </conditionalFormatting>
  <conditionalFormatting sqref="Q70">
    <cfRule type="cellIs" dxfId="3" priority="638" operator="greaterThan">
      <formula>0</formula>
    </cfRule>
  </conditionalFormatting>
  <conditionalFormatting sqref="Q71">
    <cfRule type="cellIs" dxfId="3" priority="639" operator="greaterThan">
      <formula>0</formula>
    </cfRule>
  </conditionalFormatting>
  <conditionalFormatting sqref="Q72">
    <cfRule type="cellIs" dxfId="3" priority="640" operator="greaterThan">
      <formula>0</formula>
    </cfRule>
  </conditionalFormatting>
  <conditionalFormatting sqref="Q73">
    <cfRule type="cellIs" dxfId="3" priority="641" operator="greaterThan">
      <formula>0</formula>
    </cfRule>
  </conditionalFormatting>
  <conditionalFormatting sqref="Q74">
    <cfRule type="cellIs" dxfId="3" priority="642" operator="greaterThan">
      <formula>0</formula>
    </cfRule>
  </conditionalFormatting>
  <conditionalFormatting sqref="Q75">
    <cfRule type="cellIs" dxfId="3" priority="643" operator="greaterThan">
      <formula>0</formula>
    </cfRule>
  </conditionalFormatting>
  <conditionalFormatting sqref="Q76">
    <cfRule type="cellIs" dxfId="3" priority="644" operator="greaterThan">
      <formula>0</formula>
    </cfRule>
  </conditionalFormatting>
  <conditionalFormatting sqref="Q77">
    <cfRule type="cellIs" dxfId="3" priority="645" operator="greaterThan">
      <formula>0</formula>
    </cfRule>
  </conditionalFormatting>
  <conditionalFormatting sqref="Q78">
    <cfRule type="cellIs" dxfId="3" priority="646" operator="greaterThan">
      <formula>0</formula>
    </cfRule>
  </conditionalFormatting>
  <conditionalFormatting sqref="Q79">
    <cfRule type="cellIs" dxfId="3" priority="647" operator="greaterThan">
      <formula>0</formula>
    </cfRule>
  </conditionalFormatting>
  <conditionalFormatting sqref="Q80">
    <cfRule type="cellIs" dxfId="3" priority="648" operator="greaterThan">
      <formula>0</formula>
    </cfRule>
  </conditionalFormatting>
  <conditionalFormatting sqref="Q81">
    <cfRule type="cellIs" dxfId="3" priority="649" operator="greaterThan">
      <formula>0</formula>
    </cfRule>
  </conditionalFormatting>
  <conditionalFormatting sqref="Q82">
    <cfRule type="cellIs" dxfId="3" priority="650" operator="greaterThan">
      <formula>0</formula>
    </cfRule>
  </conditionalFormatting>
  <conditionalFormatting sqref="Q83">
    <cfRule type="cellIs" dxfId="3" priority="651" operator="greaterThan">
      <formula>0</formula>
    </cfRule>
  </conditionalFormatting>
  <conditionalFormatting sqref="Q84">
    <cfRule type="cellIs" dxfId="3" priority="652" operator="greaterThan">
      <formula>0</formula>
    </cfRule>
  </conditionalFormatting>
  <conditionalFormatting sqref="Q85">
    <cfRule type="cellIs" dxfId="3" priority="653" operator="greaterThan">
      <formula>0</formula>
    </cfRule>
  </conditionalFormatting>
  <conditionalFormatting sqref="Q86">
    <cfRule type="cellIs" dxfId="3" priority="654" operator="greaterThan">
      <formula>0</formula>
    </cfRule>
  </conditionalFormatting>
  <conditionalFormatting sqref="Q87">
    <cfRule type="cellIs" dxfId="3" priority="655" operator="greaterThan">
      <formula>0</formula>
    </cfRule>
  </conditionalFormatting>
  <conditionalFormatting sqref="Q88">
    <cfRule type="cellIs" dxfId="3" priority="656" operator="greaterThan">
      <formula>0</formula>
    </cfRule>
  </conditionalFormatting>
  <conditionalFormatting sqref="Q89">
    <cfRule type="cellIs" dxfId="3" priority="657" operator="greaterThan">
      <formula>0</formula>
    </cfRule>
  </conditionalFormatting>
  <conditionalFormatting sqref="Q90">
    <cfRule type="cellIs" dxfId="3" priority="658" operator="greaterThan">
      <formula>0</formula>
    </cfRule>
  </conditionalFormatting>
  <conditionalFormatting sqref="Q91">
    <cfRule type="cellIs" dxfId="3" priority="659" operator="greaterThan">
      <formula>0</formula>
    </cfRule>
  </conditionalFormatting>
  <conditionalFormatting sqref="Q92">
    <cfRule type="cellIs" dxfId="3" priority="660" operator="greaterThan">
      <formula>0</formula>
    </cfRule>
  </conditionalFormatting>
  <conditionalFormatting sqref="Q93">
    <cfRule type="cellIs" dxfId="3" priority="661" operator="greaterThan">
      <formula>0</formula>
    </cfRule>
  </conditionalFormatting>
  <conditionalFormatting sqref="Q94">
    <cfRule type="cellIs" dxfId="3" priority="662" operator="greaterThan">
      <formula>0</formula>
    </cfRule>
  </conditionalFormatting>
  <conditionalFormatting sqref="Q95">
    <cfRule type="cellIs" dxfId="3" priority="663" operator="greaterThan">
      <formula>0</formula>
    </cfRule>
  </conditionalFormatting>
  <conditionalFormatting sqref="Q96">
    <cfRule type="cellIs" dxfId="3" priority="664" operator="greaterThan">
      <formula>0</formula>
    </cfRule>
  </conditionalFormatting>
  <conditionalFormatting sqref="Q97">
    <cfRule type="cellIs" dxfId="3" priority="665" operator="greaterThan">
      <formula>0</formula>
    </cfRule>
  </conditionalFormatting>
  <conditionalFormatting sqref="Q98">
    <cfRule type="cellIs" dxfId="3" priority="666" operator="greaterThan">
      <formula>0</formula>
    </cfRule>
  </conditionalFormatting>
  <conditionalFormatting sqref="Q99">
    <cfRule type="cellIs" dxfId="3" priority="667" operator="greaterThan">
      <formula>0</formula>
    </cfRule>
  </conditionalFormatting>
  <conditionalFormatting sqref="Q100">
    <cfRule type="cellIs" dxfId="3" priority="668" operator="greaterThan">
      <formula>0</formula>
    </cfRule>
  </conditionalFormatting>
  <conditionalFormatting sqref="Q101">
    <cfRule type="cellIs" dxfId="3" priority="669" operator="greaterThan">
      <formula>0</formula>
    </cfRule>
  </conditionalFormatting>
  <conditionalFormatting sqref="Q102">
    <cfRule type="cellIs" dxfId="3" priority="670" operator="greaterThan">
      <formula>0</formula>
    </cfRule>
  </conditionalFormatting>
  <conditionalFormatting sqref="Q103">
    <cfRule type="cellIs" dxfId="3" priority="671" operator="greaterThan">
      <formula>0</formula>
    </cfRule>
  </conditionalFormatting>
  <conditionalFormatting sqref="G8">
    <cfRule type="cellIs" dxfId="4" priority="672" operator="greaterThan">
      <formula>250</formula>
    </cfRule>
  </conditionalFormatting>
  <conditionalFormatting sqref="G8">
    <cfRule type="cellIs" dxfId="5" priority="673" operator="greaterThan">
      <formula>200</formula>
    </cfRule>
  </conditionalFormatting>
  <conditionalFormatting sqref="G8">
    <cfRule type="cellIs" dxfId="6" priority="674" operator="greaterThan">
      <formula>150</formula>
    </cfRule>
  </conditionalFormatting>
  <conditionalFormatting sqref="G9">
    <cfRule type="cellIs" dxfId="4" priority="675" operator="greaterThan">
      <formula>250</formula>
    </cfRule>
  </conditionalFormatting>
  <conditionalFormatting sqref="G9">
    <cfRule type="cellIs" dxfId="5" priority="676" operator="greaterThan">
      <formula>200</formula>
    </cfRule>
  </conditionalFormatting>
  <conditionalFormatting sqref="G9">
    <cfRule type="cellIs" dxfId="6" priority="677" operator="greaterThan">
      <formula>150</formula>
    </cfRule>
  </conditionalFormatting>
  <conditionalFormatting sqref="G10">
    <cfRule type="cellIs" dxfId="4" priority="678" operator="greaterThan">
      <formula>250</formula>
    </cfRule>
  </conditionalFormatting>
  <conditionalFormatting sqref="G10">
    <cfRule type="cellIs" dxfId="5" priority="679" operator="greaterThan">
      <formula>200</formula>
    </cfRule>
  </conditionalFormatting>
  <conditionalFormatting sqref="G10">
    <cfRule type="cellIs" dxfId="6" priority="680" operator="greaterThan">
      <formula>150</formula>
    </cfRule>
  </conditionalFormatting>
  <conditionalFormatting sqref="G11">
    <cfRule type="cellIs" dxfId="4" priority="681" operator="greaterThan">
      <formula>250</formula>
    </cfRule>
  </conditionalFormatting>
  <conditionalFormatting sqref="G11">
    <cfRule type="cellIs" dxfId="5" priority="682" operator="greaterThan">
      <formula>200</formula>
    </cfRule>
  </conditionalFormatting>
  <conditionalFormatting sqref="G11">
    <cfRule type="cellIs" dxfId="6" priority="683" operator="greaterThan">
      <formula>150</formula>
    </cfRule>
  </conditionalFormatting>
  <conditionalFormatting sqref="G12">
    <cfRule type="cellIs" dxfId="4" priority="684" operator="greaterThan">
      <formula>250</formula>
    </cfRule>
  </conditionalFormatting>
  <conditionalFormatting sqref="G12">
    <cfRule type="cellIs" dxfId="5" priority="685" operator="greaterThan">
      <formula>200</formula>
    </cfRule>
  </conditionalFormatting>
  <conditionalFormatting sqref="G12">
    <cfRule type="cellIs" dxfId="6" priority="686" operator="greaterThan">
      <formula>150</formula>
    </cfRule>
  </conditionalFormatting>
  <conditionalFormatting sqref="G13">
    <cfRule type="cellIs" dxfId="4" priority="687" operator="greaterThan">
      <formula>250</formula>
    </cfRule>
  </conditionalFormatting>
  <conditionalFormatting sqref="G13">
    <cfRule type="cellIs" dxfId="5" priority="688" operator="greaterThan">
      <formula>200</formula>
    </cfRule>
  </conditionalFormatting>
  <conditionalFormatting sqref="G13">
    <cfRule type="cellIs" dxfId="6" priority="689" operator="greaterThan">
      <formula>150</formula>
    </cfRule>
  </conditionalFormatting>
  <conditionalFormatting sqref="G14">
    <cfRule type="cellIs" dxfId="4" priority="690" operator="greaterThan">
      <formula>250</formula>
    </cfRule>
  </conditionalFormatting>
  <conditionalFormatting sqref="G14">
    <cfRule type="cellIs" dxfId="5" priority="691" operator="greaterThan">
      <formula>200</formula>
    </cfRule>
  </conditionalFormatting>
  <conditionalFormatting sqref="G14">
    <cfRule type="cellIs" dxfId="6" priority="692" operator="greaterThan">
      <formula>150</formula>
    </cfRule>
  </conditionalFormatting>
  <conditionalFormatting sqref="G15">
    <cfRule type="cellIs" dxfId="4" priority="693" operator="greaterThan">
      <formula>250</formula>
    </cfRule>
  </conditionalFormatting>
  <conditionalFormatting sqref="G15">
    <cfRule type="cellIs" dxfId="5" priority="694" operator="greaterThan">
      <formula>200</formula>
    </cfRule>
  </conditionalFormatting>
  <conditionalFormatting sqref="G15">
    <cfRule type="cellIs" dxfId="6" priority="695" operator="greaterThan">
      <formula>150</formula>
    </cfRule>
  </conditionalFormatting>
  <conditionalFormatting sqref="G16">
    <cfRule type="cellIs" dxfId="4" priority="696" operator="greaterThan">
      <formula>250</formula>
    </cfRule>
  </conditionalFormatting>
  <conditionalFormatting sqref="G16">
    <cfRule type="cellIs" dxfId="5" priority="697" operator="greaterThan">
      <formula>200</formula>
    </cfRule>
  </conditionalFormatting>
  <conditionalFormatting sqref="G16">
    <cfRule type="cellIs" dxfId="6" priority="698" operator="greaterThan">
      <formula>150</formula>
    </cfRule>
  </conditionalFormatting>
  <conditionalFormatting sqref="G17">
    <cfRule type="cellIs" dxfId="4" priority="699" operator="greaterThan">
      <formula>250</formula>
    </cfRule>
  </conditionalFormatting>
  <conditionalFormatting sqref="G17">
    <cfRule type="cellIs" dxfId="5" priority="700" operator="greaterThan">
      <formula>200</formula>
    </cfRule>
  </conditionalFormatting>
  <conditionalFormatting sqref="G17">
    <cfRule type="cellIs" dxfId="6" priority="701" operator="greaterThan">
      <formula>150</formula>
    </cfRule>
  </conditionalFormatting>
  <conditionalFormatting sqref="G18">
    <cfRule type="cellIs" dxfId="4" priority="702" operator="greaterThan">
      <formula>250</formula>
    </cfRule>
  </conditionalFormatting>
  <conditionalFormatting sqref="G18">
    <cfRule type="cellIs" dxfId="5" priority="703" operator="greaterThan">
      <formula>200</formula>
    </cfRule>
  </conditionalFormatting>
  <conditionalFormatting sqref="G18">
    <cfRule type="cellIs" dxfId="6" priority="704" operator="greaterThan">
      <formula>150</formula>
    </cfRule>
  </conditionalFormatting>
  <conditionalFormatting sqref="G19">
    <cfRule type="cellIs" dxfId="4" priority="705" operator="greaterThan">
      <formula>250</formula>
    </cfRule>
  </conditionalFormatting>
  <conditionalFormatting sqref="G19">
    <cfRule type="cellIs" dxfId="5" priority="706" operator="greaterThan">
      <formula>200</formula>
    </cfRule>
  </conditionalFormatting>
  <conditionalFormatting sqref="G19">
    <cfRule type="cellIs" dxfId="6" priority="707" operator="greaterThan">
      <formula>150</formula>
    </cfRule>
  </conditionalFormatting>
  <conditionalFormatting sqref="G20">
    <cfRule type="cellIs" dxfId="4" priority="708" operator="greaterThan">
      <formula>250</formula>
    </cfRule>
  </conditionalFormatting>
  <conditionalFormatting sqref="G20">
    <cfRule type="cellIs" dxfId="5" priority="709" operator="greaterThan">
      <formula>200</formula>
    </cfRule>
  </conditionalFormatting>
  <conditionalFormatting sqref="G20">
    <cfRule type="cellIs" dxfId="6" priority="710" operator="greaterThan">
      <formula>150</formula>
    </cfRule>
  </conditionalFormatting>
  <conditionalFormatting sqref="G21">
    <cfRule type="cellIs" dxfId="4" priority="711" operator="greaterThan">
      <formula>250</formula>
    </cfRule>
  </conditionalFormatting>
  <conditionalFormatting sqref="G21">
    <cfRule type="cellIs" dxfId="5" priority="712" operator="greaterThan">
      <formula>200</formula>
    </cfRule>
  </conditionalFormatting>
  <conditionalFormatting sqref="G21">
    <cfRule type="cellIs" dxfId="6" priority="713" operator="greaterThan">
      <formula>150</formula>
    </cfRule>
  </conditionalFormatting>
  <conditionalFormatting sqref="G22">
    <cfRule type="cellIs" dxfId="4" priority="714" operator="greaterThan">
      <formula>250</formula>
    </cfRule>
  </conditionalFormatting>
  <conditionalFormatting sqref="G22">
    <cfRule type="cellIs" dxfId="5" priority="715" operator="greaterThan">
      <formula>200</formula>
    </cfRule>
  </conditionalFormatting>
  <conditionalFormatting sqref="G22">
    <cfRule type="cellIs" dxfId="6" priority="716" operator="greaterThan">
      <formula>150</formula>
    </cfRule>
  </conditionalFormatting>
  <conditionalFormatting sqref="G23">
    <cfRule type="cellIs" dxfId="4" priority="717" operator="greaterThan">
      <formula>250</formula>
    </cfRule>
  </conditionalFormatting>
  <conditionalFormatting sqref="G23">
    <cfRule type="cellIs" dxfId="5" priority="718" operator="greaterThan">
      <formula>200</formula>
    </cfRule>
  </conditionalFormatting>
  <conditionalFormatting sqref="G23">
    <cfRule type="cellIs" dxfId="6" priority="719" operator="greaterThan">
      <formula>150</formula>
    </cfRule>
  </conditionalFormatting>
  <conditionalFormatting sqref="G24">
    <cfRule type="cellIs" dxfId="4" priority="720" operator="greaterThan">
      <formula>250</formula>
    </cfRule>
  </conditionalFormatting>
  <conditionalFormatting sqref="G24">
    <cfRule type="cellIs" dxfId="5" priority="721" operator="greaterThan">
      <formula>200</formula>
    </cfRule>
  </conditionalFormatting>
  <conditionalFormatting sqref="G24">
    <cfRule type="cellIs" dxfId="6" priority="722" operator="greaterThan">
      <formula>150</formula>
    </cfRule>
  </conditionalFormatting>
  <conditionalFormatting sqref="G25">
    <cfRule type="cellIs" dxfId="4" priority="723" operator="greaterThan">
      <formula>250</formula>
    </cfRule>
  </conditionalFormatting>
  <conditionalFormatting sqref="G25">
    <cfRule type="cellIs" dxfId="5" priority="724" operator="greaterThan">
      <formula>200</formula>
    </cfRule>
  </conditionalFormatting>
  <conditionalFormatting sqref="G25">
    <cfRule type="cellIs" dxfId="6" priority="725" operator="greaterThan">
      <formula>150</formula>
    </cfRule>
  </conditionalFormatting>
  <conditionalFormatting sqref="G26">
    <cfRule type="cellIs" dxfId="4" priority="726" operator="greaterThan">
      <formula>250</formula>
    </cfRule>
  </conditionalFormatting>
  <conditionalFormatting sqref="G26">
    <cfRule type="cellIs" dxfId="5" priority="727" operator="greaterThan">
      <formula>200</formula>
    </cfRule>
  </conditionalFormatting>
  <conditionalFormatting sqref="G26">
    <cfRule type="cellIs" dxfId="6" priority="728" operator="greaterThan">
      <formula>150</formula>
    </cfRule>
  </conditionalFormatting>
  <conditionalFormatting sqref="G27">
    <cfRule type="cellIs" dxfId="4" priority="729" operator="greaterThan">
      <formula>250</formula>
    </cfRule>
  </conditionalFormatting>
  <conditionalFormatting sqref="G27">
    <cfRule type="cellIs" dxfId="5" priority="730" operator="greaterThan">
      <formula>200</formula>
    </cfRule>
  </conditionalFormatting>
  <conditionalFormatting sqref="G27">
    <cfRule type="cellIs" dxfId="6" priority="731" operator="greaterThan">
      <formula>150</formula>
    </cfRule>
  </conditionalFormatting>
  <conditionalFormatting sqref="G28">
    <cfRule type="cellIs" dxfId="4" priority="732" operator="greaterThan">
      <formula>250</formula>
    </cfRule>
  </conditionalFormatting>
  <conditionalFormatting sqref="G28">
    <cfRule type="cellIs" dxfId="5" priority="733" operator="greaterThan">
      <formula>200</formula>
    </cfRule>
  </conditionalFormatting>
  <conditionalFormatting sqref="G28">
    <cfRule type="cellIs" dxfId="6" priority="734" operator="greaterThan">
      <formula>150</formula>
    </cfRule>
  </conditionalFormatting>
  <conditionalFormatting sqref="G29">
    <cfRule type="cellIs" dxfId="4" priority="735" operator="greaterThan">
      <formula>250</formula>
    </cfRule>
  </conditionalFormatting>
  <conditionalFormatting sqref="G29">
    <cfRule type="cellIs" dxfId="5" priority="736" operator="greaterThan">
      <formula>200</formula>
    </cfRule>
  </conditionalFormatting>
  <conditionalFormatting sqref="G29">
    <cfRule type="cellIs" dxfId="6" priority="737" operator="greaterThan">
      <formula>150</formula>
    </cfRule>
  </conditionalFormatting>
  <conditionalFormatting sqref="G30">
    <cfRule type="cellIs" dxfId="4" priority="738" operator="greaterThan">
      <formula>250</formula>
    </cfRule>
  </conditionalFormatting>
  <conditionalFormatting sqref="G30">
    <cfRule type="cellIs" dxfId="5" priority="739" operator="greaterThan">
      <formula>200</formula>
    </cfRule>
  </conditionalFormatting>
  <conditionalFormatting sqref="G30">
    <cfRule type="cellIs" dxfId="6" priority="740" operator="greaterThan">
      <formula>150</formula>
    </cfRule>
  </conditionalFormatting>
  <conditionalFormatting sqref="G31">
    <cfRule type="cellIs" dxfId="4" priority="741" operator="greaterThan">
      <formula>250</formula>
    </cfRule>
  </conditionalFormatting>
  <conditionalFormatting sqref="G31">
    <cfRule type="cellIs" dxfId="5" priority="742" operator="greaterThan">
      <formula>200</formula>
    </cfRule>
  </conditionalFormatting>
  <conditionalFormatting sqref="G31">
    <cfRule type="cellIs" dxfId="6" priority="743" operator="greaterThan">
      <formula>150</formula>
    </cfRule>
  </conditionalFormatting>
  <conditionalFormatting sqref="G32">
    <cfRule type="cellIs" dxfId="4" priority="744" operator="greaterThan">
      <formula>250</formula>
    </cfRule>
  </conditionalFormatting>
  <conditionalFormatting sqref="G32">
    <cfRule type="cellIs" dxfId="5" priority="745" operator="greaterThan">
      <formula>200</formula>
    </cfRule>
  </conditionalFormatting>
  <conditionalFormatting sqref="G32">
    <cfRule type="cellIs" dxfId="6" priority="746" operator="greaterThan">
      <formula>150</formula>
    </cfRule>
  </conditionalFormatting>
  <conditionalFormatting sqref="G33">
    <cfRule type="cellIs" dxfId="4" priority="747" operator="greaterThan">
      <formula>250</formula>
    </cfRule>
  </conditionalFormatting>
  <conditionalFormatting sqref="G33">
    <cfRule type="cellIs" dxfId="5" priority="748" operator="greaterThan">
      <formula>200</formula>
    </cfRule>
  </conditionalFormatting>
  <conditionalFormatting sqref="G33">
    <cfRule type="cellIs" dxfId="6" priority="749" operator="greaterThan">
      <formula>150</formula>
    </cfRule>
  </conditionalFormatting>
  <conditionalFormatting sqref="G34">
    <cfRule type="cellIs" dxfId="4" priority="750" operator="greaterThan">
      <formula>250</formula>
    </cfRule>
  </conditionalFormatting>
  <conditionalFormatting sqref="G34">
    <cfRule type="cellIs" dxfId="5" priority="751" operator="greaterThan">
      <formula>200</formula>
    </cfRule>
  </conditionalFormatting>
  <conditionalFormatting sqref="G34">
    <cfRule type="cellIs" dxfId="6" priority="752" operator="greaterThan">
      <formula>150</formula>
    </cfRule>
  </conditionalFormatting>
  <conditionalFormatting sqref="G35">
    <cfRule type="cellIs" dxfId="4" priority="753" operator="greaterThan">
      <formula>250</formula>
    </cfRule>
  </conditionalFormatting>
  <conditionalFormatting sqref="G35">
    <cfRule type="cellIs" dxfId="5" priority="754" operator="greaterThan">
      <formula>200</formula>
    </cfRule>
  </conditionalFormatting>
  <conditionalFormatting sqref="G35">
    <cfRule type="cellIs" dxfId="6" priority="755" operator="greaterThan">
      <formula>150</formula>
    </cfRule>
  </conditionalFormatting>
  <conditionalFormatting sqref="G36">
    <cfRule type="cellIs" dxfId="4" priority="756" operator="greaterThan">
      <formula>250</formula>
    </cfRule>
  </conditionalFormatting>
  <conditionalFormatting sqref="G36">
    <cfRule type="cellIs" dxfId="5" priority="757" operator="greaterThan">
      <formula>200</formula>
    </cfRule>
  </conditionalFormatting>
  <conditionalFormatting sqref="G36">
    <cfRule type="cellIs" dxfId="6" priority="758" operator="greaterThan">
      <formula>150</formula>
    </cfRule>
  </conditionalFormatting>
  <conditionalFormatting sqref="G37">
    <cfRule type="cellIs" dxfId="4" priority="759" operator="greaterThan">
      <formula>250</formula>
    </cfRule>
  </conditionalFormatting>
  <conditionalFormatting sqref="G37">
    <cfRule type="cellIs" dxfId="5" priority="760" operator="greaterThan">
      <formula>200</formula>
    </cfRule>
  </conditionalFormatting>
  <conditionalFormatting sqref="G37">
    <cfRule type="cellIs" dxfId="6" priority="761" operator="greaterThan">
      <formula>150</formula>
    </cfRule>
  </conditionalFormatting>
  <conditionalFormatting sqref="G38">
    <cfRule type="cellIs" dxfId="4" priority="762" operator="greaterThan">
      <formula>250</formula>
    </cfRule>
  </conditionalFormatting>
  <conditionalFormatting sqref="G38">
    <cfRule type="cellIs" dxfId="5" priority="763" operator="greaterThan">
      <formula>200</formula>
    </cfRule>
  </conditionalFormatting>
  <conditionalFormatting sqref="G38">
    <cfRule type="cellIs" dxfId="6" priority="764" operator="greaterThan">
      <formula>150</formula>
    </cfRule>
  </conditionalFormatting>
  <conditionalFormatting sqref="G39">
    <cfRule type="cellIs" dxfId="4" priority="765" operator="greaterThan">
      <formula>250</formula>
    </cfRule>
  </conditionalFormatting>
  <conditionalFormatting sqref="G39">
    <cfRule type="cellIs" dxfId="5" priority="766" operator="greaterThan">
      <formula>200</formula>
    </cfRule>
  </conditionalFormatting>
  <conditionalFormatting sqref="G39">
    <cfRule type="cellIs" dxfId="6" priority="767" operator="greaterThan">
      <formula>150</formula>
    </cfRule>
  </conditionalFormatting>
  <conditionalFormatting sqref="G40">
    <cfRule type="cellIs" dxfId="4" priority="768" operator="greaterThan">
      <formula>250</formula>
    </cfRule>
  </conditionalFormatting>
  <conditionalFormatting sqref="G40">
    <cfRule type="cellIs" dxfId="5" priority="769" operator="greaterThan">
      <formula>200</formula>
    </cfRule>
  </conditionalFormatting>
  <conditionalFormatting sqref="G40">
    <cfRule type="cellIs" dxfId="6" priority="770" operator="greaterThan">
      <formula>150</formula>
    </cfRule>
  </conditionalFormatting>
  <conditionalFormatting sqref="G41">
    <cfRule type="cellIs" dxfId="4" priority="771" operator="greaterThan">
      <formula>250</formula>
    </cfRule>
  </conditionalFormatting>
  <conditionalFormatting sqref="G41">
    <cfRule type="cellIs" dxfId="5" priority="772" operator="greaterThan">
      <formula>200</formula>
    </cfRule>
  </conditionalFormatting>
  <conditionalFormatting sqref="G41">
    <cfRule type="cellIs" dxfId="6" priority="773" operator="greaterThan">
      <formula>150</formula>
    </cfRule>
  </conditionalFormatting>
  <conditionalFormatting sqref="G42">
    <cfRule type="cellIs" dxfId="4" priority="774" operator="greaterThan">
      <formula>250</formula>
    </cfRule>
  </conditionalFormatting>
  <conditionalFormatting sqref="G42">
    <cfRule type="cellIs" dxfId="5" priority="775" operator="greaterThan">
      <formula>200</formula>
    </cfRule>
  </conditionalFormatting>
  <conditionalFormatting sqref="G42">
    <cfRule type="cellIs" dxfId="6" priority="776" operator="greaterThan">
      <formula>150</formula>
    </cfRule>
  </conditionalFormatting>
  <conditionalFormatting sqref="G43">
    <cfRule type="cellIs" dxfId="4" priority="777" operator="greaterThan">
      <formula>250</formula>
    </cfRule>
  </conditionalFormatting>
  <conditionalFormatting sqref="G43">
    <cfRule type="cellIs" dxfId="5" priority="778" operator="greaterThan">
      <formula>200</formula>
    </cfRule>
  </conditionalFormatting>
  <conditionalFormatting sqref="G43">
    <cfRule type="cellIs" dxfId="6" priority="779" operator="greaterThan">
      <formula>150</formula>
    </cfRule>
  </conditionalFormatting>
  <conditionalFormatting sqref="G44">
    <cfRule type="cellIs" dxfId="4" priority="780" operator="greaterThan">
      <formula>250</formula>
    </cfRule>
  </conditionalFormatting>
  <conditionalFormatting sqref="G44">
    <cfRule type="cellIs" dxfId="5" priority="781" operator="greaterThan">
      <formula>200</formula>
    </cfRule>
  </conditionalFormatting>
  <conditionalFormatting sqref="G44">
    <cfRule type="cellIs" dxfId="6" priority="782" operator="greaterThan">
      <formula>150</formula>
    </cfRule>
  </conditionalFormatting>
  <conditionalFormatting sqref="G45">
    <cfRule type="cellIs" dxfId="4" priority="783" operator="greaterThan">
      <formula>250</formula>
    </cfRule>
  </conditionalFormatting>
  <conditionalFormatting sqref="G45">
    <cfRule type="cellIs" dxfId="5" priority="784" operator="greaterThan">
      <formula>200</formula>
    </cfRule>
  </conditionalFormatting>
  <conditionalFormatting sqref="G45">
    <cfRule type="cellIs" dxfId="6" priority="785" operator="greaterThan">
      <formula>150</formula>
    </cfRule>
  </conditionalFormatting>
  <conditionalFormatting sqref="G46">
    <cfRule type="cellIs" dxfId="4" priority="786" operator="greaterThan">
      <formula>250</formula>
    </cfRule>
  </conditionalFormatting>
  <conditionalFormatting sqref="G46">
    <cfRule type="cellIs" dxfId="5" priority="787" operator="greaterThan">
      <formula>200</formula>
    </cfRule>
  </conditionalFormatting>
  <conditionalFormatting sqref="G46">
    <cfRule type="cellIs" dxfId="6" priority="788" operator="greaterThan">
      <formula>150</formula>
    </cfRule>
  </conditionalFormatting>
  <conditionalFormatting sqref="G47">
    <cfRule type="cellIs" dxfId="4" priority="789" operator="greaterThan">
      <formula>250</formula>
    </cfRule>
  </conditionalFormatting>
  <conditionalFormatting sqref="G47">
    <cfRule type="cellIs" dxfId="5" priority="790" operator="greaterThan">
      <formula>200</formula>
    </cfRule>
  </conditionalFormatting>
  <conditionalFormatting sqref="G47">
    <cfRule type="cellIs" dxfId="6" priority="791" operator="greaterThan">
      <formula>150</formula>
    </cfRule>
  </conditionalFormatting>
  <conditionalFormatting sqref="G48">
    <cfRule type="cellIs" dxfId="4" priority="792" operator="greaterThan">
      <formula>250</formula>
    </cfRule>
  </conditionalFormatting>
  <conditionalFormatting sqref="G48">
    <cfRule type="cellIs" dxfId="5" priority="793" operator="greaterThan">
      <formula>200</formula>
    </cfRule>
  </conditionalFormatting>
  <conditionalFormatting sqref="G48">
    <cfRule type="cellIs" dxfId="6" priority="794" operator="greaterThan">
      <formula>150</formula>
    </cfRule>
  </conditionalFormatting>
  <conditionalFormatting sqref="G49">
    <cfRule type="cellIs" dxfId="4" priority="795" operator="greaterThan">
      <formula>250</formula>
    </cfRule>
  </conditionalFormatting>
  <conditionalFormatting sqref="G49">
    <cfRule type="cellIs" dxfId="5" priority="796" operator="greaterThan">
      <formula>200</formula>
    </cfRule>
  </conditionalFormatting>
  <conditionalFormatting sqref="G49">
    <cfRule type="cellIs" dxfId="6" priority="797" operator="greaterThan">
      <formula>150</formula>
    </cfRule>
  </conditionalFormatting>
  <conditionalFormatting sqref="G50">
    <cfRule type="cellIs" dxfId="4" priority="798" operator="greaterThan">
      <formula>250</formula>
    </cfRule>
  </conditionalFormatting>
  <conditionalFormatting sqref="G50">
    <cfRule type="cellIs" dxfId="5" priority="799" operator="greaterThan">
      <formula>200</formula>
    </cfRule>
  </conditionalFormatting>
  <conditionalFormatting sqref="G50">
    <cfRule type="cellIs" dxfId="6" priority="800" operator="greaterThan">
      <formula>150</formula>
    </cfRule>
  </conditionalFormatting>
  <conditionalFormatting sqref="G51">
    <cfRule type="cellIs" dxfId="4" priority="801" operator="greaterThan">
      <formula>250</formula>
    </cfRule>
  </conditionalFormatting>
  <conditionalFormatting sqref="G51">
    <cfRule type="cellIs" dxfId="5" priority="802" operator="greaterThan">
      <formula>200</formula>
    </cfRule>
  </conditionalFormatting>
  <conditionalFormatting sqref="G51">
    <cfRule type="cellIs" dxfId="6" priority="803" operator="greaterThan">
      <formula>150</formula>
    </cfRule>
  </conditionalFormatting>
  <conditionalFormatting sqref="G52">
    <cfRule type="cellIs" dxfId="4" priority="804" operator="greaterThan">
      <formula>250</formula>
    </cfRule>
  </conditionalFormatting>
  <conditionalFormatting sqref="G52">
    <cfRule type="cellIs" dxfId="5" priority="805" operator="greaterThan">
      <formula>200</formula>
    </cfRule>
  </conditionalFormatting>
  <conditionalFormatting sqref="G52">
    <cfRule type="cellIs" dxfId="6" priority="806" operator="greaterThan">
      <formula>150</formula>
    </cfRule>
  </conditionalFormatting>
  <conditionalFormatting sqref="G53">
    <cfRule type="cellIs" dxfId="4" priority="807" operator="greaterThan">
      <formula>250</formula>
    </cfRule>
  </conditionalFormatting>
  <conditionalFormatting sqref="G53">
    <cfRule type="cellIs" dxfId="5" priority="808" operator="greaterThan">
      <formula>200</formula>
    </cfRule>
  </conditionalFormatting>
  <conditionalFormatting sqref="G53">
    <cfRule type="cellIs" dxfId="6" priority="809" operator="greaterThan">
      <formula>150</formula>
    </cfRule>
  </conditionalFormatting>
  <conditionalFormatting sqref="G54">
    <cfRule type="cellIs" dxfId="4" priority="810" operator="greaterThan">
      <formula>250</formula>
    </cfRule>
  </conditionalFormatting>
  <conditionalFormatting sqref="G54">
    <cfRule type="cellIs" dxfId="5" priority="811" operator="greaterThan">
      <formula>200</formula>
    </cfRule>
  </conditionalFormatting>
  <conditionalFormatting sqref="G54">
    <cfRule type="cellIs" dxfId="6" priority="812" operator="greaterThan">
      <formula>150</formula>
    </cfRule>
  </conditionalFormatting>
  <conditionalFormatting sqref="G55">
    <cfRule type="cellIs" dxfId="4" priority="813" operator="greaterThan">
      <formula>250</formula>
    </cfRule>
  </conditionalFormatting>
  <conditionalFormatting sqref="G55">
    <cfRule type="cellIs" dxfId="5" priority="814" operator="greaterThan">
      <formula>200</formula>
    </cfRule>
  </conditionalFormatting>
  <conditionalFormatting sqref="G55">
    <cfRule type="cellIs" dxfId="6" priority="815" operator="greaterThan">
      <formula>150</formula>
    </cfRule>
  </conditionalFormatting>
  <conditionalFormatting sqref="G56">
    <cfRule type="cellIs" dxfId="4" priority="816" operator="greaterThan">
      <formula>250</formula>
    </cfRule>
  </conditionalFormatting>
  <conditionalFormatting sqref="G56">
    <cfRule type="cellIs" dxfId="5" priority="817" operator="greaterThan">
      <formula>200</formula>
    </cfRule>
  </conditionalFormatting>
  <conditionalFormatting sqref="G56">
    <cfRule type="cellIs" dxfId="6" priority="818" operator="greaterThan">
      <formula>150</formula>
    </cfRule>
  </conditionalFormatting>
  <conditionalFormatting sqref="G57">
    <cfRule type="cellIs" dxfId="4" priority="819" operator="greaterThan">
      <formula>250</formula>
    </cfRule>
  </conditionalFormatting>
  <conditionalFormatting sqref="G57">
    <cfRule type="cellIs" dxfId="5" priority="820" operator="greaterThan">
      <formula>200</formula>
    </cfRule>
  </conditionalFormatting>
  <conditionalFormatting sqref="G57">
    <cfRule type="cellIs" dxfId="6" priority="821" operator="greaterThan">
      <formula>150</formula>
    </cfRule>
  </conditionalFormatting>
  <conditionalFormatting sqref="G58">
    <cfRule type="cellIs" dxfId="4" priority="822" operator="greaterThan">
      <formula>250</formula>
    </cfRule>
  </conditionalFormatting>
  <conditionalFormatting sqref="G58">
    <cfRule type="cellIs" dxfId="5" priority="823" operator="greaterThan">
      <formula>200</formula>
    </cfRule>
  </conditionalFormatting>
  <conditionalFormatting sqref="G58">
    <cfRule type="cellIs" dxfId="6" priority="824" operator="greaterThan">
      <formula>150</formula>
    </cfRule>
  </conditionalFormatting>
  <conditionalFormatting sqref="G59">
    <cfRule type="cellIs" dxfId="4" priority="825" operator="greaterThan">
      <formula>250</formula>
    </cfRule>
  </conditionalFormatting>
  <conditionalFormatting sqref="G59">
    <cfRule type="cellIs" dxfId="5" priority="826" operator="greaterThan">
      <formula>200</formula>
    </cfRule>
  </conditionalFormatting>
  <conditionalFormatting sqref="G59">
    <cfRule type="cellIs" dxfId="6" priority="827" operator="greaterThan">
      <formula>150</formula>
    </cfRule>
  </conditionalFormatting>
  <conditionalFormatting sqref="G60">
    <cfRule type="cellIs" dxfId="4" priority="828" operator="greaterThan">
      <formula>250</formula>
    </cfRule>
  </conditionalFormatting>
  <conditionalFormatting sqref="G60">
    <cfRule type="cellIs" dxfId="5" priority="829" operator="greaterThan">
      <formula>200</formula>
    </cfRule>
  </conditionalFormatting>
  <conditionalFormatting sqref="G60">
    <cfRule type="cellIs" dxfId="6" priority="830" operator="greaterThan">
      <formula>150</formula>
    </cfRule>
  </conditionalFormatting>
  <conditionalFormatting sqref="G61">
    <cfRule type="cellIs" dxfId="4" priority="831" operator="greaterThan">
      <formula>250</formula>
    </cfRule>
  </conditionalFormatting>
  <conditionalFormatting sqref="G61">
    <cfRule type="cellIs" dxfId="5" priority="832" operator="greaterThan">
      <formula>200</formula>
    </cfRule>
  </conditionalFormatting>
  <conditionalFormatting sqref="G61">
    <cfRule type="cellIs" dxfId="6" priority="833" operator="greaterThan">
      <formula>150</formula>
    </cfRule>
  </conditionalFormatting>
  <conditionalFormatting sqref="G62">
    <cfRule type="cellIs" dxfId="4" priority="834" operator="greaterThan">
      <formula>250</formula>
    </cfRule>
  </conditionalFormatting>
  <conditionalFormatting sqref="G62">
    <cfRule type="cellIs" dxfId="5" priority="835" operator="greaterThan">
      <formula>200</formula>
    </cfRule>
  </conditionalFormatting>
  <conditionalFormatting sqref="G62">
    <cfRule type="cellIs" dxfId="6" priority="836" operator="greaterThan">
      <formula>150</formula>
    </cfRule>
  </conditionalFormatting>
  <conditionalFormatting sqref="G63">
    <cfRule type="cellIs" dxfId="4" priority="837" operator="greaterThan">
      <formula>250</formula>
    </cfRule>
  </conditionalFormatting>
  <conditionalFormatting sqref="G63">
    <cfRule type="cellIs" dxfId="5" priority="838" operator="greaterThan">
      <formula>200</formula>
    </cfRule>
  </conditionalFormatting>
  <conditionalFormatting sqref="G63">
    <cfRule type="cellIs" dxfId="6" priority="839" operator="greaterThan">
      <formula>150</formula>
    </cfRule>
  </conditionalFormatting>
  <conditionalFormatting sqref="G64">
    <cfRule type="cellIs" dxfId="4" priority="840" operator="greaterThan">
      <formula>250</formula>
    </cfRule>
  </conditionalFormatting>
  <conditionalFormatting sqref="G64">
    <cfRule type="cellIs" dxfId="5" priority="841" operator="greaterThan">
      <formula>200</formula>
    </cfRule>
  </conditionalFormatting>
  <conditionalFormatting sqref="G64">
    <cfRule type="cellIs" dxfId="6" priority="842" operator="greaterThan">
      <formula>150</formula>
    </cfRule>
  </conditionalFormatting>
  <conditionalFormatting sqref="G65">
    <cfRule type="cellIs" dxfId="4" priority="843" operator="greaterThan">
      <formula>250</formula>
    </cfRule>
  </conditionalFormatting>
  <conditionalFormatting sqref="G65">
    <cfRule type="cellIs" dxfId="5" priority="844" operator="greaterThan">
      <formula>200</formula>
    </cfRule>
  </conditionalFormatting>
  <conditionalFormatting sqref="G65">
    <cfRule type="cellIs" dxfId="6" priority="845" operator="greaterThan">
      <formula>150</formula>
    </cfRule>
  </conditionalFormatting>
  <conditionalFormatting sqref="G66">
    <cfRule type="cellIs" dxfId="4" priority="846" operator="greaterThan">
      <formula>250</formula>
    </cfRule>
  </conditionalFormatting>
  <conditionalFormatting sqref="G66">
    <cfRule type="cellIs" dxfId="5" priority="847" operator="greaterThan">
      <formula>200</formula>
    </cfRule>
  </conditionalFormatting>
  <conditionalFormatting sqref="G66">
    <cfRule type="cellIs" dxfId="6" priority="848" operator="greaterThan">
      <formula>150</formula>
    </cfRule>
  </conditionalFormatting>
  <conditionalFormatting sqref="G67">
    <cfRule type="cellIs" dxfId="4" priority="849" operator="greaterThan">
      <formula>250</formula>
    </cfRule>
  </conditionalFormatting>
  <conditionalFormatting sqref="G67">
    <cfRule type="cellIs" dxfId="5" priority="850" operator="greaterThan">
      <formula>200</formula>
    </cfRule>
  </conditionalFormatting>
  <conditionalFormatting sqref="G67">
    <cfRule type="cellIs" dxfId="6" priority="851" operator="greaterThan">
      <formula>150</formula>
    </cfRule>
  </conditionalFormatting>
  <conditionalFormatting sqref="G68">
    <cfRule type="cellIs" dxfId="4" priority="852" operator="greaterThan">
      <formula>250</formula>
    </cfRule>
  </conditionalFormatting>
  <conditionalFormatting sqref="G68">
    <cfRule type="cellIs" dxfId="5" priority="853" operator="greaterThan">
      <formula>200</formula>
    </cfRule>
  </conditionalFormatting>
  <conditionalFormatting sqref="G68">
    <cfRule type="cellIs" dxfId="6" priority="854" operator="greaterThan">
      <formula>150</formula>
    </cfRule>
  </conditionalFormatting>
  <conditionalFormatting sqref="G69">
    <cfRule type="cellIs" dxfId="4" priority="855" operator="greaterThan">
      <formula>250</formula>
    </cfRule>
  </conditionalFormatting>
  <conditionalFormatting sqref="G69">
    <cfRule type="cellIs" dxfId="5" priority="856" operator="greaterThan">
      <formula>200</formula>
    </cfRule>
  </conditionalFormatting>
  <conditionalFormatting sqref="G69">
    <cfRule type="cellIs" dxfId="6" priority="857" operator="greaterThan">
      <formula>150</formula>
    </cfRule>
  </conditionalFormatting>
  <conditionalFormatting sqref="G70">
    <cfRule type="cellIs" dxfId="4" priority="858" operator="greaterThan">
      <formula>250</formula>
    </cfRule>
  </conditionalFormatting>
  <conditionalFormatting sqref="G70">
    <cfRule type="cellIs" dxfId="5" priority="859" operator="greaterThan">
      <formula>200</formula>
    </cfRule>
  </conditionalFormatting>
  <conditionalFormatting sqref="G70">
    <cfRule type="cellIs" dxfId="6" priority="860" operator="greaterThan">
      <formula>150</formula>
    </cfRule>
  </conditionalFormatting>
  <conditionalFormatting sqref="G71">
    <cfRule type="cellIs" dxfId="4" priority="861" operator="greaterThan">
      <formula>250</formula>
    </cfRule>
  </conditionalFormatting>
  <conditionalFormatting sqref="G71">
    <cfRule type="cellIs" dxfId="5" priority="862" operator="greaterThan">
      <formula>200</formula>
    </cfRule>
  </conditionalFormatting>
  <conditionalFormatting sqref="G71">
    <cfRule type="cellIs" dxfId="6" priority="863" operator="greaterThan">
      <formula>150</formula>
    </cfRule>
  </conditionalFormatting>
  <conditionalFormatting sqref="G72">
    <cfRule type="cellIs" dxfId="4" priority="864" operator="greaterThan">
      <formula>250</formula>
    </cfRule>
  </conditionalFormatting>
  <conditionalFormatting sqref="G72">
    <cfRule type="cellIs" dxfId="5" priority="865" operator="greaterThan">
      <formula>200</formula>
    </cfRule>
  </conditionalFormatting>
  <conditionalFormatting sqref="G72">
    <cfRule type="cellIs" dxfId="6" priority="866" operator="greaterThan">
      <formula>150</formula>
    </cfRule>
  </conditionalFormatting>
  <conditionalFormatting sqref="G73">
    <cfRule type="cellIs" dxfId="4" priority="867" operator="greaterThan">
      <formula>250</formula>
    </cfRule>
  </conditionalFormatting>
  <conditionalFormatting sqref="G73">
    <cfRule type="cellIs" dxfId="5" priority="868" operator="greaterThan">
      <formula>200</formula>
    </cfRule>
  </conditionalFormatting>
  <conditionalFormatting sqref="G73">
    <cfRule type="cellIs" dxfId="6" priority="869" operator="greaterThan">
      <formula>150</formula>
    </cfRule>
  </conditionalFormatting>
  <conditionalFormatting sqref="G74">
    <cfRule type="cellIs" dxfId="4" priority="870" operator="greaterThan">
      <formula>250</formula>
    </cfRule>
  </conditionalFormatting>
  <conditionalFormatting sqref="G74">
    <cfRule type="cellIs" dxfId="5" priority="871" operator="greaterThan">
      <formula>200</formula>
    </cfRule>
  </conditionalFormatting>
  <conditionalFormatting sqref="G74">
    <cfRule type="cellIs" dxfId="6" priority="872" operator="greaterThan">
      <formula>150</formula>
    </cfRule>
  </conditionalFormatting>
  <conditionalFormatting sqref="G75">
    <cfRule type="cellIs" dxfId="4" priority="873" operator="greaterThan">
      <formula>250</formula>
    </cfRule>
  </conditionalFormatting>
  <conditionalFormatting sqref="G75">
    <cfRule type="cellIs" dxfId="5" priority="874" operator="greaterThan">
      <formula>200</formula>
    </cfRule>
  </conditionalFormatting>
  <conditionalFormatting sqref="G75">
    <cfRule type="cellIs" dxfId="6" priority="875" operator="greaterThan">
      <formula>150</formula>
    </cfRule>
  </conditionalFormatting>
  <conditionalFormatting sqref="G76">
    <cfRule type="cellIs" dxfId="4" priority="876" operator="greaterThan">
      <formula>250</formula>
    </cfRule>
  </conditionalFormatting>
  <conditionalFormatting sqref="G76">
    <cfRule type="cellIs" dxfId="5" priority="877" operator="greaterThan">
      <formula>200</formula>
    </cfRule>
  </conditionalFormatting>
  <conditionalFormatting sqref="G76">
    <cfRule type="cellIs" dxfId="6" priority="878" operator="greaterThan">
      <formula>150</formula>
    </cfRule>
  </conditionalFormatting>
  <conditionalFormatting sqref="G77">
    <cfRule type="cellIs" dxfId="4" priority="879" operator="greaterThan">
      <formula>250</formula>
    </cfRule>
  </conditionalFormatting>
  <conditionalFormatting sqref="G77">
    <cfRule type="cellIs" dxfId="5" priority="880" operator="greaterThan">
      <formula>200</formula>
    </cfRule>
  </conditionalFormatting>
  <conditionalFormatting sqref="G77">
    <cfRule type="cellIs" dxfId="6" priority="881" operator="greaterThan">
      <formula>150</formula>
    </cfRule>
  </conditionalFormatting>
  <conditionalFormatting sqref="G78">
    <cfRule type="cellIs" dxfId="4" priority="882" operator="greaterThan">
      <formula>250</formula>
    </cfRule>
  </conditionalFormatting>
  <conditionalFormatting sqref="G78">
    <cfRule type="cellIs" dxfId="5" priority="883" operator="greaterThan">
      <formula>200</formula>
    </cfRule>
  </conditionalFormatting>
  <conditionalFormatting sqref="G78">
    <cfRule type="cellIs" dxfId="6" priority="884" operator="greaterThan">
      <formula>150</formula>
    </cfRule>
  </conditionalFormatting>
  <conditionalFormatting sqref="G79">
    <cfRule type="cellIs" dxfId="4" priority="885" operator="greaterThan">
      <formula>250</formula>
    </cfRule>
  </conditionalFormatting>
  <conditionalFormatting sqref="G79">
    <cfRule type="cellIs" dxfId="5" priority="886" operator="greaterThan">
      <formula>200</formula>
    </cfRule>
  </conditionalFormatting>
  <conditionalFormatting sqref="G79">
    <cfRule type="cellIs" dxfId="6" priority="887" operator="greaterThan">
      <formula>150</formula>
    </cfRule>
  </conditionalFormatting>
  <conditionalFormatting sqref="G80">
    <cfRule type="cellIs" dxfId="4" priority="888" operator="greaterThan">
      <formula>250</formula>
    </cfRule>
  </conditionalFormatting>
  <conditionalFormatting sqref="G80">
    <cfRule type="cellIs" dxfId="5" priority="889" operator="greaterThan">
      <formula>200</formula>
    </cfRule>
  </conditionalFormatting>
  <conditionalFormatting sqref="G80">
    <cfRule type="cellIs" dxfId="6" priority="890" operator="greaterThan">
      <formula>150</formula>
    </cfRule>
  </conditionalFormatting>
  <conditionalFormatting sqref="G81">
    <cfRule type="cellIs" dxfId="4" priority="891" operator="greaterThan">
      <formula>250</formula>
    </cfRule>
  </conditionalFormatting>
  <conditionalFormatting sqref="G81">
    <cfRule type="cellIs" dxfId="5" priority="892" operator="greaterThan">
      <formula>200</formula>
    </cfRule>
  </conditionalFormatting>
  <conditionalFormatting sqref="G81">
    <cfRule type="cellIs" dxfId="6" priority="893" operator="greaterThan">
      <formula>150</formula>
    </cfRule>
  </conditionalFormatting>
  <conditionalFormatting sqref="G82">
    <cfRule type="cellIs" dxfId="4" priority="894" operator="greaterThan">
      <formula>250</formula>
    </cfRule>
  </conditionalFormatting>
  <conditionalFormatting sqref="G82">
    <cfRule type="cellIs" dxfId="5" priority="895" operator="greaterThan">
      <formula>200</formula>
    </cfRule>
  </conditionalFormatting>
  <conditionalFormatting sqref="G82">
    <cfRule type="cellIs" dxfId="6" priority="896" operator="greaterThan">
      <formula>150</formula>
    </cfRule>
  </conditionalFormatting>
  <conditionalFormatting sqref="G83">
    <cfRule type="cellIs" dxfId="4" priority="897" operator="greaterThan">
      <formula>250</formula>
    </cfRule>
  </conditionalFormatting>
  <conditionalFormatting sqref="G83">
    <cfRule type="cellIs" dxfId="5" priority="898" operator="greaterThan">
      <formula>200</formula>
    </cfRule>
  </conditionalFormatting>
  <conditionalFormatting sqref="G83">
    <cfRule type="cellIs" dxfId="6" priority="899" operator="greaterThan">
      <formula>150</formula>
    </cfRule>
  </conditionalFormatting>
  <conditionalFormatting sqref="G84">
    <cfRule type="cellIs" dxfId="4" priority="900" operator="greaterThan">
      <formula>250</formula>
    </cfRule>
  </conditionalFormatting>
  <conditionalFormatting sqref="G84">
    <cfRule type="cellIs" dxfId="5" priority="901" operator="greaterThan">
      <formula>200</formula>
    </cfRule>
  </conditionalFormatting>
  <conditionalFormatting sqref="G84">
    <cfRule type="cellIs" dxfId="6" priority="902" operator="greaterThan">
      <formula>150</formula>
    </cfRule>
  </conditionalFormatting>
  <conditionalFormatting sqref="G85">
    <cfRule type="cellIs" dxfId="4" priority="903" operator="greaterThan">
      <formula>250</formula>
    </cfRule>
  </conditionalFormatting>
  <conditionalFormatting sqref="G85">
    <cfRule type="cellIs" dxfId="5" priority="904" operator="greaterThan">
      <formula>200</formula>
    </cfRule>
  </conditionalFormatting>
  <conditionalFormatting sqref="G85">
    <cfRule type="cellIs" dxfId="6" priority="905" operator="greaterThan">
      <formula>150</formula>
    </cfRule>
  </conditionalFormatting>
  <conditionalFormatting sqref="G86">
    <cfRule type="cellIs" dxfId="4" priority="906" operator="greaterThan">
      <formula>250</formula>
    </cfRule>
  </conditionalFormatting>
  <conditionalFormatting sqref="G86">
    <cfRule type="cellIs" dxfId="5" priority="907" operator="greaterThan">
      <formula>200</formula>
    </cfRule>
  </conditionalFormatting>
  <conditionalFormatting sqref="G86">
    <cfRule type="cellIs" dxfId="6" priority="908" operator="greaterThan">
      <formula>150</formula>
    </cfRule>
  </conditionalFormatting>
  <conditionalFormatting sqref="G87">
    <cfRule type="cellIs" dxfId="4" priority="909" operator="greaterThan">
      <formula>250</formula>
    </cfRule>
  </conditionalFormatting>
  <conditionalFormatting sqref="G87">
    <cfRule type="cellIs" dxfId="5" priority="910" operator="greaterThan">
      <formula>200</formula>
    </cfRule>
  </conditionalFormatting>
  <conditionalFormatting sqref="G87">
    <cfRule type="cellIs" dxfId="6" priority="911" operator="greaterThan">
      <formula>150</formula>
    </cfRule>
  </conditionalFormatting>
  <conditionalFormatting sqref="G88">
    <cfRule type="cellIs" dxfId="4" priority="912" operator="greaterThan">
      <formula>250</formula>
    </cfRule>
  </conditionalFormatting>
  <conditionalFormatting sqref="G88">
    <cfRule type="cellIs" dxfId="5" priority="913" operator="greaterThan">
      <formula>200</formula>
    </cfRule>
  </conditionalFormatting>
  <conditionalFormatting sqref="G88">
    <cfRule type="cellIs" dxfId="6" priority="914" operator="greaterThan">
      <formula>150</formula>
    </cfRule>
  </conditionalFormatting>
  <conditionalFormatting sqref="G89">
    <cfRule type="cellIs" dxfId="4" priority="915" operator="greaterThan">
      <formula>250</formula>
    </cfRule>
  </conditionalFormatting>
  <conditionalFormatting sqref="G89">
    <cfRule type="cellIs" dxfId="5" priority="916" operator="greaterThan">
      <formula>200</formula>
    </cfRule>
  </conditionalFormatting>
  <conditionalFormatting sqref="G89">
    <cfRule type="cellIs" dxfId="6" priority="917" operator="greaterThan">
      <formula>150</formula>
    </cfRule>
  </conditionalFormatting>
  <conditionalFormatting sqref="G90">
    <cfRule type="cellIs" dxfId="4" priority="918" operator="greaterThan">
      <formula>250</formula>
    </cfRule>
  </conditionalFormatting>
  <conditionalFormatting sqref="G90">
    <cfRule type="cellIs" dxfId="5" priority="919" operator="greaterThan">
      <formula>200</formula>
    </cfRule>
  </conditionalFormatting>
  <conditionalFormatting sqref="G90">
    <cfRule type="cellIs" dxfId="6" priority="920" operator="greaterThan">
      <formula>150</formula>
    </cfRule>
  </conditionalFormatting>
  <conditionalFormatting sqref="G91">
    <cfRule type="cellIs" dxfId="4" priority="921" operator="greaterThan">
      <formula>250</formula>
    </cfRule>
  </conditionalFormatting>
  <conditionalFormatting sqref="G91">
    <cfRule type="cellIs" dxfId="5" priority="922" operator="greaterThan">
      <formula>200</formula>
    </cfRule>
  </conditionalFormatting>
  <conditionalFormatting sqref="G91">
    <cfRule type="cellIs" dxfId="6" priority="923" operator="greaterThan">
      <formula>150</formula>
    </cfRule>
  </conditionalFormatting>
  <conditionalFormatting sqref="G92">
    <cfRule type="cellIs" dxfId="4" priority="924" operator="greaterThan">
      <formula>250</formula>
    </cfRule>
  </conditionalFormatting>
  <conditionalFormatting sqref="G92">
    <cfRule type="cellIs" dxfId="5" priority="925" operator="greaterThan">
      <formula>200</formula>
    </cfRule>
  </conditionalFormatting>
  <conditionalFormatting sqref="G92">
    <cfRule type="cellIs" dxfId="6" priority="926" operator="greaterThan">
      <formula>150</formula>
    </cfRule>
  </conditionalFormatting>
  <conditionalFormatting sqref="G93">
    <cfRule type="cellIs" dxfId="4" priority="927" operator="greaterThan">
      <formula>250</formula>
    </cfRule>
  </conditionalFormatting>
  <conditionalFormatting sqref="G93">
    <cfRule type="cellIs" dxfId="5" priority="928" operator="greaterThan">
      <formula>200</formula>
    </cfRule>
  </conditionalFormatting>
  <conditionalFormatting sqref="G93">
    <cfRule type="cellIs" dxfId="6" priority="929" operator="greaterThan">
      <formula>150</formula>
    </cfRule>
  </conditionalFormatting>
  <conditionalFormatting sqref="G94">
    <cfRule type="cellIs" dxfId="4" priority="930" operator="greaterThan">
      <formula>250</formula>
    </cfRule>
  </conditionalFormatting>
  <conditionalFormatting sqref="G94">
    <cfRule type="cellIs" dxfId="5" priority="931" operator="greaterThan">
      <formula>200</formula>
    </cfRule>
  </conditionalFormatting>
  <conditionalFormatting sqref="G94">
    <cfRule type="cellIs" dxfId="6" priority="932" operator="greaterThan">
      <formula>150</formula>
    </cfRule>
  </conditionalFormatting>
  <conditionalFormatting sqref="G95">
    <cfRule type="cellIs" dxfId="4" priority="933" operator="greaterThan">
      <formula>250</formula>
    </cfRule>
  </conditionalFormatting>
  <conditionalFormatting sqref="G95">
    <cfRule type="cellIs" dxfId="5" priority="934" operator="greaterThan">
      <formula>200</formula>
    </cfRule>
  </conditionalFormatting>
  <conditionalFormatting sqref="G95">
    <cfRule type="cellIs" dxfId="6" priority="935" operator="greaterThan">
      <formula>150</formula>
    </cfRule>
  </conditionalFormatting>
  <conditionalFormatting sqref="G96">
    <cfRule type="cellIs" dxfId="4" priority="936" operator="greaterThan">
      <formula>250</formula>
    </cfRule>
  </conditionalFormatting>
  <conditionalFormatting sqref="G96">
    <cfRule type="cellIs" dxfId="5" priority="937" operator="greaterThan">
      <formula>200</formula>
    </cfRule>
  </conditionalFormatting>
  <conditionalFormatting sqref="G96">
    <cfRule type="cellIs" dxfId="6" priority="938" operator="greaterThan">
      <formula>150</formula>
    </cfRule>
  </conditionalFormatting>
  <conditionalFormatting sqref="G97">
    <cfRule type="cellIs" dxfId="4" priority="939" operator="greaterThan">
      <formula>250</formula>
    </cfRule>
  </conditionalFormatting>
  <conditionalFormatting sqref="G97">
    <cfRule type="cellIs" dxfId="5" priority="940" operator="greaterThan">
      <formula>200</formula>
    </cfRule>
  </conditionalFormatting>
  <conditionalFormatting sqref="G97">
    <cfRule type="cellIs" dxfId="6" priority="941" operator="greaterThan">
      <formula>150</formula>
    </cfRule>
  </conditionalFormatting>
  <conditionalFormatting sqref="G98">
    <cfRule type="cellIs" dxfId="4" priority="942" operator="greaterThan">
      <formula>250</formula>
    </cfRule>
  </conditionalFormatting>
  <conditionalFormatting sqref="G98">
    <cfRule type="cellIs" dxfId="5" priority="943" operator="greaterThan">
      <formula>200</formula>
    </cfRule>
  </conditionalFormatting>
  <conditionalFormatting sqref="G98">
    <cfRule type="cellIs" dxfId="6" priority="944" operator="greaterThan">
      <formula>150</formula>
    </cfRule>
  </conditionalFormatting>
  <conditionalFormatting sqref="G99">
    <cfRule type="cellIs" dxfId="4" priority="945" operator="greaterThan">
      <formula>250</formula>
    </cfRule>
  </conditionalFormatting>
  <conditionalFormatting sqref="G99">
    <cfRule type="cellIs" dxfId="5" priority="946" operator="greaterThan">
      <formula>200</formula>
    </cfRule>
  </conditionalFormatting>
  <conditionalFormatting sqref="G99">
    <cfRule type="cellIs" dxfId="6" priority="947" operator="greaterThan">
      <formula>150</formula>
    </cfRule>
  </conditionalFormatting>
  <conditionalFormatting sqref="G100">
    <cfRule type="cellIs" dxfId="4" priority="948" operator="greaterThan">
      <formula>250</formula>
    </cfRule>
  </conditionalFormatting>
  <conditionalFormatting sqref="G100">
    <cfRule type="cellIs" dxfId="5" priority="949" operator="greaterThan">
      <formula>200</formula>
    </cfRule>
  </conditionalFormatting>
  <conditionalFormatting sqref="G100">
    <cfRule type="cellIs" dxfId="6" priority="950" operator="greaterThan">
      <formula>150</formula>
    </cfRule>
  </conditionalFormatting>
  <conditionalFormatting sqref="G101">
    <cfRule type="cellIs" dxfId="4" priority="951" operator="greaterThan">
      <formula>250</formula>
    </cfRule>
  </conditionalFormatting>
  <conditionalFormatting sqref="G101">
    <cfRule type="cellIs" dxfId="5" priority="952" operator="greaterThan">
      <formula>200</formula>
    </cfRule>
  </conditionalFormatting>
  <conditionalFormatting sqref="G101">
    <cfRule type="cellIs" dxfId="6" priority="953" operator="greaterThan">
      <formula>150</formula>
    </cfRule>
  </conditionalFormatting>
  <conditionalFormatting sqref="G102">
    <cfRule type="cellIs" dxfId="4" priority="954" operator="greaterThan">
      <formula>250</formula>
    </cfRule>
  </conditionalFormatting>
  <conditionalFormatting sqref="G102">
    <cfRule type="cellIs" dxfId="5" priority="955" operator="greaterThan">
      <formula>200</formula>
    </cfRule>
  </conditionalFormatting>
  <conditionalFormatting sqref="G102">
    <cfRule type="cellIs" dxfId="6" priority="956" operator="greaterThan">
      <formula>150</formula>
    </cfRule>
  </conditionalFormatting>
  <conditionalFormatting sqref="G103">
    <cfRule type="cellIs" dxfId="4" priority="957" operator="greaterThan">
      <formula>250</formula>
    </cfRule>
  </conditionalFormatting>
  <conditionalFormatting sqref="G103">
    <cfRule type="cellIs" dxfId="5" priority="958" operator="greaterThan">
      <formula>200</formula>
    </cfRule>
  </conditionalFormatting>
  <conditionalFormatting sqref="G103">
    <cfRule type="cellIs" dxfId="6" priority="959" operator="greaterThan">
      <formula>150</formula>
    </cfRule>
  </conditionalFormatting>
  <conditionalFormatting sqref="H8">
    <cfRule type="cellIs" dxfId="4" priority="960" operator="greaterThan">
      <formula>250</formula>
    </cfRule>
  </conditionalFormatting>
  <conditionalFormatting sqref="H8">
    <cfRule type="cellIs" dxfId="5" priority="961" operator="greaterThan">
      <formula>200</formula>
    </cfRule>
  </conditionalFormatting>
  <conditionalFormatting sqref="H8">
    <cfRule type="cellIs" dxfId="6" priority="962" operator="greaterThan">
      <formula>150</formula>
    </cfRule>
  </conditionalFormatting>
  <conditionalFormatting sqref="H9">
    <cfRule type="cellIs" dxfId="4" priority="963" operator="greaterThan">
      <formula>250</formula>
    </cfRule>
  </conditionalFormatting>
  <conditionalFormatting sqref="H9">
    <cfRule type="cellIs" dxfId="5" priority="964" operator="greaterThan">
      <formula>200</formula>
    </cfRule>
  </conditionalFormatting>
  <conditionalFormatting sqref="H9">
    <cfRule type="cellIs" dxfId="6" priority="965" operator="greaterThan">
      <formula>150</formula>
    </cfRule>
  </conditionalFormatting>
  <conditionalFormatting sqref="H10">
    <cfRule type="cellIs" dxfId="4" priority="966" operator="greaterThan">
      <formula>250</formula>
    </cfRule>
  </conditionalFormatting>
  <conditionalFormatting sqref="H10">
    <cfRule type="cellIs" dxfId="5" priority="967" operator="greaterThan">
      <formula>200</formula>
    </cfRule>
  </conditionalFormatting>
  <conditionalFormatting sqref="H10">
    <cfRule type="cellIs" dxfId="6" priority="968" operator="greaterThan">
      <formula>150</formula>
    </cfRule>
  </conditionalFormatting>
  <conditionalFormatting sqref="H11">
    <cfRule type="cellIs" dxfId="4" priority="969" operator="greaterThan">
      <formula>250</formula>
    </cfRule>
  </conditionalFormatting>
  <conditionalFormatting sqref="H11">
    <cfRule type="cellIs" dxfId="5" priority="970" operator="greaterThan">
      <formula>200</formula>
    </cfRule>
  </conditionalFormatting>
  <conditionalFormatting sqref="H11">
    <cfRule type="cellIs" dxfId="6" priority="971" operator="greaterThan">
      <formula>150</formula>
    </cfRule>
  </conditionalFormatting>
  <conditionalFormatting sqref="H12">
    <cfRule type="cellIs" dxfId="4" priority="972" operator="greaterThan">
      <formula>250</formula>
    </cfRule>
  </conditionalFormatting>
  <conditionalFormatting sqref="H12">
    <cfRule type="cellIs" dxfId="5" priority="973" operator="greaterThan">
      <formula>200</formula>
    </cfRule>
  </conditionalFormatting>
  <conditionalFormatting sqref="H12">
    <cfRule type="cellIs" dxfId="6" priority="974" operator="greaterThan">
      <formula>150</formula>
    </cfRule>
  </conditionalFormatting>
  <conditionalFormatting sqref="H13">
    <cfRule type="cellIs" dxfId="4" priority="975" operator="greaterThan">
      <formula>250</formula>
    </cfRule>
  </conditionalFormatting>
  <conditionalFormatting sqref="H13">
    <cfRule type="cellIs" dxfId="5" priority="976" operator="greaterThan">
      <formula>200</formula>
    </cfRule>
  </conditionalFormatting>
  <conditionalFormatting sqref="H13">
    <cfRule type="cellIs" dxfId="6" priority="977" operator="greaterThan">
      <formula>150</formula>
    </cfRule>
  </conditionalFormatting>
  <conditionalFormatting sqref="H14">
    <cfRule type="cellIs" dxfId="4" priority="978" operator="greaterThan">
      <formula>250</formula>
    </cfRule>
  </conditionalFormatting>
  <conditionalFormatting sqref="H14">
    <cfRule type="cellIs" dxfId="5" priority="979" operator="greaterThan">
      <formula>200</formula>
    </cfRule>
  </conditionalFormatting>
  <conditionalFormatting sqref="H14">
    <cfRule type="cellIs" dxfId="6" priority="980" operator="greaterThan">
      <formula>150</formula>
    </cfRule>
  </conditionalFormatting>
  <conditionalFormatting sqref="H15">
    <cfRule type="cellIs" dxfId="4" priority="981" operator="greaterThan">
      <formula>250</formula>
    </cfRule>
  </conditionalFormatting>
  <conditionalFormatting sqref="H15">
    <cfRule type="cellIs" dxfId="5" priority="982" operator="greaterThan">
      <formula>200</formula>
    </cfRule>
  </conditionalFormatting>
  <conditionalFormatting sqref="H15">
    <cfRule type="cellIs" dxfId="6" priority="983" operator="greaterThan">
      <formula>150</formula>
    </cfRule>
  </conditionalFormatting>
  <conditionalFormatting sqref="H16">
    <cfRule type="cellIs" dxfId="4" priority="984" operator="greaterThan">
      <formula>250</formula>
    </cfRule>
  </conditionalFormatting>
  <conditionalFormatting sqref="H16">
    <cfRule type="cellIs" dxfId="5" priority="985" operator="greaterThan">
      <formula>200</formula>
    </cfRule>
  </conditionalFormatting>
  <conditionalFormatting sqref="H16">
    <cfRule type="cellIs" dxfId="6" priority="986" operator="greaterThan">
      <formula>150</formula>
    </cfRule>
  </conditionalFormatting>
  <conditionalFormatting sqref="H17">
    <cfRule type="cellIs" dxfId="4" priority="987" operator="greaterThan">
      <formula>250</formula>
    </cfRule>
  </conditionalFormatting>
  <conditionalFormatting sqref="H17">
    <cfRule type="cellIs" dxfId="5" priority="988" operator="greaterThan">
      <formula>200</formula>
    </cfRule>
  </conditionalFormatting>
  <conditionalFormatting sqref="H17">
    <cfRule type="cellIs" dxfId="6" priority="989" operator="greaterThan">
      <formula>150</formula>
    </cfRule>
  </conditionalFormatting>
  <conditionalFormatting sqref="H18">
    <cfRule type="cellIs" dxfId="4" priority="990" operator="greaterThan">
      <formula>250</formula>
    </cfRule>
  </conditionalFormatting>
  <conditionalFormatting sqref="H18">
    <cfRule type="cellIs" dxfId="5" priority="991" operator="greaterThan">
      <formula>200</formula>
    </cfRule>
  </conditionalFormatting>
  <conditionalFormatting sqref="H18">
    <cfRule type="cellIs" dxfId="6" priority="992" operator="greaterThan">
      <formula>150</formula>
    </cfRule>
  </conditionalFormatting>
  <conditionalFormatting sqref="H19">
    <cfRule type="cellIs" dxfId="4" priority="993" operator="greaterThan">
      <formula>250</formula>
    </cfRule>
  </conditionalFormatting>
  <conditionalFormatting sqref="H19">
    <cfRule type="cellIs" dxfId="5" priority="994" operator="greaterThan">
      <formula>200</formula>
    </cfRule>
  </conditionalFormatting>
  <conditionalFormatting sqref="H19">
    <cfRule type="cellIs" dxfId="6" priority="995" operator="greaterThan">
      <formula>150</formula>
    </cfRule>
  </conditionalFormatting>
  <conditionalFormatting sqref="H20">
    <cfRule type="cellIs" dxfId="4" priority="996" operator="greaterThan">
      <formula>250</formula>
    </cfRule>
  </conditionalFormatting>
  <conditionalFormatting sqref="H20">
    <cfRule type="cellIs" dxfId="5" priority="997" operator="greaterThan">
      <formula>200</formula>
    </cfRule>
  </conditionalFormatting>
  <conditionalFormatting sqref="H20">
    <cfRule type="cellIs" dxfId="6" priority="998" operator="greaterThan">
      <formula>150</formula>
    </cfRule>
  </conditionalFormatting>
  <conditionalFormatting sqref="H21">
    <cfRule type="cellIs" dxfId="4" priority="999" operator="greaterThan">
      <formula>250</formula>
    </cfRule>
  </conditionalFormatting>
  <conditionalFormatting sqref="H21">
    <cfRule type="cellIs" dxfId="5" priority="1000" operator="greaterThan">
      <formula>200</formula>
    </cfRule>
  </conditionalFormatting>
  <conditionalFormatting sqref="H21">
    <cfRule type="cellIs" dxfId="6" priority="1001" operator="greaterThan">
      <formula>150</formula>
    </cfRule>
  </conditionalFormatting>
  <conditionalFormatting sqref="H22">
    <cfRule type="cellIs" dxfId="4" priority="1002" operator="greaterThan">
      <formula>250</formula>
    </cfRule>
  </conditionalFormatting>
  <conditionalFormatting sqref="H22">
    <cfRule type="cellIs" dxfId="5" priority="1003" operator="greaterThan">
      <formula>200</formula>
    </cfRule>
  </conditionalFormatting>
  <conditionalFormatting sqref="H22">
    <cfRule type="cellIs" dxfId="6" priority="1004" operator="greaterThan">
      <formula>150</formula>
    </cfRule>
  </conditionalFormatting>
  <conditionalFormatting sqref="H23">
    <cfRule type="cellIs" dxfId="4" priority="1005" operator="greaterThan">
      <formula>250</formula>
    </cfRule>
  </conditionalFormatting>
  <conditionalFormatting sqref="H23">
    <cfRule type="cellIs" dxfId="5" priority="1006" operator="greaterThan">
      <formula>200</formula>
    </cfRule>
  </conditionalFormatting>
  <conditionalFormatting sqref="H23">
    <cfRule type="cellIs" dxfId="6" priority="1007" operator="greaterThan">
      <formula>150</formula>
    </cfRule>
  </conditionalFormatting>
  <conditionalFormatting sqref="H24">
    <cfRule type="cellIs" dxfId="4" priority="1008" operator="greaterThan">
      <formula>250</formula>
    </cfRule>
  </conditionalFormatting>
  <conditionalFormatting sqref="H24">
    <cfRule type="cellIs" dxfId="5" priority="1009" operator="greaterThan">
      <formula>200</formula>
    </cfRule>
  </conditionalFormatting>
  <conditionalFormatting sqref="H24">
    <cfRule type="cellIs" dxfId="6" priority="1010" operator="greaterThan">
      <formula>150</formula>
    </cfRule>
  </conditionalFormatting>
  <conditionalFormatting sqref="H25">
    <cfRule type="cellIs" dxfId="4" priority="1011" operator="greaterThan">
      <formula>250</formula>
    </cfRule>
  </conditionalFormatting>
  <conditionalFormatting sqref="H25">
    <cfRule type="cellIs" dxfId="5" priority="1012" operator="greaterThan">
      <formula>200</formula>
    </cfRule>
  </conditionalFormatting>
  <conditionalFormatting sqref="H25">
    <cfRule type="cellIs" dxfId="6" priority="1013" operator="greaterThan">
      <formula>150</formula>
    </cfRule>
  </conditionalFormatting>
  <conditionalFormatting sqref="H26">
    <cfRule type="cellIs" dxfId="4" priority="1014" operator="greaterThan">
      <formula>250</formula>
    </cfRule>
  </conditionalFormatting>
  <conditionalFormatting sqref="H26">
    <cfRule type="cellIs" dxfId="5" priority="1015" operator="greaterThan">
      <formula>200</formula>
    </cfRule>
  </conditionalFormatting>
  <conditionalFormatting sqref="H26">
    <cfRule type="cellIs" dxfId="6" priority="1016" operator="greaterThan">
      <formula>150</formula>
    </cfRule>
  </conditionalFormatting>
  <conditionalFormatting sqref="H27">
    <cfRule type="cellIs" dxfId="4" priority="1017" operator="greaterThan">
      <formula>250</formula>
    </cfRule>
  </conditionalFormatting>
  <conditionalFormatting sqref="H27">
    <cfRule type="cellIs" dxfId="5" priority="1018" operator="greaterThan">
      <formula>200</formula>
    </cfRule>
  </conditionalFormatting>
  <conditionalFormatting sqref="H27">
    <cfRule type="cellIs" dxfId="6" priority="1019" operator="greaterThan">
      <formula>150</formula>
    </cfRule>
  </conditionalFormatting>
  <conditionalFormatting sqref="H28">
    <cfRule type="cellIs" dxfId="4" priority="1020" operator="greaterThan">
      <formula>250</formula>
    </cfRule>
  </conditionalFormatting>
  <conditionalFormatting sqref="H28">
    <cfRule type="cellIs" dxfId="5" priority="1021" operator="greaterThan">
      <formula>200</formula>
    </cfRule>
  </conditionalFormatting>
  <conditionalFormatting sqref="H28">
    <cfRule type="cellIs" dxfId="6" priority="1022" operator="greaterThan">
      <formula>150</formula>
    </cfRule>
  </conditionalFormatting>
  <conditionalFormatting sqref="H29">
    <cfRule type="cellIs" dxfId="4" priority="1023" operator="greaterThan">
      <formula>250</formula>
    </cfRule>
  </conditionalFormatting>
  <conditionalFormatting sqref="H29">
    <cfRule type="cellIs" dxfId="5" priority="1024" operator="greaterThan">
      <formula>200</formula>
    </cfRule>
  </conditionalFormatting>
  <conditionalFormatting sqref="H29">
    <cfRule type="cellIs" dxfId="6" priority="1025" operator="greaterThan">
      <formula>150</formula>
    </cfRule>
  </conditionalFormatting>
  <conditionalFormatting sqref="H30">
    <cfRule type="cellIs" dxfId="4" priority="1026" operator="greaterThan">
      <formula>250</formula>
    </cfRule>
  </conditionalFormatting>
  <conditionalFormatting sqref="H30">
    <cfRule type="cellIs" dxfId="5" priority="1027" operator="greaterThan">
      <formula>200</formula>
    </cfRule>
  </conditionalFormatting>
  <conditionalFormatting sqref="H30">
    <cfRule type="cellIs" dxfId="6" priority="1028" operator="greaterThan">
      <formula>150</formula>
    </cfRule>
  </conditionalFormatting>
  <conditionalFormatting sqref="H31">
    <cfRule type="cellIs" dxfId="4" priority="1029" operator="greaterThan">
      <formula>250</formula>
    </cfRule>
  </conditionalFormatting>
  <conditionalFormatting sqref="H31">
    <cfRule type="cellIs" dxfId="5" priority="1030" operator="greaterThan">
      <formula>200</formula>
    </cfRule>
  </conditionalFormatting>
  <conditionalFormatting sqref="H31">
    <cfRule type="cellIs" dxfId="6" priority="1031" operator="greaterThan">
      <formula>150</formula>
    </cfRule>
  </conditionalFormatting>
  <conditionalFormatting sqref="H32">
    <cfRule type="cellIs" dxfId="4" priority="1032" operator="greaterThan">
      <formula>250</formula>
    </cfRule>
  </conditionalFormatting>
  <conditionalFormatting sqref="H32">
    <cfRule type="cellIs" dxfId="5" priority="1033" operator="greaterThan">
      <formula>200</formula>
    </cfRule>
  </conditionalFormatting>
  <conditionalFormatting sqref="H32">
    <cfRule type="cellIs" dxfId="6" priority="1034" operator="greaterThan">
      <formula>150</formula>
    </cfRule>
  </conditionalFormatting>
  <conditionalFormatting sqref="H33">
    <cfRule type="cellIs" dxfId="4" priority="1035" operator="greaterThan">
      <formula>250</formula>
    </cfRule>
  </conditionalFormatting>
  <conditionalFormatting sqref="H33">
    <cfRule type="cellIs" dxfId="5" priority="1036" operator="greaterThan">
      <formula>200</formula>
    </cfRule>
  </conditionalFormatting>
  <conditionalFormatting sqref="H33">
    <cfRule type="cellIs" dxfId="6" priority="1037" operator="greaterThan">
      <formula>150</formula>
    </cfRule>
  </conditionalFormatting>
  <conditionalFormatting sqref="H34">
    <cfRule type="cellIs" dxfId="4" priority="1038" operator="greaterThan">
      <formula>250</formula>
    </cfRule>
  </conditionalFormatting>
  <conditionalFormatting sqref="H34">
    <cfRule type="cellIs" dxfId="5" priority="1039" operator="greaterThan">
      <formula>200</formula>
    </cfRule>
  </conditionalFormatting>
  <conditionalFormatting sqref="H34">
    <cfRule type="cellIs" dxfId="6" priority="1040" operator="greaterThan">
      <formula>150</formula>
    </cfRule>
  </conditionalFormatting>
  <conditionalFormatting sqref="H35">
    <cfRule type="cellIs" dxfId="4" priority="1041" operator="greaterThan">
      <formula>250</formula>
    </cfRule>
  </conditionalFormatting>
  <conditionalFormatting sqref="H35">
    <cfRule type="cellIs" dxfId="5" priority="1042" operator="greaterThan">
      <formula>200</formula>
    </cfRule>
  </conditionalFormatting>
  <conditionalFormatting sqref="H35">
    <cfRule type="cellIs" dxfId="6" priority="1043" operator="greaterThan">
      <formula>150</formula>
    </cfRule>
  </conditionalFormatting>
  <conditionalFormatting sqref="H36">
    <cfRule type="cellIs" dxfId="4" priority="1044" operator="greaterThan">
      <formula>250</formula>
    </cfRule>
  </conditionalFormatting>
  <conditionalFormatting sqref="H36">
    <cfRule type="cellIs" dxfId="5" priority="1045" operator="greaterThan">
      <formula>200</formula>
    </cfRule>
  </conditionalFormatting>
  <conditionalFormatting sqref="H36">
    <cfRule type="cellIs" dxfId="6" priority="1046" operator="greaterThan">
      <formula>150</formula>
    </cfRule>
  </conditionalFormatting>
  <conditionalFormatting sqref="H37">
    <cfRule type="cellIs" dxfId="4" priority="1047" operator="greaterThan">
      <formula>250</formula>
    </cfRule>
  </conditionalFormatting>
  <conditionalFormatting sqref="H37">
    <cfRule type="cellIs" dxfId="5" priority="1048" operator="greaterThan">
      <formula>200</formula>
    </cfRule>
  </conditionalFormatting>
  <conditionalFormatting sqref="H37">
    <cfRule type="cellIs" dxfId="6" priority="1049" operator="greaterThan">
      <formula>150</formula>
    </cfRule>
  </conditionalFormatting>
  <conditionalFormatting sqref="H38">
    <cfRule type="cellIs" dxfId="4" priority="1050" operator="greaterThan">
      <formula>250</formula>
    </cfRule>
  </conditionalFormatting>
  <conditionalFormatting sqref="H38">
    <cfRule type="cellIs" dxfId="5" priority="1051" operator="greaterThan">
      <formula>200</formula>
    </cfRule>
  </conditionalFormatting>
  <conditionalFormatting sqref="H38">
    <cfRule type="cellIs" dxfId="6" priority="1052" operator="greaterThan">
      <formula>150</formula>
    </cfRule>
  </conditionalFormatting>
  <conditionalFormatting sqref="H39">
    <cfRule type="cellIs" dxfId="4" priority="1053" operator="greaterThan">
      <formula>250</formula>
    </cfRule>
  </conditionalFormatting>
  <conditionalFormatting sqref="H39">
    <cfRule type="cellIs" dxfId="5" priority="1054" operator="greaterThan">
      <formula>200</formula>
    </cfRule>
  </conditionalFormatting>
  <conditionalFormatting sqref="H39">
    <cfRule type="cellIs" dxfId="6" priority="1055" operator="greaterThan">
      <formula>150</formula>
    </cfRule>
  </conditionalFormatting>
  <conditionalFormatting sqref="H40">
    <cfRule type="cellIs" dxfId="4" priority="1056" operator="greaterThan">
      <formula>250</formula>
    </cfRule>
  </conditionalFormatting>
  <conditionalFormatting sqref="H40">
    <cfRule type="cellIs" dxfId="5" priority="1057" operator="greaterThan">
      <formula>200</formula>
    </cfRule>
  </conditionalFormatting>
  <conditionalFormatting sqref="H40">
    <cfRule type="cellIs" dxfId="6" priority="1058" operator="greaterThan">
      <formula>150</formula>
    </cfRule>
  </conditionalFormatting>
  <conditionalFormatting sqref="H41">
    <cfRule type="cellIs" dxfId="4" priority="1059" operator="greaterThan">
      <formula>250</formula>
    </cfRule>
  </conditionalFormatting>
  <conditionalFormatting sqref="H41">
    <cfRule type="cellIs" dxfId="5" priority="1060" operator="greaterThan">
      <formula>200</formula>
    </cfRule>
  </conditionalFormatting>
  <conditionalFormatting sqref="H41">
    <cfRule type="cellIs" dxfId="6" priority="1061" operator="greaterThan">
      <formula>150</formula>
    </cfRule>
  </conditionalFormatting>
  <conditionalFormatting sqref="H42">
    <cfRule type="cellIs" dxfId="4" priority="1062" operator="greaterThan">
      <formula>250</formula>
    </cfRule>
  </conditionalFormatting>
  <conditionalFormatting sqref="H42">
    <cfRule type="cellIs" dxfId="5" priority="1063" operator="greaterThan">
      <formula>200</formula>
    </cfRule>
  </conditionalFormatting>
  <conditionalFormatting sqref="H42">
    <cfRule type="cellIs" dxfId="6" priority="1064" operator="greaterThan">
      <formula>150</formula>
    </cfRule>
  </conditionalFormatting>
  <conditionalFormatting sqref="H43">
    <cfRule type="cellIs" dxfId="4" priority="1065" operator="greaterThan">
      <formula>250</formula>
    </cfRule>
  </conditionalFormatting>
  <conditionalFormatting sqref="H43">
    <cfRule type="cellIs" dxfId="5" priority="1066" operator="greaterThan">
      <formula>200</formula>
    </cfRule>
  </conditionalFormatting>
  <conditionalFormatting sqref="H43">
    <cfRule type="cellIs" dxfId="6" priority="1067" operator="greaterThan">
      <formula>150</formula>
    </cfRule>
  </conditionalFormatting>
  <conditionalFormatting sqref="H44">
    <cfRule type="cellIs" dxfId="4" priority="1068" operator="greaterThan">
      <formula>250</formula>
    </cfRule>
  </conditionalFormatting>
  <conditionalFormatting sqref="H44">
    <cfRule type="cellIs" dxfId="5" priority="1069" operator="greaterThan">
      <formula>200</formula>
    </cfRule>
  </conditionalFormatting>
  <conditionalFormatting sqref="H44">
    <cfRule type="cellIs" dxfId="6" priority="1070" operator="greaterThan">
      <formula>150</formula>
    </cfRule>
  </conditionalFormatting>
  <conditionalFormatting sqref="H45">
    <cfRule type="cellIs" dxfId="4" priority="1071" operator="greaterThan">
      <formula>250</formula>
    </cfRule>
  </conditionalFormatting>
  <conditionalFormatting sqref="H45">
    <cfRule type="cellIs" dxfId="5" priority="1072" operator="greaterThan">
      <formula>200</formula>
    </cfRule>
  </conditionalFormatting>
  <conditionalFormatting sqref="H45">
    <cfRule type="cellIs" dxfId="6" priority="1073" operator="greaterThan">
      <formula>150</formula>
    </cfRule>
  </conditionalFormatting>
  <conditionalFormatting sqref="H46">
    <cfRule type="cellIs" dxfId="4" priority="1074" operator="greaterThan">
      <formula>250</formula>
    </cfRule>
  </conditionalFormatting>
  <conditionalFormatting sqref="H46">
    <cfRule type="cellIs" dxfId="5" priority="1075" operator="greaterThan">
      <formula>200</formula>
    </cfRule>
  </conditionalFormatting>
  <conditionalFormatting sqref="H46">
    <cfRule type="cellIs" dxfId="6" priority="1076" operator="greaterThan">
      <formula>150</formula>
    </cfRule>
  </conditionalFormatting>
  <conditionalFormatting sqref="H47">
    <cfRule type="cellIs" dxfId="4" priority="1077" operator="greaterThan">
      <formula>250</formula>
    </cfRule>
  </conditionalFormatting>
  <conditionalFormatting sqref="H47">
    <cfRule type="cellIs" dxfId="5" priority="1078" operator="greaterThan">
      <formula>200</formula>
    </cfRule>
  </conditionalFormatting>
  <conditionalFormatting sqref="H47">
    <cfRule type="cellIs" dxfId="6" priority="1079" operator="greaterThan">
      <formula>150</formula>
    </cfRule>
  </conditionalFormatting>
  <conditionalFormatting sqref="H48">
    <cfRule type="cellIs" dxfId="4" priority="1080" operator="greaterThan">
      <formula>250</formula>
    </cfRule>
  </conditionalFormatting>
  <conditionalFormatting sqref="H48">
    <cfRule type="cellIs" dxfId="5" priority="1081" operator="greaterThan">
      <formula>200</formula>
    </cfRule>
  </conditionalFormatting>
  <conditionalFormatting sqref="H48">
    <cfRule type="cellIs" dxfId="6" priority="1082" operator="greaterThan">
      <formula>150</formula>
    </cfRule>
  </conditionalFormatting>
  <conditionalFormatting sqref="H49">
    <cfRule type="cellIs" dxfId="4" priority="1083" operator="greaterThan">
      <formula>250</formula>
    </cfRule>
  </conditionalFormatting>
  <conditionalFormatting sqref="H49">
    <cfRule type="cellIs" dxfId="5" priority="1084" operator="greaterThan">
      <formula>200</formula>
    </cfRule>
  </conditionalFormatting>
  <conditionalFormatting sqref="H49">
    <cfRule type="cellIs" dxfId="6" priority="1085" operator="greaterThan">
      <formula>150</formula>
    </cfRule>
  </conditionalFormatting>
  <conditionalFormatting sqref="H50">
    <cfRule type="cellIs" dxfId="4" priority="1086" operator="greaterThan">
      <formula>250</formula>
    </cfRule>
  </conditionalFormatting>
  <conditionalFormatting sqref="H50">
    <cfRule type="cellIs" dxfId="5" priority="1087" operator="greaterThan">
      <formula>200</formula>
    </cfRule>
  </conditionalFormatting>
  <conditionalFormatting sqref="H50">
    <cfRule type="cellIs" dxfId="6" priority="1088" operator="greaterThan">
      <formula>150</formula>
    </cfRule>
  </conditionalFormatting>
  <conditionalFormatting sqref="H51">
    <cfRule type="cellIs" dxfId="4" priority="1089" operator="greaterThan">
      <formula>250</formula>
    </cfRule>
  </conditionalFormatting>
  <conditionalFormatting sqref="H51">
    <cfRule type="cellIs" dxfId="5" priority="1090" operator="greaterThan">
      <formula>200</formula>
    </cfRule>
  </conditionalFormatting>
  <conditionalFormatting sqref="H51">
    <cfRule type="cellIs" dxfId="6" priority="1091" operator="greaterThan">
      <formula>150</formula>
    </cfRule>
  </conditionalFormatting>
  <conditionalFormatting sqref="H52">
    <cfRule type="cellIs" dxfId="4" priority="1092" operator="greaterThan">
      <formula>250</formula>
    </cfRule>
  </conditionalFormatting>
  <conditionalFormatting sqref="H52">
    <cfRule type="cellIs" dxfId="5" priority="1093" operator="greaterThan">
      <formula>200</formula>
    </cfRule>
  </conditionalFormatting>
  <conditionalFormatting sqref="H52">
    <cfRule type="cellIs" dxfId="6" priority="1094" operator="greaterThan">
      <formula>150</formula>
    </cfRule>
  </conditionalFormatting>
  <conditionalFormatting sqref="H53">
    <cfRule type="cellIs" dxfId="4" priority="1095" operator="greaterThan">
      <formula>250</formula>
    </cfRule>
  </conditionalFormatting>
  <conditionalFormatting sqref="H53">
    <cfRule type="cellIs" dxfId="5" priority="1096" operator="greaterThan">
      <formula>200</formula>
    </cfRule>
  </conditionalFormatting>
  <conditionalFormatting sqref="H53">
    <cfRule type="cellIs" dxfId="6" priority="1097" operator="greaterThan">
      <formula>150</formula>
    </cfRule>
  </conditionalFormatting>
  <conditionalFormatting sqref="H54">
    <cfRule type="cellIs" dxfId="4" priority="1098" operator="greaterThan">
      <formula>250</formula>
    </cfRule>
  </conditionalFormatting>
  <conditionalFormatting sqref="H54">
    <cfRule type="cellIs" dxfId="5" priority="1099" operator="greaterThan">
      <formula>200</formula>
    </cfRule>
  </conditionalFormatting>
  <conditionalFormatting sqref="H54">
    <cfRule type="cellIs" dxfId="6" priority="1100" operator="greaterThan">
      <formula>150</formula>
    </cfRule>
  </conditionalFormatting>
  <conditionalFormatting sqref="H55">
    <cfRule type="cellIs" dxfId="4" priority="1101" operator="greaterThan">
      <formula>250</formula>
    </cfRule>
  </conditionalFormatting>
  <conditionalFormatting sqref="H55">
    <cfRule type="cellIs" dxfId="5" priority="1102" operator="greaterThan">
      <formula>200</formula>
    </cfRule>
  </conditionalFormatting>
  <conditionalFormatting sqref="H55">
    <cfRule type="cellIs" dxfId="6" priority="1103" operator="greaterThan">
      <formula>150</formula>
    </cfRule>
  </conditionalFormatting>
  <conditionalFormatting sqref="H56">
    <cfRule type="cellIs" dxfId="4" priority="1104" operator="greaterThan">
      <formula>250</formula>
    </cfRule>
  </conditionalFormatting>
  <conditionalFormatting sqref="H56">
    <cfRule type="cellIs" dxfId="5" priority="1105" operator="greaterThan">
      <formula>200</formula>
    </cfRule>
  </conditionalFormatting>
  <conditionalFormatting sqref="H56">
    <cfRule type="cellIs" dxfId="6" priority="1106" operator="greaterThan">
      <formula>150</formula>
    </cfRule>
  </conditionalFormatting>
  <conditionalFormatting sqref="H57">
    <cfRule type="cellIs" dxfId="4" priority="1107" operator="greaterThan">
      <formula>250</formula>
    </cfRule>
  </conditionalFormatting>
  <conditionalFormatting sqref="H57">
    <cfRule type="cellIs" dxfId="5" priority="1108" operator="greaterThan">
      <formula>200</formula>
    </cfRule>
  </conditionalFormatting>
  <conditionalFormatting sqref="H57">
    <cfRule type="cellIs" dxfId="6" priority="1109" operator="greaterThan">
      <formula>150</formula>
    </cfRule>
  </conditionalFormatting>
  <conditionalFormatting sqref="H58">
    <cfRule type="cellIs" dxfId="4" priority="1110" operator="greaterThan">
      <formula>250</formula>
    </cfRule>
  </conditionalFormatting>
  <conditionalFormatting sqref="H58">
    <cfRule type="cellIs" dxfId="5" priority="1111" operator="greaterThan">
      <formula>200</formula>
    </cfRule>
  </conditionalFormatting>
  <conditionalFormatting sqref="H58">
    <cfRule type="cellIs" dxfId="6" priority="1112" operator="greaterThan">
      <formula>150</formula>
    </cfRule>
  </conditionalFormatting>
  <conditionalFormatting sqref="H59">
    <cfRule type="cellIs" dxfId="4" priority="1113" operator="greaterThan">
      <formula>250</formula>
    </cfRule>
  </conditionalFormatting>
  <conditionalFormatting sqref="H59">
    <cfRule type="cellIs" dxfId="5" priority="1114" operator="greaterThan">
      <formula>200</formula>
    </cfRule>
  </conditionalFormatting>
  <conditionalFormatting sqref="H59">
    <cfRule type="cellIs" dxfId="6" priority="1115" operator="greaterThan">
      <formula>150</formula>
    </cfRule>
  </conditionalFormatting>
  <conditionalFormatting sqref="H60">
    <cfRule type="cellIs" dxfId="4" priority="1116" operator="greaterThan">
      <formula>250</formula>
    </cfRule>
  </conditionalFormatting>
  <conditionalFormatting sqref="H60">
    <cfRule type="cellIs" dxfId="5" priority="1117" operator="greaterThan">
      <formula>200</formula>
    </cfRule>
  </conditionalFormatting>
  <conditionalFormatting sqref="H60">
    <cfRule type="cellIs" dxfId="6" priority="1118" operator="greaterThan">
      <formula>150</formula>
    </cfRule>
  </conditionalFormatting>
  <conditionalFormatting sqref="H61">
    <cfRule type="cellIs" dxfId="4" priority="1119" operator="greaterThan">
      <formula>250</formula>
    </cfRule>
  </conditionalFormatting>
  <conditionalFormatting sqref="H61">
    <cfRule type="cellIs" dxfId="5" priority="1120" operator="greaterThan">
      <formula>200</formula>
    </cfRule>
  </conditionalFormatting>
  <conditionalFormatting sqref="H61">
    <cfRule type="cellIs" dxfId="6" priority="1121" operator="greaterThan">
      <formula>150</formula>
    </cfRule>
  </conditionalFormatting>
  <conditionalFormatting sqref="H62">
    <cfRule type="cellIs" dxfId="4" priority="1122" operator="greaterThan">
      <formula>250</formula>
    </cfRule>
  </conditionalFormatting>
  <conditionalFormatting sqref="H62">
    <cfRule type="cellIs" dxfId="5" priority="1123" operator="greaterThan">
      <formula>200</formula>
    </cfRule>
  </conditionalFormatting>
  <conditionalFormatting sqref="H62">
    <cfRule type="cellIs" dxfId="6" priority="1124" operator="greaterThan">
      <formula>150</formula>
    </cfRule>
  </conditionalFormatting>
  <conditionalFormatting sqref="H63">
    <cfRule type="cellIs" dxfId="4" priority="1125" operator="greaterThan">
      <formula>250</formula>
    </cfRule>
  </conditionalFormatting>
  <conditionalFormatting sqref="H63">
    <cfRule type="cellIs" dxfId="5" priority="1126" operator="greaterThan">
      <formula>200</formula>
    </cfRule>
  </conditionalFormatting>
  <conditionalFormatting sqref="H63">
    <cfRule type="cellIs" dxfId="6" priority="1127" operator="greaterThan">
      <formula>150</formula>
    </cfRule>
  </conditionalFormatting>
  <conditionalFormatting sqref="H64">
    <cfRule type="cellIs" dxfId="4" priority="1128" operator="greaterThan">
      <formula>250</formula>
    </cfRule>
  </conditionalFormatting>
  <conditionalFormatting sqref="H64">
    <cfRule type="cellIs" dxfId="5" priority="1129" operator="greaterThan">
      <formula>200</formula>
    </cfRule>
  </conditionalFormatting>
  <conditionalFormatting sqref="H64">
    <cfRule type="cellIs" dxfId="6" priority="1130" operator="greaterThan">
      <formula>150</formula>
    </cfRule>
  </conditionalFormatting>
  <conditionalFormatting sqref="H65">
    <cfRule type="cellIs" dxfId="4" priority="1131" operator="greaterThan">
      <formula>250</formula>
    </cfRule>
  </conditionalFormatting>
  <conditionalFormatting sqref="H65">
    <cfRule type="cellIs" dxfId="5" priority="1132" operator="greaterThan">
      <formula>200</formula>
    </cfRule>
  </conditionalFormatting>
  <conditionalFormatting sqref="H65">
    <cfRule type="cellIs" dxfId="6" priority="1133" operator="greaterThan">
      <formula>150</formula>
    </cfRule>
  </conditionalFormatting>
  <conditionalFormatting sqref="H66">
    <cfRule type="cellIs" dxfId="4" priority="1134" operator="greaterThan">
      <formula>250</formula>
    </cfRule>
  </conditionalFormatting>
  <conditionalFormatting sqref="H66">
    <cfRule type="cellIs" dxfId="5" priority="1135" operator="greaterThan">
      <formula>200</formula>
    </cfRule>
  </conditionalFormatting>
  <conditionalFormatting sqref="H66">
    <cfRule type="cellIs" dxfId="6" priority="1136" operator="greaterThan">
      <formula>150</formula>
    </cfRule>
  </conditionalFormatting>
  <conditionalFormatting sqref="H67">
    <cfRule type="cellIs" dxfId="4" priority="1137" operator="greaterThan">
      <formula>250</formula>
    </cfRule>
  </conditionalFormatting>
  <conditionalFormatting sqref="H67">
    <cfRule type="cellIs" dxfId="5" priority="1138" operator="greaterThan">
      <formula>200</formula>
    </cfRule>
  </conditionalFormatting>
  <conditionalFormatting sqref="H67">
    <cfRule type="cellIs" dxfId="6" priority="1139" operator="greaterThan">
      <formula>150</formula>
    </cfRule>
  </conditionalFormatting>
  <conditionalFormatting sqref="H68">
    <cfRule type="cellIs" dxfId="4" priority="1140" operator="greaterThan">
      <formula>250</formula>
    </cfRule>
  </conditionalFormatting>
  <conditionalFormatting sqref="H68">
    <cfRule type="cellIs" dxfId="5" priority="1141" operator="greaterThan">
      <formula>200</formula>
    </cfRule>
  </conditionalFormatting>
  <conditionalFormatting sqref="H68">
    <cfRule type="cellIs" dxfId="6" priority="1142" operator="greaterThan">
      <formula>150</formula>
    </cfRule>
  </conditionalFormatting>
  <conditionalFormatting sqref="H69">
    <cfRule type="cellIs" dxfId="4" priority="1143" operator="greaterThan">
      <formula>250</formula>
    </cfRule>
  </conditionalFormatting>
  <conditionalFormatting sqref="H69">
    <cfRule type="cellIs" dxfId="5" priority="1144" operator="greaterThan">
      <formula>200</formula>
    </cfRule>
  </conditionalFormatting>
  <conditionalFormatting sqref="H69">
    <cfRule type="cellIs" dxfId="6" priority="1145" operator="greaterThan">
      <formula>150</formula>
    </cfRule>
  </conditionalFormatting>
  <conditionalFormatting sqref="H70">
    <cfRule type="cellIs" dxfId="4" priority="1146" operator="greaterThan">
      <formula>250</formula>
    </cfRule>
  </conditionalFormatting>
  <conditionalFormatting sqref="H70">
    <cfRule type="cellIs" dxfId="5" priority="1147" operator="greaterThan">
      <formula>200</formula>
    </cfRule>
  </conditionalFormatting>
  <conditionalFormatting sqref="H70">
    <cfRule type="cellIs" dxfId="6" priority="1148" operator="greaterThan">
      <formula>150</formula>
    </cfRule>
  </conditionalFormatting>
  <conditionalFormatting sqref="H71">
    <cfRule type="cellIs" dxfId="4" priority="1149" operator="greaterThan">
      <formula>250</formula>
    </cfRule>
  </conditionalFormatting>
  <conditionalFormatting sqref="H71">
    <cfRule type="cellIs" dxfId="5" priority="1150" operator="greaterThan">
      <formula>200</formula>
    </cfRule>
  </conditionalFormatting>
  <conditionalFormatting sqref="H71">
    <cfRule type="cellIs" dxfId="6" priority="1151" operator="greaterThan">
      <formula>150</formula>
    </cfRule>
  </conditionalFormatting>
  <conditionalFormatting sqref="H72">
    <cfRule type="cellIs" dxfId="4" priority="1152" operator="greaterThan">
      <formula>250</formula>
    </cfRule>
  </conditionalFormatting>
  <conditionalFormatting sqref="H72">
    <cfRule type="cellIs" dxfId="5" priority="1153" operator="greaterThan">
      <formula>200</formula>
    </cfRule>
  </conditionalFormatting>
  <conditionalFormatting sqref="H72">
    <cfRule type="cellIs" dxfId="6" priority="1154" operator="greaterThan">
      <formula>150</formula>
    </cfRule>
  </conditionalFormatting>
  <conditionalFormatting sqref="H73">
    <cfRule type="cellIs" dxfId="4" priority="1155" operator="greaterThan">
      <formula>250</formula>
    </cfRule>
  </conditionalFormatting>
  <conditionalFormatting sqref="H73">
    <cfRule type="cellIs" dxfId="5" priority="1156" operator="greaterThan">
      <formula>200</formula>
    </cfRule>
  </conditionalFormatting>
  <conditionalFormatting sqref="H73">
    <cfRule type="cellIs" dxfId="6" priority="1157" operator="greaterThan">
      <formula>150</formula>
    </cfRule>
  </conditionalFormatting>
  <conditionalFormatting sqref="H74">
    <cfRule type="cellIs" dxfId="4" priority="1158" operator="greaterThan">
      <formula>250</formula>
    </cfRule>
  </conditionalFormatting>
  <conditionalFormatting sqref="H74">
    <cfRule type="cellIs" dxfId="5" priority="1159" operator="greaterThan">
      <formula>200</formula>
    </cfRule>
  </conditionalFormatting>
  <conditionalFormatting sqref="H74">
    <cfRule type="cellIs" dxfId="6" priority="1160" operator="greaterThan">
      <formula>150</formula>
    </cfRule>
  </conditionalFormatting>
  <conditionalFormatting sqref="H75">
    <cfRule type="cellIs" dxfId="4" priority="1161" operator="greaterThan">
      <formula>250</formula>
    </cfRule>
  </conditionalFormatting>
  <conditionalFormatting sqref="H75">
    <cfRule type="cellIs" dxfId="5" priority="1162" operator="greaterThan">
      <formula>200</formula>
    </cfRule>
  </conditionalFormatting>
  <conditionalFormatting sqref="H75">
    <cfRule type="cellIs" dxfId="6" priority="1163" operator="greaterThan">
      <formula>150</formula>
    </cfRule>
  </conditionalFormatting>
  <conditionalFormatting sqref="H76">
    <cfRule type="cellIs" dxfId="4" priority="1164" operator="greaterThan">
      <formula>250</formula>
    </cfRule>
  </conditionalFormatting>
  <conditionalFormatting sqref="H76">
    <cfRule type="cellIs" dxfId="5" priority="1165" operator="greaterThan">
      <formula>200</formula>
    </cfRule>
  </conditionalFormatting>
  <conditionalFormatting sqref="H76">
    <cfRule type="cellIs" dxfId="6" priority="1166" operator="greaterThan">
      <formula>150</formula>
    </cfRule>
  </conditionalFormatting>
  <conditionalFormatting sqref="H77">
    <cfRule type="cellIs" dxfId="4" priority="1167" operator="greaterThan">
      <formula>250</formula>
    </cfRule>
  </conditionalFormatting>
  <conditionalFormatting sqref="H77">
    <cfRule type="cellIs" dxfId="5" priority="1168" operator="greaterThan">
      <formula>200</formula>
    </cfRule>
  </conditionalFormatting>
  <conditionalFormatting sqref="H77">
    <cfRule type="cellIs" dxfId="6" priority="1169" operator="greaterThan">
      <formula>150</formula>
    </cfRule>
  </conditionalFormatting>
  <conditionalFormatting sqref="H78">
    <cfRule type="cellIs" dxfId="4" priority="1170" operator="greaterThan">
      <formula>250</formula>
    </cfRule>
  </conditionalFormatting>
  <conditionalFormatting sqref="H78">
    <cfRule type="cellIs" dxfId="5" priority="1171" operator="greaterThan">
      <formula>200</formula>
    </cfRule>
  </conditionalFormatting>
  <conditionalFormatting sqref="H78">
    <cfRule type="cellIs" dxfId="6" priority="1172" operator="greaterThan">
      <formula>150</formula>
    </cfRule>
  </conditionalFormatting>
  <conditionalFormatting sqref="H79">
    <cfRule type="cellIs" dxfId="4" priority="1173" operator="greaterThan">
      <formula>250</formula>
    </cfRule>
  </conditionalFormatting>
  <conditionalFormatting sqref="H79">
    <cfRule type="cellIs" dxfId="5" priority="1174" operator="greaterThan">
      <formula>200</formula>
    </cfRule>
  </conditionalFormatting>
  <conditionalFormatting sqref="H79">
    <cfRule type="cellIs" dxfId="6" priority="1175" operator="greaterThan">
      <formula>150</formula>
    </cfRule>
  </conditionalFormatting>
  <conditionalFormatting sqref="H80">
    <cfRule type="cellIs" dxfId="4" priority="1176" operator="greaterThan">
      <formula>250</formula>
    </cfRule>
  </conditionalFormatting>
  <conditionalFormatting sqref="H80">
    <cfRule type="cellIs" dxfId="5" priority="1177" operator="greaterThan">
      <formula>200</formula>
    </cfRule>
  </conditionalFormatting>
  <conditionalFormatting sqref="H80">
    <cfRule type="cellIs" dxfId="6" priority="1178" operator="greaterThan">
      <formula>150</formula>
    </cfRule>
  </conditionalFormatting>
  <conditionalFormatting sqref="H81">
    <cfRule type="cellIs" dxfId="4" priority="1179" operator="greaterThan">
      <formula>250</formula>
    </cfRule>
  </conditionalFormatting>
  <conditionalFormatting sqref="H81">
    <cfRule type="cellIs" dxfId="5" priority="1180" operator="greaterThan">
      <formula>200</formula>
    </cfRule>
  </conditionalFormatting>
  <conditionalFormatting sqref="H81">
    <cfRule type="cellIs" dxfId="6" priority="1181" operator="greaterThan">
      <formula>150</formula>
    </cfRule>
  </conditionalFormatting>
  <conditionalFormatting sqref="H82">
    <cfRule type="cellIs" dxfId="4" priority="1182" operator="greaterThan">
      <formula>250</formula>
    </cfRule>
  </conditionalFormatting>
  <conditionalFormatting sqref="H82">
    <cfRule type="cellIs" dxfId="5" priority="1183" operator="greaterThan">
      <formula>200</formula>
    </cfRule>
  </conditionalFormatting>
  <conditionalFormatting sqref="H82">
    <cfRule type="cellIs" dxfId="6" priority="1184" operator="greaterThan">
      <formula>150</formula>
    </cfRule>
  </conditionalFormatting>
  <conditionalFormatting sqref="H83">
    <cfRule type="cellIs" dxfId="4" priority="1185" operator="greaterThan">
      <formula>250</formula>
    </cfRule>
  </conditionalFormatting>
  <conditionalFormatting sqref="H83">
    <cfRule type="cellIs" dxfId="5" priority="1186" operator="greaterThan">
      <formula>200</formula>
    </cfRule>
  </conditionalFormatting>
  <conditionalFormatting sqref="H83">
    <cfRule type="cellIs" dxfId="6" priority="1187" operator="greaterThan">
      <formula>150</formula>
    </cfRule>
  </conditionalFormatting>
  <conditionalFormatting sqref="H84">
    <cfRule type="cellIs" dxfId="4" priority="1188" operator="greaterThan">
      <formula>250</formula>
    </cfRule>
  </conditionalFormatting>
  <conditionalFormatting sqref="H84">
    <cfRule type="cellIs" dxfId="5" priority="1189" operator="greaterThan">
      <formula>200</formula>
    </cfRule>
  </conditionalFormatting>
  <conditionalFormatting sqref="H84">
    <cfRule type="cellIs" dxfId="6" priority="1190" operator="greaterThan">
      <formula>150</formula>
    </cfRule>
  </conditionalFormatting>
  <conditionalFormatting sqref="H85">
    <cfRule type="cellIs" dxfId="4" priority="1191" operator="greaterThan">
      <formula>250</formula>
    </cfRule>
  </conditionalFormatting>
  <conditionalFormatting sqref="H85">
    <cfRule type="cellIs" dxfId="5" priority="1192" operator="greaterThan">
      <formula>200</formula>
    </cfRule>
  </conditionalFormatting>
  <conditionalFormatting sqref="H85">
    <cfRule type="cellIs" dxfId="6" priority="1193" operator="greaterThan">
      <formula>150</formula>
    </cfRule>
  </conditionalFormatting>
  <conditionalFormatting sqref="H86">
    <cfRule type="cellIs" dxfId="4" priority="1194" operator="greaterThan">
      <formula>250</formula>
    </cfRule>
  </conditionalFormatting>
  <conditionalFormatting sqref="H86">
    <cfRule type="cellIs" dxfId="5" priority="1195" operator="greaterThan">
      <formula>200</formula>
    </cfRule>
  </conditionalFormatting>
  <conditionalFormatting sqref="H86">
    <cfRule type="cellIs" dxfId="6" priority="1196" operator="greaterThan">
      <formula>150</formula>
    </cfRule>
  </conditionalFormatting>
  <conditionalFormatting sqref="H87">
    <cfRule type="cellIs" dxfId="4" priority="1197" operator="greaterThan">
      <formula>250</formula>
    </cfRule>
  </conditionalFormatting>
  <conditionalFormatting sqref="H87">
    <cfRule type="cellIs" dxfId="5" priority="1198" operator="greaterThan">
      <formula>200</formula>
    </cfRule>
  </conditionalFormatting>
  <conditionalFormatting sqref="H87">
    <cfRule type="cellIs" dxfId="6" priority="1199" operator="greaterThan">
      <formula>150</formula>
    </cfRule>
  </conditionalFormatting>
  <conditionalFormatting sqref="H88">
    <cfRule type="cellIs" dxfId="4" priority="1200" operator="greaterThan">
      <formula>250</formula>
    </cfRule>
  </conditionalFormatting>
  <conditionalFormatting sqref="H88">
    <cfRule type="cellIs" dxfId="5" priority="1201" operator="greaterThan">
      <formula>200</formula>
    </cfRule>
  </conditionalFormatting>
  <conditionalFormatting sqref="H88">
    <cfRule type="cellIs" dxfId="6" priority="1202" operator="greaterThan">
      <formula>150</formula>
    </cfRule>
  </conditionalFormatting>
  <conditionalFormatting sqref="H89">
    <cfRule type="cellIs" dxfId="4" priority="1203" operator="greaterThan">
      <formula>250</formula>
    </cfRule>
  </conditionalFormatting>
  <conditionalFormatting sqref="H89">
    <cfRule type="cellIs" dxfId="5" priority="1204" operator="greaterThan">
      <formula>200</formula>
    </cfRule>
  </conditionalFormatting>
  <conditionalFormatting sqref="H89">
    <cfRule type="cellIs" dxfId="6" priority="1205" operator="greaterThan">
      <formula>150</formula>
    </cfRule>
  </conditionalFormatting>
  <conditionalFormatting sqref="H90">
    <cfRule type="cellIs" dxfId="4" priority="1206" operator="greaterThan">
      <formula>250</formula>
    </cfRule>
  </conditionalFormatting>
  <conditionalFormatting sqref="H90">
    <cfRule type="cellIs" dxfId="5" priority="1207" operator="greaterThan">
      <formula>200</formula>
    </cfRule>
  </conditionalFormatting>
  <conditionalFormatting sqref="H90">
    <cfRule type="cellIs" dxfId="6" priority="1208" operator="greaterThan">
      <formula>150</formula>
    </cfRule>
  </conditionalFormatting>
  <conditionalFormatting sqref="H91">
    <cfRule type="cellIs" dxfId="4" priority="1209" operator="greaterThan">
      <formula>250</formula>
    </cfRule>
  </conditionalFormatting>
  <conditionalFormatting sqref="H91">
    <cfRule type="cellIs" dxfId="5" priority="1210" operator="greaterThan">
      <formula>200</formula>
    </cfRule>
  </conditionalFormatting>
  <conditionalFormatting sqref="H91">
    <cfRule type="cellIs" dxfId="6" priority="1211" operator="greaterThan">
      <formula>150</formula>
    </cfRule>
  </conditionalFormatting>
  <conditionalFormatting sqref="H92">
    <cfRule type="cellIs" dxfId="4" priority="1212" operator="greaterThan">
      <formula>250</formula>
    </cfRule>
  </conditionalFormatting>
  <conditionalFormatting sqref="H92">
    <cfRule type="cellIs" dxfId="5" priority="1213" operator="greaterThan">
      <formula>200</formula>
    </cfRule>
  </conditionalFormatting>
  <conditionalFormatting sqref="H92">
    <cfRule type="cellIs" dxfId="6" priority="1214" operator="greaterThan">
      <formula>150</formula>
    </cfRule>
  </conditionalFormatting>
  <conditionalFormatting sqref="H93">
    <cfRule type="cellIs" dxfId="4" priority="1215" operator="greaterThan">
      <formula>250</formula>
    </cfRule>
  </conditionalFormatting>
  <conditionalFormatting sqref="H93">
    <cfRule type="cellIs" dxfId="5" priority="1216" operator="greaterThan">
      <formula>200</formula>
    </cfRule>
  </conditionalFormatting>
  <conditionalFormatting sqref="H93">
    <cfRule type="cellIs" dxfId="6" priority="1217" operator="greaterThan">
      <formula>150</formula>
    </cfRule>
  </conditionalFormatting>
  <conditionalFormatting sqref="H94">
    <cfRule type="cellIs" dxfId="4" priority="1218" operator="greaterThan">
      <formula>250</formula>
    </cfRule>
  </conditionalFormatting>
  <conditionalFormatting sqref="H94">
    <cfRule type="cellIs" dxfId="5" priority="1219" operator="greaterThan">
      <formula>200</formula>
    </cfRule>
  </conditionalFormatting>
  <conditionalFormatting sqref="H94">
    <cfRule type="cellIs" dxfId="6" priority="1220" operator="greaterThan">
      <formula>150</formula>
    </cfRule>
  </conditionalFormatting>
  <conditionalFormatting sqref="H95">
    <cfRule type="cellIs" dxfId="4" priority="1221" operator="greaterThan">
      <formula>250</formula>
    </cfRule>
  </conditionalFormatting>
  <conditionalFormatting sqref="H95">
    <cfRule type="cellIs" dxfId="5" priority="1222" operator="greaterThan">
      <formula>200</formula>
    </cfRule>
  </conditionalFormatting>
  <conditionalFormatting sqref="H95">
    <cfRule type="cellIs" dxfId="6" priority="1223" operator="greaterThan">
      <formula>150</formula>
    </cfRule>
  </conditionalFormatting>
  <conditionalFormatting sqref="H96">
    <cfRule type="cellIs" dxfId="4" priority="1224" operator="greaterThan">
      <formula>250</formula>
    </cfRule>
  </conditionalFormatting>
  <conditionalFormatting sqref="H96">
    <cfRule type="cellIs" dxfId="5" priority="1225" operator="greaterThan">
      <formula>200</formula>
    </cfRule>
  </conditionalFormatting>
  <conditionalFormatting sqref="H96">
    <cfRule type="cellIs" dxfId="6" priority="1226" operator="greaterThan">
      <formula>150</formula>
    </cfRule>
  </conditionalFormatting>
  <conditionalFormatting sqref="H97">
    <cfRule type="cellIs" dxfId="4" priority="1227" operator="greaterThan">
      <formula>250</formula>
    </cfRule>
  </conditionalFormatting>
  <conditionalFormatting sqref="H97">
    <cfRule type="cellIs" dxfId="5" priority="1228" operator="greaterThan">
      <formula>200</formula>
    </cfRule>
  </conditionalFormatting>
  <conditionalFormatting sqref="H97">
    <cfRule type="cellIs" dxfId="6" priority="1229" operator="greaterThan">
      <formula>150</formula>
    </cfRule>
  </conditionalFormatting>
  <conditionalFormatting sqref="H98">
    <cfRule type="cellIs" dxfId="4" priority="1230" operator="greaterThan">
      <formula>250</formula>
    </cfRule>
  </conditionalFormatting>
  <conditionalFormatting sqref="H98">
    <cfRule type="cellIs" dxfId="5" priority="1231" operator="greaterThan">
      <formula>200</formula>
    </cfRule>
  </conditionalFormatting>
  <conditionalFormatting sqref="H98">
    <cfRule type="cellIs" dxfId="6" priority="1232" operator="greaterThan">
      <formula>150</formula>
    </cfRule>
  </conditionalFormatting>
  <conditionalFormatting sqref="H99">
    <cfRule type="cellIs" dxfId="4" priority="1233" operator="greaterThan">
      <formula>250</formula>
    </cfRule>
  </conditionalFormatting>
  <conditionalFormatting sqref="H99">
    <cfRule type="cellIs" dxfId="5" priority="1234" operator="greaterThan">
      <formula>200</formula>
    </cfRule>
  </conditionalFormatting>
  <conditionalFormatting sqref="H99">
    <cfRule type="cellIs" dxfId="6" priority="1235" operator="greaterThan">
      <formula>150</formula>
    </cfRule>
  </conditionalFormatting>
  <conditionalFormatting sqref="H100">
    <cfRule type="cellIs" dxfId="4" priority="1236" operator="greaterThan">
      <formula>250</formula>
    </cfRule>
  </conditionalFormatting>
  <conditionalFormatting sqref="H100">
    <cfRule type="cellIs" dxfId="5" priority="1237" operator="greaterThan">
      <formula>200</formula>
    </cfRule>
  </conditionalFormatting>
  <conditionalFormatting sqref="H100">
    <cfRule type="cellIs" dxfId="6" priority="1238" operator="greaterThan">
      <formula>150</formula>
    </cfRule>
  </conditionalFormatting>
  <conditionalFormatting sqref="H101">
    <cfRule type="cellIs" dxfId="4" priority="1239" operator="greaterThan">
      <formula>250</formula>
    </cfRule>
  </conditionalFormatting>
  <conditionalFormatting sqref="H101">
    <cfRule type="cellIs" dxfId="5" priority="1240" operator="greaterThan">
      <formula>200</formula>
    </cfRule>
  </conditionalFormatting>
  <conditionalFormatting sqref="H101">
    <cfRule type="cellIs" dxfId="6" priority="1241" operator="greaterThan">
      <formula>150</formula>
    </cfRule>
  </conditionalFormatting>
  <conditionalFormatting sqref="H102">
    <cfRule type="cellIs" dxfId="4" priority="1242" operator="greaterThan">
      <formula>250</formula>
    </cfRule>
  </conditionalFormatting>
  <conditionalFormatting sqref="H102">
    <cfRule type="cellIs" dxfId="5" priority="1243" operator="greaterThan">
      <formula>200</formula>
    </cfRule>
  </conditionalFormatting>
  <conditionalFormatting sqref="H102">
    <cfRule type="cellIs" dxfId="6" priority="1244" operator="greaterThan">
      <formula>150</formula>
    </cfRule>
  </conditionalFormatting>
  <conditionalFormatting sqref="H103">
    <cfRule type="cellIs" dxfId="4" priority="1245" operator="greaterThan">
      <formula>250</formula>
    </cfRule>
  </conditionalFormatting>
  <conditionalFormatting sqref="H103">
    <cfRule type="cellIs" dxfId="5" priority="1246" operator="greaterThan">
      <formula>200</formula>
    </cfRule>
  </conditionalFormatting>
  <conditionalFormatting sqref="H103">
    <cfRule type="cellIs" dxfId="6" priority="1247" operator="greaterThan">
      <formula>150</formula>
    </cfRule>
  </conditionalFormatting>
  <conditionalFormatting sqref="I8">
    <cfRule type="cellIs" dxfId="4" priority="1248" operator="greaterThan">
      <formula>250</formula>
    </cfRule>
  </conditionalFormatting>
  <conditionalFormatting sqref="I8">
    <cfRule type="cellIs" dxfId="5" priority="1249" operator="greaterThan">
      <formula>200</formula>
    </cfRule>
  </conditionalFormatting>
  <conditionalFormatting sqref="I8">
    <cfRule type="cellIs" dxfId="6" priority="1250" operator="greaterThan">
      <formula>150</formula>
    </cfRule>
  </conditionalFormatting>
  <conditionalFormatting sqref="I9">
    <cfRule type="cellIs" dxfId="4" priority="1251" operator="greaterThan">
      <formula>250</formula>
    </cfRule>
  </conditionalFormatting>
  <conditionalFormatting sqref="I9">
    <cfRule type="cellIs" dxfId="5" priority="1252" operator="greaterThan">
      <formula>200</formula>
    </cfRule>
  </conditionalFormatting>
  <conditionalFormatting sqref="I9">
    <cfRule type="cellIs" dxfId="6" priority="1253" operator="greaterThan">
      <formula>150</formula>
    </cfRule>
  </conditionalFormatting>
  <conditionalFormatting sqref="I10">
    <cfRule type="cellIs" dxfId="4" priority="1254" operator="greaterThan">
      <formula>250</formula>
    </cfRule>
  </conditionalFormatting>
  <conditionalFormatting sqref="I10">
    <cfRule type="cellIs" dxfId="5" priority="1255" operator="greaterThan">
      <formula>200</formula>
    </cfRule>
  </conditionalFormatting>
  <conditionalFormatting sqref="I10">
    <cfRule type="cellIs" dxfId="6" priority="1256" operator="greaterThan">
      <formula>150</formula>
    </cfRule>
  </conditionalFormatting>
  <conditionalFormatting sqref="I11">
    <cfRule type="cellIs" dxfId="4" priority="1257" operator="greaterThan">
      <formula>250</formula>
    </cfRule>
  </conditionalFormatting>
  <conditionalFormatting sqref="I11">
    <cfRule type="cellIs" dxfId="5" priority="1258" operator="greaterThan">
      <formula>200</formula>
    </cfRule>
  </conditionalFormatting>
  <conditionalFormatting sqref="I11">
    <cfRule type="cellIs" dxfId="6" priority="1259" operator="greaterThan">
      <formula>150</formula>
    </cfRule>
  </conditionalFormatting>
  <conditionalFormatting sqref="I12">
    <cfRule type="cellIs" dxfId="4" priority="1260" operator="greaterThan">
      <formula>250</formula>
    </cfRule>
  </conditionalFormatting>
  <conditionalFormatting sqref="I12">
    <cfRule type="cellIs" dxfId="5" priority="1261" operator="greaterThan">
      <formula>200</formula>
    </cfRule>
  </conditionalFormatting>
  <conditionalFormatting sqref="I12">
    <cfRule type="cellIs" dxfId="6" priority="1262" operator="greaterThan">
      <formula>150</formula>
    </cfRule>
  </conditionalFormatting>
  <conditionalFormatting sqref="I13">
    <cfRule type="cellIs" dxfId="4" priority="1263" operator="greaterThan">
      <formula>250</formula>
    </cfRule>
  </conditionalFormatting>
  <conditionalFormatting sqref="I13">
    <cfRule type="cellIs" dxfId="5" priority="1264" operator="greaterThan">
      <formula>200</formula>
    </cfRule>
  </conditionalFormatting>
  <conditionalFormatting sqref="I13">
    <cfRule type="cellIs" dxfId="6" priority="1265" operator="greaterThan">
      <formula>150</formula>
    </cfRule>
  </conditionalFormatting>
  <conditionalFormatting sqref="I14">
    <cfRule type="cellIs" dxfId="4" priority="1266" operator="greaterThan">
      <formula>250</formula>
    </cfRule>
  </conditionalFormatting>
  <conditionalFormatting sqref="I14">
    <cfRule type="cellIs" dxfId="5" priority="1267" operator="greaterThan">
      <formula>200</formula>
    </cfRule>
  </conditionalFormatting>
  <conditionalFormatting sqref="I14">
    <cfRule type="cellIs" dxfId="6" priority="1268" operator="greaterThan">
      <formula>150</formula>
    </cfRule>
  </conditionalFormatting>
  <conditionalFormatting sqref="I15">
    <cfRule type="cellIs" dxfId="4" priority="1269" operator="greaterThan">
      <formula>250</formula>
    </cfRule>
  </conditionalFormatting>
  <conditionalFormatting sqref="I15">
    <cfRule type="cellIs" dxfId="5" priority="1270" operator="greaterThan">
      <formula>200</formula>
    </cfRule>
  </conditionalFormatting>
  <conditionalFormatting sqref="I15">
    <cfRule type="cellIs" dxfId="6" priority="1271" operator="greaterThan">
      <formula>150</formula>
    </cfRule>
  </conditionalFormatting>
  <conditionalFormatting sqref="I16">
    <cfRule type="cellIs" dxfId="4" priority="1272" operator="greaterThan">
      <formula>250</formula>
    </cfRule>
  </conditionalFormatting>
  <conditionalFormatting sqref="I16">
    <cfRule type="cellIs" dxfId="5" priority="1273" operator="greaterThan">
      <formula>200</formula>
    </cfRule>
  </conditionalFormatting>
  <conditionalFormatting sqref="I16">
    <cfRule type="cellIs" dxfId="6" priority="1274" operator="greaterThan">
      <formula>150</formula>
    </cfRule>
  </conditionalFormatting>
  <conditionalFormatting sqref="I17">
    <cfRule type="cellIs" dxfId="4" priority="1275" operator="greaterThan">
      <formula>250</formula>
    </cfRule>
  </conditionalFormatting>
  <conditionalFormatting sqref="I17">
    <cfRule type="cellIs" dxfId="5" priority="1276" operator="greaterThan">
      <formula>200</formula>
    </cfRule>
  </conditionalFormatting>
  <conditionalFormatting sqref="I17">
    <cfRule type="cellIs" dxfId="6" priority="1277" operator="greaterThan">
      <formula>150</formula>
    </cfRule>
  </conditionalFormatting>
  <conditionalFormatting sqref="I18">
    <cfRule type="cellIs" dxfId="4" priority="1278" operator="greaterThan">
      <formula>250</formula>
    </cfRule>
  </conditionalFormatting>
  <conditionalFormatting sqref="I18">
    <cfRule type="cellIs" dxfId="5" priority="1279" operator="greaterThan">
      <formula>200</formula>
    </cfRule>
  </conditionalFormatting>
  <conditionalFormatting sqref="I18">
    <cfRule type="cellIs" dxfId="6" priority="1280" operator="greaterThan">
      <formula>150</formula>
    </cfRule>
  </conditionalFormatting>
  <conditionalFormatting sqref="I19">
    <cfRule type="cellIs" dxfId="4" priority="1281" operator="greaterThan">
      <formula>250</formula>
    </cfRule>
  </conditionalFormatting>
  <conditionalFormatting sqref="I19">
    <cfRule type="cellIs" dxfId="5" priority="1282" operator="greaterThan">
      <formula>200</formula>
    </cfRule>
  </conditionalFormatting>
  <conditionalFormatting sqref="I19">
    <cfRule type="cellIs" dxfId="6" priority="1283" operator="greaterThan">
      <formula>150</formula>
    </cfRule>
  </conditionalFormatting>
  <conditionalFormatting sqref="I20">
    <cfRule type="cellIs" dxfId="4" priority="1284" operator="greaterThan">
      <formula>250</formula>
    </cfRule>
  </conditionalFormatting>
  <conditionalFormatting sqref="I20">
    <cfRule type="cellIs" dxfId="5" priority="1285" operator="greaterThan">
      <formula>200</formula>
    </cfRule>
  </conditionalFormatting>
  <conditionalFormatting sqref="I20">
    <cfRule type="cellIs" dxfId="6" priority="1286" operator="greaterThan">
      <formula>150</formula>
    </cfRule>
  </conditionalFormatting>
  <conditionalFormatting sqref="I21">
    <cfRule type="cellIs" dxfId="4" priority="1287" operator="greaterThan">
      <formula>250</formula>
    </cfRule>
  </conditionalFormatting>
  <conditionalFormatting sqref="I21">
    <cfRule type="cellIs" dxfId="5" priority="1288" operator="greaterThan">
      <formula>200</formula>
    </cfRule>
  </conditionalFormatting>
  <conditionalFormatting sqref="I21">
    <cfRule type="cellIs" dxfId="6" priority="1289" operator="greaterThan">
      <formula>150</formula>
    </cfRule>
  </conditionalFormatting>
  <conditionalFormatting sqref="I22">
    <cfRule type="cellIs" dxfId="4" priority="1290" operator="greaterThan">
      <formula>250</formula>
    </cfRule>
  </conditionalFormatting>
  <conditionalFormatting sqref="I22">
    <cfRule type="cellIs" dxfId="5" priority="1291" operator="greaterThan">
      <formula>200</formula>
    </cfRule>
  </conditionalFormatting>
  <conditionalFormatting sqref="I22">
    <cfRule type="cellIs" dxfId="6" priority="1292" operator="greaterThan">
      <formula>150</formula>
    </cfRule>
  </conditionalFormatting>
  <conditionalFormatting sqref="I23">
    <cfRule type="cellIs" dxfId="4" priority="1293" operator="greaterThan">
      <formula>250</formula>
    </cfRule>
  </conditionalFormatting>
  <conditionalFormatting sqref="I23">
    <cfRule type="cellIs" dxfId="5" priority="1294" operator="greaterThan">
      <formula>200</formula>
    </cfRule>
  </conditionalFormatting>
  <conditionalFormatting sqref="I23">
    <cfRule type="cellIs" dxfId="6" priority="1295" operator="greaterThan">
      <formula>150</formula>
    </cfRule>
  </conditionalFormatting>
  <conditionalFormatting sqref="I24">
    <cfRule type="cellIs" dxfId="4" priority="1296" operator="greaterThan">
      <formula>250</formula>
    </cfRule>
  </conditionalFormatting>
  <conditionalFormatting sqref="I24">
    <cfRule type="cellIs" dxfId="5" priority="1297" operator="greaterThan">
      <formula>200</formula>
    </cfRule>
  </conditionalFormatting>
  <conditionalFormatting sqref="I24">
    <cfRule type="cellIs" dxfId="6" priority="1298" operator="greaterThan">
      <formula>150</formula>
    </cfRule>
  </conditionalFormatting>
  <conditionalFormatting sqref="I25">
    <cfRule type="cellIs" dxfId="4" priority="1299" operator="greaterThan">
      <formula>250</formula>
    </cfRule>
  </conditionalFormatting>
  <conditionalFormatting sqref="I25">
    <cfRule type="cellIs" dxfId="5" priority="1300" operator="greaterThan">
      <formula>200</formula>
    </cfRule>
  </conditionalFormatting>
  <conditionalFormatting sqref="I25">
    <cfRule type="cellIs" dxfId="6" priority="1301" operator="greaterThan">
      <formula>150</formula>
    </cfRule>
  </conditionalFormatting>
  <conditionalFormatting sqref="I26">
    <cfRule type="cellIs" dxfId="4" priority="1302" operator="greaterThan">
      <formula>250</formula>
    </cfRule>
  </conditionalFormatting>
  <conditionalFormatting sqref="I26">
    <cfRule type="cellIs" dxfId="5" priority="1303" operator="greaterThan">
      <formula>200</formula>
    </cfRule>
  </conditionalFormatting>
  <conditionalFormatting sqref="I26">
    <cfRule type="cellIs" dxfId="6" priority="1304" operator="greaterThan">
      <formula>150</formula>
    </cfRule>
  </conditionalFormatting>
  <conditionalFormatting sqref="I27">
    <cfRule type="cellIs" dxfId="4" priority="1305" operator="greaterThan">
      <formula>250</formula>
    </cfRule>
  </conditionalFormatting>
  <conditionalFormatting sqref="I27">
    <cfRule type="cellIs" dxfId="5" priority="1306" operator="greaterThan">
      <formula>200</formula>
    </cfRule>
  </conditionalFormatting>
  <conditionalFormatting sqref="I27">
    <cfRule type="cellIs" dxfId="6" priority="1307" operator="greaterThan">
      <formula>150</formula>
    </cfRule>
  </conditionalFormatting>
  <conditionalFormatting sqref="I28">
    <cfRule type="cellIs" dxfId="4" priority="1308" operator="greaterThan">
      <formula>250</formula>
    </cfRule>
  </conditionalFormatting>
  <conditionalFormatting sqref="I28">
    <cfRule type="cellIs" dxfId="5" priority="1309" operator="greaterThan">
      <formula>200</formula>
    </cfRule>
  </conditionalFormatting>
  <conditionalFormatting sqref="I28">
    <cfRule type="cellIs" dxfId="6" priority="1310" operator="greaterThan">
      <formula>150</formula>
    </cfRule>
  </conditionalFormatting>
  <conditionalFormatting sqref="I29">
    <cfRule type="cellIs" dxfId="4" priority="1311" operator="greaterThan">
      <formula>250</formula>
    </cfRule>
  </conditionalFormatting>
  <conditionalFormatting sqref="I29">
    <cfRule type="cellIs" dxfId="5" priority="1312" operator="greaterThan">
      <formula>200</formula>
    </cfRule>
  </conditionalFormatting>
  <conditionalFormatting sqref="I29">
    <cfRule type="cellIs" dxfId="6" priority="1313" operator="greaterThan">
      <formula>150</formula>
    </cfRule>
  </conditionalFormatting>
  <conditionalFormatting sqref="I30">
    <cfRule type="cellIs" dxfId="4" priority="1314" operator="greaterThan">
      <formula>250</formula>
    </cfRule>
  </conditionalFormatting>
  <conditionalFormatting sqref="I30">
    <cfRule type="cellIs" dxfId="5" priority="1315" operator="greaterThan">
      <formula>200</formula>
    </cfRule>
  </conditionalFormatting>
  <conditionalFormatting sqref="I30">
    <cfRule type="cellIs" dxfId="6" priority="1316" operator="greaterThan">
      <formula>150</formula>
    </cfRule>
  </conditionalFormatting>
  <conditionalFormatting sqref="I31">
    <cfRule type="cellIs" dxfId="4" priority="1317" operator="greaterThan">
      <formula>250</formula>
    </cfRule>
  </conditionalFormatting>
  <conditionalFormatting sqref="I31">
    <cfRule type="cellIs" dxfId="5" priority="1318" operator="greaterThan">
      <formula>200</formula>
    </cfRule>
  </conditionalFormatting>
  <conditionalFormatting sqref="I31">
    <cfRule type="cellIs" dxfId="6" priority="1319" operator="greaterThan">
      <formula>150</formula>
    </cfRule>
  </conditionalFormatting>
  <conditionalFormatting sqref="I32">
    <cfRule type="cellIs" dxfId="4" priority="1320" operator="greaterThan">
      <formula>250</formula>
    </cfRule>
  </conditionalFormatting>
  <conditionalFormatting sqref="I32">
    <cfRule type="cellIs" dxfId="5" priority="1321" operator="greaterThan">
      <formula>200</formula>
    </cfRule>
  </conditionalFormatting>
  <conditionalFormatting sqref="I32">
    <cfRule type="cellIs" dxfId="6" priority="1322" operator="greaterThan">
      <formula>150</formula>
    </cfRule>
  </conditionalFormatting>
  <conditionalFormatting sqref="I33">
    <cfRule type="cellIs" dxfId="4" priority="1323" operator="greaterThan">
      <formula>250</formula>
    </cfRule>
  </conditionalFormatting>
  <conditionalFormatting sqref="I33">
    <cfRule type="cellIs" dxfId="5" priority="1324" operator="greaterThan">
      <formula>200</formula>
    </cfRule>
  </conditionalFormatting>
  <conditionalFormatting sqref="I33">
    <cfRule type="cellIs" dxfId="6" priority="1325" operator="greaterThan">
      <formula>150</formula>
    </cfRule>
  </conditionalFormatting>
  <conditionalFormatting sqref="I34">
    <cfRule type="cellIs" dxfId="4" priority="1326" operator="greaterThan">
      <formula>250</formula>
    </cfRule>
  </conditionalFormatting>
  <conditionalFormatting sqref="I34">
    <cfRule type="cellIs" dxfId="5" priority="1327" operator="greaterThan">
      <formula>200</formula>
    </cfRule>
  </conditionalFormatting>
  <conditionalFormatting sqref="I34">
    <cfRule type="cellIs" dxfId="6" priority="1328" operator="greaterThan">
      <formula>150</formula>
    </cfRule>
  </conditionalFormatting>
  <conditionalFormatting sqref="I35">
    <cfRule type="cellIs" dxfId="4" priority="1329" operator="greaterThan">
      <formula>250</formula>
    </cfRule>
  </conditionalFormatting>
  <conditionalFormatting sqref="I35">
    <cfRule type="cellIs" dxfId="5" priority="1330" operator="greaterThan">
      <formula>200</formula>
    </cfRule>
  </conditionalFormatting>
  <conditionalFormatting sqref="I35">
    <cfRule type="cellIs" dxfId="6" priority="1331" operator="greaterThan">
      <formula>150</formula>
    </cfRule>
  </conditionalFormatting>
  <conditionalFormatting sqref="I36">
    <cfRule type="cellIs" dxfId="4" priority="1332" operator="greaterThan">
      <formula>250</formula>
    </cfRule>
  </conditionalFormatting>
  <conditionalFormatting sqref="I36">
    <cfRule type="cellIs" dxfId="5" priority="1333" operator="greaterThan">
      <formula>200</formula>
    </cfRule>
  </conditionalFormatting>
  <conditionalFormatting sqref="I36">
    <cfRule type="cellIs" dxfId="6" priority="1334" operator="greaterThan">
      <formula>150</formula>
    </cfRule>
  </conditionalFormatting>
  <conditionalFormatting sqref="I37">
    <cfRule type="cellIs" dxfId="4" priority="1335" operator="greaterThan">
      <formula>250</formula>
    </cfRule>
  </conditionalFormatting>
  <conditionalFormatting sqref="I37">
    <cfRule type="cellIs" dxfId="5" priority="1336" operator="greaterThan">
      <formula>200</formula>
    </cfRule>
  </conditionalFormatting>
  <conditionalFormatting sqref="I37">
    <cfRule type="cellIs" dxfId="6" priority="1337" operator="greaterThan">
      <formula>150</formula>
    </cfRule>
  </conditionalFormatting>
  <conditionalFormatting sqref="I38">
    <cfRule type="cellIs" dxfId="4" priority="1338" operator="greaterThan">
      <formula>250</formula>
    </cfRule>
  </conditionalFormatting>
  <conditionalFormatting sqref="I38">
    <cfRule type="cellIs" dxfId="5" priority="1339" operator="greaterThan">
      <formula>200</formula>
    </cfRule>
  </conditionalFormatting>
  <conditionalFormatting sqref="I38">
    <cfRule type="cellIs" dxfId="6" priority="1340" operator="greaterThan">
      <formula>150</formula>
    </cfRule>
  </conditionalFormatting>
  <conditionalFormatting sqref="I39">
    <cfRule type="cellIs" dxfId="4" priority="1341" operator="greaterThan">
      <formula>250</formula>
    </cfRule>
  </conditionalFormatting>
  <conditionalFormatting sqref="I39">
    <cfRule type="cellIs" dxfId="5" priority="1342" operator="greaterThan">
      <formula>200</formula>
    </cfRule>
  </conditionalFormatting>
  <conditionalFormatting sqref="I39">
    <cfRule type="cellIs" dxfId="6" priority="1343" operator="greaterThan">
      <formula>150</formula>
    </cfRule>
  </conditionalFormatting>
  <conditionalFormatting sqref="I40">
    <cfRule type="cellIs" dxfId="4" priority="1344" operator="greaterThan">
      <formula>250</formula>
    </cfRule>
  </conditionalFormatting>
  <conditionalFormatting sqref="I40">
    <cfRule type="cellIs" dxfId="5" priority="1345" operator="greaterThan">
      <formula>200</formula>
    </cfRule>
  </conditionalFormatting>
  <conditionalFormatting sqref="I40">
    <cfRule type="cellIs" dxfId="6" priority="1346" operator="greaterThan">
      <formula>150</formula>
    </cfRule>
  </conditionalFormatting>
  <conditionalFormatting sqref="I41">
    <cfRule type="cellIs" dxfId="4" priority="1347" operator="greaterThan">
      <formula>250</formula>
    </cfRule>
  </conditionalFormatting>
  <conditionalFormatting sqref="I41">
    <cfRule type="cellIs" dxfId="5" priority="1348" operator="greaterThan">
      <formula>200</formula>
    </cfRule>
  </conditionalFormatting>
  <conditionalFormatting sqref="I41">
    <cfRule type="cellIs" dxfId="6" priority="1349" operator="greaterThan">
      <formula>150</formula>
    </cfRule>
  </conditionalFormatting>
  <conditionalFormatting sqref="I42">
    <cfRule type="cellIs" dxfId="4" priority="1350" operator="greaterThan">
      <formula>250</formula>
    </cfRule>
  </conditionalFormatting>
  <conditionalFormatting sqref="I42">
    <cfRule type="cellIs" dxfId="5" priority="1351" operator="greaterThan">
      <formula>200</formula>
    </cfRule>
  </conditionalFormatting>
  <conditionalFormatting sqref="I42">
    <cfRule type="cellIs" dxfId="6" priority="1352" operator="greaterThan">
      <formula>150</formula>
    </cfRule>
  </conditionalFormatting>
  <conditionalFormatting sqref="I43">
    <cfRule type="cellIs" dxfId="4" priority="1353" operator="greaterThan">
      <formula>250</formula>
    </cfRule>
  </conditionalFormatting>
  <conditionalFormatting sqref="I43">
    <cfRule type="cellIs" dxfId="5" priority="1354" operator="greaterThan">
      <formula>200</formula>
    </cfRule>
  </conditionalFormatting>
  <conditionalFormatting sqref="I43">
    <cfRule type="cellIs" dxfId="6" priority="1355" operator="greaterThan">
      <formula>150</formula>
    </cfRule>
  </conditionalFormatting>
  <conditionalFormatting sqref="I44">
    <cfRule type="cellIs" dxfId="4" priority="1356" operator="greaterThan">
      <formula>250</formula>
    </cfRule>
  </conditionalFormatting>
  <conditionalFormatting sqref="I44">
    <cfRule type="cellIs" dxfId="5" priority="1357" operator="greaterThan">
      <formula>200</formula>
    </cfRule>
  </conditionalFormatting>
  <conditionalFormatting sqref="I44">
    <cfRule type="cellIs" dxfId="6" priority="1358" operator="greaterThan">
      <formula>150</formula>
    </cfRule>
  </conditionalFormatting>
  <conditionalFormatting sqref="I45">
    <cfRule type="cellIs" dxfId="4" priority="1359" operator="greaterThan">
      <formula>250</formula>
    </cfRule>
  </conditionalFormatting>
  <conditionalFormatting sqref="I45">
    <cfRule type="cellIs" dxfId="5" priority="1360" operator="greaterThan">
      <formula>200</formula>
    </cfRule>
  </conditionalFormatting>
  <conditionalFormatting sqref="I45">
    <cfRule type="cellIs" dxfId="6" priority="1361" operator="greaterThan">
      <formula>150</formula>
    </cfRule>
  </conditionalFormatting>
  <conditionalFormatting sqref="I46">
    <cfRule type="cellIs" dxfId="4" priority="1362" operator="greaterThan">
      <formula>250</formula>
    </cfRule>
  </conditionalFormatting>
  <conditionalFormatting sqref="I46">
    <cfRule type="cellIs" dxfId="5" priority="1363" operator="greaterThan">
      <formula>200</formula>
    </cfRule>
  </conditionalFormatting>
  <conditionalFormatting sqref="I46">
    <cfRule type="cellIs" dxfId="6" priority="1364" operator="greaterThan">
      <formula>150</formula>
    </cfRule>
  </conditionalFormatting>
  <conditionalFormatting sqref="I47">
    <cfRule type="cellIs" dxfId="4" priority="1365" operator="greaterThan">
      <formula>250</formula>
    </cfRule>
  </conditionalFormatting>
  <conditionalFormatting sqref="I47">
    <cfRule type="cellIs" dxfId="5" priority="1366" operator="greaterThan">
      <formula>200</formula>
    </cfRule>
  </conditionalFormatting>
  <conditionalFormatting sqref="I47">
    <cfRule type="cellIs" dxfId="6" priority="1367" operator="greaterThan">
      <formula>150</formula>
    </cfRule>
  </conditionalFormatting>
  <conditionalFormatting sqref="I48">
    <cfRule type="cellIs" dxfId="4" priority="1368" operator="greaterThan">
      <formula>250</formula>
    </cfRule>
  </conditionalFormatting>
  <conditionalFormatting sqref="I48">
    <cfRule type="cellIs" dxfId="5" priority="1369" operator="greaterThan">
      <formula>200</formula>
    </cfRule>
  </conditionalFormatting>
  <conditionalFormatting sqref="I48">
    <cfRule type="cellIs" dxfId="6" priority="1370" operator="greaterThan">
      <formula>150</formula>
    </cfRule>
  </conditionalFormatting>
  <conditionalFormatting sqref="I49">
    <cfRule type="cellIs" dxfId="4" priority="1371" operator="greaterThan">
      <formula>250</formula>
    </cfRule>
  </conditionalFormatting>
  <conditionalFormatting sqref="I49">
    <cfRule type="cellIs" dxfId="5" priority="1372" operator="greaterThan">
      <formula>200</formula>
    </cfRule>
  </conditionalFormatting>
  <conditionalFormatting sqref="I49">
    <cfRule type="cellIs" dxfId="6" priority="1373" operator="greaterThan">
      <formula>150</formula>
    </cfRule>
  </conditionalFormatting>
  <conditionalFormatting sqref="I50">
    <cfRule type="cellIs" dxfId="4" priority="1374" operator="greaterThan">
      <formula>250</formula>
    </cfRule>
  </conditionalFormatting>
  <conditionalFormatting sqref="I50">
    <cfRule type="cellIs" dxfId="5" priority="1375" operator="greaterThan">
      <formula>200</formula>
    </cfRule>
  </conditionalFormatting>
  <conditionalFormatting sqref="I50">
    <cfRule type="cellIs" dxfId="6" priority="1376" operator="greaterThan">
      <formula>150</formula>
    </cfRule>
  </conditionalFormatting>
  <conditionalFormatting sqref="I51">
    <cfRule type="cellIs" dxfId="4" priority="1377" operator="greaterThan">
      <formula>250</formula>
    </cfRule>
  </conditionalFormatting>
  <conditionalFormatting sqref="I51">
    <cfRule type="cellIs" dxfId="5" priority="1378" operator="greaterThan">
      <formula>200</formula>
    </cfRule>
  </conditionalFormatting>
  <conditionalFormatting sqref="I51">
    <cfRule type="cellIs" dxfId="6" priority="1379" operator="greaterThan">
      <formula>150</formula>
    </cfRule>
  </conditionalFormatting>
  <conditionalFormatting sqref="I52">
    <cfRule type="cellIs" dxfId="4" priority="1380" operator="greaterThan">
      <formula>250</formula>
    </cfRule>
  </conditionalFormatting>
  <conditionalFormatting sqref="I52">
    <cfRule type="cellIs" dxfId="5" priority="1381" operator="greaterThan">
      <formula>200</formula>
    </cfRule>
  </conditionalFormatting>
  <conditionalFormatting sqref="I52">
    <cfRule type="cellIs" dxfId="6" priority="1382" operator="greaterThan">
      <formula>150</formula>
    </cfRule>
  </conditionalFormatting>
  <conditionalFormatting sqref="I53">
    <cfRule type="cellIs" dxfId="4" priority="1383" operator="greaterThan">
      <formula>250</formula>
    </cfRule>
  </conditionalFormatting>
  <conditionalFormatting sqref="I53">
    <cfRule type="cellIs" dxfId="5" priority="1384" operator="greaterThan">
      <formula>200</formula>
    </cfRule>
  </conditionalFormatting>
  <conditionalFormatting sqref="I53">
    <cfRule type="cellIs" dxfId="6" priority="1385" operator="greaterThan">
      <formula>150</formula>
    </cfRule>
  </conditionalFormatting>
  <conditionalFormatting sqref="I54">
    <cfRule type="cellIs" dxfId="4" priority="1386" operator="greaterThan">
      <formula>250</formula>
    </cfRule>
  </conditionalFormatting>
  <conditionalFormatting sqref="I54">
    <cfRule type="cellIs" dxfId="5" priority="1387" operator="greaterThan">
      <formula>200</formula>
    </cfRule>
  </conditionalFormatting>
  <conditionalFormatting sqref="I54">
    <cfRule type="cellIs" dxfId="6" priority="1388" operator="greaterThan">
      <formula>150</formula>
    </cfRule>
  </conditionalFormatting>
  <conditionalFormatting sqref="I55">
    <cfRule type="cellIs" dxfId="4" priority="1389" operator="greaterThan">
      <formula>250</formula>
    </cfRule>
  </conditionalFormatting>
  <conditionalFormatting sqref="I55">
    <cfRule type="cellIs" dxfId="5" priority="1390" operator="greaterThan">
      <formula>200</formula>
    </cfRule>
  </conditionalFormatting>
  <conditionalFormatting sqref="I55">
    <cfRule type="cellIs" dxfId="6" priority="1391" operator="greaterThan">
      <formula>150</formula>
    </cfRule>
  </conditionalFormatting>
  <conditionalFormatting sqref="I56">
    <cfRule type="cellIs" dxfId="4" priority="1392" operator="greaterThan">
      <formula>250</formula>
    </cfRule>
  </conditionalFormatting>
  <conditionalFormatting sqref="I56">
    <cfRule type="cellIs" dxfId="5" priority="1393" operator="greaterThan">
      <formula>200</formula>
    </cfRule>
  </conditionalFormatting>
  <conditionalFormatting sqref="I56">
    <cfRule type="cellIs" dxfId="6" priority="1394" operator="greaterThan">
      <formula>150</formula>
    </cfRule>
  </conditionalFormatting>
  <conditionalFormatting sqref="I57">
    <cfRule type="cellIs" dxfId="4" priority="1395" operator="greaterThan">
      <formula>250</formula>
    </cfRule>
  </conditionalFormatting>
  <conditionalFormatting sqref="I57">
    <cfRule type="cellIs" dxfId="5" priority="1396" operator="greaterThan">
      <formula>200</formula>
    </cfRule>
  </conditionalFormatting>
  <conditionalFormatting sqref="I57">
    <cfRule type="cellIs" dxfId="6" priority="1397" operator="greaterThan">
      <formula>150</formula>
    </cfRule>
  </conditionalFormatting>
  <conditionalFormatting sqref="I58">
    <cfRule type="cellIs" dxfId="4" priority="1398" operator="greaterThan">
      <formula>250</formula>
    </cfRule>
  </conditionalFormatting>
  <conditionalFormatting sqref="I58">
    <cfRule type="cellIs" dxfId="5" priority="1399" operator="greaterThan">
      <formula>200</formula>
    </cfRule>
  </conditionalFormatting>
  <conditionalFormatting sqref="I58">
    <cfRule type="cellIs" dxfId="6" priority="1400" operator="greaterThan">
      <formula>150</formula>
    </cfRule>
  </conditionalFormatting>
  <conditionalFormatting sqref="I59">
    <cfRule type="cellIs" dxfId="4" priority="1401" operator="greaterThan">
      <formula>250</formula>
    </cfRule>
  </conditionalFormatting>
  <conditionalFormatting sqref="I59">
    <cfRule type="cellIs" dxfId="5" priority="1402" operator="greaterThan">
      <formula>200</formula>
    </cfRule>
  </conditionalFormatting>
  <conditionalFormatting sqref="I59">
    <cfRule type="cellIs" dxfId="6" priority="1403" operator="greaterThan">
      <formula>150</formula>
    </cfRule>
  </conditionalFormatting>
  <conditionalFormatting sqref="I60">
    <cfRule type="cellIs" dxfId="4" priority="1404" operator="greaterThan">
      <formula>250</formula>
    </cfRule>
  </conditionalFormatting>
  <conditionalFormatting sqref="I60">
    <cfRule type="cellIs" dxfId="5" priority="1405" operator="greaterThan">
      <formula>200</formula>
    </cfRule>
  </conditionalFormatting>
  <conditionalFormatting sqref="I60">
    <cfRule type="cellIs" dxfId="6" priority="1406" operator="greaterThan">
      <formula>150</formula>
    </cfRule>
  </conditionalFormatting>
  <conditionalFormatting sqref="I61">
    <cfRule type="cellIs" dxfId="4" priority="1407" operator="greaterThan">
      <formula>250</formula>
    </cfRule>
  </conditionalFormatting>
  <conditionalFormatting sqref="I61">
    <cfRule type="cellIs" dxfId="5" priority="1408" operator="greaterThan">
      <formula>200</formula>
    </cfRule>
  </conditionalFormatting>
  <conditionalFormatting sqref="I61">
    <cfRule type="cellIs" dxfId="6" priority="1409" operator="greaterThan">
      <formula>150</formula>
    </cfRule>
  </conditionalFormatting>
  <conditionalFormatting sqref="I62">
    <cfRule type="cellIs" dxfId="4" priority="1410" operator="greaterThan">
      <formula>250</formula>
    </cfRule>
  </conditionalFormatting>
  <conditionalFormatting sqref="I62">
    <cfRule type="cellIs" dxfId="5" priority="1411" operator="greaterThan">
      <formula>200</formula>
    </cfRule>
  </conditionalFormatting>
  <conditionalFormatting sqref="I62">
    <cfRule type="cellIs" dxfId="6" priority="1412" operator="greaterThan">
      <formula>150</formula>
    </cfRule>
  </conditionalFormatting>
  <conditionalFormatting sqref="I63">
    <cfRule type="cellIs" dxfId="4" priority="1413" operator="greaterThan">
      <formula>250</formula>
    </cfRule>
  </conditionalFormatting>
  <conditionalFormatting sqref="I63">
    <cfRule type="cellIs" dxfId="5" priority="1414" operator="greaterThan">
      <formula>200</formula>
    </cfRule>
  </conditionalFormatting>
  <conditionalFormatting sqref="I63">
    <cfRule type="cellIs" dxfId="6" priority="1415" operator="greaterThan">
      <formula>150</formula>
    </cfRule>
  </conditionalFormatting>
  <conditionalFormatting sqref="I64">
    <cfRule type="cellIs" dxfId="4" priority="1416" operator="greaterThan">
      <formula>250</formula>
    </cfRule>
  </conditionalFormatting>
  <conditionalFormatting sqref="I64">
    <cfRule type="cellIs" dxfId="5" priority="1417" operator="greaterThan">
      <formula>200</formula>
    </cfRule>
  </conditionalFormatting>
  <conditionalFormatting sqref="I64">
    <cfRule type="cellIs" dxfId="6" priority="1418" operator="greaterThan">
      <formula>150</formula>
    </cfRule>
  </conditionalFormatting>
  <conditionalFormatting sqref="I65">
    <cfRule type="cellIs" dxfId="4" priority="1419" operator="greaterThan">
      <formula>250</formula>
    </cfRule>
  </conditionalFormatting>
  <conditionalFormatting sqref="I65">
    <cfRule type="cellIs" dxfId="5" priority="1420" operator="greaterThan">
      <formula>200</formula>
    </cfRule>
  </conditionalFormatting>
  <conditionalFormatting sqref="I65">
    <cfRule type="cellIs" dxfId="6" priority="1421" operator="greaterThan">
      <formula>150</formula>
    </cfRule>
  </conditionalFormatting>
  <conditionalFormatting sqref="I66">
    <cfRule type="cellIs" dxfId="4" priority="1422" operator="greaterThan">
      <formula>250</formula>
    </cfRule>
  </conditionalFormatting>
  <conditionalFormatting sqref="I66">
    <cfRule type="cellIs" dxfId="5" priority="1423" operator="greaterThan">
      <formula>200</formula>
    </cfRule>
  </conditionalFormatting>
  <conditionalFormatting sqref="I66">
    <cfRule type="cellIs" dxfId="6" priority="1424" operator="greaterThan">
      <formula>150</formula>
    </cfRule>
  </conditionalFormatting>
  <conditionalFormatting sqref="I67">
    <cfRule type="cellIs" dxfId="4" priority="1425" operator="greaterThan">
      <formula>250</formula>
    </cfRule>
  </conditionalFormatting>
  <conditionalFormatting sqref="I67">
    <cfRule type="cellIs" dxfId="5" priority="1426" operator="greaterThan">
      <formula>200</formula>
    </cfRule>
  </conditionalFormatting>
  <conditionalFormatting sqref="I67">
    <cfRule type="cellIs" dxfId="6" priority="1427" operator="greaterThan">
      <formula>150</formula>
    </cfRule>
  </conditionalFormatting>
  <conditionalFormatting sqref="I68">
    <cfRule type="cellIs" dxfId="4" priority="1428" operator="greaterThan">
      <formula>250</formula>
    </cfRule>
  </conditionalFormatting>
  <conditionalFormatting sqref="I68">
    <cfRule type="cellIs" dxfId="5" priority="1429" operator="greaterThan">
      <formula>200</formula>
    </cfRule>
  </conditionalFormatting>
  <conditionalFormatting sqref="I68">
    <cfRule type="cellIs" dxfId="6" priority="1430" operator="greaterThan">
      <formula>150</formula>
    </cfRule>
  </conditionalFormatting>
  <conditionalFormatting sqref="I69">
    <cfRule type="cellIs" dxfId="4" priority="1431" operator="greaterThan">
      <formula>250</formula>
    </cfRule>
  </conditionalFormatting>
  <conditionalFormatting sqref="I69">
    <cfRule type="cellIs" dxfId="5" priority="1432" operator="greaterThan">
      <formula>200</formula>
    </cfRule>
  </conditionalFormatting>
  <conditionalFormatting sqref="I69">
    <cfRule type="cellIs" dxfId="6" priority="1433" operator="greaterThan">
      <formula>150</formula>
    </cfRule>
  </conditionalFormatting>
  <conditionalFormatting sqref="I70">
    <cfRule type="cellIs" dxfId="4" priority="1434" operator="greaterThan">
      <formula>250</formula>
    </cfRule>
  </conditionalFormatting>
  <conditionalFormatting sqref="I70">
    <cfRule type="cellIs" dxfId="5" priority="1435" operator="greaterThan">
      <formula>200</formula>
    </cfRule>
  </conditionalFormatting>
  <conditionalFormatting sqref="I70">
    <cfRule type="cellIs" dxfId="6" priority="1436" operator="greaterThan">
      <formula>150</formula>
    </cfRule>
  </conditionalFormatting>
  <conditionalFormatting sqref="I71">
    <cfRule type="cellIs" dxfId="4" priority="1437" operator="greaterThan">
      <formula>250</formula>
    </cfRule>
  </conditionalFormatting>
  <conditionalFormatting sqref="I71">
    <cfRule type="cellIs" dxfId="5" priority="1438" operator="greaterThan">
      <formula>200</formula>
    </cfRule>
  </conditionalFormatting>
  <conditionalFormatting sqref="I71">
    <cfRule type="cellIs" dxfId="6" priority="1439" operator="greaterThan">
      <formula>150</formula>
    </cfRule>
  </conditionalFormatting>
  <conditionalFormatting sqref="I72">
    <cfRule type="cellIs" dxfId="4" priority="1440" operator="greaterThan">
      <formula>250</formula>
    </cfRule>
  </conditionalFormatting>
  <conditionalFormatting sqref="I72">
    <cfRule type="cellIs" dxfId="5" priority="1441" operator="greaterThan">
      <formula>200</formula>
    </cfRule>
  </conditionalFormatting>
  <conditionalFormatting sqref="I72">
    <cfRule type="cellIs" dxfId="6" priority="1442" operator="greaterThan">
      <formula>150</formula>
    </cfRule>
  </conditionalFormatting>
  <conditionalFormatting sqref="I73">
    <cfRule type="cellIs" dxfId="4" priority="1443" operator="greaterThan">
      <formula>250</formula>
    </cfRule>
  </conditionalFormatting>
  <conditionalFormatting sqref="I73">
    <cfRule type="cellIs" dxfId="5" priority="1444" operator="greaterThan">
      <formula>200</formula>
    </cfRule>
  </conditionalFormatting>
  <conditionalFormatting sqref="I73">
    <cfRule type="cellIs" dxfId="6" priority="1445" operator="greaterThan">
      <formula>150</formula>
    </cfRule>
  </conditionalFormatting>
  <conditionalFormatting sqref="I74">
    <cfRule type="cellIs" dxfId="4" priority="1446" operator="greaterThan">
      <formula>250</formula>
    </cfRule>
  </conditionalFormatting>
  <conditionalFormatting sqref="I74">
    <cfRule type="cellIs" dxfId="5" priority="1447" operator="greaterThan">
      <formula>200</formula>
    </cfRule>
  </conditionalFormatting>
  <conditionalFormatting sqref="I74">
    <cfRule type="cellIs" dxfId="6" priority="1448" operator="greaterThan">
      <formula>150</formula>
    </cfRule>
  </conditionalFormatting>
  <conditionalFormatting sqref="I75">
    <cfRule type="cellIs" dxfId="4" priority="1449" operator="greaterThan">
      <formula>250</formula>
    </cfRule>
  </conditionalFormatting>
  <conditionalFormatting sqref="I75">
    <cfRule type="cellIs" dxfId="5" priority="1450" operator="greaterThan">
      <formula>200</formula>
    </cfRule>
  </conditionalFormatting>
  <conditionalFormatting sqref="I75">
    <cfRule type="cellIs" dxfId="6" priority="1451" operator="greaterThan">
      <formula>150</formula>
    </cfRule>
  </conditionalFormatting>
  <conditionalFormatting sqref="I76">
    <cfRule type="cellIs" dxfId="4" priority="1452" operator="greaterThan">
      <formula>250</formula>
    </cfRule>
  </conditionalFormatting>
  <conditionalFormatting sqref="I76">
    <cfRule type="cellIs" dxfId="5" priority="1453" operator="greaterThan">
      <formula>200</formula>
    </cfRule>
  </conditionalFormatting>
  <conditionalFormatting sqref="I76">
    <cfRule type="cellIs" dxfId="6" priority="1454" operator="greaterThan">
      <formula>150</formula>
    </cfRule>
  </conditionalFormatting>
  <conditionalFormatting sqref="I77">
    <cfRule type="cellIs" dxfId="4" priority="1455" operator="greaterThan">
      <formula>250</formula>
    </cfRule>
  </conditionalFormatting>
  <conditionalFormatting sqref="I77">
    <cfRule type="cellIs" dxfId="5" priority="1456" operator="greaterThan">
      <formula>200</formula>
    </cfRule>
  </conditionalFormatting>
  <conditionalFormatting sqref="I77">
    <cfRule type="cellIs" dxfId="6" priority="1457" operator="greaterThan">
      <formula>150</formula>
    </cfRule>
  </conditionalFormatting>
  <conditionalFormatting sqref="I78">
    <cfRule type="cellIs" dxfId="4" priority="1458" operator="greaterThan">
      <formula>250</formula>
    </cfRule>
  </conditionalFormatting>
  <conditionalFormatting sqref="I78">
    <cfRule type="cellIs" dxfId="5" priority="1459" operator="greaterThan">
      <formula>200</formula>
    </cfRule>
  </conditionalFormatting>
  <conditionalFormatting sqref="I78">
    <cfRule type="cellIs" dxfId="6" priority="1460" operator="greaterThan">
      <formula>150</formula>
    </cfRule>
  </conditionalFormatting>
  <conditionalFormatting sqref="I79">
    <cfRule type="cellIs" dxfId="4" priority="1461" operator="greaterThan">
      <formula>250</formula>
    </cfRule>
  </conditionalFormatting>
  <conditionalFormatting sqref="I79">
    <cfRule type="cellIs" dxfId="5" priority="1462" operator="greaterThan">
      <formula>200</formula>
    </cfRule>
  </conditionalFormatting>
  <conditionalFormatting sqref="I79">
    <cfRule type="cellIs" dxfId="6" priority="1463" operator="greaterThan">
      <formula>150</formula>
    </cfRule>
  </conditionalFormatting>
  <conditionalFormatting sqref="I80">
    <cfRule type="cellIs" dxfId="4" priority="1464" operator="greaterThan">
      <formula>250</formula>
    </cfRule>
  </conditionalFormatting>
  <conditionalFormatting sqref="I80">
    <cfRule type="cellIs" dxfId="5" priority="1465" operator="greaterThan">
      <formula>200</formula>
    </cfRule>
  </conditionalFormatting>
  <conditionalFormatting sqref="I80">
    <cfRule type="cellIs" dxfId="6" priority="1466" operator="greaterThan">
      <formula>150</formula>
    </cfRule>
  </conditionalFormatting>
  <conditionalFormatting sqref="I81">
    <cfRule type="cellIs" dxfId="4" priority="1467" operator="greaterThan">
      <formula>250</formula>
    </cfRule>
  </conditionalFormatting>
  <conditionalFormatting sqref="I81">
    <cfRule type="cellIs" dxfId="5" priority="1468" operator="greaterThan">
      <formula>200</formula>
    </cfRule>
  </conditionalFormatting>
  <conditionalFormatting sqref="I81">
    <cfRule type="cellIs" dxfId="6" priority="1469" operator="greaterThan">
      <formula>150</formula>
    </cfRule>
  </conditionalFormatting>
  <conditionalFormatting sqref="I82">
    <cfRule type="cellIs" dxfId="4" priority="1470" operator="greaterThan">
      <formula>250</formula>
    </cfRule>
  </conditionalFormatting>
  <conditionalFormatting sqref="I82">
    <cfRule type="cellIs" dxfId="5" priority="1471" operator="greaterThan">
      <formula>200</formula>
    </cfRule>
  </conditionalFormatting>
  <conditionalFormatting sqref="I82">
    <cfRule type="cellIs" dxfId="6" priority="1472" operator="greaterThan">
      <formula>150</formula>
    </cfRule>
  </conditionalFormatting>
  <conditionalFormatting sqref="I83">
    <cfRule type="cellIs" dxfId="4" priority="1473" operator="greaterThan">
      <formula>250</formula>
    </cfRule>
  </conditionalFormatting>
  <conditionalFormatting sqref="I83">
    <cfRule type="cellIs" dxfId="5" priority="1474" operator="greaterThan">
      <formula>200</formula>
    </cfRule>
  </conditionalFormatting>
  <conditionalFormatting sqref="I83">
    <cfRule type="cellIs" dxfId="6" priority="1475" operator="greaterThan">
      <formula>150</formula>
    </cfRule>
  </conditionalFormatting>
  <conditionalFormatting sqref="I84">
    <cfRule type="cellIs" dxfId="4" priority="1476" operator="greaterThan">
      <formula>250</formula>
    </cfRule>
  </conditionalFormatting>
  <conditionalFormatting sqref="I84">
    <cfRule type="cellIs" dxfId="5" priority="1477" operator="greaterThan">
      <formula>200</formula>
    </cfRule>
  </conditionalFormatting>
  <conditionalFormatting sqref="I84">
    <cfRule type="cellIs" dxfId="6" priority="1478" operator="greaterThan">
      <formula>150</formula>
    </cfRule>
  </conditionalFormatting>
  <conditionalFormatting sqref="I85">
    <cfRule type="cellIs" dxfId="4" priority="1479" operator="greaterThan">
      <formula>250</formula>
    </cfRule>
  </conditionalFormatting>
  <conditionalFormatting sqref="I85">
    <cfRule type="cellIs" dxfId="5" priority="1480" operator="greaterThan">
      <formula>200</formula>
    </cfRule>
  </conditionalFormatting>
  <conditionalFormatting sqref="I85">
    <cfRule type="cellIs" dxfId="6" priority="1481" operator="greaterThan">
      <formula>150</formula>
    </cfRule>
  </conditionalFormatting>
  <conditionalFormatting sqref="I86">
    <cfRule type="cellIs" dxfId="4" priority="1482" operator="greaterThan">
      <formula>250</formula>
    </cfRule>
  </conditionalFormatting>
  <conditionalFormatting sqref="I86">
    <cfRule type="cellIs" dxfId="5" priority="1483" operator="greaterThan">
      <formula>200</formula>
    </cfRule>
  </conditionalFormatting>
  <conditionalFormatting sqref="I86">
    <cfRule type="cellIs" dxfId="6" priority="1484" operator="greaterThan">
      <formula>150</formula>
    </cfRule>
  </conditionalFormatting>
  <conditionalFormatting sqref="I87">
    <cfRule type="cellIs" dxfId="4" priority="1485" operator="greaterThan">
      <formula>250</formula>
    </cfRule>
  </conditionalFormatting>
  <conditionalFormatting sqref="I87">
    <cfRule type="cellIs" dxfId="5" priority="1486" operator="greaterThan">
      <formula>200</formula>
    </cfRule>
  </conditionalFormatting>
  <conditionalFormatting sqref="I87">
    <cfRule type="cellIs" dxfId="6" priority="1487" operator="greaterThan">
      <formula>150</formula>
    </cfRule>
  </conditionalFormatting>
  <conditionalFormatting sqref="I88">
    <cfRule type="cellIs" dxfId="4" priority="1488" operator="greaterThan">
      <formula>250</formula>
    </cfRule>
  </conditionalFormatting>
  <conditionalFormatting sqref="I88">
    <cfRule type="cellIs" dxfId="5" priority="1489" operator="greaterThan">
      <formula>200</formula>
    </cfRule>
  </conditionalFormatting>
  <conditionalFormatting sqref="I88">
    <cfRule type="cellIs" dxfId="6" priority="1490" operator="greaterThan">
      <formula>150</formula>
    </cfRule>
  </conditionalFormatting>
  <conditionalFormatting sqref="I89">
    <cfRule type="cellIs" dxfId="4" priority="1491" operator="greaterThan">
      <formula>250</formula>
    </cfRule>
  </conditionalFormatting>
  <conditionalFormatting sqref="I89">
    <cfRule type="cellIs" dxfId="5" priority="1492" operator="greaterThan">
      <formula>200</formula>
    </cfRule>
  </conditionalFormatting>
  <conditionalFormatting sqref="I89">
    <cfRule type="cellIs" dxfId="6" priority="1493" operator="greaterThan">
      <formula>150</formula>
    </cfRule>
  </conditionalFormatting>
  <conditionalFormatting sqref="I90">
    <cfRule type="cellIs" dxfId="4" priority="1494" operator="greaterThan">
      <formula>250</formula>
    </cfRule>
  </conditionalFormatting>
  <conditionalFormatting sqref="I90">
    <cfRule type="cellIs" dxfId="5" priority="1495" operator="greaterThan">
      <formula>200</formula>
    </cfRule>
  </conditionalFormatting>
  <conditionalFormatting sqref="I90">
    <cfRule type="cellIs" dxfId="6" priority="1496" operator="greaterThan">
      <formula>150</formula>
    </cfRule>
  </conditionalFormatting>
  <conditionalFormatting sqref="I91">
    <cfRule type="cellIs" dxfId="4" priority="1497" operator="greaterThan">
      <formula>250</formula>
    </cfRule>
  </conditionalFormatting>
  <conditionalFormatting sqref="I91">
    <cfRule type="cellIs" dxfId="5" priority="1498" operator="greaterThan">
      <formula>200</formula>
    </cfRule>
  </conditionalFormatting>
  <conditionalFormatting sqref="I91">
    <cfRule type="cellIs" dxfId="6" priority="1499" operator="greaterThan">
      <formula>150</formula>
    </cfRule>
  </conditionalFormatting>
  <conditionalFormatting sqref="I92">
    <cfRule type="cellIs" dxfId="4" priority="1500" operator="greaterThan">
      <formula>250</formula>
    </cfRule>
  </conditionalFormatting>
  <conditionalFormatting sqref="I92">
    <cfRule type="cellIs" dxfId="5" priority="1501" operator="greaterThan">
      <formula>200</formula>
    </cfRule>
  </conditionalFormatting>
  <conditionalFormatting sqref="I92">
    <cfRule type="cellIs" dxfId="6" priority="1502" operator="greaterThan">
      <formula>150</formula>
    </cfRule>
  </conditionalFormatting>
  <conditionalFormatting sqref="I93">
    <cfRule type="cellIs" dxfId="4" priority="1503" operator="greaterThan">
      <formula>250</formula>
    </cfRule>
  </conditionalFormatting>
  <conditionalFormatting sqref="I93">
    <cfRule type="cellIs" dxfId="5" priority="1504" operator="greaterThan">
      <formula>200</formula>
    </cfRule>
  </conditionalFormatting>
  <conditionalFormatting sqref="I93">
    <cfRule type="cellIs" dxfId="6" priority="1505" operator="greaterThan">
      <formula>150</formula>
    </cfRule>
  </conditionalFormatting>
  <conditionalFormatting sqref="I94">
    <cfRule type="cellIs" dxfId="4" priority="1506" operator="greaterThan">
      <formula>250</formula>
    </cfRule>
  </conditionalFormatting>
  <conditionalFormatting sqref="I94">
    <cfRule type="cellIs" dxfId="5" priority="1507" operator="greaterThan">
      <formula>200</formula>
    </cfRule>
  </conditionalFormatting>
  <conditionalFormatting sqref="I94">
    <cfRule type="cellIs" dxfId="6" priority="1508" operator="greaterThan">
      <formula>150</formula>
    </cfRule>
  </conditionalFormatting>
  <conditionalFormatting sqref="I95">
    <cfRule type="cellIs" dxfId="4" priority="1509" operator="greaterThan">
      <formula>250</formula>
    </cfRule>
  </conditionalFormatting>
  <conditionalFormatting sqref="I95">
    <cfRule type="cellIs" dxfId="5" priority="1510" operator="greaterThan">
      <formula>200</formula>
    </cfRule>
  </conditionalFormatting>
  <conditionalFormatting sqref="I95">
    <cfRule type="cellIs" dxfId="6" priority="1511" operator="greaterThan">
      <formula>150</formula>
    </cfRule>
  </conditionalFormatting>
  <conditionalFormatting sqref="I96">
    <cfRule type="cellIs" dxfId="4" priority="1512" operator="greaterThan">
      <formula>250</formula>
    </cfRule>
  </conditionalFormatting>
  <conditionalFormatting sqref="I96">
    <cfRule type="cellIs" dxfId="5" priority="1513" operator="greaterThan">
      <formula>200</formula>
    </cfRule>
  </conditionalFormatting>
  <conditionalFormatting sqref="I96">
    <cfRule type="cellIs" dxfId="6" priority="1514" operator="greaterThan">
      <formula>150</formula>
    </cfRule>
  </conditionalFormatting>
  <conditionalFormatting sqref="I97">
    <cfRule type="cellIs" dxfId="4" priority="1515" operator="greaterThan">
      <formula>250</formula>
    </cfRule>
  </conditionalFormatting>
  <conditionalFormatting sqref="I97">
    <cfRule type="cellIs" dxfId="5" priority="1516" operator="greaterThan">
      <formula>200</formula>
    </cfRule>
  </conditionalFormatting>
  <conditionalFormatting sqref="I97">
    <cfRule type="cellIs" dxfId="6" priority="1517" operator="greaterThan">
      <formula>150</formula>
    </cfRule>
  </conditionalFormatting>
  <conditionalFormatting sqref="I98">
    <cfRule type="cellIs" dxfId="4" priority="1518" operator="greaterThan">
      <formula>250</formula>
    </cfRule>
  </conditionalFormatting>
  <conditionalFormatting sqref="I98">
    <cfRule type="cellIs" dxfId="5" priority="1519" operator="greaterThan">
      <formula>200</formula>
    </cfRule>
  </conditionalFormatting>
  <conditionalFormatting sqref="I98">
    <cfRule type="cellIs" dxfId="6" priority="1520" operator="greaterThan">
      <formula>150</formula>
    </cfRule>
  </conditionalFormatting>
  <conditionalFormatting sqref="I99">
    <cfRule type="cellIs" dxfId="4" priority="1521" operator="greaterThan">
      <formula>250</formula>
    </cfRule>
  </conditionalFormatting>
  <conditionalFormatting sqref="I99">
    <cfRule type="cellIs" dxfId="5" priority="1522" operator="greaterThan">
      <formula>200</formula>
    </cfRule>
  </conditionalFormatting>
  <conditionalFormatting sqref="I99">
    <cfRule type="cellIs" dxfId="6" priority="1523" operator="greaterThan">
      <formula>150</formula>
    </cfRule>
  </conditionalFormatting>
  <conditionalFormatting sqref="I100">
    <cfRule type="cellIs" dxfId="4" priority="1524" operator="greaterThan">
      <formula>250</formula>
    </cfRule>
  </conditionalFormatting>
  <conditionalFormatting sqref="I100">
    <cfRule type="cellIs" dxfId="5" priority="1525" operator="greaterThan">
      <formula>200</formula>
    </cfRule>
  </conditionalFormatting>
  <conditionalFormatting sqref="I100">
    <cfRule type="cellIs" dxfId="6" priority="1526" operator="greaterThan">
      <formula>150</formula>
    </cfRule>
  </conditionalFormatting>
  <conditionalFormatting sqref="I101">
    <cfRule type="cellIs" dxfId="4" priority="1527" operator="greaterThan">
      <formula>250</formula>
    </cfRule>
  </conditionalFormatting>
  <conditionalFormatting sqref="I101">
    <cfRule type="cellIs" dxfId="5" priority="1528" operator="greaterThan">
      <formula>200</formula>
    </cfRule>
  </conditionalFormatting>
  <conditionalFormatting sqref="I101">
    <cfRule type="cellIs" dxfId="6" priority="1529" operator="greaterThan">
      <formula>150</formula>
    </cfRule>
  </conditionalFormatting>
  <conditionalFormatting sqref="I102">
    <cfRule type="cellIs" dxfId="4" priority="1530" operator="greaterThan">
      <formula>250</formula>
    </cfRule>
  </conditionalFormatting>
  <conditionalFormatting sqref="I102">
    <cfRule type="cellIs" dxfId="5" priority="1531" operator="greaterThan">
      <formula>200</formula>
    </cfRule>
  </conditionalFormatting>
  <conditionalFormatting sqref="I102">
    <cfRule type="cellIs" dxfId="6" priority="1532" operator="greaterThan">
      <formula>150</formula>
    </cfRule>
  </conditionalFormatting>
  <conditionalFormatting sqref="I103">
    <cfRule type="cellIs" dxfId="4" priority="1533" operator="greaterThan">
      <formula>250</formula>
    </cfRule>
  </conditionalFormatting>
  <conditionalFormatting sqref="I103">
    <cfRule type="cellIs" dxfId="5" priority="1534" operator="greaterThan">
      <formula>200</formula>
    </cfRule>
  </conditionalFormatting>
  <conditionalFormatting sqref="I103">
    <cfRule type="cellIs" dxfId="6" priority="1535" operator="greaterThan">
      <formula>150</formula>
    </cfRule>
  </conditionalFormatting>
  <conditionalFormatting sqref="Z8">
    <cfRule type="cellIs" dxfId="2" priority="1536" operator="greaterThan">
      <formula>0</formula>
    </cfRule>
  </conditionalFormatting>
  <conditionalFormatting sqref="Z9">
    <cfRule type="cellIs" dxfId="2" priority="1537" operator="greaterThan">
      <formula>0</formula>
    </cfRule>
  </conditionalFormatting>
  <conditionalFormatting sqref="Z10">
    <cfRule type="cellIs" dxfId="2" priority="1538" operator="greaterThan">
      <formula>0</formula>
    </cfRule>
  </conditionalFormatting>
  <conditionalFormatting sqref="Z11">
    <cfRule type="cellIs" dxfId="2" priority="1539" operator="greaterThan">
      <formula>0</formula>
    </cfRule>
  </conditionalFormatting>
  <conditionalFormatting sqref="Z12">
    <cfRule type="cellIs" dxfId="2" priority="1540" operator="greaterThan">
      <formula>0</formula>
    </cfRule>
  </conditionalFormatting>
  <conditionalFormatting sqref="Z13">
    <cfRule type="cellIs" dxfId="2" priority="1541" operator="greaterThan">
      <formula>0</formula>
    </cfRule>
  </conditionalFormatting>
  <conditionalFormatting sqref="Z14">
    <cfRule type="cellIs" dxfId="2" priority="1542" operator="greaterThan">
      <formula>0</formula>
    </cfRule>
  </conditionalFormatting>
  <conditionalFormatting sqref="Z15">
    <cfRule type="cellIs" dxfId="2" priority="1543" operator="greaterThan">
      <formula>0</formula>
    </cfRule>
  </conditionalFormatting>
  <conditionalFormatting sqref="Z16">
    <cfRule type="cellIs" dxfId="2" priority="1544" operator="greaterThan">
      <formula>0</formula>
    </cfRule>
  </conditionalFormatting>
  <conditionalFormatting sqref="Z17">
    <cfRule type="cellIs" dxfId="2" priority="1545" operator="greaterThan">
      <formula>0</formula>
    </cfRule>
  </conditionalFormatting>
  <conditionalFormatting sqref="Z18">
    <cfRule type="cellIs" dxfId="2" priority="1546" operator="greaterThan">
      <formula>0</formula>
    </cfRule>
  </conditionalFormatting>
  <conditionalFormatting sqref="Z19">
    <cfRule type="cellIs" dxfId="2" priority="1547" operator="greaterThan">
      <formula>0</formula>
    </cfRule>
  </conditionalFormatting>
  <conditionalFormatting sqref="Z20">
    <cfRule type="cellIs" dxfId="2" priority="1548" operator="greaterThan">
      <formula>0</formula>
    </cfRule>
  </conditionalFormatting>
  <conditionalFormatting sqref="Z21">
    <cfRule type="cellIs" dxfId="2" priority="1549" operator="greaterThan">
      <formula>0</formula>
    </cfRule>
  </conditionalFormatting>
  <conditionalFormatting sqref="Z22">
    <cfRule type="cellIs" dxfId="2" priority="1550" operator="greaterThan">
      <formula>0</formula>
    </cfRule>
  </conditionalFormatting>
  <conditionalFormatting sqref="Z23">
    <cfRule type="cellIs" dxfId="2" priority="1551" operator="greaterThan">
      <formula>0</formula>
    </cfRule>
  </conditionalFormatting>
  <conditionalFormatting sqref="Z24">
    <cfRule type="cellIs" dxfId="2" priority="1552" operator="greaterThan">
      <formula>0</formula>
    </cfRule>
  </conditionalFormatting>
  <conditionalFormatting sqref="Z25">
    <cfRule type="cellIs" dxfId="2" priority="1553" operator="greaterThan">
      <formula>0</formula>
    </cfRule>
  </conditionalFormatting>
  <conditionalFormatting sqref="Z26">
    <cfRule type="cellIs" dxfId="2" priority="1554" operator="greaterThan">
      <formula>0</formula>
    </cfRule>
  </conditionalFormatting>
  <conditionalFormatting sqref="Z27">
    <cfRule type="cellIs" dxfId="2" priority="1555" operator="greaterThan">
      <formula>0</formula>
    </cfRule>
  </conditionalFormatting>
  <conditionalFormatting sqref="Z28">
    <cfRule type="cellIs" dxfId="2" priority="1556" operator="greaterThan">
      <formula>0</formula>
    </cfRule>
  </conditionalFormatting>
  <conditionalFormatting sqref="Z29">
    <cfRule type="cellIs" dxfId="2" priority="1557" operator="greaterThan">
      <formula>0</formula>
    </cfRule>
  </conditionalFormatting>
  <conditionalFormatting sqref="Z30">
    <cfRule type="cellIs" dxfId="2" priority="1558" operator="greaterThan">
      <formula>0</formula>
    </cfRule>
  </conditionalFormatting>
  <conditionalFormatting sqref="Z31">
    <cfRule type="cellIs" dxfId="2" priority="1559" operator="greaterThan">
      <formula>0</formula>
    </cfRule>
  </conditionalFormatting>
  <conditionalFormatting sqref="Z32">
    <cfRule type="cellIs" dxfId="2" priority="1560" operator="greaterThan">
      <formula>0</formula>
    </cfRule>
  </conditionalFormatting>
  <conditionalFormatting sqref="Z33">
    <cfRule type="cellIs" dxfId="2" priority="1561" operator="greaterThan">
      <formula>0</formula>
    </cfRule>
  </conditionalFormatting>
  <conditionalFormatting sqref="Z34">
    <cfRule type="cellIs" dxfId="2" priority="1562" operator="greaterThan">
      <formula>0</formula>
    </cfRule>
  </conditionalFormatting>
  <conditionalFormatting sqref="Z35">
    <cfRule type="cellIs" dxfId="2" priority="1563" operator="greaterThan">
      <formula>0</formula>
    </cfRule>
  </conditionalFormatting>
  <conditionalFormatting sqref="Z36">
    <cfRule type="cellIs" dxfId="2" priority="1564" operator="greaterThan">
      <formula>0</formula>
    </cfRule>
  </conditionalFormatting>
  <conditionalFormatting sqref="Z37">
    <cfRule type="cellIs" dxfId="2" priority="1565" operator="greaterThan">
      <formula>0</formula>
    </cfRule>
  </conditionalFormatting>
  <conditionalFormatting sqref="Z38">
    <cfRule type="cellIs" dxfId="2" priority="1566" operator="greaterThan">
      <formula>0</formula>
    </cfRule>
  </conditionalFormatting>
  <conditionalFormatting sqref="Z39">
    <cfRule type="cellIs" dxfId="2" priority="1567" operator="greaterThan">
      <formula>0</formula>
    </cfRule>
  </conditionalFormatting>
  <conditionalFormatting sqref="Z40">
    <cfRule type="cellIs" dxfId="2" priority="1568" operator="greaterThan">
      <formula>0</formula>
    </cfRule>
  </conditionalFormatting>
  <conditionalFormatting sqref="Z41">
    <cfRule type="cellIs" dxfId="2" priority="1569" operator="greaterThan">
      <formula>0</formula>
    </cfRule>
  </conditionalFormatting>
  <conditionalFormatting sqref="Z42">
    <cfRule type="cellIs" dxfId="2" priority="1570" operator="greaterThan">
      <formula>0</formula>
    </cfRule>
  </conditionalFormatting>
  <conditionalFormatting sqref="Z43">
    <cfRule type="cellIs" dxfId="2" priority="1571" operator="greaterThan">
      <formula>0</formula>
    </cfRule>
  </conditionalFormatting>
  <conditionalFormatting sqref="Z44">
    <cfRule type="cellIs" dxfId="2" priority="1572" operator="greaterThan">
      <formula>0</formula>
    </cfRule>
  </conditionalFormatting>
  <conditionalFormatting sqref="Z45">
    <cfRule type="cellIs" dxfId="2" priority="1573" operator="greaterThan">
      <formula>0</formula>
    </cfRule>
  </conditionalFormatting>
  <conditionalFormatting sqref="Z46">
    <cfRule type="cellIs" dxfId="2" priority="1574" operator="greaterThan">
      <formula>0</formula>
    </cfRule>
  </conditionalFormatting>
  <conditionalFormatting sqref="Z47">
    <cfRule type="cellIs" dxfId="2" priority="1575" operator="greaterThan">
      <formula>0</formula>
    </cfRule>
  </conditionalFormatting>
  <conditionalFormatting sqref="Z48">
    <cfRule type="cellIs" dxfId="2" priority="1576" operator="greaterThan">
      <formula>0</formula>
    </cfRule>
  </conditionalFormatting>
  <conditionalFormatting sqref="Z49">
    <cfRule type="cellIs" dxfId="2" priority="1577" operator="greaterThan">
      <formula>0</formula>
    </cfRule>
  </conditionalFormatting>
  <conditionalFormatting sqref="Z50">
    <cfRule type="cellIs" dxfId="2" priority="1578" operator="greaterThan">
      <formula>0</formula>
    </cfRule>
  </conditionalFormatting>
  <conditionalFormatting sqref="Z51">
    <cfRule type="cellIs" dxfId="2" priority="1579" operator="greaterThan">
      <formula>0</formula>
    </cfRule>
  </conditionalFormatting>
  <conditionalFormatting sqref="Z52">
    <cfRule type="cellIs" dxfId="2" priority="1580" operator="greaterThan">
      <formula>0</formula>
    </cfRule>
  </conditionalFormatting>
  <conditionalFormatting sqref="Z53">
    <cfRule type="cellIs" dxfId="2" priority="1581" operator="greaterThan">
      <formula>0</formula>
    </cfRule>
  </conditionalFormatting>
  <conditionalFormatting sqref="Z54">
    <cfRule type="cellIs" dxfId="2" priority="1582" operator="greaterThan">
      <formula>0</formula>
    </cfRule>
  </conditionalFormatting>
  <conditionalFormatting sqref="Z55">
    <cfRule type="cellIs" dxfId="2" priority="1583" operator="greaterThan">
      <formula>0</formula>
    </cfRule>
  </conditionalFormatting>
  <conditionalFormatting sqref="Z56">
    <cfRule type="cellIs" dxfId="2" priority="1584" operator="greaterThan">
      <formula>0</formula>
    </cfRule>
  </conditionalFormatting>
  <conditionalFormatting sqref="Z57">
    <cfRule type="cellIs" dxfId="2" priority="1585" operator="greaterThan">
      <formula>0</formula>
    </cfRule>
  </conditionalFormatting>
  <conditionalFormatting sqref="Z58">
    <cfRule type="cellIs" dxfId="2" priority="1586" operator="greaterThan">
      <formula>0</formula>
    </cfRule>
  </conditionalFormatting>
  <conditionalFormatting sqref="Z59">
    <cfRule type="cellIs" dxfId="2" priority="1587" operator="greaterThan">
      <formula>0</formula>
    </cfRule>
  </conditionalFormatting>
  <conditionalFormatting sqref="Z60">
    <cfRule type="cellIs" dxfId="2" priority="1588" operator="greaterThan">
      <formula>0</formula>
    </cfRule>
  </conditionalFormatting>
  <conditionalFormatting sqref="Z61">
    <cfRule type="cellIs" dxfId="2" priority="1589" operator="greaterThan">
      <formula>0</formula>
    </cfRule>
  </conditionalFormatting>
  <conditionalFormatting sqref="Z62">
    <cfRule type="cellIs" dxfId="2" priority="1590" operator="greaterThan">
      <formula>0</formula>
    </cfRule>
  </conditionalFormatting>
  <conditionalFormatting sqref="Z63">
    <cfRule type="cellIs" dxfId="2" priority="1591" operator="greaterThan">
      <formula>0</formula>
    </cfRule>
  </conditionalFormatting>
  <conditionalFormatting sqref="Z64">
    <cfRule type="cellIs" dxfId="2" priority="1592" operator="greaterThan">
      <formula>0</formula>
    </cfRule>
  </conditionalFormatting>
  <conditionalFormatting sqref="Z65">
    <cfRule type="cellIs" dxfId="2" priority="1593" operator="greaterThan">
      <formula>0</formula>
    </cfRule>
  </conditionalFormatting>
  <conditionalFormatting sqref="Z66">
    <cfRule type="cellIs" dxfId="2" priority="1594" operator="greaterThan">
      <formula>0</formula>
    </cfRule>
  </conditionalFormatting>
  <conditionalFormatting sqref="Z67">
    <cfRule type="cellIs" dxfId="2" priority="1595" operator="greaterThan">
      <formula>0</formula>
    </cfRule>
  </conditionalFormatting>
  <conditionalFormatting sqref="Z68">
    <cfRule type="cellIs" dxfId="2" priority="1596" operator="greaterThan">
      <formula>0</formula>
    </cfRule>
  </conditionalFormatting>
  <conditionalFormatting sqref="Z69">
    <cfRule type="cellIs" dxfId="2" priority="1597" operator="greaterThan">
      <formula>0</formula>
    </cfRule>
  </conditionalFormatting>
  <conditionalFormatting sqref="Z70">
    <cfRule type="cellIs" dxfId="2" priority="1598" operator="greaterThan">
      <formula>0</formula>
    </cfRule>
  </conditionalFormatting>
  <conditionalFormatting sqref="Z71">
    <cfRule type="cellIs" dxfId="2" priority="1599" operator="greaterThan">
      <formula>0</formula>
    </cfRule>
  </conditionalFormatting>
  <conditionalFormatting sqref="Z72">
    <cfRule type="cellIs" dxfId="2" priority="1600" operator="greaterThan">
      <formula>0</formula>
    </cfRule>
  </conditionalFormatting>
  <conditionalFormatting sqref="Z73">
    <cfRule type="cellIs" dxfId="2" priority="1601" operator="greaterThan">
      <formula>0</formula>
    </cfRule>
  </conditionalFormatting>
  <conditionalFormatting sqref="Z74">
    <cfRule type="cellIs" dxfId="2" priority="1602" operator="greaterThan">
      <formula>0</formula>
    </cfRule>
  </conditionalFormatting>
  <conditionalFormatting sqref="Z75">
    <cfRule type="cellIs" dxfId="2" priority="1603" operator="greaterThan">
      <formula>0</formula>
    </cfRule>
  </conditionalFormatting>
  <conditionalFormatting sqref="Z76">
    <cfRule type="cellIs" dxfId="2" priority="1604" operator="greaterThan">
      <formula>0</formula>
    </cfRule>
  </conditionalFormatting>
  <conditionalFormatting sqref="Z77">
    <cfRule type="cellIs" dxfId="2" priority="1605" operator="greaterThan">
      <formula>0</formula>
    </cfRule>
  </conditionalFormatting>
  <conditionalFormatting sqref="Z78">
    <cfRule type="cellIs" dxfId="2" priority="1606" operator="greaterThan">
      <formula>0</formula>
    </cfRule>
  </conditionalFormatting>
  <conditionalFormatting sqref="Z79">
    <cfRule type="cellIs" dxfId="2" priority="1607" operator="greaterThan">
      <formula>0</formula>
    </cfRule>
  </conditionalFormatting>
  <conditionalFormatting sqref="Z80">
    <cfRule type="cellIs" dxfId="2" priority="1608" operator="greaterThan">
      <formula>0</formula>
    </cfRule>
  </conditionalFormatting>
  <conditionalFormatting sqref="Z81">
    <cfRule type="cellIs" dxfId="2" priority="1609" operator="greaterThan">
      <formula>0</formula>
    </cfRule>
  </conditionalFormatting>
  <conditionalFormatting sqref="Z82">
    <cfRule type="cellIs" dxfId="2" priority="1610" operator="greaterThan">
      <formula>0</formula>
    </cfRule>
  </conditionalFormatting>
  <conditionalFormatting sqref="Z83">
    <cfRule type="cellIs" dxfId="2" priority="1611" operator="greaterThan">
      <formula>0</formula>
    </cfRule>
  </conditionalFormatting>
  <conditionalFormatting sqref="Z84">
    <cfRule type="cellIs" dxfId="2" priority="1612" operator="greaterThan">
      <formula>0</formula>
    </cfRule>
  </conditionalFormatting>
  <conditionalFormatting sqref="Z85">
    <cfRule type="cellIs" dxfId="2" priority="1613" operator="greaterThan">
      <formula>0</formula>
    </cfRule>
  </conditionalFormatting>
  <conditionalFormatting sqref="Z86">
    <cfRule type="cellIs" dxfId="2" priority="1614" operator="greaterThan">
      <formula>0</formula>
    </cfRule>
  </conditionalFormatting>
  <conditionalFormatting sqref="Z87">
    <cfRule type="cellIs" dxfId="2" priority="1615" operator="greaterThan">
      <formula>0</formula>
    </cfRule>
  </conditionalFormatting>
  <conditionalFormatting sqref="Z88">
    <cfRule type="cellIs" dxfId="2" priority="1616" operator="greaterThan">
      <formula>0</formula>
    </cfRule>
  </conditionalFormatting>
  <conditionalFormatting sqref="Z89">
    <cfRule type="cellIs" dxfId="2" priority="1617" operator="greaterThan">
      <formula>0</formula>
    </cfRule>
  </conditionalFormatting>
  <conditionalFormatting sqref="Z90">
    <cfRule type="cellIs" dxfId="2" priority="1618" operator="greaterThan">
      <formula>0</formula>
    </cfRule>
  </conditionalFormatting>
  <conditionalFormatting sqref="Z91">
    <cfRule type="cellIs" dxfId="2" priority="1619" operator="greaterThan">
      <formula>0</formula>
    </cfRule>
  </conditionalFormatting>
  <conditionalFormatting sqref="Z92">
    <cfRule type="cellIs" dxfId="2" priority="1620" operator="greaterThan">
      <formula>0</formula>
    </cfRule>
  </conditionalFormatting>
  <conditionalFormatting sqref="Z93">
    <cfRule type="cellIs" dxfId="2" priority="1621" operator="greaterThan">
      <formula>0</formula>
    </cfRule>
  </conditionalFormatting>
  <conditionalFormatting sqref="Z94">
    <cfRule type="cellIs" dxfId="2" priority="1622" operator="greaterThan">
      <formula>0</formula>
    </cfRule>
  </conditionalFormatting>
  <conditionalFormatting sqref="Z95">
    <cfRule type="cellIs" dxfId="2" priority="1623" operator="greaterThan">
      <formula>0</formula>
    </cfRule>
  </conditionalFormatting>
  <conditionalFormatting sqref="Z96">
    <cfRule type="cellIs" dxfId="2" priority="1624" operator="greaterThan">
      <formula>0</formula>
    </cfRule>
  </conditionalFormatting>
  <conditionalFormatting sqref="Z97">
    <cfRule type="cellIs" dxfId="2" priority="1625" operator="greaterThan">
      <formula>0</formula>
    </cfRule>
  </conditionalFormatting>
  <conditionalFormatting sqref="Z98">
    <cfRule type="cellIs" dxfId="2" priority="1626" operator="greaterThan">
      <formula>0</formula>
    </cfRule>
  </conditionalFormatting>
  <conditionalFormatting sqref="Z99">
    <cfRule type="cellIs" dxfId="2" priority="1627" operator="greaterThan">
      <formula>0</formula>
    </cfRule>
  </conditionalFormatting>
  <conditionalFormatting sqref="Z100">
    <cfRule type="cellIs" dxfId="2" priority="1628" operator="greaterThan">
      <formula>0</formula>
    </cfRule>
  </conditionalFormatting>
  <conditionalFormatting sqref="Z101">
    <cfRule type="cellIs" dxfId="2" priority="1629" operator="greaterThan">
      <formula>0</formula>
    </cfRule>
  </conditionalFormatting>
  <conditionalFormatting sqref="Z102">
    <cfRule type="cellIs" dxfId="2" priority="1630" operator="greaterThan">
      <formula>0</formula>
    </cfRule>
  </conditionalFormatting>
  <conditionalFormatting sqref="Z103">
    <cfRule type="cellIs" dxfId="2" priority="1631" operator="greaterThan">
      <formula>0</formula>
    </cfRule>
  </conditionalFormatting>
  <conditionalFormatting sqref="C8">
    <cfRule type="cellIs" dxfId="7" priority="1632" operator="lessThan">
      <formula>49.85</formula>
    </cfRule>
  </conditionalFormatting>
  <conditionalFormatting sqref="C8">
    <cfRule type="cellIs" dxfId="8" priority="1633" operator="greaterThan">
      <formula>50.05</formula>
    </cfRule>
  </conditionalFormatting>
  <conditionalFormatting sqref="C9">
    <cfRule type="cellIs" dxfId="7" priority="1634" operator="lessThan">
      <formula>49.85</formula>
    </cfRule>
  </conditionalFormatting>
  <conditionalFormatting sqref="C9">
    <cfRule type="cellIs" dxfId="8" priority="1635" operator="greaterThan">
      <formula>50.05</formula>
    </cfRule>
  </conditionalFormatting>
  <conditionalFormatting sqref="C10">
    <cfRule type="cellIs" dxfId="7" priority="1636" operator="lessThan">
      <formula>49.85</formula>
    </cfRule>
  </conditionalFormatting>
  <conditionalFormatting sqref="C10">
    <cfRule type="cellIs" dxfId="8" priority="1637" operator="greaterThan">
      <formula>50.05</formula>
    </cfRule>
  </conditionalFormatting>
  <conditionalFormatting sqref="C11">
    <cfRule type="cellIs" dxfId="7" priority="1638" operator="lessThan">
      <formula>49.85</formula>
    </cfRule>
  </conditionalFormatting>
  <conditionalFormatting sqref="C11">
    <cfRule type="cellIs" dxfId="8" priority="1639" operator="greaterThan">
      <formula>50.05</formula>
    </cfRule>
  </conditionalFormatting>
  <conditionalFormatting sqref="C12">
    <cfRule type="cellIs" dxfId="7" priority="1640" operator="lessThan">
      <formula>49.85</formula>
    </cfRule>
  </conditionalFormatting>
  <conditionalFormatting sqref="C12">
    <cfRule type="cellIs" dxfId="8" priority="1641" operator="greaterThan">
      <formula>50.05</formula>
    </cfRule>
  </conditionalFormatting>
  <conditionalFormatting sqref="C13">
    <cfRule type="cellIs" dxfId="7" priority="1642" operator="lessThan">
      <formula>49.85</formula>
    </cfRule>
  </conditionalFormatting>
  <conditionalFormatting sqref="C13">
    <cfRule type="cellIs" dxfId="8" priority="1643" operator="greaterThan">
      <formula>50.05</formula>
    </cfRule>
  </conditionalFormatting>
  <conditionalFormatting sqref="C14">
    <cfRule type="cellIs" dxfId="7" priority="1644" operator="lessThan">
      <formula>49.85</formula>
    </cfRule>
  </conditionalFormatting>
  <conditionalFormatting sqref="C14">
    <cfRule type="cellIs" dxfId="8" priority="1645" operator="greaterThan">
      <formula>50.05</formula>
    </cfRule>
  </conditionalFormatting>
  <conditionalFormatting sqref="C15">
    <cfRule type="cellIs" dxfId="7" priority="1646" operator="lessThan">
      <formula>49.85</formula>
    </cfRule>
  </conditionalFormatting>
  <conditionalFormatting sqref="C15">
    <cfRule type="cellIs" dxfId="8" priority="1647" operator="greaterThan">
      <formula>50.05</formula>
    </cfRule>
  </conditionalFormatting>
  <conditionalFormatting sqref="C16">
    <cfRule type="cellIs" dxfId="7" priority="1648" operator="lessThan">
      <formula>49.85</formula>
    </cfRule>
  </conditionalFormatting>
  <conditionalFormatting sqref="C16">
    <cfRule type="cellIs" dxfId="8" priority="1649" operator="greaterThan">
      <formula>50.05</formula>
    </cfRule>
  </conditionalFormatting>
  <conditionalFormatting sqref="C17">
    <cfRule type="cellIs" dxfId="7" priority="1650" operator="lessThan">
      <formula>49.85</formula>
    </cfRule>
  </conditionalFormatting>
  <conditionalFormatting sqref="C17">
    <cfRule type="cellIs" dxfId="8" priority="1651" operator="greaterThan">
      <formula>50.05</formula>
    </cfRule>
  </conditionalFormatting>
  <conditionalFormatting sqref="C18">
    <cfRule type="cellIs" dxfId="7" priority="1652" operator="lessThan">
      <formula>49.85</formula>
    </cfRule>
  </conditionalFormatting>
  <conditionalFormatting sqref="C18">
    <cfRule type="cellIs" dxfId="8" priority="1653" operator="greaterThan">
      <formula>50.05</formula>
    </cfRule>
  </conditionalFormatting>
  <conditionalFormatting sqref="C19">
    <cfRule type="cellIs" dxfId="7" priority="1654" operator="lessThan">
      <formula>49.85</formula>
    </cfRule>
  </conditionalFormatting>
  <conditionalFormatting sqref="C19">
    <cfRule type="cellIs" dxfId="8" priority="1655" operator="greaterThan">
      <formula>50.05</formula>
    </cfRule>
  </conditionalFormatting>
  <conditionalFormatting sqref="C20">
    <cfRule type="cellIs" dxfId="7" priority="1656" operator="lessThan">
      <formula>49.85</formula>
    </cfRule>
  </conditionalFormatting>
  <conditionalFormatting sqref="C20">
    <cfRule type="cellIs" dxfId="8" priority="1657" operator="greaterThan">
      <formula>50.05</formula>
    </cfRule>
  </conditionalFormatting>
  <conditionalFormatting sqref="C21">
    <cfRule type="cellIs" dxfId="7" priority="1658" operator="lessThan">
      <formula>49.85</formula>
    </cfRule>
  </conditionalFormatting>
  <conditionalFormatting sqref="C21">
    <cfRule type="cellIs" dxfId="8" priority="1659" operator="greaterThan">
      <formula>50.05</formula>
    </cfRule>
  </conditionalFormatting>
  <conditionalFormatting sqref="C22">
    <cfRule type="cellIs" dxfId="7" priority="1660" operator="lessThan">
      <formula>49.85</formula>
    </cfRule>
  </conditionalFormatting>
  <conditionalFormatting sqref="C22">
    <cfRule type="cellIs" dxfId="8" priority="1661" operator="greaterThan">
      <formula>50.05</formula>
    </cfRule>
  </conditionalFormatting>
  <conditionalFormatting sqref="C23">
    <cfRule type="cellIs" dxfId="7" priority="1662" operator="lessThan">
      <formula>49.85</formula>
    </cfRule>
  </conditionalFormatting>
  <conditionalFormatting sqref="C23">
    <cfRule type="cellIs" dxfId="8" priority="1663" operator="greaterThan">
      <formula>50.05</formula>
    </cfRule>
  </conditionalFormatting>
  <conditionalFormatting sqref="C24">
    <cfRule type="cellIs" dxfId="7" priority="1664" operator="lessThan">
      <formula>49.85</formula>
    </cfRule>
  </conditionalFormatting>
  <conditionalFormatting sqref="C24">
    <cfRule type="cellIs" dxfId="8" priority="1665" operator="greaterThan">
      <formula>50.05</formula>
    </cfRule>
  </conditionalFormatting>
  <conditionalFormatting sqref="C25">
    <cfRule type="cellIs" dxfId="7" priority="1666" operator="lessThan">
      <formula>49.85</formula>
    </cfRule>
  </conditionalFormatting>
  <conditionalFormatting sqref="C25">
    <cfRule type="cellIs" dxfId="8" priority="1667" operator="greaterThan">
      <formula>50.05</formula>
    </cfRule>
  </conditionalFormatting>
  <conditionalFormatting sqref="C26">
    <cfRule type="cellIs" dxfId="7" priority="1668" operator="lessThan">
      <formula>49.85</formula>
    </cfRule>
  </conditionalFormatting>
  <conditionalFormatting sqref="C26">
    <cfRule type="cellIs" dxfId="8" priority="1669" operator="greaterThan">
      <formula>50.05</formula>
    </cfRule>
  </conditionalFormatting>
  <conditionalFormatting sqref="C27">
    <cfRule type="cellIs" dxfId="7" priority="1670" operator="lessThan">
      <formula>49.85</formula>
    </cfRule>
  </conditionalFormatting>
  <conditionalFormatting sqref="C27">
    <cfRule type="cellIs" dxfId="8" priority="1671" operator="greaterThan">
      <formula>50.05</formula>
    </cfRule>
  </conditionalFormatting>
  <conditionalFormatting sqref="C28">
    <cfRule type="cellIs" dxfId="7" priority="1672" operator="lessThan">
      <formula>49.85</formula>
    </cfRule>
  </conditionalFormatting>
  <conditionalFormatting sqref="C28">
    <cfRule type="cellIs" dxfId="8" priority="1673" operator="greaterThan">
      <formula>50.05</formula>
    </cfRule>
  </conditionalFormatting>
  <conditionalFormatting sqref="C29">
    <cfRule type="cellIs" dxfId="7" priority="1674" operator="lessThan">
      <formula>49.85</formula>
    </cfRule>
  </conditionalFormatting>
  <conditionalFormatting sqref="C29">
    <cfRule type="cellIs" dxfId="8" priority="1675" operator="greaterThan">
      <formula>50.05</formula>
    </cfRule>
  </conditionalFormatting>
  <conditionalFormatting sqref="C30">
    <cfRule type="cellIs" dxfId="7" priority="1676" operator="lessThan">
      <formula>49.85</formula>
    </cfRule>
  </conditionalFormatting>
  <conditionalFormatting sqref="C30">
    <cfRule type="cellIs" dxfId="8" priority="1677" operator="greaterThan">
      <formula>50.05</formula>
    </cfRule>
  </conditionalFormatting>
  <conditionalFormatting sqref="C31">
    <cfRule type="cellIs" dxfId="7" priority="1678" operator="lessThan">
      <formula>49.85</formula>
    </cfRule>
  </conditionalFormatting>
  <conditionalFormatting sqref="C31">
    <cfRule type="cellIs" dxfId="8" priority="1679" operator="greaterThan">
      <formula>50.05</formula>
    </cfRule>
  </conditionalFormatting>
  <conditionalFormatting sqref="C32">
    <cfRule type="cellIs" dxfId="7" priority="1680" operator="lessThan">
      <formula>49.85</formula>
    </cfRule>
  </conditionalFormatting>
  <conditionalFormatting sqref="C32">
    <cfRule type="cellIs" dxfId="8" priority="1681" operator="greaterThan">
      <formula>50.05</formula>
    </cfRule>
  </conditionalFormatting>
  <conditionalFormatting sqref="C33">
    <cfRule type="cellIs" dxfId="7" priority="1682" operator="lessThan">
      <formula>49.85</formula>
    </cfRule>
  </conditionalFormatting>
  <conditionalFormatting sqref="C33">
    <cfRule type="cellIs" dxfId="8" priority="1683" operator="greaterThan">
      <formula>50.05</formula>
    </cfRule>
  </conditionalFormatting>
  <conditionalFormatting sqref="C34">
    <cfRule type="cellIs" dxfId="7" priority="1684" operator="lessThan">
      <formula>49.85</formula>
    </cfRule>
  </conditionalFormatting>
  <conditionalFormatting sqref="C34">
    <cfRule type="cellIs" dxfId="8" priority="1685" operator="greaterThan">
      <formula>50.05</formula>
    </cfRule>
  </conditionalFormatting>
  <conditionalFormatting sqref="C35">
    <cfRule type="cellIs" dxfId="7" priority="1686" operator="lessThan">
      <formula>49.85</formula>
    </cfRule>
  </conditionalFormatting>
  <conditionalFormatting sqref="C35">
    <cfRule type="cellIs" dxfId="8" priority="1687" operator="greaterThan">
      <formula>50.05</formula>
    </cfRule>
  </conditionalFormatting>
  <conditionalFormatting sqref="C36">
    <cfRule type="cellIs" dxfId="7" priority="1688" operator="lessThan">
      <formula>49.85</formula>
    </cfRule>
  </conditionalFormatting>
  <conditionalFormatting sqref="C36">
    <cfRule type="cellIs" dxfId="8" priority="1689" operator="greaterThan">
      <formula>50.05</formula>
    </cfRule>
  </conditionalFormatting>
  <conditionalFormatting sqref="C37">
    <cfRule type="cellIs" dxfId="7" priority="1690" operator="lessThan">
      <formula>49.85</formula>
    </cfRule>
  </conditionalFormatting>
  <conditionalFormatting sqref="C37">
    <cfRule type="cellIs" dxfId="8" priority="1691" operator="greaterThan">
      <formula>50.05</formula>
    </cfRule>
  </conditionalFormatting>
  <conditionalFormatting sqref="C38">
    <cfRule type="cellIs" dxfId="7" priority="1692" operator="lessThan">
      <formula>49.85</formula>
    </cfRule>
  </conditionalFormatting>
  <conditionalFormatting sqref="C38">
    <cfRule type="cellIs" dxfId="8" priority="1693" operator="greaterThan">
      <formula>50.05</formula>
    </cfRule>
  </conditionalFormatting>
  <conditionalFormatting sqref="C39">
    <cfRule type="cellIs" dxfId="7" priority="1694" operator="lessThan">
      <formula>49.85</formula>
    </cfRule>
  </conditionalFormatting>
  <conditionalFormatting sqref="C39">
    <cfRule type="cellIs" dxfId="8" priority="1695" operator="greaterThan">
      <formula>50.05</formula>
    </cfRule>
  </conditionalFormatting>
  <conditionalFormatting sqref="C40">
    <cfRule type="cellIs" dxfId="7" priority="1696" operator="lessThan">
      <formula>49.85</formula>
    </cfRule>
  </conditionalFormatting>
  <conditionalFormatting sqref="C40">
    <cfRule type="cellIs" dxfId="8" priority="1697" operator="greaterThan">
      <formula>50.05</formula>
    </cfRule>
  </conditionalFormatting>
  <conditionalFormatting sqref="C41">
    <cfRule type="cellIs" dxfId="7" priority="1698" operator="lessThan">
      <formula>49.85</formula>
    </cfRule>
  </conditionalFormatting>
  <conditionalFormatting sqref="C41">
    <cfRule type="cellIs" dxfId="8" priority="1699" operator="greaterThan">
      <formula>50.05</formula>
    </cfRule>
  </conditionalFormatting>
  <conditionalFormatting sqref="C42">
    <cfRule type="cellIs" dxfId="7" priority="1700" operator="lessThan">
      <formula>49.85</formula>
    </cfRule>
  </conditionalFormatting>
  <conditionalFormatting sqref="C42">
    <cfRule type="cellIs" dxfId="8" priority="1701" operator="greaterThan">
      <formula>50.05</formula>
    </cfRule>
  </conditionalFormatting>
  <conditionalFormatting sqref="C43">
    <cfRule type="cellIs" dxfId="7" priority="1702" operator="lessThan">
      <formula>49.85</formula>
    </cfRule>
  </conditionalFormatting>
  <conditionalFormatting sqref="C43">
    <cfRule type="cellIs" dxfId="8" priority="1703" operator="greaterThan">
      <formula>50.05</formula>
    </cfRule>
  </conditionalFormatting>
  <conditionalFormatting sqref="C44">
    <cfRule type="cellIs" dxfId="7" priority="1704" operator="lessThan">
      <formula>49.85</formula>
    </cfRule>
  </conditionalFormatting>
  <conditionalFormatting sqref="C44">
    <cfRule type="cellIs" dxfId="8" priority="1705" operator="greaterThan">
      <formula>50.05</formula>
    </cfRule>
  </conditionalFormatting>
  <conditionalFormatting sqref="C45">
    <cfRule type="cellIs" dxfId="7" priority="1706" operator="lessThan">
      <formula>49.85</formula>
    </cfRule>
  </conditionalFormatting>
  <conditionalFormatting sqref="C45">
    <cfRule type="cellIs" dxfId="8" priority="1707" operator="greaterThan">
      <formula>50.05</formula>
    </cfRule>
  </conditionalFormatting>
  <conditionalFormatting sqref="C46">
    <cfRule type="cellIs" dxfId="7" priority="1708" operator="lessThan">
      <formula>49.85</formula>
    </cfRule>
  </conditionalFormatting>
  <conditionalFormatting sqref="C46">
    <cfRule type="cellIs" dxfId="8" priority="1709" operator="greaterThan">
      <formula>50.05</formula>
    </cfRule>
  </conditionalFormatting>
  <conditionalFormatting sqref="C47">
    <cfRule type="cellIs" dxfId="7" priority="1710" operator="lessThan">
      <formula>49.85</formula>
    </cfRule>
  </conditionalFormatting>
  <conditionalFormatting sqref="C47">
    <cfRule type="cellIs" dxfId="8" priority="1711" operator="greaterThan">
      <formula>50.05</formula>
    </cfRule>
  </conditionalFormatting>
  <conditionalFormatting sqref="C48">
    <cfRule type="cellIs" dxfId="7" priority="1712" operator="lessThan">
      <formula>49.85</formula>
    </cfRule>
  </conditionalFormatting>
  <conditionalFormatting sqref="C48">
    <cfRule type="cellIs" dxfId="8" priority="1713" operator="greaterThan">
      <formula>50.05</formula>
    </cfRule>
  </conditionalFormatting>
  <conditionalFormatting sqref="C49">
    <cfRule type="cellIs" dxfId="7" priority="1714" operator="lessThan">
      <formula>49.85</formula>
    </cfRule>
  </conditionalFormatting>
  <conditionalFormatting sqref="C49">
    <cfRule type="cellIs" dxfId="8" priority="1715" operator="greaterThan">
      <formula>50.05</formula>
    </cfRule>
  </conditionalFormatting>
  <conditionalFormatting sqref="C50">
    <cfRule type="cellIs" dxfId="7" priority="1716" operator="lessThan">
      <formula>49.85</formula>
    </cfRule>
  </conditionalFormatting>
  <conditionalFormatting sqref="C50">
    <cfRule type="cellIs" dxfId="8" priority="1717" operator="greaterThan">
      <formula>50.05</formula>
    </cfRule>
  </conditionalFormatting>
  <conditionalFormatting sqref="C51">
    <cfRule type="cellIs" dxfId="7" priority="1718" operator="lessThan">
      <formula>49.85</formula>
    </cfRule>
  </conditionalFormatting>
  <conditionalFormatting sqref="C51">
    <cfRule type="cellIs" dxfId="8" priority="1719" operator="greaterThan">
      <formula>50.05</formula>
    </cfRule>
  </conditionalFormatting>
  <conditionalFormatting sqref="C52">
    <cfRule type="cellIs" dxfId="7" priority="1720" operator="lessThan">
      <formula>49.85</formula>
    </cfRule>
  </conditionalFormatting>
  <conditionalFormatting sqref="C52">
    <cfRule type="cellIs" dxfId="8" priority="1721" operator="greaterThan">
      <formula>50.05</formula>
    </cfRule>
  </conditionalFormatting>
  <conditionalFormatting sqref="C53">
    <cfRule type="cellIs" dxfId="7" priority="1722" operator="lessThan">
      <formula>49.85</formula>
    </cfRule>
  </conditionalFormatting>
  <conditionalFormatting sqref="C53">
    <cfRule type="cellIs" dxfId="8" priority="1723" operator="greaterThan">
      <formula>50.05</formula>
    </cfRule>
  </conditionalFormatting>
  <conditionalFormatting sqref="C54">
    <cfRule type="cellIs" dxfId="7" priority="1724" operator="lessThan">
      <formula>49.85</formula>
    </cfRule>
  </conditionalFormatting>
  <conditionalFormatting sqref="C54">
    <cfRule type="cellIs" dxfId="8" priority="1725" operator="greaterThan">
      <formula>50.05</formula>
    </cfRule>
  </conditionalFormatting>
  <conditionalFormatting sqref="C55">
    <cfRule type="cellIs" dxfId="7" priority="1726" operator="lessThan">
      <formula>49.85</formula>
    </cfRule>
  </conditionalFormatting>
  <conditionalFormatting sqref="C55">
    <cfRule type="cellIs" dxfId="8" priority="1727" operator="greaterThan">
      <formula>50.05</formula>
    </cfRule>
  </conditionalFormatting>
  <conditionalFormatting sqref="C56">
    <cfRule type="cellIs" dxfId="7" priority="1728" operator="lessThan">
      <formula>49.85</formula>
    </cfRule>
  </conditionalFormatting>
  <conditionalFormatting sqref="C56">
    <cfRule type="cellIs" dxfId="8" priority="1729" operator="greaterThan">
      <formula>50.05</formula>
    </cfRule>
  </conditionalFormatting>
  <conditionalFormatting sqref="C57">
    <cfRule type="cellIs" dxfId="7" priority="1730" operator="lessThan">
      <formula>49.85</formula>
    </cfRule>
  </conditionalFormatting>
  <conditionalFormatting sqref="C57">
    <cfRule type="cellIs" dxfId="8" priority="1731" operator="greaterThan">
      <formula>50.05</formula>
    </cfRule>
  </conditionalFormatting>
  <conditionalFormatting sqref="C58">
    <cfRule type="cellIs" dxfId="7" priority="1732" operator="lessThan">
      <formula>49.85</formula>
    </cfRule>
  </conditionalFormatting>
  <conditionalFormatting sqref="C58">
    <cfRule type="cellIs" dxfId="8" priority="1733" operator="greaterThan">
      <formula>50.05</formula>
    </cfRule>
  </conditionalFormatting>
  <conditionalFormatting sqref="C59">
    <cfRule type="cellIs" dxfId="7" priority="1734" operator="lessThan">
      <formula>49.85</formula>
    </cfRule>
  </conditionalFormatting>
  <conditionalFormatting sqref="C59">
    <cfRule type="cellIs" dxfId="8" priority="1735" operator="greaterThan">
      <formula>50.05</formula>
    </cfRule>
  </conditionalFormatting>
  <conditionalFormatting sqref="C60">
    <cfRule type="cellIs" dxfId="7" priority="1736" operator="lessThan">
      <formula>49.85</formula>
    </cfRule>
  </conditionalFormatting>
  <conditionalFormatting sqref="C60">
    <cfRule type="cellIs" dxfId="8" priority="1737" operator="greaterThan">
      <formula>50.05</formula>
    </cfRule>
  </conditionalFormatting>
  <conditionalFormatting sqref="C61">
    <cfRule type="cellIs" dxfId="7" priority="1738" operator="lessThan">
      <formula>49.85</formula>
    </cfRule>
  </conditionalFormatting>
  <conditionalFormatting sqref="C61">
    <cfRule type="cellIs" dxfId="8" priority="1739" operator="greaterThan">
      <formula>50.05</formula>
    </cfRule>
  </conditionalFormatting>
  <conditionalFormatting sqref="C62">
    <cfRule type="cellIs" dxfId="7" priority="1740" operator="lessThan">
      <formula>49.85</formula>
    </cfRule>
  </conditionalFormatting>
  <conditionalFormatting sqref="C62">
    <cfRule type="cellIs" dxfId="8" priority="1741" operator="greaterThan">
      <formula>50.05</formula>
    </cfRule>
  </conditionalFormatting>
  <conditionalFormatting sqref="C63">
    <cfRule type="cellIs" dxfId="7" priority="1742" operator="lessThan">
      <formula>49.85</formula>
    </cfRule>
  </conditionalFormatting>
  <conditionalFormatting sqref="C63">
    <cfRule type="cellIs" dxfId="8" priority="1743" operator="greaterThan">
      <formula>50.05</formula>
    </cfRule>
  </conditionalFormatting>
  <conditionalFormatting sqref="C64">
    <cfRule type="cellIs" dxfId="7" priority="1744" operator="lessThan">
      <formula>49.85</formula>
    </cfRule>
  </conditionalFormatting>
  <conditionalFormatting sqref="C64">
    <cfRule type="cellIs" dxfId="8" priority="1745" operator="greaterThan">
      <formula>50.05</formula>
    </cfRule>
  </conditionalFormatting>
  <conditionalFormatting sqref="C65">
    <cfRule type="cellIs" dxfId="7" priority="1746" operator="lessThan">
      <formula>49.85</formula>
    </cfRule>
  </conditionalFormatting>
  <conditionalFormatting sqref="C65">
    <cfRule type="cellIs" dxfId="8" priority="1747" operator="greaterThan">
      <formula>50.05</formula>
    </cfRule>
  </conditionalFormatting>
  <conditionalFormatting sqref="C66">
    <cfRule type="cellIs" dxfId="7" priority="1748" operator="lessThan">
      <formula>49.85</formula>
    </cfRule>
  </conditionalFormatting>
  <conditionalFormatting sqref="C66">
    <cfRule type="cellIs" dxfId="8" priority="1749" operator="greaterThan">
      <formula>50.05</formula>
    </cfRule>
  </conditionalFormatting>
  <conditionalFormatting sqref="C67">
    <cfRule type="cellIs" dxfId="7" priority="1750" operator="lessThan">
      <formula>49.85</formula>
    </cfRule>
  </conditionalFormatting>
  <conditionalFormatting sqref="C67">
    <cfRule type="cellIs" dxfId="8" priority="1751" operator="greaterThan">
      <formula>50.05</formula>
    </cfRule>
  </conditionalFormatting>
  <conditionalFormatting sqref="C68">
    <cfRule type="cellIs" dxfId="7" priority="1752" operator="lessThan">
      <formula>49.85</formula>
    </cfRule>
  </conditionalFormatting>
  <conditionalFormatting sqref="C68">
    <cfRule type="cellIs" dxfId="8" priority="1753" operator="greaterThan">
      <formula>50.05</formula>
    </cfRule>
  </conditionalFormatting>
  <conditionalFormatting sqref="C69">
    <cfRule type="cellIs" dxfId="7" priority="1754" operator="lessThan">
      <formula>49.85</formula>
    </cfRule>
  </conditionalFormatting>
  <conditionalFormatting sqref="C69">
    <cfRule type="cellIs" dxfId="8" priority="1755" operator="greaterThan">
      <formula>50.05</formula>
    </cfRule>
  </conditionalFormatting>
  <conditionalFormatting sqref="C70">
    <cfRule type="cellIs" dxfId="7" priority="1756" operator="lessThan">
      <formula>49.85</formula>
    </cfRule>
  </conditionalFormatting>
  <conditionalFormatting sqref="C70">
    <cfRule type="cellIs" dxfId="8" priority="1757" operator="greaterThan">
      <formula>50.05</formula>
    </cfRule>
  </conditionalFormatting>
  <conditionalFormatting sqref="C71">
    <cfRule type="cellIs" dxfId="7" priority="1758" operator="lessThan">
      <formula>49.85</formula>
    </cfRule>
  </conditionalFormatting>
  <conditionalFormatting sqref="C71">
    <cfRule type="cellIs" dxfId="8" priority="1759" operator="greaterThan">
      <formula>50.05</formula>
    </cfRule>
  </conditionalFormatting>
  <conditionalFormatting sqref="C72">
    <cfRule type="cellIs" dxfId="7" priority="1760" operator="lessThan">
      <formula>49.85</formula>
    </cfRule>
  </conditionalFormatting>
  <conditionalFormatting sqref="C72">
    <cfRule type="cellIs" dxfId="8" priority="1761" operator="greaterThan">
      <formula>50.05</formula>
    </cfRule>
  </conditionalFormatting>
  <conditionalFormatting sqref="C73">
    <cfRule type="cellIs" dxfId="7" priority="1762" operator="lessThan">
      <formula>49.85</formula>
    </cfRule>
  </conditionalFormatting>
  <conditionalFormatting sqref="C73">
    <cfRule type="cellIs" dxfId="8" priority="1763" operator="greaterThan">
      <formula>50.05</formula>
    </cfRule>
  </conditionalFormatting>
  <conditionalFormatting sqref="C74">
    <cfRule type="cellIs" dxfId="7" priority="1764" operator="lessThan">
      <formula>49.85</formula>
    </cfRule>
  </conditionalFormatting>
  <conditionalFormatting sqref="C74">
    <cfRule type="cellIs" dxfId="8" priority="1765" operator="greaterThan">
      <formula>50.05</formula>
    </cfRule>
  </conditionalFormatting>
  <conditionalFormatting sqref="C75">
    <cfRule type="cellIs" dxfId="7" priority="1766" operator="lessThan">
      <formula>49.85</formula>
    </cfRule>
  </conditionalFormatting>
  <conditionalFormatting sqref="C75">
    <cfRule type="cellIs" dxfId="8" priority="1767" operator="greaterThan">
      <formula>50.05</formula>
    </cfRule>
  </conditionalFormatting>
  <conditionalFormatting sqref="C76">
    <cfRule type="cellIs" dxfId="7" priority="1768" operator="lessThan">
      <formula>49.85</formula>
    </cfRule>
  </conditionalFormatting>
  <conditionalFormatting sqref="C76">
    <cfRule type="cellIs" dxfId="8" priority="1769" operator="greaterThan">
      <formula>50.05</formula>
    </cfRule>
  </conditionalFormatting>
  <conditionalFormatting sqref="C77">
    <cfRule type="cellIs" dxfId="7" priority="1770" operator="lessThan">
      <formula>49.85</formula>
    </cfRule>
  </conditionalFormatting>
  <conditionalFormatting sqref="C77">
    <cfRule type="cellIs" dxfId="8" priority="1771" operator="greaterThan">
      <formula>50.05</formula>
    </cfRule>
  </conditionalFormatting>
  <conditionalFormatting sqref="C78">
    <cfRule type="cellIs" dxfId="7" priority="1772" operator="lessThan">
      <formula>49.85</formula>
    </cfRule>
  </conditionalFormatting>
  <conditionalFormatting sqref="C78">
    <cfRule type="cellIs" dxfId="8" priority="1773" operator="greaterThan">
      <formula>50.05</formula>
    </cfRule>
  </conditionalFormatting>
  <conditionalFormatting sqref="C79">
    <cfRule type="cellIs" dxfId="7" priority="1774" operator="lessThan">
      <formula>49.85</formula>
    </cfRule>
  </conditionalFormatting>
  <conditionalFormatting sqref="C79">
    <cfRule type="cellIs" dxfId="8" priority="1775" operator="greaterThan">
      <formula>50.05</formula>
    </cfRule>
  </conditionalFormatting>
  <conditionalFormatting sqref="C80">
    <cfRule type="cellIs" dxfId="7" priority="1776" operator="lessThan">
      <formula>49.85</formula>
    </cfRule>
  </conditionalFormatting>
  <conditionalFormatting sqref="C80">
    <cfRule type="cellIs" dxfId="8" priority="1777" operator="greaterThan">
      <formula>50.05</formula>
    </cfRule>
  </conditionalFormatting>
  <conditionalFormatting sqref="C81">
    <cfRule type="cellIs" dxfId="7" priority="1778" operator="lessThan">
      <formula>49.85</formula>
    </cfRule>
  </conditionalFormatting>
  <conditionalFormatting sqref="C81">
    <cfRule type="cellIs" dxfId="8" priority="1779" operator="greaterThan">
      <formula>50.05</formula>
    </cfRule>
  </conditionalFormatting>
  <conditionalFormatting sqref="C82">
    <cfRule type="cellIs" dxfId="7" priority="1780" operator="lessThan">
      <formula>49.85</formula>
    </cfRule>
  </conditionalFormatting>
  <conditionalFormatting sqref="C82">
    <cfRule type="cellIs" dxfId="8" priority="1781" operator="greaterThan">
      <formula>50.05</formula>
    </cfRule>
  </conditionalFormatting>
  <conditionalFormatting sqref="C83">
    <cfRule type="cellIs" dxfId="7" priority="1782" operator="lessThan">
      <formula>49.85</formula>
    </cfRule>
  </conditionalFormatting>
  <conditionalFormatting sqref="C83">
    <cfRule type="cellIs" dxfId="8" priority="1783" operator="greaterThan">
      <formula>50.05</formula>
    </cfRule>
  </conditionalFormatting>
  <conditionalFormatting sqref="C84">
    <cfRule type="cellIs" dxfId="7" priority="1784" operator="lessThan">
      <formula>49.85</formula>
    </cfRule>
  </conditionalFormatting>
  <conditionalFormatting sqref="C84">
    <cfRule type="cellIs" dxfId="8" priority="1785" operator="greaterThan">
      <formula>50.05</formula>
    </cfRule>
  </conditionalFormatting>
  <conditionalFormatting sqref="C85">
    <cfRule type="cellIs" dxfId="7" priority="1786" operator="lessThan">
      <formula>49.85</formula>
    </cfRule>
  </conditionalFormatting>
  <conditionalFormatting sqref="C85">
    <cfRule type="cellIs" dxfId="8" priority="1787" operator="greaterThan">
      <formula>50.05</formula>
    </cfRule>
  </conditionalFormatting>
  <conditionalFormatting sqref="C86">
    <cfRule type="cellIs" dxfId="7" priority="1788" operator="lessThan">
      <formula>49.85</formula>
    </cfRule>
  </conditionalFormatting>
  <conditionalFormatting sqref="C86">
    <cfRule type="cellIs" dxfId="8" priority="1789" operator="greaterThan">
      <formula>50.05</formula>
    </cfRule>
  </conditionalFormatting>
  <conditionalFormatting sqref="C87">
    <cfRule type="cellIs" dxfId="7" priority="1790" operator="lessThan">
      <formula>49.85</formula>
    </cfRule>
  </conditionalFormatting>
  <conditionalFormatting sqref="C87">
    <cfRule type="cellIs" dxfId="8" priority="1791" operator="greaterThan">
      <formula>50.05</formula>
    </cfRule>
  </conditionalFormatting>
  <conditionalFormatting sqref="C88">
    <cfRule type="cellIs" dxfId="7" priority="1792" operator="lessThan">
      <formula>49.85</formula>
    </cfRule>
  </conditionalFormatting>
  <conditionalFormatting sqref="C88">
    <cfRule type="cellIs" dxfId="8" priority="1793" operator="greaterThan">
      <formula>50.05</formula>
    </cfRule>
  </conditionalFormatting>
  <conditionalFormatting sqref="C89">
    <cfRule type="cellIs" dxfId="7" priority="1794" operator="lessThan">
      <formula>49.85</formula>
    </cfRule>
  </conditionalFormatting>
  <conditionalFormatting sqref="C89">
    <cfRule type="cellIs" dxfId="8" priority="1795" operator="greaterThan">
      <formula>50.05</formula>
    </cfRule>
  </conditionalFormatting>
  <conditionalFormatting sqref="C90">
    <cfRule type="cellIs" dxfId="7" priority="1796" operator="lessThan">
      <formula>49.85</formula>
    </cfRule>
  </conditionalFormatting>
  <conditionalFormatting sqref="C90">
    <cfRule type="cellIs" dxfId="8" priority="1797" operator="greaterThan">
      <formula>50.05</formula>
    </cfRule>
  </conditionalFormatting>
  <conditionalFormatting sqref="C91">
    <cfRule type="cellIs" dxfId="7" priority="1798" operator="lessThan">
      <formula>49.85</formula>
    </cfRule>
  </conditionalFormatting>
  <conditionalFormatting sqref="C91">
    <cfRule type="cellIs" dxfId="8" priority="1799" operator="greaterThan">
      <formula>50.05</formula>
    </cfRule>
  </conditionalFormatting>
  <conditionalFormatting sqref="C92">
    <cfRule type="cellIs" dxfId="7" priority="1800" operator="lessThan">
      <formula>49.85</formula>
    </cfRule>
  </conditionalFormatting>
  <conditionalFormatting sqref="C92">
    <cfRule type="cellIs" dxfId="8" priority="1801" operator="greaterThan">
      <formula>50.05</formula>
    </cfRule>
  </conditionalFormatting>
  <conditionalFormatting sqref="C93">
    <cfRule type="cellIs" dxfId="7" priority="1802" operator="lessThan">
      <formula>49.85</formula>
    </cfRule>
  </conditionalFormatting>
  <conditionalFormatting sqref="C93">
    <cfRule type="cellIs" dxfId="8" priority="1803" operator="greaterThan">
      <formula>50.05</formula>
    </cfRule>
  </conditionalFormatting>
  <conditionalFormatting sqref="C94">
    <cfRule type="cellIs" dxfId="7" priority="1804" operator="lessThan">
      <formula>49.85</formula>
    </cfRule>
  </conditionalFormatting>
  <conditionalFormatting sqref="C94">
    <cfRule type="cellIs" dxfId="8" priority="1805" operator="greaterThan">
      <formula>50.05</formula>
    </cfRule>
  </conditionalFormatting>
  <conditionalFormatting sqref="C95">
    <cfRule type="cellIs" dxfId="7" priority="1806" operator="lessThan">
      <formula>49.85</formula>
    </cfRule>
  </conditionalFormatting>
  <conditionalFormatting sqref="C95">
    <cfRule type="cellIs" dxfId="8" priority="1807" operator="greaterThan">
      <formula>50.05</formula>
    </cfRule>
  </conditionalFormatting>
  <conditionalFormatting sqref="C96">
    <cfRule type="cellIs" dxfId="7" priority="1808" operator="lessThan">
      <formula>49.85</formula>
    </cfRule>
  </conditionalFormatting>
  <conditionalFormatting sqref="C96">
    <cfRule type="cellIs" dxfId="8" priority="1809" operator="greaterThan">
      <formula>50.05</formula>
    </cfRule>
  </conditionalFormatting>
  <conditionalFormatting sqref="C97">
    <cfRule type="cellIs" dxfId="7" priority="1810" operator="lessThan">
      <formula>49.85</formula>
    </cfRule>
  </conditionalFormatting>
  <conditionalFormatting sqref="C97">
    <cfRule type="cellIs" dxfId="8" priority="1811" operator="greaterThan">
      <formula>50.05</formula>
    </cfRule>
  </conditionalFormatting>
  <conditionalFormatting sqref="C98">
    <cfRule type="cellIs" dxfId="7" priority="1812" operator="lessThan">
      <formula>49.85</formula>
    </cfRule>
  </conditionalFormatting>
  <conditionalFormatting sqref="C98">
    <cfRule type="cellIs" dxfId="8" priority="1813" operator="greaterThan">
      <formula>50.05</formula>
    </cfRule>
  </conditionalFormatting>
  <conditionalFormatting sqref="C99">
    <cfRule type="cellIs" dxfId="7" priority="1814" operator="lessThan">
      <formula>49.85</formula>
    </cfRule>
  </conditionalFormatting>
  <conditionalFormatting sqref="C99">
    <cfRule type="cellIs" dxfId="8" priority="1815" operator="greaterThan">
      <formula>50.05</formula>
    </cfRule>
  </conditionalFormatting>
  <conditionalFormatting sqref="C100">
    <cfRule type="cellIs" dxfId="7" priority="1816" operator="lessThan">
      <formula>49.85</formula>
    </cfRule>
  </conditionalFormatting>
  <conditionalFormatting sqref="C100">
    <cfRule type="cellIs" dxfId="8" priority="1817" operator="greaterThan">
      <formula>50.05</formula>
    </cfRule>
  </conditionalFormatting>
  <conditionalFormatting sqref="C101">
    <cfRule type="cellIs" dxfId="7" priority="1818" operator="lessThan">
      <formula>49.85</formula>
    </cfRule>
  </conditionalFormatting>
  <conditionalFormatting sqref="C101">
    <cfRule type="cellIs" dxfId="8" priority="1819" operator="greaterThan">
      <formula>50.05</formula>
    </cfRule>
  </conditionalFormatting>
  <conditionalFormatting sqref="C102">
    <cfRule type="cellIs" dxfId="7" priority="1820" operator="lessThan">
      <formula>49.85</formula>
    </cfRule>
  </conditionalFormatting>
  <conditionalFormatting sqref="C102">
    <cfRule type="cellIs" dxfId="8" priority="1821" operator="greaterThan">
      <formula>50.05</formula>
    </cfRule>
  </conditionalFormatting>
  <conditionalFormatting sqref="C103">
    <cfRule type="cellIs" dxfId="7" priority="1822" operator="lessThan">
      <formula>49.85</formula>
    </cfRule>
  </conditionalFormatting>
  <conditionalFormatting sqref="C103">
    <cfRule type="cellIs" dxfId="8" priority="1823" operator="greaterThan">
      <formula>50.05</formula>
    </cfRule>
  </conditionalFormatting>
  <conditionalFormatting sqref="L8">
    <cfRule type="cellIs" dxfId="2" priority="1824" operator="greaterThan">
      <formula>0</formula>
    </cfRule>
  </conditionalFormatting>
  <conditionalFormatting sqref="O8">
    <cfRule type="cellIs" dxfId="2" priority="1825" operator="greaterThan">
      <formula>0</formula>
    </cfRule>
  </conditionalFormatting>
  <conditionalFormatting sqref="O8">
    <cfRule type="cellIs" dxfId="2" priority="1826" operator="greaterThan">
      <formula>0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-0.06856729940243751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308.277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60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85">
      <c r="A8" s="61">
        <v>0</v>
      </c>
      <c r="B8" s="62">
        <v>0.0104166666666667</v>
      </c>
      <c r="C8" s="63">
        <v>50.02</v>
      </c>
      <c r="D8" s="64">
        <f>ROUND(C8,2)</f>
        <v>50.02</v>
      </c>
      <c r="E8" s="65">
        <v>184.97</v>
      </c>
      <c r="F8" s="66">
        <v>0</v>
      </c>
      <c r="G8" s="67">
        <v>0</v>
      </c>
      <c r="H8" s="68">
        <f>MAX(G8,-0.12*F8)</f>
        <v>0</v>
      </c>
      <c r="I8" s="68">
        <f>IF(ABS(F8)&lt;=10,0.5,IF(ABS(F8)&lt;=25,1,IF(ABS(F8)&lt;=100,2,10)))</f>
        <v>0.5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0</v>
      </c>
      <c r="T8" s="65">
        <f>MIN($T$6/100*F8,200)</f>
        <v>0</v>
      </c>
      <c r="U8" s="65">
        <f>MIN($U$6/100*F8,250)</f>
        <v>0</v>
      </c>
      <c r="V8" s="65">
        <v>0.2</v>
      </c>
      <c r="W8" s="65">
        <v>0.2</v>
      </c>
      <c r="X8" s="65">
        <v>0.6</v>
      </c>
      <c r="Y8" s="73">
        <f>IF(AND(D8&lt;49.85,G8&gt;0),$C$2*ABS(G8)/40000,(SUMPRODUCT(--(G8&gt;$S8:$U8),(G8-$S8:$U8),($V8:$X8)))*E8/40000)</f>
        <v>0</v>
      </c>
      <c r="Z8" s="73">
        <f>IF(AND(C8&gt;=50.1,G8&lt;0),($A$2)*ABS(G8)/40000,0)</f>
        <v>0</v>
      </c>
      <c r="AA8" s="73">
        <f>R8+Y8+Z8</f>
        <v>0</v>
      </c>
      <c r="AB8" s="69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85">
      <c r="A9" s="76">
        <v>0.0104166666666667</v>
      </c>
      <c r="B9" s="77">
        <v>0.0208333333333333</v>
      </c>
      <c r="C9" s="78">
        <v>50.01</v>
      </c>
      <c r="D9" s="79">
        <f>ROUND(C9,2)</f>
        <v>50.01</v>
      </c>
      <c r="E9" s="65">
        <v>246.62</v>
      </c>
      <c r="F9" s="66">
        <v>0</v>
      </c>
      <c r="G9" s="80">
        <v>0</v>
      </c>
      <c r="H9" s="68">
        <f>MAX(G9,-0.12*F9)</f>
        <v>0</v>
      </c>
      <c r="I9" s="68">
        <f>IF(ABS(F9)&lt;=10,0.5,IF(ABS(F9)&lt;=25,1,IF(ABS(F9)&lt;=100,2,10)))</f>
        <v>0.5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0</v>
      </c>
      <c r="T9" s="65">
        <f>MIN($T$6/100*F9,200)</f>
        <v>0</v>
      </c>
      <c r="U9" s="65">
        <f>MIN($U$6/100*F9,250)</f>
        <v>0</v>
      </c>
      <c r="V9" s="65">
        <v>0.2</v>
      </c>
      <c r="W9" s="65">
        <v>0.2</v>
      </c>
      <c r="X9" s="65">
        <v>0.6</v>
      </c>
      <c r="Y9" s="81">
        <f>IF(AND(D9&lt;49.85,G9&gt;0),$C$2*ABS(G9)/40000,(SUMPRODUCT(--(G9&gt;$S9:$U9),(G9-$S9:$U9),($V9:$X9)))*E9/40000)</f>
        <v>0</v>
      </c>
      <c r="Z9" s="73">
        <f>IF(AND(C9&gt;=50.1,G9&lt;0),($A$2)*ABS(G9)/40000,0)</f>
        <v>0</v>
      </c>
      <c r="AA9" s="73">
        <f>R9+Y9+Z9</f>
        <v>0</v>
      </c>
      <c r="AB9" s="148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85">
      <c r="A10" s="76">
        <v>0.0208333333333333</v>
      </c>
      <c r="B10" s="77">
        <v>0.03125</v>
      </c>
      <c r="C10" s="78">
        <v>50</v>
      </c>
      <c r="D10" s="79">
        <f>ROUND(C10,2)</f>
        <v>50</v>
      </c>
      <c r="E10" s="65">
        <v>308.28</v>
      </c>
      <c r="F10" s="66">
        <v>0</v>
      </c>
      <c r="G10" s="80">
        <v>0</v>
      </c>
      <c r="H10" s="68">
        <f>MAX(G10,-0.12*F10)</f>
        <v>0</v>
      </c>
      <c r="I10" s="68">
        <f>IF(ABS(F10)&lt;=10,0.5,IF(ABS(F10)&lt;=25,1,IF(ABS(F10)&lt;=100,2,10)))</f>
        <v>0.5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0</v>
      </c>
      <c r="T10" s="65">
        <f>MIN($T$6/100*F10,200)</f>
        <v>0</v>
      </c>
      <c r="U10" s="65">
        <f>MIN($U$6/100*F10,250)</f>
        <v>0</v>
      </c>
      <c r="V10" s="65">
        <v>0.2</v>
      </c>
      <c r="W10" s="65">
        <v>0.2</v>
      </c>
      <c r="X10" s="65">
        <v>0.6</v>
      </c>
      <c r="Y10" s="81">
        <f>IF(AND(D10&lt;49.85,G10&gt;0),$C$2*ABS(G10)/40000,(SUMPRODUCT(--(G10&gt;$S10:$U10),(G10-$S10:$U10),($V10:$X10)))*E10/40000)</f>
        <v>0</v>
      </c>
      <c r="Z10" s="73">
        <f>IF(AND(C10&gt;=50.1,G10&lt;0),($A$2)*ABS(G10)/40000,0)</f>
        <v>0</v>
      </c>
      <c r="AA10" s="73">
        <f>R10+Y10+Z10</f>
        <v>0</v>
      </c>
      <c r="AB10" s="148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85">
      <c r="A11" s="76">
        <v>0.03125</v>
      </c>
      <c r="B11" s="77">
        <v>0.0416666666666667</v>
      </c>
      <c r="C11" s="78">
        <v>50</v>
      </c>
      <c r="D11" s="79">
        <f>ROUND(C11,2)</f>
        <v>50</v>
      </c>
      <c r="E11" s="65">
        <v>308.28</v>
      </c>
      <c r="F11" s="66">
        <v>0</v>
      </c>
      <c r="G11" s="80">
        <v>0</v>
      </c>
      <c r="H11" s="68">
        <f>MAX(G11,-0.12*F11)</f>
        <v>0</v>
      </c>
      <c r="I11" s="68">
        <f>IF(ABS(F11)&lt;=10,0.5,IF(ABS(F11)&lt;=25,1,IF(ABS(F11)&lt;=100,2,10)))</f>
        <v>0.5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0</v>
      </c>
      <c r="T11" s="65">
        <f>MIN($T$6/100*F11,200)</f>
        <v>0</v>
      </c>
      <c r="U11" s="65">
        <f>MIN($U$6/100*F11,250)</f>
        <v>0</v>
      </c>
      <c r="V11" s="65">
        <v>0.2</v>
      </c>
      <c r="W11" s="65">
        <v>0.2</v>
      </c>
      <c r="X11" s="65">
        <v>0.6</v>
      </c>
      <c r="Y11" s="81">
        <f>IF(AND(D11&lt;49.85,G11&gt;0),$C$2*ABS(G11)/40000,(SUMPRODUCT(--(G11&gt;$S11:$U11),(G11-$S11:$U11),($V11:$X11)))*E11/40000)</f>
        <v>0</v>
      </c>
      <c r="Z11" s="73">
        <f>IF(AND(C11&gt;=50.1,G11&lt;0),($A$2)*ABS(G11)/40000,0)</f>
        <v>0</v>
      </c>
      <c r="AA11" s="73">
        <f>R11+Y11+Z11</f>
        <v>0</v>
      </c>
      <c r="AB11" s="148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85">
      <c r="A12" s="76">
        <v>0.0416666666666667</v>
      </c>
      <c r="B12" s="77">
        <v>0.0520833333333334</v>
      </c>
      <c r="C12" s="78">
        <v>50.02</v>
      </c>
      <c r="D12" s="79">
        <f>ROUND(C12,2)</f>
        <v>50.02</v>
      </c>
      <c r="E12" s="65">
        <v>184.97</v>
      </c>
      <c r="F12" s="66">
        <v>0</v>
      </c>
      <c r="G12" s="80">
        <v>0</v>
      </c>
      <c r="H12" s="68">
        <f>MAX(G12,-0.12*F12)</f>
        <v>0</v>
      </c>
      <c r="I12" s="68">
        <f>IF(ABS(F12)&lt;=10,0.5,IF(ABS(F12)&lt;=25,1,IF(ABS(F12)&lt;=100,2,10)))</f>
        <v>0.5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0</v>
      </c>
      <c r="T12" s="65">
        <f>MIN($T$6/100*F12,200)</f>
        <v>0</v>
      </c>
      <c r="U12" s="65">
        <f>MIN($U$6/100*F12,250)</f>
        <v>0</v>
      </c>
      <c r="V12" s="65">
        <v>0.2</v>
      </c>
      <c r="W12" s="65">
        <v>0.2</v>
      </c>
      <c r="X12" s="65">
        <v>0.6</v>
      </c>
      <c r="Y12" s="81">
        <f>IF(AND(D12&lt;49.85,G12&gt;0),$C$2*ABS(G12)/40000,(SUMPRODUCT(--(G12&gt;$S12:$U12),(G12-$S12:$U12),($V12:$X12)))*E12/40000)</f>
        <v>0</v>
      </c>
      <c r="Z12" s="73">
        <f>IF(AND(C12&gt;=50.1,G12&lt;0),($A$2)*ABS(G12)/40000,0)</f>
        <v>0</v>
      </c>
      <c r="AA12" s="73">
        <f>R12+Y12+Z12</f>
        <v>0</v>
      </c>
      <c r="AB12" s="148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85">
      <c r="A13" s="76">
        <v>0.0520833333333333</v>
      </c>
      <c r="B13" s="77">
        <v>0.0625</v>
      </c>
      <c r="C13" s="78">
        <v>50</v>
      </c>
      <c r="D13" s="79">
        <f>ROUND(C13,2)</f>
        <v>50</v>
      </c>
      <c r="E13" s="65">
        <v>308.28</v>
      </c>
      <c r="F13" s="66">
        <v>0</v>
      </c>
      <c r="G13" s="80">
        <v>0</v>
      </c>
      <c r="H13" s="68">
        <f>MAX(G13,-0.12*F13)</f>
        <v>0</v>
      </c>
      <c r="I13" s="68">
        <f>IF(ABS(F13)&lt;=10,0.5,IF(ABS(F13)&lt;=25,1,IF(ABS(F13)&lt;=100,2,10)))</f>
        <v>0.5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0</v>
      </c>
      <c r="T13" s="65">
        <f>MIN($T$6/100*F13,200)</f>
        <v>0</v>
      </c>
      <c r="U13" s="65">
        <f>MIN($U$6/100*F13,250)</f>
        <v>0</v>
      </c>
      <c r="V13" s="65">
        <v>0.2</v>
      </c>
      <c r="W13" s="65">
        <v>0.2</v>
      </c>
      <c r="X13" s="65">
        <v>0.6</v>
      </c>
      <c r="Y13" s="81">
        <f>IF(AND(D13&lt;49.85,G13&gt;0),$C$2*ABS(G13)/40000,(SUMPRODUCT(--(G13&gt;$S13:$U13),(G13-$S13:$U13),($V13:$X13)))*E13/40000)</f>
        <v>0</v>
      </c>
      <c r="Z13" s="73">
        <f>IF(AND(C13&gt;=50.1,G13&lt;0),($A$2)*ABS(G13)/40000,0)</f>
        <v>0</v>
      </c>
      <c r="AA13" s="73">
        <f>R13+Y13+Z13</f>
        <v>0</v>
      </c>
      <c r="AB13" s="148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85">
      <c r="A14" s="76">
        <v>0.0625</v>
      </c>
      <c r="B14" s="77">
        <v>0.0729166666666667</v>
      </c>
      <c r="C14" s="78">
        <v>49.99</v>
      </c>
      <c r="D14" s="79">
        <f>ROUND(C14,2)</f>
        <v>49.99</v>
      </c>
      <c r="E14" s="65">
        <v>339.01</v>
      </c>
      <c r="F14" s="66">
        <v>0</v>
      </c>
      <c r="G14" s="80">
        <v>0</v>
      </c>
      <c r="H14" s="68">
        <f>MAX(G14,-0.12*F14)</f>
        <v>0</v>
      </c>
      <c r="I14" s="68">
        <f>IF(ABS(F14)&lt;=10,0.5,IF(ABS(F14)&lt;=25,1,IF(ABS(F14)&lt;=100,2,10)))</f>
        <v>0.5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0</v>
      </c>
      <c r="T14" s="65">
        <f>MIN($T$6/100*F14,200)</f>
        <v>0</v>
      </c>
      <c r="U14" s="65">
        <f>MIN($U$6/100*F14,250)</f>
        <v>0</v>
      </c>
      <c r="V14" s="65">
        <v>0.2</v>
      </c>
      <c r="W14" s="65">
        <v>0.2</v>
      </c>
      <c r="X14" s="65">
        <v>0.6</v>
      </c>
      <c r="Y14" s="81">
        <f>IF(AND(D14&lt;49.85,G14&gt;0),$C$2*ABS(G14)/40000,(SUMPRODUCT(--(G14&gt;$S14:$U14),(G14-$S14:$U14),($V14:$X14)))*E14/40000)</f>
        <v>0</v>
      </c>
      <c r="Z14" s="73">
        <f>IF(AND(C14&gt;=50.1,G14&lt;0),($A$2)*ABS(G14)/40000,0)</f>
        <v>0</v>
      </c>
      <c r="AA14" s="73">
        <f>R14+Y14+Z14</f>
        <v>0</v>
      </c>
      <c r="AB14" s="148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85">
      <c r="A15" s="76">
        <v>0.0729166666666667</v>
      </c>
      <c r="B15" s="77">
        <v>0.0833333333333334</v>
      </c>
      <c r="C15" s="78">
        <v>50.05</v>
      </c>
      <c r="D15" s="79">
        <f>ROUND(C15,2)</f>
        <v>50.05</v>
      </c>
      <c r="E15" s="65">
        <v>0</v>
      </c>
      <c r="F15" s="66">
        <v>0</v>
      </c>
      <c r="G15" s="80">
        <v>0</v>
      </c>
      <c r="H15" s="68">
        <f>MAX(G15,-0.12*F15)</f>
        <v>0</v>
      </c>
      <c r="I15" s="68">
        <f>IF(ABS(F15)&lt;=10,0.5,IF(ABS(F15)&lt;=25,1,IF(ABS(F15)&lt;=100,2,10)))</f>
        <v>0.5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0</v>
      </c>
      <c r="T15" s="65">
        <f>MIN($T$6/100*F15,200)</f>
        <v>0</v>
      </c>
      <c r="U15" s="65">
        <f>MIN($U$6/100*F15,250)</f>
        <v>0</v>
      </c>
      <c r="V15" s="65">
        <v>0.2</v>
      </c>
      <c r="W15" s="65">
        <v>0.2</v>
      </c>
      <c r="X15" s="65">
        <v>0.6</v>
      </c>
      <c r="Y15" s="81">
        <f>IF(AND(D15&lt;49.85,G15&gt;0),$C$2*ABS(G15)/40000,(SUMPRODUCT(--(G15&gt;$S15:$U15),(G15-$S15:$U15),($V15:$X15)))*E15/40000)</f>
        <v>0</v>
      </c>
      <c r="Z15" s="73">
        <f>IF(AND(C15&gt;=50.1,G15&lt;0),($A$2)*ABS(G15)/40000,0)</f>
        <v>0</v>
      </c>
      <c r="AA15" s="73">
        <f>R15+Y15+Z15</f>
        <v>0</v>
      </c>
      <c r="AB15" s="148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85">
      <c r="A16" s="76">
        <v>0.0833333333333333</v>
      </c>
      <c r="B16" s="77">
        <v>0.09375</v>
      </c>
      <c r="C16" s="78">
        <v>50.03</v>
      </c>
      <c r="D16" s="79">
        <f>ROUND(C16,2)</f>
        <v>50.03</v>
      </c>
      <c r="E16" s="65">
        <v>123.31</v>
      </c>
      <c r="F16" s="66">
        <v>0</v>
      </c>
      <c r="G16" s="80">
        <v>0</v>
      </c>
      <c r="H16" s="68">
        <f>MAX(G16,-0.12*F16)</f>
        <v>0</v>
      </c>
      <c r="I16" s="68">
        <f>IF(ABS(F16)&lt;=10,0.5,IF(ABS(F16)&lt;=25,1,IF(ABS(F16)&lt;=100,2,10)))</f>
        <v>0.5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0</v>
      </c>
      <c r="T16" s="65">
        <f>MIN($T$6/100*F16,200)</f>
        <v>0</v>
      </c>
      <c r="U16" s="65">
        <f>MIN($U$6/100*F16,250)</f>
        <v>0</v>
      </c>
      <c r="V16" s="65">
        <v>0.2</v>
      </c>
      <c r="W16" s="65">
        <v>0.2</v>
      </c>
      <c r="X16" s="65">
        <v>0.6</v>
      </c>
      <c r="Y16" s="81">
        <f>IF(AND(D16&lt;49.85,G16&gt;0),$C$2*ABS(G16)/40000,(SUMPRODUCT(--(G16&gt;$S16:$U16),(G16-$S16:$U16),($V16:$X16)))*E16/40000)</f>
        <v>0</v>
      </c>
      <c r="Z16" s="73">
        <f>IF(AND(C16&gt;=50.1,G16&lt;0),($A$2)*ABS(G16)/40000,0)</f>
        <v>0</v>
      </c>
      <c r="AA16" s="73">
        <f>R16+Y16+Z16</f>
        <v>0</v>
      </c>
      <c r="AB16" s="148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85">
      <c r="A17" s="76">
        <v>0.09375</v>
      </c>
      <c r="B17" s="77">
        <v>0.104166666666667</v>
      </c>
      <c r="C17" s="78">
        <v>50.01</v>
      </c>
      <c r="D17" s="79">
        <f>ROUND(C17,2)</f>
        <v>50.01</v>
      </c>
      <c r="E17" s="65">
        <v>246.62</v>
      </c>
      <c r="F17" s="66">
        <v>0</v>
      </c>
      <c r="G17" s="80">
        <v>0</v>
      </c>
      <c r="H17" s="68">
        <f>MAX(G17,-0.12*F17)</f>
        <v>0</v>
      </c>
      <c r="I17" s="68">
        <f>IF(ABS(F17)&lt;=10,0.5,IF(ABS(F17)&lt;=25,1,IF(ABS(F17)&lt;=100,2,10)))</f>
        <v>0.5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0</v>
      </c>
      <c r="T17" s="65">
        <f>MIN($T$6/100*F17,200)</f>
        <v>0</v>
      </c>
      <c r="U17" s="65">
        <f>MIN($U$6/100*F17,250)</f>
        <v>0</v>
      </c>
      <c r="V17" s="65">
        <v>0.2</v>
      </c>
      <c r="W17" s="65">
        <v>0.2</v>
      </c>
      <c r="X17" s="65">
        <v>0.6</v>
      </c>
      <c r="Y17" s="81">
        <f>IF(AND(D17&lt;49.85,G17&gt;0),$C$2*ABS(G17)/40000,(SUMPRODUCT(--(G17&gt;$S17:$U17),(G17-$S17:$U17),($V17:$X17)))*E17/40000)</f>
        <v>0</v>
      </c>
      <c r="Z17" s="73">
        <f>IF(AND(C17&gt;=50.1,G17&lt;0),($A$2)*ABS(G17)/40000,0)</f>
        <v>0</v>
      </c>
      <c r="AA17" s="73">
        <f>R17+Y17+Z17</f>
        <v>0</v>
      </c>
      <c r="AB17" s="148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85">
      <c r="A18" s="76">
        <v>0.104166666666667</v>
      </c>
      <c r="B18" s="77">
        <v>0.114583333333334</v>
      </c>
      <c r="C18" s="78">
        <v>49.99</v>
      </c>
      <c r="D18" s="79">
        <f>ROUND(C18,2)</f>
        <v>49.99</v>
      </c>
      <c r="E18" s="65">
        <v>339.01</v>
      </c>
      <c r="F18" s="66">
        <v>0</v>
      </c>
      <c r="G18" s="80">
        <v>0</v>
      </c>
      <c r="H18" s="68">
        <f>MAX(G18,-0.12*F18)</f>
        <v>0</v>
      </c>
      <c r="I18" s="68">
        <f>IF(ABS(F18)&lt;=10,0.5,IF(ABS(F18)&lt;=25,1,IF(ABS(F18)&lt;=100,2,10)))</f>
        <v>0.5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0</v>
      </c>
      <c r="T18" s="65">
        <f>MIN($T$6/100*F18,200)</f>
        <v>0</v>
      </c>
      <c r="U18" s="65">
        <f>MIN($U$6/100*F18,250)</f>
        <v>0</v>
      </c>
      <c r="V18" s="65">
        <v>0.2</v>
      </c>
      <c r="W18" s="65">
        <v>0.2</v>
      </c>
      <c r="X18" s="65">
        <v>0.6</v>
      </c>
      <c r="Y18" s="81">
        <f>IF(AND(D18&lt;49.85,G18&gt;0),$C$2*ABS(G18)/40000,(SUMPRODUCT(--(G18&gt;$S18:$U18),(G18-$S18:$U18),($V18:$X18)))*E18/40000)</f>
        <v>0</v>
      </c>
      <c r="Z18" s="73">
        <f>IF(AND(C18&gt;=50.1,G18&lt;0),($A$2)*ABS(G18)/40000,0)</f>
        <v>0</v>
      </c>
      <c r="AA18" s="73">
        <f>R18+Y18+Z18</f>
        <v>0</v>
      </c>
      <c r="AB18" s="148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85">
      <c r="A19" s="76">
        <v>0.114583333333333</v>
      </c>
      <c r="B19" s="77">
        <v>0.125</v>
      </c>
      <c r="C19" s="78">
        <v>50</v>
      </c>
      <c r="D19" s="79">
        <f>ROUND(C19,2)</f>
        <v>50</v>
      </c>
      <c r="E19" s="65">
        <v>308.28</v>
      </c>
      <c r="F19" s="66">
        <v>0</v>
      </c>
      <c r="G19" s="80">
        <v>0</v>
      </c>
      <c r="H19" s="68">
        <f>MAX(G19,-0.12*F19)</f>
        <v>0</v>
      </c>
      <c r="I19" s="68">
        <f>IF(ABS(F19)&lt;=10,0.5,IF(ABS(F19)&lt;=25,1,IF(ABS(F19)&lt;=100,2,10)))</f>
        <v>0.5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0</v>
      </c>
      <c r="T19" s="65">
        <f>MIN($T$6/100*F19,200)</f>
        <v>0</v>
      </c>
      <c r="U19" s="65">
        <f>MIN($U$6/100*F19,250)</f>
        <v>0</v>
      </c>
      <c r="V19" s="65">
        <v>0.2</v>
      </c>
      <c r="W19" s="65">
        <v>0.2</v>
      </c>
      <c r="X19" s="65">
        <v>0.6</v>
      </c>
      <c r="Y19" s="81">
        <f>IF(AND(D19&lt;49.85,G19&gt;0),$C$2*ABS(G19)/40000,(SUMPRODUCT(--(G19&gt;$S19:$U19),(G19-$S19:$U19),($V19:$X19)))*E19/40000)</f>
        <v>0</v>
      </c>
      <c r="Z19" s="73">
        <f>IF(AND(C19&gt;=50.1,G19&lt;0),($A$2)*ABS(G19)/40000,0)</f>
        <v>0</v>
      </c>
      <c r="AA19" s="73">
        <f>R19+Y19+Z19</f>
        <v>0</v>
      </c>
      <c r="AB19" s="148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85">
      <c r="A20" s="76">
        <v>0.125</v>
      </c>
      <c r="B20" s="77">
        <v>0.135416666666667</v>
      </c>
      <c r="C20" s="78">
        <v>49.93</v>
      </c>
      <c r="D20" s="79">
        <f>ROUND(C20,2)</f>
        <v>49.93</v>
      </c>
      <c r="E20" s="65">
        <v>523.41</v>
      </c>
      <c r="F20" s="66">
        <v>0</v>
      </c>
      <c r="G20" s="80">
        <v>0</v>
      </c>
      <c r="H20" s="68">
        <f>MAX(G20,-0.12*F20)</f>
        <v>0</v>
      </c>
      <c r="I20" s="68">
        <f>IF(ABS(F20)&lt;=10,0.5,IF(ABS(F20)&lt;=25,1,IF(ABS(F20)&lt;=100,2,10)))</f>
        <v>0.5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0</v>
      </c>
      <c r="T20" s="65">
        <f>MIN($T$6/100*F20,200)</f>
        <v>0</v>
      </c>
      <c r="U20" s="65">
        <f>MIN($U$6/100*F20,250)</f>
        <v>0</v>
      </c>
      <c r="V20" s="65">
        <v>0.2</v>
      </c>
      <c r="W20" s="65">
        <v>0.2</v>
      </c>
      <c r="X20" s="65">
        <v>0.6</v>
      </c>
      <c r="Y20" s="81">
        <f>IF(AND(D20&lt;49.85,G20&gt;0),$C$2*ABS(G20)/40000,(SUMPRODUCT(--(G20&gt;$S20:$U20),(G20-$S20:$U20),($V20:$X20)))*E20/40000)</f>
        <v>0</v>
      </c>
      <c r="Z20" s="73">
        <f>IF(AND(C20&gt;=50.1,G20&lt;0),($A$2)*ABS(G20)/40000,0)</f>
        <v>0</v>
      </c>
      <c r="AA20" s="73">
        <f>R20+Y20+Z20</f>
        <v>0</v>
      </c>
      <c r="AB20" s="148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85">
      <c r="A21" s="76">
        <v>0.135416666666667</v>
      </c>
      <c r="B21" s="77">
        <v>0.145833333333334</v>
      </c>
      <c r="C21" s="78">
        <v>49.94</v>
      </c>
      <c r="D21" s="79">
        <f>ROUND(C21,2)</f>
        <v>49.94</v>
      </c>
      <c r="E21" s="65">
        <v>492.67</v>
      </c>
      <c r="F21" s="66">
        <v>0</v>
      </c>
      <c r="G21" s="80">
        <v>0</v>
      </c>
      <c r="H21" s="68">
        <f>MAX(G21,-0.12*F21)</f>
        <v>0</v>
      </c>
      <c r="I21" s="68">
        <f>IF(ABS(F21)&lt;=10,0.5,IF(ABS(F21)&lt;=25,1,IF(ABS(F21)&lt;=100,2,10)))</f>
        <v>0.5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0</v>
      </c>
      <c r="T21" s="65">
        <f>MIN($T$6/100*F21,200)</f>
        <v>0</v>
      </c>
      <c r="U21" s="65">
        <f>MIN($U$6/100*F21,250)</f>
        <v>0</v>
      </c>
      <c r="V21" s="65">
        <v>0.2</v>
      </c>
      <c r="W21" s="65">
        <v>0.2</v>
      </c>
      <c r="X21" s="65">
        <v>0.6</v>
      </c>
      <c r="Y21" s="81">
        <f>IF(AND(D21&lt;49.85,G21&gt;0),$C$2*ABS(G21)/40000,(SUMPRODUCT(--(G21&gt;$S21:$U21),(G21-$S21:$U21),($V21:$X21)))*E21/40000)</f>
        <v>0</v>
      </c>
      <c r="Z21" s="73">
        <f>IF(AND(C21&gt;=50.1,G21&lt;0),($A$2)*ABS(G21)/40000,0)</f>
        <v>0</v>
      </c>
      <c r="AA21" s="73">
        <f>R21+Y21+Z21</f>
        <v>0</v>
      </c>
      <c r="AB21" s="148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85">
      <c r="A22" s="76">
        <v>0.145833333333333</v>
      </c>
      <c r="B22" s="77">
        <v>0.15625</v>
      </c>
      <c r="C22" s="78">
        <v>49.96</v>
      </c>
      <c r="D22" s="79">
        <f>ROUND(C22,2)</f>
        <v>49.96</v>
      </c>
      <c r="E22" s="65">
        <v>431.21</v>
      </c>
      <c r="F22" s="66">
        <v>0</v>
      </c>
      <c r="G22" s="80">
        <v>0</v>
      </c>
      <c r="H22" s="68">
        <f>MAX(G22,-0.12*F22)</f>
        <v>0</v>
      </c>
      <c r="I22" s="68">
        <f>IF(ABS(F22)&lt;=10,0.5,IF(ABS(F22)&lt;=25,1,IF(ABS(F22)&lt;=100,2,10)))</f>
        <v>0.5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0</v>
      </c>
      <c r="T22" s="65">
        <f>MIN($T$6/100*F22,200)</f>
        <v>0</v>
      </c>
      <c r="U22" s="65">
        <f>MIN($U$6/100*F22,250)</f>
        <v>0</v>
      </c>
      <c r="V22" s="65">
        <v>0.2</v>
      </c>
      <c r="W22" s="65">
        <v>0.2</v>
      </c>
      <c r="X22" s="65">
        <v>0.6</v>
      </c>
      <c r="Y22" s="81">
        <f>IF(AND(D22&lt;49.85,G22&gt;0),$C$2*ABS(G22)/40000,(SUMPRODUCT(--(G22&gt;$S22:$U22),(G22-$S22:$U22),($V22:$X22)))*E22/40000)</f>
        <v>0</v>
      </c>
      <c r="Z22" s="73">
        <f>IF(AND(C22&gt;=50.1,G22&lt;0),($A$2)*ABS(G22)/40000,0)</f>
        <v>0</v>
      </c>
      <c r="AA22" s="73">
        <f>R22+Y22+Z22</f>
        <v>0</v>
      </c>
      <c r="AB22" s="148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85">
      <c r="A23" s="76">
        <v>0.15625</v>
      </c>
      <c r="B23" s="77">
        <v>0.166666666666667</v>
      </c>
      <c r="C23" s="78">
        <v>49.92</v>
      </c>
      <c r="D23" s="79">
        <f>ROUND(C23,2)</f>
        <v>49.92</v>
      </c>
      <c r="E23" s="65">
        <v>554.14</v>
      </c>
      <c r="F23" s="66">
        <v>0</v>
      </c>
      <c r="G23" s="80">
        <v>0</v>
      </c>
      <c r="H23" s="68">
        <f>MAX(G23,-0.12*F23)</f>
        <v>0</v>
      </c>
      <c r="I23" s="68">
        <f>IF(ABS(F23)&lt;=10,0.5,IF(ABS(F23)&lt;=25,1,IF(ABS(F23)&lt;=100,2,10)))</f>
        <v>0.5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0</v>
      </c>
      <c r="T23" s="65">
        <f>MIN($T$6/100*F23,200)</f>
        <v>0</v>
      </c>
      <c r="U23" s="65">
        <f>MIN($U$6/100*F23,250)</f>
        <v>0</v>
      </c>
      <c r="V23" s="65">
        <v>0.2</v>
      </c>
      <c r="W23" s="65">
        <v>0.2</v>
      </c>
      <c r="X23" s="65">
        <v>0.6</v>
      </c>
      <c r="Y23" s="81">
        <f>IF(AND(D23&lt;49.85,G23&gt;0),$C$2*ABS(G23)/40000,(SUMPRODUCT(--(G23&gt;$S23:$U23),(G23-$S23:$U23),($V23:$X23)))*E23/40000)</f>
        <v>0</v>
      </c>
      <c r="Z23" s="73">
        <f>IF(AND(C23&gt;=50.1,G23&lt;0),($A$2)*ABS(G23)/40000,0)</f>
        <v>0</v>
      </c>
      <c r="AA23" s="73">
        <f>R23+Y23+Z23</f>
        <v>0</v>
      </c>
      <c r="AB23" s="148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85">
      <c r="A24" s="76">
        <v>0.166666666666667</v>
      </c>
      <c r="B24" s="77">
        <v>0.177083333333334</v>
      </c>
      <c r="C24" s="78">
        <v>49.91</v>
      </c>
      <c r="D24" s="79">
        <f>ROUND(C24,2)</f>
        <v>49.91</v>
      </c>
      <c r="E24" s="65">
        <v>584.87</v>
      </c>
      <c r="F24" s="66">
        <v>0</v>
      </c>
      <c r="G24" s="80">
        <v>0</v>
      </c>
      <c r="H24" s="68">
        <f>MAX(G24,-0.12*F24)</f>
        <v>0</v>
      </c>
      <c r="I24" s="68">
        <f>IF(ABS(F24)&lt;=10,0.5,IF(ABS(F24)&lt;=25,1,IF(ABS(F24)&lt;=100,2,10)))</f>
        <v>0.5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0</v>
      </c>
      <c r="T24" s="65">
        <f>MIN($T$6/100*F24,200)</f>
        <v>0</v>
      </c>
      <c r="U24" s="65">
        <f>MIN($U$6/100*F24,250)</f>
        <v>0</v>
      </c>
      <c r="V24" s="65">
        <v>0.2</v>
      </c>
      <c r="W24" s="65">
        <v>0.2</v>
      </c>
      <c r="X24" s="65">
        <v>0.6</v>
      </c>
      <c r="Y24" s="81">
        <f>IF(AND(D24&lt;49.85,G24&gt;0),$C$2*ABS(G24)/40000,(SUMPRODUCT(--(G24&gt;$S24:$U24),(G24-$S24:$U24),($V24:$X24)))*E24/40000)</f>
        <v>0</v>
      </c>
      <c r="Z24" s="73">
        <f>IF(AND(C24&gt;=50.1,G24&lt;0),($A$2)*ABS(G24)/40000,0)</f>
        <v>0</v>
      </c>
      <c r="AA24" s="73">
        <f>R24+Y24+Z24</f>
        <v>0</v>
      </c>
      <c r="AB24" s="148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85">
      <c r="A25" s="76">
        <v>0.177083333333333</v>
      </c>
      <c r="B25" s="77">
        <v>0.1875</v>
      </c>
      <c r="C25" s="78">
        <v>49.94</v>
      </c>
      <c r="D25" s="79">
        <f>ROUND(C25,2)</f>
        <v>49.94</v>
      </c>
      <c r="E25" s="65">
        <v>492.67</v>
      </c>
      <c r="F25" s="66">
        <v>0</v>
      </c>
      <c r="G25" s="80">
        <v>0</v>
      </c>
      <c r="H25" s="68">
        <f>MAX(G25,-0.12*F25)</f>
        <v>0</v>
      </c>
      <c r="I25" s="68">
        <f>IF(ABS(F25)&lt;=10,0.5,IF(ABS(F25)&lt;=25,1,IF(ABS(F25)&lt;=100,2,10)))</f>
        <v>0.5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0</v>
      </c>
      <c r="T25" s="65">
        <f>MIN($T$6/100*F25,200)</f>
        <v>0</v>
      </c>
      <c r="U25" s="65">
        <f>MIN($U$6/100*F25,250)</f>
        <v>0</v>
      </c>
      <c r="V25" s="65">
        <v>0.2</v>
      </c>
      <c r="W25" s="65">
        <v>0.2</v>
      </c>
      <c r="X25" s="65">
        <v>0.6</v>
      </c>
      <c r="Y25" s="81">
        <f>IF(AND(D25&lt;49.85,G25&gt;0),$C$2*ABS(G25)/40000,(SUMPRODUCT(--(G25&gt;$S25:$U25),(G25-$S25:$U25),($V25:$X25)))*E25/40000)</f>
        <v>0</v>
      </c>
      <c r="Z25" s="73">
        <f>IF(AND(C25&gt;=50.1,G25&lt;0),($A$2)*ABS(G25)/40000,0)</f>
        <v>0</v>
      </c>
      <c r="AA25" s="73">
        <f>R25+Y25+Z25</f>
        <v>0</v>
      </c>
      <c r="AB25" s="148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85">
      <c r="A26" s="76">
        <v>0.1875</v>
      </c>
      <c r="B26" s="77">
        <v>0.197916666666667</v>
      </c>
      <c r="C26" s="78">
        <v>50.03</v>
      </c>
      <c r="D26" s="79">
        <f>ROUND(C26,2)</f>
        <v>50.03</v>
      </c>
      <c r="E26" s="65">
        <v>123.31</v>
      </c>
      <c r="F26" s="66">
        <v>0</v>
      </c>
      <c r="G26" s="80">
        <v>0</v>
      </c>
      <c r="H26" s="68">
        <f>MAX(G26,-0.12*F26)</f>
        <v>0</v>
      </c>
      <c r="I26" s="68">
        <f>IF(ABS(F26)&lt;=10,0.5,IF(ABS(F26)&lt;=25,1,IF(ABS(F26)&lt;=100,2,10)))</f>
        <v>0.5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0</v>
      </c>
      <c r="T26" s="65">
        <f>MIN($T$6/100*F26,200)</f>
        <v>0</v>
      </c>
      <c r="U26" s="65">
        <f>MIN($U$6/100*F26,250)</f>
        <v>0</v>
      </c>
      <c r="V26" s="65">
        <v>0.2</v>
      </c>
      <c r="W26" s="65">
        <v>0.2</v>
      </c>
      <c r="X26" s="65">
        <v>0.6</v>
      </c>
      <c r="Y26" s="81">
        <f>IF(AND(D26&lt;49.85,G26&gt;0),$C$2*ABS(G26)/40000,(SUMPRODUCT(--(G26&gt;$S26:$U26),(G26-$S26:$U26),($V26:$X26)))*E26/40000)</f>
        <v>0</v>
      </c>
      <c r="Z26" s="73">
        <f>IF(AND(C26&gt;=50.1,G26&lt;0),($A$2)*ABS(G26)/40000,0)</f>
        <v>0</v>
      </c>
      <c r="AA26" s="73">
        <f>R26+Y26+Z26</f>
        <v>0</v>
      </c>
      <c r="AB26" s="148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85">
      <c r="A27" s="76">
        <v>0.197916666666667</v>
      </c>
      <c r="B27" s="77">
        <v>0.208333333333334</v>
      </c>
      <c r="C27" s="78">
        <v>50.06</v>
      </c>
      <c r="D27" s="79">
        <f>ROUND(C27,2)</f>
        <v>50.06</v>
      </c>
      <c r="E27" s="65">
        <v>0</v>
      </c>
      <c r="F27" s="66">
        <v>0</v>
      </c>
      <c r="G27" s="80">
        <v>0</v>
      </c>
      <c r="H27" s="68">
        <f>MAX(G27,-0.12*F27)</f>
        <v>0</v>
      </c>
      <c r="I27" s="68">
        <f>IF(ABS(F27)&lt;=10,0.5,IF(ABS(F27)&lt;=25,1,IF(ABS(F27)&lt;=100,2,10)))</f>
        <v>0.5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0</v>
      </c>
      <c r="T27" s="65">
        <f>MIN($T$6/100*F27,200)</f>
        <v>0</v>
      </c>
      <c r="U27" s="65">
        <f>MIN($U$6/100*F27,250)</f>
        <v>0</v>
      </c>
      <c r="V27" s="65">
        <v>0.2</v>
      </c>
      <c r="W27" s="65">
        <v>0.2</v>
      </c>
      <c r="X27" s="65">
        <v>0.6</v>
      </c>
      <c r="Y27" s="81">
        <f>IF(AND(D27&lt;49.85,G27&gt;0),$C$2*ABS(G27)/40000,(SUMPRODUCT(--(G27&gt;$S27:$U27),(G27-$S27:$U27),($V27:$X27)))*E27/40000)</f>
        <v>0</v>
      </c>
      <c r="Z27" s="73">
        <f>IF(AND(C27&gt;=50.1,G27&lt;0),($A$2)*ABS(G27)/40000,0)</f>
        <v>0</v>
      </c>
      <c r="AA27" s="73">
        <f>R27+Y27+Z27</f>
        <v>0</v>
      </c>
      <c r="AB27" s="148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85">
      <c r="A28" s="76">
        <v>0.208333333333333</v>
      </c>
      <c r="B28" s="77">
        <v>0.21875</v>
      </c>
      <c r="C28" s="78">
        <v>50</v>
      </c>
      <c r="D28" s="79">
        <f>ROUND(C28,2)</f>
        <v>50</v>
      </c>
      <c r="E28" s="65">
        <v>308.28</v>
      </c>
      <c r="F28" s="66">
        <v>0</v>
      </c>
      <c r="G28" s="80">
        <v>0</v>
      </c>
      <c r="H28" s="68">
        <f>MAX(G28,-0.12*F28)</f>
        <v>0</v>
      </c>
      <c r="I28" s="68">
        <f>IF(ABS(F28)&lt;=10,0.5,IF(ABS(F28)&lt;=25,1,IF(ABS(F28)&lt;=100,2,10)))</f>
        <v>0.5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0</v>
      </c>
      <c r="T28" s="65">
        <f>MIN($T$6/100*F28,200)</f>
        <v>0</v>
      </c>
      <c r="U28" s="65">
        <f>MIN($U$6/100*F28,250)</f>
        <v>0</v>
      </c>
      <c r="V28" s="65">
        <v>0.2</v>
      </c>
      <c r="W28" s="65">
        <v>0.2</v>
      </c>
      <c r="X28" s="65">
        <v>0.6</v>
      </c>
      <c r="Y28" s="81">
        <f>IF(AND(D28&lt;49.85,G28&gt;0),$C$2*ABS(G28)/40000,(SUMPRODUCT(--(G28&gt;$S28:$U28),(G28-$S28:$U28),($V28:$X28)))*E28/40000)</f>
        <v>0</v>
      </c>
      <c r="Z28" s="73">
        <f>IF(AND(C28&gt;=50.1,G28&lt;0),($A$2)*ABS(G28)/40000,0)</f>
        <v>0</v>
      </c>
      <c r="AA28" s="73">
        <f>R28+Y28+Z28</f>
        <v>0</v>
      </c>
      <c r="AB28" s="148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85">
      <c r="A29" s="76">
        <v>0.21875</v>
      </c>
      <c r="B29" s="77">
        <v>0.229166666666667</v>
      </c>
      <c r="C29" s="78">
        <v>50.02</v>
      </c>
      <c r="D29" s="79">
        <f>ROUND(C29,2)</f>
        <v>50.02</v>
      </c>
      <c r="E29" s="65">
        <v>184.97</v>
      </c>
      <c r="F29" s="66">
        <v>0</v>
      </c>
      <c r="G29" s="80">
        <v>0</v>
      </c>
      <c r="H29" s="68">
        <f>MAX(G29,-0.12*F29)</f>
        <v>0</v>
      </c>
      <c r="I29" s="68">
        <f>IF(ABS(F29)&lt;=10,0.5,IF(ABS(F29)&lt;=25,1,IF(ABS(F29)&lt;=100,2,10)))</f>
        <v>0.5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0</v>
      </c>
      <c r="T29" s="65">
        <f>MIN($T$6/100*F29,200)</f>
        <v>0</v>
      </c>
      <c r="U29" s="65">
        <f>MIN($U$6/100*F29,250)</f>
        <v>0</v>
      </c>
      <c r="V29" s="65">
        <v>0.2</v>
      </c>
      <c r="W29" s="65">
        <v>0.2</v>
      </c>
      <c r="X29" s="65">
        <v>0.6</v>
      </c>
      <c r="Y29" s="81">
        <f>IF(AND(D29&lt;49.85,G29&gt;0),$C$2*ABS(G29)/40000,(SUMPRODUCT(--(G29&gt;$S29:$U29),(G29-$S29:$U29),($V29:$X29)))*E29/40000)</f>
        <v>0</v>
      </c>
      <c r="Z29" s="73">
        <f>IF(AND(C29&gt;=50.1,G29&lt;0),($A$2)*ABS(G29)/40000,0)</f>
        <v>0</v>
      </c>
      <c r="AA29" s="73">
        <f>R29+Y29+Z29</f>
        <v>0</v>
      </c>
      <c r="AB29" s="148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85">
      <c r="A30" s="76">
        <v>0.229166666666667</v>
      </c>
      <c r="B30" s="77">
        <v>0.239583333333334</v>
      </c>
      <c r="C30" s="78">
        <v>50.01</v>
      </c>
      <c r="D30" s="79">
        <f>ROUND(C30,2)</f>
        <v>50.01</v>
      </c>
      <c r="E30" s="65">
        <v>246.62</v>
      </c>
      <c r="F30" s="66">
        <v>0</v>
      </c>
      <c r="G30" s="80">
        <v>0</v>
      </c>
      <c r="H30" s="68">
        <f>MAX(G30,-0.12*F30)</f>
        <v>0</v>
      </c>
      <c r="I30" s="68">
        <f>IF(ABS(F30)&lt;=10,0.5,IF(ABS(F30)&lt;=25,1,IF(ABS(F30)&lt;=100,2,10)))</f>
        <v>0.5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0</v>
      </c>
      <c r="T30" s="65">
        <f>MIN($T$6/100*F30,200)</f>
        <v>0</v>
      </c>
      <c r="U30" s="65">
        <f>MIN($U$6/100*F30,250)</f>
        <v>0</v>
      </c>
      <c r="V30" s="65">
        <v>0.2</v>
      </c>
      <c r="W30" s="65">
        <v>0.2</v>
      </c>
      <c r="X30" s="65">
        <v>0.6</v>
      </c>
      <c r="Y30" s="81">
        <f>IF(AND(D30&lt;49.85,G30&gt;0),$C$2*ABS(G30)/40000,(SUMPRODUCT(--(G30&gt;$S30:$U30),(G30-$S30:$U30),($V30:$X30)))*E30/40000)</f>
        <v>0</v>
      </c>
      <c r="Z30" s="73">
        <f>IF(AND(C30&gt;=50.1,G30&lt;0),($A$2)*ABS(G30)/40000,0)</f>
        <v>0</v>
      </c>
      <c r="AA30" s="73">
        <f>R30+Y30+Z30</f>
        <v>0</v>
      </c>
      <c r="AB30" s="148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85">
      <c r="A31" s="76">
        <v>0.239583333333333</v>
      </c>
      <c r="B31" s="77">
        <v>0.25</v>
      </c>
      <c r="C31" s="78">
        <v>50.02</v>
      </c>
      <c r="D31" s="79">
        <f>ROUND(C31,2)</f>
        <v>50.02</v>
      </c>
      <c r="E31" s="65">
        <v>184.97</v>
      </c>
      <c r="F31" s="66">
        <v>0</v>
      </c>
      <c r="G31" s="80">
        <v>0</v>
      </c>
      <c r="H31" s="68">
        <f>MAX(G31,-0.12*F31)</f>
        <v>0</v>
      </c>
      <c r="I31" s="68">
        <f>IF(ABS(F31)&lt;=10,0.5,IF(ABS(F31)&lt;=25,1,IF(ABS(F31)&lt;=100,2,10)))</f>
        <v>0.5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0</v>
      </c>
      <c r="T31" s="65">
        <f>MIN($T$6/100*F31,200)</f>
        <v>0</v>
      </c>
      <c r="U31" s="65">
        <f>MIN($U$6/100*F31,250)</f>
        <v>0</v>
      </c>
      <c r="V31" s="65">
        <v>0.2</v>
      </c>
      <c r="W31" s="65">
        <v>0.2</v>
      </c>
      <c r="X31" s="65">
        <v>0.6</v>
      </c>
      <c r="Y31" s="81">
        <f>IF(AND(D31&lt;49.85,G31&gt;0),$C$2*ABS(G31)/40000,(SUMPRODUCT(--(G31&gt;$S31:$U31),(G31-$S31:$U31),($V31:$X31)))*E31/40000)</f>
        <v>0</v>
      </c>
      <c r="Z31" s="73">
        <f>IF(AND(C31&gt;=50.1,G31&lt;0),($A$2)*ABS(G31)/40000,0)</f>
        <v>0</v>
      </c>
      <c r="AA31" s="73">
        <f>R31+Y31+Z31</f>
        <v>0</v>
      </c>
      <c r="AB31" s="148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85">
      <c r="A32" s="76">
        <v>0.25</v>
      </c>
      <c r="B32" s="77">
        <v>0.260416666666667</v>
      </c>
      <c r="C32" s="78">
        <v>50.04</v>
      </c>
      <c r="D32" s="79">
        <f>ROUND(C32,2)</f>
        <v>50.04</v>
      </c>
      <c r="E32" s="65">
        <v>61.66</v>
      </c>
      <c r="F32" s="66">
        <v>0</v>
      </c>
      <c r="G32" s="80">
        <v>0</v>
      </c>
      <c r="H32" s="68">
        <f>MAX(G32,-0.12*F32)</f>
        <v>0</v>
      </c>
      <c r="I32" s="68">
        <f>IF(ABS(F32)&lt;=10,0.5,IF(ABS(F32)&lt;=25,1,IF(ABS(F32)&lt;=100,2,10)))</f>
        <v>0.5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0</v>
      </c>
      <c r="T32" s="65">
        <f>MIN($T$6/100*F32,200)</f>
        <v>0</v>
      </c>
      <c r="U32" s="65">
        <f>MIN($U$6/100*F32,250)</f>
        <v>0</v>
      </c>
      <c r="V32" s="65">
        <v>0.2</v>
      </c>
      <c r="W32" s="65">
        <v>0.2</v>
      </c>
      <c r="X32" s="65">
        <v>0.6</v>
      </c>
      <c r="Y32" s="81">
        <f>IF(AND(D32&lt;49.85,G32&gt;0),$C$2*ABS(G32)/40000,(SUMPRODUCT(--(G32&gt;$S32:$U32),(G32-$S32:$U32),($V32:$X32)))*E32/40000)</f>
        <v>0</v>
      </c>
      <c r="Z32" s="73">
        <f>IF(AND(C32&gt;=50.1,G32&lt;0),($A$2)*ABS(G32)/40000,0)</f>
        <v>0</v>
      </c>
      <c r="AA32" s="73">
        <f>R32+Y32+Z32</f>
        <v>0</v>
      </c>
      <c r="AB32" s="148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85">
      <c r="A33" s="76">
        <v>0.260416666666667</v>
      </c>
      <c r="B33" s="77">
        <v>0.270833333333334</v>
      </c>
      <c r="C33" s="78">
        <v>50.01</v>
      </c>
      <c r="D33" s="79">
        <f>ROUND(C33,2)</f>
        <v>50.01</v>
      </c>
      <c r="E33" s="65">
        <v>246.62</v>
      </c>
      <c r="F33" s="66">
        <v>0</v>
      </c>
      <c r="G33" s="80">
        <v>0</v>
      </c>
      <c r="H33" s="68">
        <f>MAX(G33,-0.12*F33)</f>
        <v>0</v>
      </c>
      <c r="I33" s="68">
        <f>IF(ABS(F33)&lt;=10,0.5,IF(ABS(F33)&lt;=25,1,IF(ABS(F33)&lt;=100,2,10)))</f>
        <v>0.5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0</v>
      </c>
      <c r="T33" s="65">
        <f>MIN($T$6/100*F33,200)</f>
        <v>0</v>
      </c>
      <c r="U33" s="65">
        <f>MIN($U$6/100*F33,250)</f>
        <v>0</v>
      </c>
      <c r="V33" s="65">
        <v>0.2</v>
      </c>
      <c r="W33" s="65">
        <v>0.2</v>
      </c>
      <c r="X33" s="65">
        <v>0.6</v>
      </c>
      <c r="Y33" s="81">
        <f>IF(AND(D33&lt;49.85,G33&gt;0),$C$2*ABS(G33)/40000,(SUMPRODUCT(--(G33&gt;$S33:$U33),(G33-$S33:$U33),($V33:$X33)))*E33/40000)</f>
        <v>0</v>
      </c>
      <c r="Z33" s="73">
        <f>IF(AND(C33&gt;=50.1,G33&lt;0),($A$2)*ABS(G33)/40000,0)</f>
        <v>0</v>
      </c>
      <c r="AA33" s="73">
        <f>R33+Y33+Z33</f>
        <v>0</v>
      </c>
      <c r="AB33" s="148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85">
      <c r="A34" s="76">
        <v>0.270833333333333</v>
      </c>
      <c r="B34" s="77">
        <v>0.28125</v>
      </c>
      <c r="C34" s="78">
        <v>50.01</v>
      </c>
      <c r="D34" s="79">
        <f>ROUND(C34,2)</f>
        <v>50.01</v>
      </c>
      <c r="E34" s="65">
        <v>246.62</v>
      </c>
      <c r="F34" s="66">
        <v>0</v>
      </c>
      <c r="G34" s="80">
        <v>0</v>
      </c>
      <c r="H34" s="68">
        <f>MAX(G34,-0.12*F34)</f>
        <v>0</v>
      </c>
      <c r="I34" s="68">
        <f>IF(ABS(F34)&lt;=10,0.5,IF(ABS(F34)&lt;=25,1,IF(ABS(F34)&lt;=100,2,10)))</f>
        <v>0.5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0</v>
      </c>
      <c r="T34" s="65">
        <f>MIN($T$6/100*F34,200)</f>
        <v>0</v>
      </c>
      <c r="U34" s="65">
        <f>MIN($U$6/100*F34,250)</f>
        <v>0</v>
      </c>
      <c r="V34" s="65">
        <v>0.2</v>
      </c>
      <c r="W34" s="65">
        <v>0.2</v>
      </c>
      <c r="X34" s="65">
        <v>0.6</v>
      </c>
      <c r="Y34" s="81">
        <f>IF(AND(D34&lt;49.85,G34&gt;0),$C$2*ABS(G34)/40000,(SUMPRODUCT(--(G34&gt;$S34:$U34),(G34-$S34:$U34),($V34:$X34)))*E34/40000)</f>
        <v>0</v>
      </c>
      <c r="Z34" s="73">
        <f>IF(AND(C34&gt;=50.1,G34&lt;0),($A$2)*ABS(G34)/40000,0)</f>
        <v>0</v>
      </c>
      <c r="AA34" s="73">
        <f>R34+Y34+Z34</f>
        <v>0</v>
      </c>
      <c r="AB34" s="148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85">
      <c r="A35" s="76">
        <v>0.28125</v>
      </c>
      <c r="B35" s="77">
        <v>0.291666666666667</v>
      </c>
      <c r="C35" s="78">
        <v>49.93</v>
      </c>
      <c r="D35" s="79">
        <f>ROUND(C35,2)</f>
        <v>49.93</v>
      </c>
      <c r="E35" s="65">
        <v>523.41</v>
      </c>
      <c r="F35" s="66">
        <v>0</v>
      </c>
      <c r="G35" s="80">
        <v>0</v>
      </c>
      <c r="H35" s="68">
        <f>MAX(G35,-0.12*F35)</f>
        <v>0</v>
      </c>
      <c r="I35" s="68">
        <f>IF(ABS(F35)&lt;=10,0.5,IF(ABS(F35)&lt;=25,1,IF(ABS(F35)&lt;=100,2,10)))</f>
        <v>0.5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0</v>
      </c>
      <c r="T35" s="65">
        <f>MIN($T$6/100*F35,200)</f>
        <v>0</v>
      </c>
      <c r="U35" s="65">
        <f>MIN($U$6/100*F35,250)</f>
        <v>0</v>
      </c>
      <c r="V35" s="65">
        <v>0.2</v>
      </c>
      <c r="W35" s="65">
        <v>0.2</v>
      </c>
      <c r="X35" s="65">
        <v>0.6</v>
      </c>
      <c r="Y35" s="81">
        <f>IF(AND(D35&lt;49.85,G35&gt;0),$C$2*ABS(G35)/40000,(SUMPRODUCT(--(G35&gt;$S35:$U35),(G35-$S35:$U35),($V35:$X35)))*E35/40000)</f>
        <v>0</v>
      </c>
      <c r="Z35" s="73">
        <f>IF(AND(C35&gt;=50.1,G35&lt;0),($A$2)*ABS(G35)/40000,0)</f>
        <v>0</v>
      </c>
      <c r="AA35" s="73">
        <f>R35+Y35+Z35</f>
        <v>0</v>
      </c>
      <c r="AB35" s="148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85">
      <c r="A36" s="76">
        <v>0.291666666666667</v>
      </c>
      <c r="B36" s="77">
        <v>0.302083333333334</v>
      </c>
      <c r="C36" s="78">
        <v>49.97</v>
      </c>
      <c r="D36" s="79">
        <f>ROUND(C36,2)</f>
        <v>49.97</v>
      </c>
      <c r="E36" s="65">
        <v>400.48</v>
      </c>
      <c r="F36" s="66">
        <v>0</v>
      </c>
      <c r="G36" s="80">
        <v>0</v>
      </c>
      <c r="H36" s="68">
        <f>MAX(G36,-0.12*F36)</f>
        <v>0</v>
      </c>
      <c r="I36" s="68">
        <f>IF(ABS(F36)&lt;=10,0.5,IF(ABS(F36)&lt;=25,1,IF(ABS(F36)&lt;=100,2,10)))</f>
        <v>0.5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0</v>
      </c>
      <c r="T36" s="65">
        <f>MIN($T$6/100*F36,200)</f>
        <v>0</v>
      </c>
      <c r="U36" s="65">
        <f>MIN($U$6/100*F36,250)</f>
        <v>0</v>
      </c>
      <c r="V36" s="65">
        <v>0.2</v>
      </c>
      <c r="W36" s="65">
        <v>0.2</v>
      </c>
      <c r="X36" s="65">
        <v>0.6</v>
      </c>
      <c r="Y36" s="81">
        <f>IF(AND(D36&lt;49.85,G36&gt;0),$C$2*ABS(G36)/40000,(SUMPRODUCT(--(G36&gt;$S36:$U36),(G36-$S36:$U36),($V36:$X36)))*E36/40000)</f>
        <v>0</v>
      </c>
      <c r="Z36" s="73">
        <f>IF(AND(C36&gt;=50.1,G36&lt;0),($A$2)*ABS(G36)/40000,0)</f>
        <v>0</v>
      </c>
      <c r="AA36" s="73">
        <f>R36+Y36+Z36</f>
        <v>0</v>
      </c>
      <c r="AB36" s="148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85">
      <c r="A37" s="76">
        <v>0.302083333333333</v>
      </c>
      <c r="B37" s="77">
        <v>0.3125</v>
      </c>
      <c r="C37" s="78">
        <v>49.89</v>
      </c>
      <c r="D37" s="79">
        <f>ROUND(C37,2)</f>
        <v>49.89</v>
      </c>
      <c r="E37" s="65">
        <v>646.34</v>
      </c>
      <c r="F37" s="66">
        <v>0</v>
      </c>
      <c r="G37" s="80">
        <v>0</v>
      </c>
      <c r="H37" s="68">
        <f>MAX(G37,-0.12*F37)</f>
        <v>0</v>
      </c>
      <c r="I37" s="68">
        <f>IF(ABS(F37)&lt;=10,0.5,IF(ABS(F37)&lt;=25,1,IF(ABS(F37)&lt;=100,2,10)))</f>
        <v>0.5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0</v>
      </c>
      <c r="T37" s="65">
        <f>MIN($T$6/100*F37,200)</f>
        <v>0</v>
      </c>
      <c r="U37" s="65">
        <f>MIN($U$6/100*F37,250)</f>
        <v>0</v>
      </c>
      <c r="V37" s="65">
        <v>0.2</v>
      </c>
      <c r="W37" s="65">
        <v>0.2</v>
      </c>
      <c r="X37" s="65">
        <v>0.6</v>
      </c>
      <c r="Y37" s="81">
        <f>IF(AND(D37&lt;49.85,G37&gt;0),$C$2*ABS(G37)/40000,(SUMPRODUCT(--(G37&gt;$S37:$U37),(G37-$S37:$U37),($V37:$X37)))*E37/40000)</f>
        <v>0</v>
      </c>
      <c r="Z37" s="73">
        <f>IF(AND(C37&gt;=50.1,G37&lt;0),($A$2)*ABS(G37)/40000,0)</f>
        <v>0</v>
      </c>
      <c r="AA37" s="73">
        <f>R37+Y37+Z37</f>
        <v>0</v>
      </c>
      <c r="AB37" s="148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85">
      <c r="A38" s="76">
        <v>0.3125</v>
      </c>
      <c r="B38" s="77">
        <v>0.322916666666667</v>
      </c>
      <c r="C38" s="78">
        <v>49.95</v>
      </c>
      <c r="D38" s="79">
        <f>ROUND(C38,2)</f>
        <v>49.95</v>
      </c>
      <c r="E38" s="65">
        <v>461.94</v>
      </c>
      <c r="F38" s="66">
        <v>0</v>
      </c>
      <c r="G38" s="80">
        <v>0</v>
      </c>
      <c r="H38" s="68">
        <f>MAX(G38,-0.12*F38)</f>
        <v>0</v>
      </c>
      <c r="I38" s="68">
        <f>IF(ABS(F38)&lt;=10,0.5,IF(ABS(F38)&lt;=25,1,IF(ABS(F38)&lt;=100,2,10)))</f>
        <v>0.5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0</v>
      </c>
      <c r="T38" s="65">
        <f>MIN($T$6/100*F38,200)</f>
        <v>0</v>
      </c>
      <c r="U38" s="65">
        <f>MIN($U$6/100*F38,250)</f>
        <v>0</v>
      </c>
      <c r="V38" s="65">
        <v>0.2</v>
      </c>
      <c r="W38" s="65">
        <v>0.2</v>
      </c>
      <c r="X38" s="65">
        <v>0.6</v>
      </c>
      <c r="Y38" s="81">
        <f>IF(AND(D38&lt;49.85,G38&gt;0),$C$2*ABS(G38)/40000,(SUMPRODUCT(--(G38&gt;$S38:$U38),(G38-$S38:$U38),($V38:$X38)))*E38/40000)</f>
        <v>0</v>
      </c>
      <c r="Z38" s="73">
        <f>IF(AND(C38&gt;=50.1,G38&lt;0),($A$2)*ABS(G38)/40000,0)</f>
        <v>0</v>
      </c>
      <c r="AA38" s="73">
        <f>R38+Y38+Z38</f>
        <v>0</v>
      </c>
      <c r="AB38" s="148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85">
      <c r="A39" s="76">
        <v>0.322916666666667</v>
      </c>
      <c r="B39" s="77">
        <v>0.333333333333334</v>
      </c>
      <c r="C39" s="78">
        <v>49.99</v>
      </c>
      <c r="D39" s="79">
        <f>ROUND(C39,2)</f>
        <v>49.99</v>
      </c>
      <c r="E39" s="65">
        <v>339.01</v>
      </c>
      <c r="F39" s="66">
        <v>0</v>
      </c>
      <c r="G39" s="80">
        <v>0</v>
      </c>
      <c r="H39" s="68">
        <f>MAX(G39,-0.12*F39)</f>
        <v>0</v>
      </c>
      <c r="I39" s="68">
        <f>IF(ABS(F39)&lt;=10,0.5,IF(ABS(F39)&lt;=25,1,IF(ABS(F39)&lt;=100,2,10)))</f>
        <v>0.5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0</v>
      </c>
      <c r="T39" s="65">
        <f>MIN($T$6/100*F39,200)</f>
        <v>0</v>
      </c>
      <c r="U39" s="65">
        <f>MIN($U$6/100*F39,250)</f>
        <v>0</v>
      </c>
      <c r="V39" s="65">
        <v>0.2</v>
      </c>
      <c r="W39" s="65">
        <v>0.2</v>
      </c>
      <c r="X39" s="65">
        <v>0.6</v>
      </c>
      <c r="Y39" s="81">
        <f>IF(AND(D39&lt;49.85,G39&gt;0),$C$2*ABS(G39)/40000,(SUMPRODUCT(--(G39&gt;$S39:$U39),(G39-$S39:$U39),($V39:$X39)))*E39/40000)</f>
        <v>0</v>
      </c>
      <c r="Z39" s="73">
        <f>IF(AND(C39&gt;=50.1,G39&lt;0),($A$2)*ABS(G39)/40000,0)</f>
        <v>0</v>
      </c>
      <c r="AA39" s="73">
        <f>R39+Y39+Z39</f>
        <v>0</v>
      </c>
      <c r="AB39" s="148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85">
      <c r="A40" s="76">
        <v>0.333333333333333</v>
      </c>
      <c r="B40" s="77">
        <v>0.34375</v>
      </c>
      <c r="C40" s="78">
        <v>50.04</v>
      </c>
      <c r="D40" s="79">
        <f>ROUND(C40,2)</f>
        <v>50.04</v>
      </c>
      <c r="E40" s="65">
        <v>61.66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81">
        <f>IF(AND(D40&lt;49.85,G40&gt;0),$C$2*ABS(G40)/40000,(SUMPRODUCT(--(G40&gt;$S40:$U40),(G40-$S40:$U40),($V40:$X40)))*E40/40000)</f>
        <v>0</v>
      </c>
      <c r="Z40" s="73">
        <f>IF(AND(C40&gt;=50.1,G40&lt;0),($A$2)*ABS(G40)/40000,0)</f>
        <v>0</v>
      </c>
      <c r="AA40" s="73">
        <f>R40+Y40+Z40</f>
        <v>0</v>
      </c>
      <c r="AB40" s="148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85">
      <c r="A41" s="76">
        <v>0.34375</v>
      </c>
      <c r="B41" s="77">
        <v>0.354166666666667</v>
      </c>
      <c r="C41" s="78">
        <v>50.04</v>
      </c>
      <c r="D41" s="79">
        <f>ROUND(C41,2)</f>
        <v>50.04</v>
      </c>
      <c r="E41" s="65">
        <v>61.66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81">
        <f>IF(AND(D41&lt;49.85,G41&gt;0),$C$2*ABS(G41)/40000,(SUMPRODUCT(--(G41&gt;$S41:$U41),(G41-$S41:$U41),($V41:$X41)))*E41/40000)</f>
        <v>0</v>
      </c>
      <c r="Z41" s="73">
        <f>IF(AND(C41&gt;=50.1,G41&lt;0),($A$2)*ABS(G41)/40000,0)</f>
        <v>0</v>
      </c>
      <c r="AA41" s="73">
        <f>R41+Y41+Z41</f>
        <v>0</v>
      </c>
      <c r="AB41" s="148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85">
      <c r="A42" s="76">
        <v>0.354166666666667</v>
      </c>
      <c r="B42" s="77">
        <v>0.364583333333334</v>
      </c>
      <c r="C42" s="78">
        <v>50.03</v>
      </c>
      <c r="D42" s="79">
        <f>ROUND(C42,2)</f>
        <v>50.03</v>
      </c>
      <c r="E42" s="65">
        <v>123.31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81">
        <f>IF(AND(D42&lt;49.85,G42&gt;0),$C$2*ABS(G42)/40000,(SUMPRODUCT(--(G42&gt;$S42:$U42),(G42-$S42:$U42),($V42:$X42)))*E42/40000)</f>
        <v>0</v>
      </c>
      <c r="Z42" s="73">
        <f>IF(AND(C42&gt;=50.1,G42&lt;0),($A$2)*ABS(G42)/40000,0)</f>
        <v>0</v>
      </c>
      <c r="AA42" s="73">
        <f>R42+Y42+Z42</f>
        <v>0</v>
      </c>
      <c r="AB42" s="148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85">
      <c r="A43" s="76">
        <v>0.364583333333333</v>
      </c>
      <c r="B43" s="77">
        <v>0.375</v>
      </c>
      <c r="C43" s="78">
        <v>50.02</v>
      </c>
      <c r="D43" s="79">
        <f>ROUND(C43,2)</f>
        <v>50.02</v>
      </c>
      <c r="E43" s="65">
        <v>184.97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81">
        <f>IF(AND(D43&lt;49.85,G43&gt;0),$C$2*ABS(G43)/40000,(SUMPRODUCT(--(G43&gt;$S43:$U43),(G43-$S43:$U43),($V43:$X43)))*E43/40000)</f>
        <v>0</v>
      </c>
      <c r="Z43" s="73">
        <f>IF(AND(C43&gt;=50.1,G43&lt;0),($A$2)*ABS(G43)/40000,0)</f>
        <v>0</v>
      </c>
      <c r="AA43" s="73">
        <f>R43+Y43+Z43</f>
        <v>0</v>
      </c>
      <c r="AB43" s="148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85">
      <c r="A44" s="76">
        <v>0.375</v>
      </c>
      <c r="B44" s="77">
        <v>0.385416666666667</v>
      </c>
      <c r="C44" s="78">
        <v>50.02</v>
      </c>
      <c r="D44" s="79">
        <f>ROUND(C44,2)</f>
        <v>50.02</v>
      </c>
      <c r="E44" s="65">
        <v>184.97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81">
        <f>IF(AND(D44&lt;49.85,G44&gt;0),$C$2*ABS(G44)/40000,(SUMPRODUCT(--(G44&gt;$S44:$U44),(G44-$S44:$U44),($V44:$X44)))*E44/40000)</f>
        <v>0</v>
      </c>
      <c r="Z44" s="73">
        <f>IF(AND(C44&gt;=50.1,G44&lt;0),($A$2)*ABS(G44)/40000,0)</f>
        <v>0</v>
      </c>
      <c r="AA44" s="73">
        <f>R44+Y44+Z44</f>
        <v>0</v>
      </c>
      <c r="AB44" s="148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85">
      <c r="A45" s="76">
        <v>0.385416666666667</v>
      </c>
      <c r="B45" s="77">
        <v>0.395833333333334</v>
      </c>
      <c r="C45" s="78">
        <v>50.02</v>
      </c>
      <c r="D45" s="79">
        <f>ROUND(C45,2)</f>
        <v>50.02</v>
      </c>
      <c r="E45" s="65">
        <v>184.97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81">
        <f>IF(AND(D45&lt;49.85,G45&gt;0),$C$2*ABS(G45)/40000,(SUMPRODUCT(--(G45&gt;$S45:$U45),(G45-$S45:$U45),($V45:$X45)))*E45/40000)</f>
        <v>0</v>
      </c>
      <c r="Z45" s="73">
        <f>IF(AND(C45&gt;=50.1,G45&lt;0),($A$2)*ABS(G45)/40000,0)</f>
        <v>0</v>
      </c>
      <c r="AA45" s="73">
        <f>R45+Y45+Z45</f>
        <v>0</v>
      </c>
      <c r="AB45" s="148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85">
      <c r="A46" s="76">
        <v>0.395833333333333</v>
      </c>
      <c r="B46" s="77">
        <v>0.40625</v>
      </c>
      <c r="C46" s="78">
        <v>50</v>
      </c>
      <c r="D46" s="79">
        <f>ROUND(C46,2)</f>
        <v>50</v>
      </c>
      <c r="E46" s="65">
        <v>308.28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81">
        <f>IF(AND(D46&lt;49.85,G46&gt;0),$C$2*ABS(G46)/40000,(SUMPRODUCT(--(G46&gt;$S46:$U46),(G46-$S46:$U46),($V46:$X46)))*E46/40000)</f>
        <v>0</v>
      </c>
      <c r="Z46" s="73">
        <f>IF(AND(C46&gt;=50.1,G46&lt;0),($A$2)*ABS(G46)/40000,0)</f>
        <v>0</v>
      </c>
      <c r="AA46" s="73">
        <f>R46+Y46+Z46</f>
        <v>0</v>
      </c>
      <c r="AB46" s="148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85">
      <c r="A47" s="76">
        <v>0.40625</v>
      </c>
      <c r="B47" s="77">
        <v>0.416666666666667</v>
      </c>
      <c r="C47" s="78">
        <v>50</v>
      </c>
      <c r="D47" s="79">
        <f>ROUND(C47,2)</f>
        <v>50</v>
      </c>
      <c r="E47" s="65">
        <v>308.28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81">
        <f>IF(AND(D47&lt;49.85,G47&gt;0),$C$2*ABS(G47)/40000,(SUMPRODUCT(--(G47&gt;$S47:$U47),(G47-$S47:$U47),($V47:$X47)))*E47/40000)</f>
        <v>0</v>
      </c>
      <c r="Z47" s="73">
        <f>IF(AND(C47&gt;=50.1,G47&lt;0),($A$2)*ABS(G47)/40000,0)</f>
        <v>0</v>
      </c>
      <c r="AA47" s="73">
        <f>R47+Y47+Z47</f>
        <v>0</v>
      </c>
      <c r="AB47" s="148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85">
      <c r="A48" s="76">
        <v>0.416666666666667</v>
      </c>
      <c r="B48" s="77">
        <v>0.427083333333334</v>
      </c>
      <c r="C48" s="78">
        <v>49.97</v>
      </c>
      <c r="D48" s="79">
        <f>ROUND(C48,2)</f>
        <v>49.97</v>
      </c>
      <c r="E48" s="65">
        <v>400.48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81">
        <f>IF(AND(D48&lt;49.85,G48&gt;0),$C$2*ABS(G48)/40000,(SUMPRODUCT(--(G48&gt;$S48:$U48),(G48-$S48:$U48),($V48:$X48)))*E48/40000)</f>
        <v>0</v>
      </c>
      <c r="Z48" s="73">
        <f>IF(AND(C48&gt;=50.1,G48&lt;0),($A$2)*ABS(G48)/40000,0)</f>
        <v>0</v>
      </c>
      <c r="AA48" s="73">
        <f>R48+Y48+Z48</f>
        <v>0</v>
      </c>
      <c r="AB48" s="148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85">
      <c r="A49" s="76">
        <v>0.427083333333333</v>
      </c>
      <c r="B49" s="77">
        <v>0.4375</v>
      </c>
      <c r="C49" s="78">
        <v>50</v>
      </c>
      <c r="D49" s="79">
        <f>ROUND(C49,2)</f>
        <v>50</v>
      </c>
      <c r="E49" s="65">
        <v>308.28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81">
        <f>IF(AND(D49&lt;49.85,G49&gt;0),$C$2*ABS(G49)/40000,(SUMPRODUCT(--(G49&gt;$S49:$U49),(G49-$S49:$U49),($V49:$X49)))*E49/40000)</f>
        <v>0</v>
      </c>
      <c r="Z49" s="73">
        <f>IF(AND(C49&gt;=50.1,G49&lt;0),($A$2)*ABS(G49)/40000,0)</f>
        <v>0</v>
      </c>
      <c r="AA49" s="73">
        <f>R49+Y49+Z49</f>
        <v>0</v>
      </c>
      <c r="AB49" s="148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85">
      <c r="A50" s="76">
        <v>0.4375</v>
      </c>
      <c r="B50" s="77">
        <v>0.447916666666667</v>
      </c>
      <c r="C50" s="78">
        <v>50.01</v>
      </c>
      <c r="D50" s="79">
        <f>ROUND(C50,2)</f>
        <v>50.01</v>
      </c>
      <c r="E50" s="65">
        <v>246.62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81">
        <f>IF(AND(D50&lt;49.85,G50&gt;0),$C$2*ABS(G50)/40000,(SUMPRODUCT(--(G50&gt;$S50:$U50),(G50-$S50:$U50),($V50:$X50)))*E50/40000)</f>
        <v>0</v>
      </c>
      <c r="Z50" s="73">
        <f>IF(AND(C50&gt;=50.1,G50&lt;0),($A$2)*ABS(G50)/40000,0)</f>
        <v>0</v>
      </c>
      <c r="AA50" s="73">
        <f>R50+Y50+Z50</f>
        <v>0</v>
      </c>
      <c r="AB50" s="148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85">
      <c r="A51" s="76">
        <v>0.447916666666667</v>
      </c>
      <c r="B51" s="77">
        <v>0.458333333333334</v>
      </c>
      <c r="C51" s="78">
        <v>50.01</v>
      </c>
      <c r="D51" s="79">
        <f>ROUND(C51,2)</f>
        <v>50.01</v>
      </c>
      <c r="E51" s="65">
        <v>246.62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81">
        <f>IF(AND(D51&lt;49.85,G51&gt;0),$C$2*ABS(G51)/40000,(SUMPRODUCT(--(G51&gt;$S51:$U51),(G51-$S51:$U51),($V51:$X51)))*E51/40000)</f>
        <v>0</v>
      </c>
      <c r="Z51" s="73">
        <f>IF(AND(C51&gt;=50.1,G51&lt;0),($A$2)*ABS(G51)/40000,0)</f>
        <v>0</v>
      </c>
      <c r="AA51" s="73">
        <f>R51+Y51+Z51</f>
        <v>0</v>
      </c>
      <c r="AB51" s="148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85">
      <c r="A52" s="76">
        <v>0.458333333333333</v>
      </c>
      <c r="B52" s="77">
        <v>0.46875</v>
      </c>
      <c r="C52" s="78">
        <v>50.01</v>
      </c>
      <c r="D52" s="79">
        <f>ROUND(C52,2)</f>
        <v>50.01</v>
      </c>
      <c r="E52" s="65">
        <v>246.62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81">
        <f>IF(AND(D52&lt;49.85,G52&gt;0),$C$2*ABS(G52)/40000,(SUMPRODUCT(--(G52&gt;$S52:$U52),(G52-$S52:$U52),($V52:$X52)))*E52/40000)</f>
        <v>0</v>
      </c>
      <c r="Z52" s="73">
        <f>IF(AND(C52&gt;=50.1,G52&lt;0),($A$2)*ABS(G52)/40000,0)</f>
        <v>0</v>
      </c>
      <c r="AA52" s="73">
        <f>R52+Y52+Z52</f>
        <v>0</v>
      </c>
      <c r="AB52" s="148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85">
      <c r="A53" s="76">
        <v>0.46875</v>
      </c>
      <c r="B53" s="77">
        <v>0.479166666666667</v>
      </c>
      <c r="C53" s="78">
        <v>50</v>
      </c>
      <c r="D53" s="79">
        <f>ROUND(C53,2)</f>
        <v>50</v>
      </c>
      <c r="E53" s="65">
        <v>308.28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81">
        <f>IF(AND(D53&lt;49.85,G53&gt;0),$C$2*ABS(G53)/40000,(SUMPRODUCT(--(G53&gt;$S53:$U53),(G53-$S53:$U53),($V53:$X53)))*E53/40000)</f>
        <v>0</v>
      </c>
      <c r="Z53" s="73">
        <f>IF(AND(C53&gt;=50.1,G53&lt;0),($A$2)*ABS(G53)/40000,0)</f>
        <v>0</v>
      </c>
      <c r="AA53" s="73">
        <f>R53+Y53+Z53</f>
        <v>0</v>
      </c>
      <c r="AB53" s="148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85">
      <c r="A54" s="76">
        <v>0.479166666666667</v>
      </c>
      <c r="B54" s="77">
        <v>0.489583333333334</v>
      </c>
      <c r="C54" s="78">
        <v>49.98</v>
      </c>
      <c r="D54" s="79">
        <f>ROUND(C54,2)</f>
        <v>49.98</v>
      </c>
      <c r="E54" s="65">
        <v>369.74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81">
        <f>IF(AND(D54&lt;49.85,G54&gt;0),$C$2*ABS(G54)/40000,(SUMPRODUCT(--(G54&gt;$S54:$U54),(G54-$S54:$U54),($V54:$X54)))*E54/40000)</f>
        <v>0</v>
      </c>
      <c r="Z54" s="73">
        <f>IF(AND(C54&gt;=50.1,G54&lt;0),($A$2)*ABS(G54)/40000,0)</f>
        <v>0</v>
      </c>
      <c r="AA54" s="73">
        <f>R54+Y54+Z54</f>
        <v>0</v>
      </c>
      <c r="AB54" s="148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85">
      <c r="A55" s="76">
        <v>0.489583333333333</v>
      </c>
      <c r="B55" s="77">
        <v>0.5</v>
      </c>
      <c r="C55" s="78">
        <v>49.99</v>
      </c>
      <c r="D55" s="79">
        <f>ROUND(C55,2)</f>
        <v>49.99</v>
      </c>
      <c r="E55" s="65">
        <v>339.01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81">
        <f>IF(AND(D55&lt;49.85,G55&gt;0),$C$2*ABS(G55)/40000,(SUMPRODUCT(--(G55&gt;$S55:$U55),(G55-$S55:$U55),($V55:$X55)))*E55/40000)</f>
        <v>0</v>
      </c>
      <c r="Z55" s="73">
        <f>IF(AND(C55&gt;=50.1,G55&lt;0),($A$2)*ABS(G55)/40000,0)</f>
        <v>0</v>
      </c>
      <c r="AA55" s="73">
        <f>R55+Y55+Z55</f>
        <v>0</v>
      </c>
      <c r="AB55" s="148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85">
      <c r="A56" s="76">
        <v>0.5</v>
      </c>
      <c r="B56" s="77">
        <v>0.510416666666667</v>
      </c>
      <c r="C56" s="78">
        <v>49.9</v>
      </c>
      <c r="D56" s="79">
        <f>ROUND(C56,2)</f>
        <v>49.9</v>
      </c>
      <c r="E56" s="65">
        <v>615.6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81">
        <f>IF(AND(D56&lt;49.85,G56&gt;0),$C$2*ABS(G56)/40000,(SUMPRODUCT(--(G56&gt;$S56:$U56),(G56-$S56:$U56),($V56:$X56)))*E56/40000)</f>
        <v>0</v>
      </c>
      <c r="Z56" s="73">
        <f>IF(AND(C56&gt;=50.1,G56&lt;0),($A$2)*ABS(G56)/40000,0)</f>
        <v>0</v>
      </c>
      <c r="AA56" s="73">
        <f>R56+Y56+Z56</f>
        <v>0</v>
      </c>
      <c r="AB56" s="148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85">
      <c r="A57" s="76">
        <v>0.510416666666667</v>
      </c>
      <c r="B57" s="77">
        <v>0.520833333333334</v>
      </c>
      <c r="C57" s="78">
        <v>49.89</v>
      </c>
      <c r="D57" s="79">
        <f>ROUND(C57,2)</f>
        <v>49.89</v>
      </c>
      <c r="E57" s="65">
        <v>646.34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81">
        <f>IF(AND(D57&lt;49.85,G57&gt;0),$C$2*ABS(G57)/40000,(SUMPRODUCT(--(G57&gt;$S57:$U57),(G57-$S57:$U57),($V57:$X57)))*E57/40000)</f>
        <v>0</v>
      </c>
      <c r="Z57" s="73">
        <f>IF(AND(C57&gt;=50.1,G57&lt;0),($A$2)*ABS(G57)/40000,0)</f>
        <v>0</v>
      </c>
      <c r="AA57" s="73">
        <f>R57+Y57+Z57</f>
        <v>0</v>
      </c>
      <c r="AB57" s="148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85">
      <c r="A58" s="76">
        <v>0.520833333333333</v>
      </c>
      <c r="B58" s="77">
        <v>0.53125</v>
      </c>
      <c r="C58" s="78">
        <v>49.96</v>
      </c>
      <c r="D58" s="79">
        <f>ROUND(C58,2)</f>
        <v>49.96</v>
      </c>
      <c r="E58" s="65">
        <v>431.21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81">
        <f>IF(AND(D58&lt;49.85,G58&gt;0),$C$2*ABS(G58)/40000,(SUMPRODUCT(--(G58&gt;$S58:$U58),(G58-$S58:$U58),($V58:$X58)))*E58/40000)</f>
        <v>0</v>
      </c>
      <c r="Z58" s="73">
        <f>IF(AND(C58&gt;=50.1,G58&lt;0),($A$2)*ABS(G58)/40000,0)</f>
        <v>0</v>
      </c>
      <c r="AA58" s="73">
        <f>R58+Y58+Z58</f>
        <v>0</v>
      </c>
      <c r="AB58" s="148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85">
      <c r="A59" s="76">
        <v>0.53125</v>
      </c>
      <c r="B59" s="77">
        <v>0.541666666666667</v>
      </c>
      <c r="C59" s="78">
        <v>50</v>
      </c>
      <c r="D59" s="79">
        <f>ROUND(C59,2)</f>
        <v>50</v>
      </c>
      <c r="E59" s="65">
        <v>308.28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81">
        <f>IF(AND(D59&lt;49.85,G59&gt;0),$C$2*ABS(G59)/40000,(SUMPRODUCT(--(G59&gt;$S59:$U59),(G59-$S59:$U59),($V59:$X59)))*E59/40000)</f>
        <v>0</v>
      </c>
      <c r="Z59" s="73">
        <f>IF(AND(C59&gt;=50.1,G59&lt;0),($A$2)*ABS(G59)/40000,0)</f>
        <v>0</v>
      </c>
      <c r="AA59" s="73">
        <f>R59+Y59+Z59</f>
        <v>0</v>
      </c>
      <c r="AB59" s="148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85">
      <c r="A60" s="76">
        <v>0.541666666666667</v>
      </c>
      <c r="B60" s="77">
        <v>0.552083333333334</v>
      </c>
      <c r="C60" s="78">
        <v>50.03</v>
      </c>
      <c r="D60" s="79">
        <f>ROUND(C60,2)</f>
        <v>50.03</v>
      </c>
      <c r="E60" s="65">
        <v>123.31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81">
        <f>IF(AND(D60&lt;49.85,G60&gt;0),$C$2*ABS(G60)/40000,(SUMPRODUCT(--(G60&gt;$S60:$U60),(G60-$S60:$U60),($V60:$X60)))*E60/40000)</f>
        <v>0</v>
      </c>
      <c r="Z60" s="73">
        <f>IF(AND(C60&gt;=50.1,G60&lt;0),($A$2)*ABS(G60)/40000,0)</f>
        <v>0</v>
      </c>
      <c r="AA60" s="73">
        <f>R60+Y60+Z60</f>
        <v>0</v>
      </c>
      <c r="AB60" s="148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85">
      <c r="A61" s="76">
        <v>0.552083333333333</v>
      </c>
      <c r="B61" s="77">
        <v>0.5625</v>
      </c>
      <c r="C61" s="78">
        <v>50.01</v>
      </c>
      <c r="D61" s="79">
        <f>ROUND(C61,2)</f>
        <v>50.01</v>
      </c>
      <c r="E61" s="65">
        <v>246.62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81">
        <f>IF(AND(D61&lt;49.85,G61&gt;0),$C$2*ABS(G61)/40000,(SUMPRODUCT(--(G61&gt;$S61:$U61),(G61-$S61:$U61),($V61:$X61)))*E61/40000)</f>
        <v>0</v>
      </c>
      <c r="Z61" s="73">
        <f>IF(AND(C61&gt;=50.1,G61&lt;0),($A$2)*ABS(G61)/40000,0)</f>
        <v>0</v>
      </c>
      <c r="AA61" s="73">
        <f>R61+Y61+Z61</f>
        <v>0</v>
      </c>
      <c r="AB61" s="148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85">
      <c r="A62" s="76">
        <v>0.5625</v>
      </c>
      <c r="B62" s="77">
        <v>0.572916666666667</v>
      </c>
      <c r="C62" s="78">
        <v>50.04</v>
      </c>
      <c r="D62" s="79">
        <f>ROUND(C62,2)</f>
        <v>50.04</v>
      </c>
      <c r="E62" s="65">
        <v>61.66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81">
        <f>IF(AND(D62&lt;49.85,G62&gt;0),$C$2*ABS(G62)/40000,(SUMPRODUCT(--(G62&gt;$S62:$U62),(G62-$S62:$U62),($V62:$X62)))*E62/40000)</f>
        <v>0</v>
      </c>
      <c r="Z62" s="73">
        <f>IF(AND(C62&gt;=50.1,G62&lt;0),($A$2)*ABS(G62)/40000,0)</f>
        <v>0</v>
      </c>
      <c r="AA62" s="73">
        <f>R62+Y62+Z62</f>
        <v>0</v>
      </c>
      <c r="AB62" s="148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85">
      <c r="A63" s="76">
        <v>0.572916666666667</v>
      </c>
      <c r="B63" s="77">
        <v>0.583333333333334</v>
      </c>
      <c r="C63" s="78">
        <v>49.98</v>
      </c>
      <c r="D63" s="79">
        <f>ROUND(C63,2)</f>
        <v>49.98</v>
      </c>
      <c r="E63" s="65">
        <v>369.74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81">
        <f>IF(AND(D63&lt;49.85,G63&gt;0),$C$2*ABS(G63)/40000,(SUMPRODUCT(--(G63&gt;$S63:$U63),(G63-$S63:$U63),($V63:$X63)))*E63/40000)</f>
        <v>0</v>
      </c>
      <c r="Z63" s="73">
        <f>IF(AND(C63&gt;=50.1,G63&lt;0),($A$2)*ABS(G63)/40000,0)</f>
        <v>0</v>
      </c>
      <c r="AA63" s="73">
        <f>R63+Y63+Z63</f>
        <v>0</v>
      </c>
      <c r="AB63" s="148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85">
      <c r="A64" s="76">
        <v>0.583333333333333</v>
      </c>
      <c r="B64" s="77">
        <v>0.59375</v>
      </c>
      <c r="C64" s="78">
        <v>50.03</v>
      </c>
      <c r="D64" s="79">
        <f>ROUND(C64,2)</f>
        <v>50.03</v>
      </c>
      <c r="E64" s="65">
        <v>123.31</v>
      </c>
      <c r="F64" s="66">
        <v>25.78</v>
      </c>
      <c r="G64" s="80">
        <v>-2.02405675</v>
      </c>
      <c r="H64" s="68">
        <f>MAX(G64,-0.12*F64)</f>
        <v>-2.02405675</v>
      </c>
      <c r="I64" s="68">
        <f>IF(ABS(F64)&lt;=10,0.5,IF(ABS(F64)&lt;=25,1,IF(ABS(F64)&lt;=100,2,10)))</f>
        <v>2</v>
      </c>
      <c r="J64" s="69">
        <f>IF(G64&lt;-I64,1,0)</f>
        <v>1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-0.006239660946062499</v>
      </c>
      <c r="S64" s="65">
        <f>MIN($S$6/100*F64,150)</f>
        <v>3.0936</v>
      </c>
      <c r="T64" s="65">
        <f>MIN($T$6/100*F64,200)</f>
        <v>3.867</v>
      </c>
      <c r="U64" s="65">
        <f>MIN($U$6/100*F64,250)</f>
        <v>5.156000000000001</v>
      </c>
      <c r="V64" s="65">
        <v>0.2</v>
      </c>
      <c r="W64" s="65">
        <v>0.2</v>
      </c>
      <c r="X64" s="65">
        <v>0.6</v>
      </c>
      <c r="Y64" s="81">
        <f>IF(AND(D64&lt;49.85,G64&gt;0),$C$2*ABS(G64)/40000,(SUMPRODUCT(--(G64&gt;$S64:$U64),(G64-$S64:$U64),($V64:$X64)))*E64/40000)</f>
        <v>0</v>
      </c>
      <c r="Z64" s="73">
        <f>IF(AND(C64&gt;=50.1,G64&lt;0),($A$2)*ABS(G64)/40000,0)</f>
        <v>0</v>
      </c>
      <c r="AA64" s="73">
        <f>R64+Y64+Z64</f>
        <v>-0.006239660946062499</v>
      </c>
      <c r="AB64" s="148" t="str">
        <f>IF(AA64&gt;=0,AA64,"")</f>
        <v/>
      </c>
      <c r="AC64" s="82">
        <f>IF(AA64&lt;0,AA64,"")</f>
        <v>-0.006239660946062499</v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85">
      <c r="A65" s="76">
        <v>0.59375</v>
      </c>
      <c r="B65" s="77">
        <v>0.604166666666667</v>
      </c>
      <c r="C65" s="78">
        <v>49.92</v>
      </c>
      <c r="D65" s="79">
        <f>ROUND(C65,2)</f>
        <v>49.92</v>
      </c>
      <c r="E65" s="65">
        <v>554.14</v>
      </c>
      <c r="F65" s="66">
        <v>25.78</v>
      </c>
      <c r="G65" s="80">
        <v>-1.416836500000002</v>
      </c>
      <c r="H65" s="68">
        <f>MAX(G65,-0.12*F65)</f>
        <v>-1.416836500000002</v>
      </c>
      <c r="I65" s="68">
        <f>IF(ABS(F65)&lt;=10,0.5,IF(ABS(F65)&lt;=25,1,IF(ABS(F65)&lt;=100,2,10)))</f>
        <v>2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-0.01962814445275003</v>
      </c>
      <c r="S65" s="65">
        <f>MIN($S$6/100*F65,150)</f>
        <v>3.0936</v>
      </c>
      <c r="T65" s="65">
        <f>MIN($T$6/100*F65,200)</f>
        <v>3.867</v>
      </c>
      <c r="U65" s="65">
        <f>MIN($U$6/100*F65,250)</f>
        <v>5.156000000000001</v>
      </c>
      <c r="V65" s="65">
        <v>0.2</v>
      </c>
      <c r="W65" s="65">
        <v>0.2</v>
      </c>
      <c r="X65" s="65">
        <v>0.6</v>
      </c>
      <c r="Y65" s="81">
        <f>IF(AND(D65&lt;49.85,G65&gt;0),$C$2*ABS(G65)/40000,(SUMPRODUCT(--(G65&gt;$S65:$U65),(G65-$S65:$U65),($V65:$X65)))*E65/40000)</f>
        <v>0</v>
      </c>
      <c r="Z65" s="73">
        <f>IF(AND(C65&gt;=50.1,G65&lt;0),($A$2)*ABS(G65)/40000,0)</f>
        <v>0</v>
      </c>
      <c r="AA65" s="73">
        <f>R65+Y65+Z65</f>
        <v>-0.01962814445275003</v>
      </c>
      <c r="AB65" s="148" t="str">
        <f>IF(AA65&gt;=0,AA65,"")</f>
        <v/>
      </c>
      <c r="AC65" s="82">
        <f>IF(AA65&lt;0,AA65,"")</f>
        <v>-0.01962814445275003</v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85">
      <c r="A66" s="76">
        <v>0.604166666666667</v>
      </c>
      <c r="B66" s="77">
        <v>0.614583333333334</v>
      </c>
      <c r="C66" s="78">
        <v>49.88</v>
      </c>
      <c r="D66" s="79">
        <f>ROUND(C66,2)</f>
        <v>49.88</v>
      </c>
      <c r="E66" s="65">
        <v>677.0700000000001</v>
      </c>
      <c r="F66" s="66">
        <v>25.78</v>
      </c>
      <c r="G66" s="80">
        <v>0</v>
      </c>
      <c r="H66" s="68">
        <f>MAX(G66,-0.12*F66)</f>
        <v>0</v>
      </c>
      <c r="I66" s="68">
        <f>IF(ABS(F66)&lt;=10,0.5,IF(ABS(F66)&lt;=25,1,IF(ABS(F66)&lt;=100,2,10)))</f>
        <v>2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3.0936</v>
      </c>
      <c r="T66" s="65">
        <f>MIN($T$6/100*F66,200)</f>
        <v>3.867</v>
      </c>
      <c r="U66" s="65">
        <f>MIN($U$6/100*F66,250)</f>
        <v>5.156000000000001</v>
      </c>
      <c r="V66" s="65">
        <v>0.2</v>
      </c>
      <c r="W66" s="65">
        <v>0.2</v>
      </c>
      <c r="X66" s="65">
        <v>0.6</v>
      </c>
      <c r="Y66" s="81">
        <f>IF(AND(D66&lt;49.85,G66&gt;0),$C$2*ABS(G66)/40000,(SUMPRODUCT(--(G66&gt;$S66:$U66),(G66-$S66:$U66),($V66:$X66)))*E66/40000)</f>
        <v>0</v>
      </c>
      <c r="Z66" s="73">
        <f>IF(AND(C66&gt;=50.1,G66&lt;0),($A$2)*ABS(G66)/40000,0)</f>
        <v>0</v>
      </c>
      <c r="AA66" s="73">
        <f>R66+Y66+Z66</f>
        <v>0</v>
      </c>
      <c r="AB66" s="148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85">
      <c r="A67" s="76">
        <v>0.614583333333333</v>
      </c>
      <c r="B67" s="77">
        <v>0.625</v>
      </c>
      <c r="C67" s="78">
        <v>49.87</v>
      </c>
      <c r="D67" s="79">
        <f>ROUND(C67,2)</f>
        <v>49.87</v>
      </c>
      <c r="E67" s="65">
        <v>707.8</v>
      </c>
      <c r="F67" s="66">
        <v>25.78</v>
      </c>
      <c r="G67" s="80">
        <v>0</v>
      </c>
      <c r="H67" s="68">
        <f>MAX(G67,-0.12*F67)</f>
        <v>0</v>
      </c>
      <c r="I67" s="68">
        <f>IF(ABS(F67)&lt;=10,0.5,IF(ABS(F67)&lt;=25,1,IF(ABS(F67)&lt;=100,2,10)))</f>
        <v>2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0</v>
      </c>
      <c r="S67" s="65">
        <f>MIN($S$6/100*F67,150)</f>
        <v>3.0936</v>
      </c>
      <c r="T67" s="65">
        <f>MIN($T$6/100*F67,200)</f>
        <v>3.867</v>
      </c>
      <c r="U67" s="65">
        <f>MIN($U$6/100*F67,250)</f>
        <v>5.156000000000001</v>
      </c>
      <c r="V67" s="65">
        <v>0.2</v>
      </c>
      <c r="W67" s="65">
        <v>0.2</v>
      </c>
      <c r="X67" s="65">
        <v>0.6</v>
      </c>
      <c r="Y67" s="81">
        <f>IF(AND(D67&lt;49.85,G67&gt;0),$C$2*ABS(G67)/40000,(SUMPRODUCT(--(G67&gt;$S67:$U67),(G67-$S67:$U67),($V67:$X67)))*E67/40000)</f>
        <v>0</v>
      </c>
      <c r="Z67" s="73">
        <f>IF(AND(C67&gt;=50.1,G67&lt;0),($A$2)*ABS(G67)/40000,0)</f>
        <v>0</v>
      </c>
      <c r="AA67" s="73">
        <f>R67+Y67+Z67</f>
        <v>0</v>
      </c>
      <c r="AB67" s="148">
        <f>IF(AA67&gt;=0,AA67,"")</f>
        <v>0</v>
      </c>
      <c r="AC67" s="82" t="str">
        <f>IF(AA67&lt;0,AA67,"")</f>
        <v/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85">
      <c r="A68" s="76">
        <v>0.625</v>
      </c>
      <c r="B68" s="77">
        <v>0.635416666666667</v>
      </c>
      <c r="C68" s="78">
        <v>49.98</v>
      </c>
      <c r="D68" s="79">
        <f>ROUND(C68,2)</f>
        <v>49.98</v>
      </c>
      <c r="E68" s="65">
        <v>369.74</v>
      </c>
      <c r="F68" s="66">
        <v>25.78</v>
      </c>
      <c r="G68" s="80">
        <v>0</v>
      </c>
      <c r="H68" s="68">
        <f>MAX(G68,-0.12*F68)</f>
        <v>0</v>
      </c>
      <c r="I68" s="68">
        <f>IF(ABS(F68)&lt;=10,0.5,IF(ABS(F68)&lt;=25,1,IF(ABS(F68)&lt;=100,2,10)))</f>
        <v>2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0</v>
      </c>
      <c r="S68" s="65">
        <f>MIN($S$6/100*F68,150)</f>
        <v>3.0936</v>
      </c>
      <c r="T68" s="65">
        <f>MIN($T$6/100*F68,200)</f>
        <v>3.867</v>
      </c>
      <c r="U68" s="65">
        <f>MIN($U$6/100*F68,250)</f>
        <v>5.156000000000001</v>
      </c>
      <c r="V68" s="65">
        <v>0.2</v>
      </c>
      <c r="W68" s="65">
        <v>0.2</v>
      </c>
      <c r="X68" s="65">
        <v>0.6</v>
      </c>
      <c r="Y68" s="81">
        <f>IF(AND(D68&lt;49.85,G68&gt;0),$C$2*ABS(G68)/40000,(SUMPRODUCT(--(G68&gt;$S68:$U68),(G68-$S68:$U68),($V68:$X68)))*E68/40000)</f>
        <v>0</v>
      </c>
      <c r="Z68" s="73">
        <f>IF(AND(C68&gt;=50.1,G68&lt;0),($A$2)*ABS(G68)/40000,0)</f>
        <v>0</v>
      </c>
      <c r="AA68" s="73">
        <f>R68+Y68+Z68</f>
        <v>0</v>
      </c>
      <c r="AB68" s="148">
        <f>IF(AA68&gt;=0,AA68,"")</f>
        <v>0</v>
      </c>
      <c r="AC68" s="82" t="str">
        <f>IF(AA68&lt;0,AA68,"")</f>
        <v/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85">
      <c r="A69" s="76">
        <v>0.635416666666667</v>
      </c>
      <c r="B69" s="77">
        <v>0.645833333333334</v>
      </c>
      <c r="C69" s="78">
        <v>50.01</v>
      </c>
      <c r="D69" s="79">
        <f>ROUND(C69,2)</f>
        <v>50.01</v>
      </c>
      <c r="E69" s="65">
        <v>246.62</v>
      </c>
      <c r="F69" s="66">
        <v>25.78</v>
      </c>
      <c r="G69" s="80">
        <v>0</v>
      </c>
      <c r="H69" s="68">
        <f>MAX(G69,-0.12*F69)</f>
        <v>0</v>
      </c>
      <c r="I69" s="68">
        <f>IF(ABS(F69)&lt;=10,0.5,IF(ABS(F69)&lt;=25,1,IF(ABS(F69)&lt;=100,2,10)))</f>
        <v>2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0</v>
      </c>
      <c r="S69" s="65">
        <f>MIN($S$6/100*F69,150)</f>
        <v>3.0936</v>
      </c>
      <c r="T69" s="65">
        <f>MIN($T$6/100*F69,200)</f>
        <v>3.867</v>
      </c>
      <c r="U69" s="65">
        <f>MIN($U$6/100*F69,250)</f>
        <v>5.156000000000001</v>
      </c>
      <c r="V69" s="65">
        <v>0.2</v>
      </c>
      <c r="W69" s="65">
        <v>0.2</v>
      </c>
      <c r="X69" s="65">
        <v>0.6</v>
      </c>
      <c r="Y69" s="81">
        <f>IF(AND(D69&lt;49.85,G69&gt;0),$C$2*ABS(G69)/40000,(SUMPRODUCT(--(G69&gt;$S69:$U69),(G69-$S69:$U69),($V69:$X69)))*E69/40000)</f>
        <v>0</v>
      </c>
      <c r="Z69" s="73">
        <f>IF(AND(C69&gt;=50.1,G69&lt;0),($A$2)*ABS(G69)/40000,0)</f>
        <v>0</v>
      </c>
      <c r="AA69" s="73">
        <f>R69+Y69+Z69</f>
        <v>0</v>
      </c>
      <c r="AB69" s="148">
        <f>IF(AA69&gt;=0,AA69,"")</f>
        <v>0</v>
      </c>
      <c r="AC69" s="82" t="str">
        <f>IF(AA69&lt;0,AA69,"")</f>
        <v/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85">
      <c r="A70" s="76">
        <v>0.645833333333333</v>
      </c>
      <c r="B70" s="77">
        <v>0.65625</v>
      </c>
      <c r="C70" s="78">
        <v>50</v>
      </c>
      <c r="D70" s="79">
        <f>ROUND(C70,2)</f>
        <v>50</v>
      </c>
      <c r="E70" s="65">
        <v>308.28</v>
      </c>
      <c r="F70" s="66">
        <v>25.78</v>
      </c>
      <c r="G70" s="80">
        <v>0</v>
      </c>
      <c r="H70" s="68">
        <f>MAX(G70,-0.12*F70)</f>
        <v>0</v>
      </c>
      <c r="I70" s="68">
        <f>IF(ABS(F70)&lt;=10,0.5,IF(ABS(F70)&lt;=25,1,IF(ABS(F70)&lt;=100,2,10)))</f>
        <v>2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0</v>
      </c>
      <c r="S70" s="65">
        <f>MIN($S$6/100*F70,150)</f>
        <v>3.0936</v>
      </c>
      <c r="T70" s="65">
        <f>MIN($T$6/100*F70,200)</f>
        <v>3.867</v>
      </c>
      <c r="U70" s="65">
        <f>MIN($U$6/100*F70,250)</f>
        <v>5.156000000000001</v>
      </c>
      <c r="V70" s="65">
        <v>0.2</v>
      </c>
      <c r="W70" s="65">
        <v>0.2</v>
      </c>
      <c r="X70" s="65">
        <v>0.6</v>
      </c>
      <c r="Y70" s="81">
        <f>IF(AND(D70&lt;49.85,G70&gt;0),$C$2*ABS(G70)/40000,(SUMPRODUCT(--(G70&gt;$S70:$U70),(G70-$S70:$U70),($V70:$X70)))*E70/40000)</f>
        <v>0</v>
      </c>
      <c r="Z70" s="73">
        <f>IF(AND(C70&gt;=50.1,G70&lt;0),($A$2)*ABS(G70)/40000,0)</f>
        <v>0</v>
      </c>
      <c r="AA70" s="73">
        <f>R70+Y70+Z70</f>
        <v>0</v>
      </c>
      <c r="AB70" s="148">
        <f>IF(AA70&gt;=0,AA70,"")</f>
        <v>0</v>
      </c>
      <c r="AC70" s="82" t="str">
        <f>IF(AA70&lt;0,AA70,"")</f>
        <v/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85">
      <c r="A71" s="76">
        <v>0.65625</v>
      </c>
      <c r="B71" s="77">
        <v>0.666666666666667</v>
      </c>
      <c r="C71" s="78">
        <v>50</v>
      </c>
      <c r="D71" s="79">
        <f>ROUND(C71,2)</f>
        <v>50</v>
      </c>
      <c r="E71" s="65">
        <v>308.28</v>
      </c>
      <c r="F71" s="66">
        <v>25.78</v>
      </c>
      <c r="G71" s="80">
        <v>0</v>
      </c>
      <c r="H71" s="68">
        <f>MAX(G71,-0.12*F71)</f>
        <v>0</v>
      </c>
      <c r="I71" s="68">
        <f>IF(ABS(F71)&lt;=10,0.5,IF(ABS(F71)&lt;=25,1,IF(ABS(F71)&lt;=100,2,10)))</f>
        <v>2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3.0936</v>
      </c>
      <c r="T71" s="65">
        <f>MIN($T$6/100*F71,200)</f>
        <v>3.867</v>
      </c>
      <c r="U71" s="65">
        <f>MIN($U$6/100*F71,250)</f>
        <v>5.156000000000001</v>
      </c>
      <c r="V71" s="65">
        <v>0.2</v>
      </c>
      <c r="W71" s="65">
        <v>0.2</v>
      </c>
      <c r="X71" s="65">
        <v>0.6</v>
      </c>
      <c r="Y71" s="81">
        <f>IF(AND(D71&lt;49.85,G71&gt;0),$C$2*ABS(G71)/40000,(SUMPRODUCT(--(G71&gt;$S71:$U71),(G71-$S71:$U71),($V71:$X71)))*E71/40000)</f>
        <v>0</v>
      </c>
      <c r="Z71" s="73">
        <f>IF(AND(C71&gt;=50.1,G71&lt;0),($A$2)*ABS(G71)/40000,0)</f>
        <v>0</v>
      </c>
      <c r="AA71" s="73">
        <f>R71+Y71+Z71</f>
        <v>0</v>
      </c>
      <c r="AB71" s="148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85">
      <c r="A72" s="76">
        <v>0.666666666666667</v>
      </c>
      <c r="B72" s="77">
        <v>0.677083333333334</v>
      </c>
      <c r="C72" s="78">
        <v>50.04</v>
      </c>
      <c r="D72" s="79">
        <f>ROUND(C72,2)</f>
        <v>50.04</v>
      </c>
      <c r="E72" s="65">
        <v>61.66</v>
      </c>
      <c r="F72" s="66">
        <v>25.78</v>
      </c>
      <c r="G72" s="80">
        <v>0</v>
      </c>
      <c r="H72" s="68">
        <f>MAX(G72,-0.12*F72)</f>
        <v>0</v>
      </c>
      <c r="I72" s="68">
        <f>IF(ABS(F72)&lt;=10,0.5,IF(ABS(F72)&lt;=25,1,IF(ABS(F72)&lt;=100,2,10)))</f>
        <v>2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3.0936</v>
      </c>
      <c r="T72" s="65">
        <f>MIN($T$6/100*F72,200)</f>
        <v>3.867</v>
      </c>
      <c r="U72" s="65">
        <f>MIN($U$6/100*F72,250)</f>
        <v>5.156000000000001</v>
      </c>
      <c r="V72" s="65">
        <v>0.2</v>
      </c>
      <c r="W72" s="65">
        <v>0.2</v>
      </c>
      <c r="X72" s="65">
        <v>0.6</v>
      </c>
      <c r="Y72" s="81">
        <f>IF(AND(D72&lt;49.85,G72&gt;0),$C$2*ABS(G72)/40000,(SUMPRODUCT(--(G72&gt;$S72:$U72),(G72-$S72:$U72),($V72:$X72)))*E72/40000)</f>
        <v>0</v>
      </c>
      <c r="Z72" s="73">
        <f>IF(AND(C72&gt;=50.1,G72&lt;0),($A$2)*ABS(G72)/40000,0)</f>
        <v>0</v>
      </c>
      <c r="AA72" s="73">
        <f>R72+Y72+Z72</f>
        <v>0</v>
      </c>
      <c r="AB72" s="148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85">
      <c r="A73" s="76">
        <v>0.677083333333333</v>
      </c>
      <c r="B73" s="77">
        <v>0.6875</v>
      </c>
      <c r="C73" s="78">
        <v>49.97</v>
      </c>
      <c r="D73" s="79">
        <f>ROUND(C73,2)</f>
        <v>49.97</v>
      </c>
      <c r="E73" s="65">
        <v>400.48</v>
      </c>
      <c r="F73" s="66">
        <v>25.78</v>
      </c>
      <c r="G73" s="80">
        <v>0</v>
      </c>
      <c r="H73" s="68">
        <f>MAX(G73,-0.12*F73)</f>
        <v>0</v>
      </c>
      <c r="I73" s="68">
        <f>IF(ABS(F73)&lt;=10,0.5,IF(ABS(F73)&lt;=25,1,IF(ABS(F73)&lt;=100,2,10)))</f>
        <v>2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3.0936</v>
      </c>
      <c r="T73" s="65">
        <f>MIN($T$6/100*F73,200)</f>
        <v>3.867</v>
      </c>
      <c r="U73" s="65">
        <f>MIN($U$6/100*F73,250)</f>
        <v>5.156000000000001</v>
      </c>
      <c r="V73" s="65">
        <v>0.2</v>
      </c>
      <c r="W73" s="65">
        <v>0.2</v>
      </c>
      <c r="X73" s="65">
        <v>0.6</v>
      </c>
      <c r="Y73" s="81">
        <f>IF(AND(D73&lt;49.85,G73&gt;0),$C$2*ABS(G73)/40000,(SUMPRODUCT(--(G73&gt;$S73:$U73),(G73-$S73:$U73),($V73:$X73)))*E73/40000)</f>
        <v>0</v>
      </c>
      <c r="Z73" s="73">
        <f>IF(AND(C73&gt;=50.1,G73&lt;0),($A$2)*ABS(G73)/40000,0)</f>
        <v>0</v>
      </c>
      <c r="AA73" s="73">
        <f>R73+Y73+Z73</f>
        <v>0</v>
      </c>
      <c r="AB73" s="148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85">
      <c r="A74" s="76">
        <v>0.6875</v>
      </c>
      <c r="B74" s="77">
        <v>0.697916666666667</v>
      </c>
      <c r="C74" s="78">
        <v>49.96</v>
      </c>
      <c r="D74" s="79">
        <f>ROUND(C74,2)</f>
        <v>49.96</v>
      </c>
      <c r="E74" s="65">
        <v>431.21</v>
      </c>
      <c r="F74" s="66">
        <v>25.78</v>
      </c>
      <c r="G74" s="80">
        <v>0</v>
      </c>
      <c r="H74" s="68">
        <f>MAX(G74,-0.12*F74)</f>
        <v>0</v>
      </c>
      <c r="I74" s="68">
        <f>IF(ABS(F74)&lt;=10,0.5,IF(ABS(F74)&lt;=25,1,IF(ABS(F74)&lt;=100,2,10)))</f>
        <v>2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3.0936</v>
      </c>
      <c r="T74" s="65">
        <f>MIN($T$6/100*F74,200)</f>
        <v>3.867</v>
      </c>
      <c r="U74" s="65">
        <f>MIN($U$6/100*F74,250)</f>
        <v>5.156000000000001</v>
      </c>
      <c r="V74" s="65">
        <v>0.2</v>
      </c>
      <c r="W74" s="65">
        <v>0.2</v>
      </c>
      <c r="X74" s="65">
        <v>0.6</v>
      </c>
      <c r="Y74" s="81">
        <f>IF(AND(D74&lt;49.85,G74&gt;0),$C$2*ABS(G74)/40000,(SUMPRODUCT(--(G74&gt;$S74:$U74),(G74-$S74:$U74),($V74:$X74)))*E74/40000)</f>
        <v>0</v>
      </c>
      <c r="Z74" s="73">
        <f>IF(AND(C74&gt;=50.1,G74&lt;0),($A$2)*ABS(G74)/40000,0)</f>
        <v>0</v>
      </c>
      <c r="AA74" s="73">
        <f>R74+Y74+Z74</f>
        <v>0</v>
      </c>
      <c r="AB74" s="148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85">
      <c r="A75" s="76">
        <v>0.697916666666667</v>
      </c>
      <c r="B75" s="77">
        <v>0.708333333333334</v>
      </c>
      <c r="C75" s="78">
        <v>49.93</v>
      </c>
      <c r="D75" s="79">
        <f>ROUND(C75,2)</f>
        <v>49.93</v>
      </c>
      <c r="E75" s="65">
        <v>523.41</v>
      </c>
      <c r="F75" s="66">
        <v>25.78</v>
      </c>
      <c r="G75" s="80">
        <v>0</v>
      </c>
      <c r="H75" s="68">
        <f>MAX(G75,-0.12*F75)</f>
        <v>0</v>
      </c>
      <c r="I75" s="68">
        <f>IF(ABS(F75)&lt;=10,0.5,IF(ABS(F75)&lt;=25,1,IF(ABS(F75)&lt;=100,2,10)))</f>
        <v>2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3.0936</v>
      </c>
      <c r="T75" s="65">
        <f>MIN($T$6/100*F75,200)</f>
        <v>3.867</v>
      </c>
      <c r="U75" s="65">
        <f>MIN($U$6/100*F75,250)</f>
        <v>5.156000000000001</v>
      </c>
      <c r="V75" s="65">
        <v>0.2</v>
      </c>
      <c r="W75" s="65">
        <v>0.2</v>
      </c>
      <c r="X75" s="65">
        <v>0.6</v>
      </c>
      <c r="Y75" s="81">
        <f>IF(AND(D75&lt;49.85,G75&gt;0),$C$2*ABS(G75)/40000,(SUMPRODUCT(--(G75&gt;$S75:$U75),(G75-$S75:$U75),($V75:$X75)))*E75/40000)</f>
        <v>0</v>
      </c>
      <c r="Z75" s="73">
        <f>IF(AND(C75&gt;=50.1,G75&lt;0),($A$2)*ABS(G75)/40000,0)</f>
        <v>0</v>
      </c>
      <c r="AA75" s="73">
        <f>R75+Y75+Z75</f>
        <v>0</v>
      </c>
      <c r="AB75" s="148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85">
      <c r="A76" s="76">
        <v>0.708333333333333</v>
      </c>
      <c r="B76" s="77">
        <v>0.71875</v>
      </c>
      <c r="C76" s="78">
        <v>50.04</v>
      </c>
      <c r="D76" s="79">
        <f>ROUND(C76,2)</f>
        <v>50.04</v>
      </c>
      <c r="E76" s="65">
        <v>61.66</v>
      </c>
      <c r="F76" s="66">
        <v>25.78</v>
      </c>
      <c r="G76" s="80">
        <v>0</v>
      </c>
      <c r="H76" s="68">
        <f>MAX(G76,-0.12*F76)</f>
        <v>0</v>
      </c>
      <c r="I76" s="68">
        <f>IF(ABS(F76)&lt;=10,0.5,IF(ABS(F76)&lt;=25,1,IF(ABS(F76)&lt;=100,2,10)))</f>
        <v>2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3.0936</v>
      </c>
      <c r="T76" s="65">
        <f>MIN($T$6/100*F76,200)</f>
        <v>3.867</v>
      </c>
      <c r="U76" s="65">
        <f>MIN($U$6/100*F76,250)</f>
        <v>5.156000000000001</v>
      </c>
      <c r="V76" s="65">
        <v>0.2</v>
      </c>
      <c r="W76" s="65">
        <v>0.2</v>
      </c>
      <c r="X76" s="65">
        <v>0.6</v>
      </c>
      <c r="Y76" s="81">
        <f>IF(AND(D76&lt;49.85,G76&gt;0),$C$2*ABS(G76)/40000,(SUMPRODUCT(--(G76&gt;$S76:$U76),(G76-$S76:$U76),($V76:$X76)))*E76/40000)</f>
        <v>0</v>
      </c>
      <c r="Z76" s="73">
        <f>IF(AND(C76&gt;=50.1,G76&lt;0),($A$2)*ABS(G76)/40000,0)</f>
        <v>0</v>
      </c>
      <c r="AA76" s="73">
        <f>R76+Y76+Z76</f>
        <v>0</v>
      </c>
      <c r="AB76" s="148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85">
      <c r="A77" s="76">
        <v>0.71875</v>
      </c>
      <c r="B77" s="77">
        <v>0.729166666666667</v>
      </c>
      <c r="C77" s="78">
        <v>49.98</v>
      </c>
      <c r="D77" s="79">
        <f>ROUND(C77,2)</f>
        <v>49.98</v>
      </c>
      <c r="E77" s="65">
        <v>369.74</v>
      </c>
      <c r="F77" s="66">
        <v>25.78</v>
      </c>
      <c r="G77" s="80">
        <v>0</v>
      </c>
      <c r="H77" s="68">
        <f>MAX(G77,-0.12*F77)</f>
        <v>0</v>
      </c>
      <c r="I77" s="68">
        <f>IF(ABS(F77)&lt;=10,0.5,IF(ABS(F77)&lt;=25,1,IF(ABS(F77)&lt;=100,2,10)))</f>
        <v>2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3.0936</v>
      </c>
      <c r="T77" s="65">
        <f>MIN($T$6/100*F77,200)</f>
        <v>3.867</v>
      </c>
      <c r="U77" s="65">
        <f>MIN($U$6/100*F77,250)</f>
        <v>5.156000000000001</v>
      </c>
      <c r="V77" s="65">
        <v>0.2</v>
      </c>
      <c r="W77" s="65">
        <v>0.2</v>
      </c>
      <c r="X77" s="65">
        <v>0.6</v>
      </c>
      <c r="Y77" s="81">
        <f>IF(AND(D77&lt;49.85,G77&gt;0),$C$2*ABS(G77)/40000,(SUMPRODUCT(--(G77&gt;$S77:$U77),(G77-$S77:$U77),($V77:$X77)))*E77/40000)</f>
        <v>0</v>
      </c>
      <c r="Z77" s="73">
        <f>IF(AND(C77&gt;=50.1,G77&lt;0),($A$2)*ABS(G77)/40000,0)</f>
        <v>0</v>
      </c>
      <c r="AA77" s="73">
        <f>R77+Y77+Z77</f>
        <v>0</v>
      </c>
      <c r="AB77" s="148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85">
      <c r="A78" s="76">
        <v>0.729166666666667</v>
      </c>
      <c r="B78" s="77">
        <v>0.739583333333334</v>
      </c>
      <c r="C78" s="78">
        <v>50.01</v>
      </c>
      <c r="D78" s="79">
        <f>ROUND(C78,2)</f>
        <v>50.01</v>
      </c>
      <c r="E78" s="65">
        <v>246.62</v>
      </c>
      <c r="F78" s="66">
        <v>25.78</v>
      </c>
      <c r="G78" s="80">
        <v>0</v>
      </c>
      <c r="H78" s="68">
        <f>MAX(G78,-0.12*F78)</f>
        <v>0</v>
      </c>
      <c r="I78" s="68">
        <f>IF(ABS(F78)&lt;=10,0.5,IF(ABS(F78)&lt;=25,1,IF(ABS(F78)&lt;=100,2,10)))</f>
        <v>2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3.0936</v>
      </c>
      <c r="T78" s="65">
        <f>MIN($T$6/100*F78,200)</f>
        <v>3.867</v>
      </c>
      <c r="U78" s="65">
        <f>MIN($U$6/100*F78,250)</f>
        <v>5.156000000000001</v>
      </c>
      <c r="V78" s="65">
        <v>0.2</v>
      </c>
      <c r="W78" s="65">
        <v>0.2</v>
      </c>
      <c r="X78" s="65">
        <v>0.6</v>
      </c>
      <c r="Y78" s="81">
        <f>IF(AND(D78&lt;49.85,G78&gt;0),$C$2*ABS(G78)/40000,(SUMPRODUCT(--(G78&gt;$S78:$U78),(G78-$S78:$U78),($V78:$X78)))*E78/40000)</f>
        <v>0</v>
      </c>
      <c r="Z78" s="73">
        <f>IF(AND(C78&gt;=50.1,G78&lt;0),($A$2)*ABS(G78)/40000,0)</f>
        <v>0</v>
      </c>
      <c r="AA78" s="73">
        <f>R78+Y78+Z78</f>
        <v>0</v>
      </c>
      <c r="AB78" s="148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85">
      <c r="A79" s="76">
        <v>0.739583333333333</v>
      </c>
      <c r="B79" s="77">
        <v>0.75</v>
      </c>
      <c r="C79" s="78">
        <v>49.98</v>
      </c>
      <c r="D79" s="79">
        <f>ROUND(C79,2)</f>
        <v>49.98</v>
      </c>
      <c r="E79" s="65">
        <v>369.74</v>
      </c>
      <c r="F79" s="66">
        <v>25.78</v>
      </c>
      <c r="G79" s="80">
        <v>0</v>
      </c>
      <c r="H79" s="68">
        <f>MAX(G79,-0.12*F79)</f>
        <v>0</v>
      </c>
      <c r="I79" s="68">
        <f>IF(ABS(F79)&lt;=10,0.5,IF(ABS(F79)&lt;=25,1,IF(ABS(F79)&lt;=100,2,10)))</f>
        <v>2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3.0936</v>
      </c>
      <c r="T79" s="65">
        <f>MIN($T$6/100*F79,200)</f>
        <v>3.867</v>
      </c>
      <c r="U79" s="65">
        <f>MIN($U$6/100*F79,250)</f>
        <v>5.156000000000001</v>
      </c>
      <c r="V79" s="65">
        <v>0.2</v>
      </c>
      <c r="W79" s="65">
        <v>0.2</v>
      </c>
      <c r="X79" s="65">
        <v>0.6</v>
      </c>
      <c r="Y79" s="81">
        <f>IF(AND(D79&lt;49.85,G79&gt;0),$C$2*ABS(G79)/40000,(SUMPRODUCT(--(G79&gt;$S79:$U79),(G79-$S79:$U79),($V79:$X79)))*E79/40000)</f>
        <v>0</v>
      </c>
      <c r="Z79" s="73">
        <f>IF(AND(C79&gt;=50.1,G79&lt;0),($A$2)*ABS(G79)/40000,0)</f>
        <v>0</v>
      </c>
      <c r="AA79" s="73">
        <f>R79+Y79+Z79</f>
        <v>0</v>
      </c>
      <c r="AB79" s="148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85">
      <c r="A80" s="76">
        <v>0.75</v>
      </c>
      <c r="B80" s="77">
        <v>0.760416666666667</v>
      </c>
      <c r="C80" s="78">
        <v>50.05</v>
      </c>
      <c r="D80" s="79">
        <f>ROUND(C80,2)</f>
        <v>50.05</v>
      </c>
      <c r="E80" s="65">
        <v>0</v>
      </c>
      <c r="F80" s="66">
        <v>25.78</v>
      </c>
      <c r="G80" s="80">
        <v>0</v>
      </c>
      <c r="H80" s="68">
        <f>MAX(G80,-0.12*F80)</f>
        <v>0</v>
      </c>
      <c r="I80" s="68">
        <f>IF(ABS(F80)&lt;=10,0.5,IF(ABS(F80)&lt;=25,1,IF(ABS(F80)&lt;=100,2,10)))</f>
        <v>2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3.0936</v>
      </c>
      <c r="T80" s="65">
        <f>MIN($T$6/100*F80,200)</f>
        <v>3.867</v>
      </c>
      <c r="U80" s="65">
        <f>MIN($U$6/100*F80,250)</f>
        <v>5.156000000000001</v>
      </c>
      <c r="V80" s="65">
        <v>0.2</v>
      </c>
      <c r="W80" s="65">
        <v>0.2</v>
      </c>
      <c r="X80" s="65">
        <v>0.6</v>
      </c>
      <c r="Y80" s="81">
        <f>IF(AND(D80&lt;49.85,G80&gt;0),$C$2*ABS(G80)/40000,(SUMPRODUCT(--(G80&gt;$S80:$U80),(G80-$S80:$U80),($V80:$X80)))*E80/40000)</f>
        <v>0</v>
      </c>
      <c r="Z80" s="73">
        <f>IF(AND(C80&gt;=50.1,G80&lt;0),($A$2)*ABS(G80)/40000,0)</f>
        <v>0</v>
      </c>
      <c r="AA80" s="73">
        <f>R80+Y80+Z80</f>
        <v>0</v>
      </c>
      <c r="AB80" s="148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85">
      <c r="A81" s="76">
        <v>0.760416666666667</v>
      </c>
      <c r="B81" s="77">
        <v>0.770833333333334</v>
      </c>
      <c r="C81" s="78">
        <v>49.95</v>
      </c>
      <c r="D81" s="79">
        <f>ROUND(C81,2)</f>
        <v>49.95</v>
      </c>
      <c r="E81" s="65">
        <v>461.94</v>
      </c>
      <c r="F81" s="66">
        <v>25.78</v>
      </c>
      <c r="G81" s="80">
        <v>0</v>
      </c>
      <c r="H81" s="68">
        <f>MAX(G81,-0.12*F81)</f>
        <v>0</v>
      </c>
      <c r="I81" s="68">
        <f>IF(ABS(F81)&lt;=10,0.5,IF(ABS(F81)&lt;=25,1,IF(ABS(F81)&lt;=100,2,10)))</f>
        <v>2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0</v>
      </c>
      <c r="S81" s="65">
        <f>MIN($S$6/100*F81,150)</f>
        <v>3.0936</v>
      </c>
      <c r="T81" s="65">
        <f>MIN($T$6/100*F81,200)</f>
        <v>3.867</v>
      </c>
      <c r="U81" s="65">
        <f>MIN($U$6/100*F81,250)</f>
        <v>5.156000000000001</v>
      </c>
      <c r="V81" s="65">
        <v>0.2</v>
      </c>
      <c r="W81" s="65">
        <v>0.2</v>
      </c>
      <c r="X81" s="65">
        <v>0.6</v>
      </c>
      <c r="Y81" s="81">
        <f>IF(AND(D81&lt;49.85,G81&gt;0),$C$2*ABS(G81)/40000,(SUMPRODUCT(--(G81&gt;$S81:$U81),(G81-$S81:$U81),($V81:$X81)))*E81/40000)</f>
        <v>0</v>
      </c>
      <c r="Z81" s="73">
        <f>IF(AND(C81&gt;=50.1,G81&lt;0),($A$2)*ABS(G81)/40000,0)</f>
        <v>0</v>
      </c>
      <c r="AA81" s="73">
        <f>R81+Y81+Z81</f>
        <v>0</v>
      </c>
      <c r="AB81" s="148">
        <f>IF(AA81&gt;=0,AA81,"")</f>
        <v>0</v>
      </c>
      <c r="AC81" s="82" t="str">
        <f>IF(AA81&lt;0,AA81,"")</f>
        <v/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85">
      <c r="A82" s="76">
        <v>0.770833333333333</v>
      </c>
      <c r="B82" s="77">
        <v>0.78125</v>
      </c>
      <c r="C82" s="78">
        <v>49.96</v>
      </c>
      <c r="D82" s="79">
        <f>ROUND(C82,2)</f>
        <v>49.96</v>
      </c>
      <c r="E82" s="65">
        <v>431.21</v>
      </c>
      <c r="F82" s="66">
        <v>25.77</v>
      </c>
      <c r="G82" s="80">
        <v>0</v>
      </c>
      <c r="H82" s="68">
        <f>MAX(G82,-0.12*F82)</f>
        <v>0</v>
      </c>
      <c r="I82" s="68">
        <f>IF(ABS(F82)&lt;=10,0.5,IF(ABS(F82)&lt;=25,1,IF(ABS(F82)&lt;=100,2,10)))</f>
        <v>2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3.0924</v>
      </c>
      <c r="T82" s="65">
        <f>MIN($T$6/100*F82,200)</f>
        <v>3.8655</v>
      </c>
      <c r="U82" s="65">
        <f>MIN($U$6/100*F82,250)</f>
        <v>5.154</v>
      </c>
      <c r="V82" s="65">
        <v>0.2</v>
      </c>
      <c r="W82" s="65">
        <v>0.2</v>
      </c>
      <c r="X82" s="65">
        <v>0.6</v>
      </c>
      <c r="Y82" s="81">
        <f>IF(AND(D82&lt;49.85,G82&gt;0),$C$2*ABS(G82)/40000,(SUMPRODUCT(--(G82&gt;$S82:$U82),(G82-$S82:$U82),($V82:$X82)))*E82/40000)</f>
        <v>0</v>
      </c>
      <c r="Z82" s="73">
        <f>IF(AND(C82&gt;=50.1,G82&lt;0),($A$2)*ABS(G82)/40000,0)</f>
        <v>0</v>
      </c>
      <c r="AA82" s="73">
        <f>R82+Y82+Z82</f>
        <v>0</v>
      </c>
      <c r="AB82" s="148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85">
      <c r="A83" s="76">
        <v>0.78125</v>
      </c>
      <c r="B83" s="77">
        <v>0.791666666666667</v>
      </c>
      <c r="C83" s="78">
        <v>49.99</v>
      </c>
      <c r="D83" s="79">
        <f>ROUND(C83,2)</f>
        <v>49.99</v>
      </c>
      <c r="E83" s="65">
        <v>339.01</v>
      </c>
      <c r="F83" s="66">
        <v>25.77</v>
      </c>
      <c r="G83" s="80">
        <v>0</v>
      </c>
      <c r="H83" s="68">
        <f>MAX(G83,-0.12*F83)</f>
        <v>0</v>
      </c>
      <c r="I83" s="68">
        <f>IF(ABS(F83)&lt;=10,0.5,IF(ABS(F83)&lt;=25,1,IF(ABS(F83)&lt;=100,2,10)))</f>
        <v>2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3.0924</v>
      </c>
      <c r="T83" s="65">
        <f>MIN($T$6/100*F83,200)</f>
        <v>3.8655</v>
      </c>
      <c r="U83" s="65">
        <f>MIN($U$6/100*F83,250)</f>
        <v>5.154</v>
      </c>
      <c r="V83" s="65">
        <v>0.2</v>
      </c>
      <c r="W83" s="65">
        <v>0.2</v>
      </c>
      <c r="X83" s="65">
        <v>0.6</v>
      </c>
      <c r="Y83" s="81">
        <f>IF(AND(D83&lt;49.85,G83&gt;0),$C$2*ABS(G83)/40000,(SUMPRODUCT(--(G83&gt;$S83:$U83),(G83-$S83:$U83),($V83:$X83)))*E83/40000)</f>
        <v>0</v>
      </c>
      <c r="Z83" s="73">
        <f>IF(AND(C83&gt;=50.1,G83&lt;0),($A$2)*ABS(G83)/40000,0)</f>
        <v>0</v>
      </c>
      <c r="AA83" s="73">
        <f>R83+Y83+Z83</f>
        <v>0</v>
      </c>
      <c r="AB83" s="148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85">
      <c r="A84" s="76">
        <v>0.791666666666667</v>
      </c>
      <c r="B84" s="77">
        <v>0.802083333333334</v>
      </c>
      <c r="C84" s="78">
        <v>50</v>
      </c>
      <c r="D84" s="79">
        <f>ROUND(C84,2)</f>
        <v>50</v>
      </c>
      <c r="E84" s="65">
        <v>308.28</v>
      </c>
      <c r="F84" s="66">
        <v>25.77</v>
      </c>
      <c r="G84" s="80">
        <v>-0.2543572499999982</v>
      </c>
      <c r="H84" s="68">
        <f>MAX(G84,-0.12*F84)</f>
        <v>-0.2543572499999982</v>
      </c>
      <c r="I84" s="68">
        <f>IF(ABS(F84)&lt;=10,0.5,IF(ABS(F84)&lt;=25,1,IF(ABS(F84)&lt;=100,2,10)))</f>
        <v>2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-0.001960331325749986</v>
      </c>
      <c r="S84" s="65">
        <f>MIN($S$6/100*F84,150)</f>
        <v>3.0924</v>
      </c>
      <c r="T84" s="65">
        <f>MIN($T$6/100*F84,200)</f>
        <v>3.8655</v>
      </c>
      <c r="U84" s="65">
        <f>MIN($U$6/100*F84,250)</f>
        <v>5.154</v>
      </c>
      <c r="V84" s="65">
        <v>0.2</v>
      </c>
      <c r="W84" s="65">
        <v>0.2</v>
      </c>
      <c r="X84" s="65">
        <v>0.6</v>
      </c>
      <c r="Y84" s="81">
        <f>IF(AND(D84&lt;49.85,G84&gt;0),$C$2*ABS(G84)/40000,(SUMPRODUCT(--(G84&gt;$S84:$U84),(G84-$S84:$U84),($V84:$X84)))*E84/40000)</f>
        <v>0</v>
      </c>
      <c r="Z84" s="73">
        <f>IF(AND(C84&gt;=50.1,G84&lt;0),($A$2)*ABS(G84)/40000,0)</f>
        <v>0</v>
      </c>
      <c r="AA84" s="73">
        <f>R84+Y84+Z84</f>
        <v>-0.001960331325749986</v>
      </c>
      <c r="AB84" s="148" t="str">
        <f>IF(AA84&gt;=0,AA84,"")</f>
        <v/>
      </c>
      <c r="AC84" s="82">
        <f>IF(AA84&lt;0,AA84,"")</f>
        <v>-0.001960331325749986</v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85">
      <c r="A85" s="76">
        <v>0.802083333333333</v>
      </c>
      <c r="B85" s="77">
        <v>0.8125</v>
      </c>
      <c r="C85" s="78">
        <v>50</v>
      </c>
      <c r="D85" s="79">
        <f>ROUND(C85,2)</f>
        <v>50</v>
      </c>
      <c r="E85" s="65">
        <v>308.28</v>
      </c>
      <c r="F85" s="66">
        <v>25.77</v>
      </c>
      <c r="G85" s="80">
        <v>-5.347572</v>
      </c>
      <c r="H85" s="68">
        <f>MAX(G85,-0.12*F85)</f>
        <v>-3.0924</v>
      </c>
      <c r="I85" s="68">
        <f>IF(ABS(F85)&lt;=10,0.5,IF(ABS(F85)&lt;=25,1,IF(ABS(F85)&lt;=100,2,10)))</f>
        <v>2</v>
      </c>
      <c r="J85" s="69">
        <f>IF(G85&lt;-I85,1,0)</f>
        <v>1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-0.0238331268</v>
      </c>
      <c r="S85" s="65">
        <f>MIN($S$6/100*F85,150)</f>
        <v>3.0924</v>
      </c>
      <c r="T85" s="65">
        <f>MIN($T$6/100*F85,200)</f>
        <v>3.8655</v>
      </c>
      <c r="U85" s="65">
        <f>MIN($U$6/100*F85,250)</f>
        <v>5.154</v>
      </c>
      <c r="V85" s="65">
        <v>0.2</v>
      </c>
      <c r="W85" s="65">
        <v>0.2</v>
      </c>
      <c r="X85" s="65">
        <v>0.6</v>
      </c>
      <c r="Y85" s="81">
        <f>IF(AND(D85&lt;49.85,G85&gt;0),$C$2*ABS(G85)/40000,(SUMPRODUCT(--(G85&gt;$S85:$U85),(G85-$S85:$U85),($V85:$X85)))*E85/40000)</f>
        <v>0</v>
      </c>
      <c r="Z85" s="73">
        <f>IF(AND(C85&gt;=50.1,G85&lt;0),($A$2)*ABS(G85)/40000,0)</f>
        <v>0</v>
      </c>
      <c r="AA85" s="73">
        <f>R85+Y85+Z85</f>
        <v>-0.0238331268</v>
      </c>
      <c r="AB85" s="148" t="str">
        <f>IF(AA85&gt;=0,AA85,"")</f>
        <v/>
      </c>
      <c r="AC85" s="82">
        <f>IF(AA85&lt;0,AA85,"")</f>
        <v>-0.0238331268</v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85">
      <c r="A86" s="76">
        <v>0.8125</v>
      </c>
      <c r="B86" s="77">
        <v>0.822916666666667</v>
      </c>
      <c r="C86" s="78">
        <v>50.03</v>
      </c>
      <c r="D86" s="79">
        <f>ROUND(C86,2)</f>
        <v>50.03</v>
      </c>
      <c r="E86" s="65">
        <v>123.31</v>
      </c>
      <c r="F86" s="66">
        <v>25.77</v>
      </c>
      <c r="G86" s="80">
        <v>-1.010284500000001</v>
      </c>
      <c r="H86" s="68">
        <f>MAX(G86,-0.12*F86)</f>
        <v>-1.010284500000001</v>
      </c>
      <c r="I86" s="68">
        <f>IF(ABS(F86)&lt;=10,0.5,IF(ABS(F86)&lt;=25,1,IF(ABS(F86)&lt;=100,2,10)))</f>
        <v>2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-0.003114454542375003</v>
      </c>
      <c r="S86" s="65">
        <f>MIN($S$6/100*F86,150)</f>
        <v>3.0924</v>
      </c>
      <c r="T86" s="65">
        <f>MIN($T$6/100*F86,200)</f>
        <v>3.8655</v>
      </c>
      <c r="U86" s="65">
        <f>MIN($U$6/100*F86,250)</f>
        <v>5.154</v>
      </c>
      <c r="V86" s="65">
        <v>0.2</v>
      </c>
      <c r="W86" s="65">
        <v>0.2</v>
      </c>
      <c r="X86" s="65">
        <v>0.6</v>
      </c>
      <c r="Y86" s="81">
        <f>IF(AND(D86&lt;49.85,G86&gt;0),$C$2*ABS(G86)/40000,(SUMPRODUCT(--(G86&gt;$S86:$U86),(G86-$S86:$U86),($V86:$X86)))*E86/40000)</f>
        <v>0</v>
      </c>
      <c r="Z86" s="73">
        <f>IF(AND(C86&gt;=50.1,G86&lt;0),($A$2)*ABS(G86)/40000,0)</f>
        <v>0</v>
      </c>
      <c r="AA86" s="73">
        <f>R86+Y86+Z86</f>
        <v>-0.003114454542375003</v>
      </c>
      <c r="AB86" s="148" t="str">
        <f>IF(AA86&gt;=0,AA86,"")</f>
        <v/>
      </c>
      <c r="AC86" s="82">
        <f>IF(AA86&lt;0,AA86,"")</f>
        <v>-0.003114454542375003</v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85">
      <c r="A87" s="76">
        <v>0.822916666666667</v>
      </c>
      <c r="B87" s="77">
        <v>0.833333333333334</v>
      </c>
      <c r="C87" s="78">
        <v>50</v>
      </c>
      <c r="D87" s="79">
        <f>ROUND(C87,2)</f>
        <v>50</v>
      </c>
      <c r="E87" s="65">
        <v>308.28</v>
      </c>
      <c r="F87" s="66">
        <v>25.77</v>
      </c>
      <c r="G87" s="80">
        <v>0</v>
      </c>
      <c r="H87" s="68">
        <f>MAX(G87,-0.12*F87)</f>
        <v>0</v>
      </c>
      <c r="I87" s="68">
        <f>IF(ABS(F87)&lt;=10,0.5,IF(ABS(F87)&lt;=25,1,IF(ABS(F87)&lt;=100,2,10)))</f>
        <v>2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3.0924</v>
      </c>
      <c r="T87" s="65">
        <f>MIN($T$6/100*F87,200)</f>
        <v>3.8655</v>
      </c>
      <c r="U87" s="65">
        <f>MIN($U$6/100*F87,250)</f>
        <v>5.154</v>
      </c>
      <c r="V87" s="65">
        <v>0.2</v>
      </c>
      <c r="W87" s="65">
        <v>0.2</v>
      </c>
      <c r="X87" s="65">
        <v>0.6</v>
      </c>
      <c r="Y87" s="81">
        <f>IF(AND(D87&lt;49.85,G87&gt;0),$C$2*ABS(G87)/40000,(SUMPRODUCT(--(G87&gt;$S87:$U87),(G87-$S87:$U87),($V87:$X87)))*E87/40000)</f>
        <v>0</v>
      </c>
      <c r="Z87" s="73">
        <f>IF(AND(C87&gt;=50.1,G87&lt;0),($A$2)*ABS(G87)/40000,0)</f>
        <v>0</v>
      </c>
      <c r="AA87" s="73">
        <f>R87+Y87+Z87</f>
        <v>0</v>
      </c>
      <c r="AB87" s="148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85">
      <c r="A88" s="76">
        <v>0.833333333333333</v>
      </c>
      <c r="B88" s="77">
        <v>0.84375</v>
      </c>
      <c r="C88" s="78">
        <v>50.02</v>
      </c>
      <c r="D88" s="79">
        <f>ROUND(C88,2)</f>
        <v>50.02</v>
      </c>
      <c r="E88" s="65">
        <v>184.97</v>
      </c>
      <c r="F88" s="66">
        <v>25.77</v>
      </c>
      <c r="G88" s="80">
        <v>0</v>
      </c>
      <c r="H88" s="68">
        <f>MAX(G88,-0.12*F88)</f>
        <v>0</v>
      </c>
      <c r="I88" s="68">
        <f>IF(ABS(F88)&lt;=10,0.5,IF(ABS(F88)&lt;=25,1,IF(ABS(F88)&lt;=100,2,10)))</f>
        <v>2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3.0924</v>
      </c>
      <c r="T88" s="65">
        <f>MIN($T$6/100*F88,200)</f>
        <v>3.8655</v>
      </c>
      <c r="U88" s="65">
        <f>MIN($U$6/100*F88,250)</f>
        <v>5.154</v>
      </c>
      <c r="V88" s="65">
        <v>0.2</v>
      </c>
      <c r="W88" s="65">
        <v>0.2</v>
      </c>
      <c r="X88" s="65">
        <v>0.6</v>
      </c>
      <c r="Y88" s="81">
        <f>IF(AND(D88&lt;49.85,G88&gt;0),$C$2*ABS(G88)/40000,(SUMPRODUCT(--(G88&gt;$S88:$U88),(G88-$S88:$U88),($V88:$X88)))*E88/40000)</f>
        <v>0</v>
      </c>
      <c r="Z88" s="73">
        <f>IF(AND(C88&gt;=50.1,G88&lt;0),($A$2)*ABS(G88)/40000,0)</f>
        <v>0</v>
      </c>
      <c r="AA88" s="73">
        <f>R88+Y88+Z88</f>
        <v>0</v>
      </c>
      <c r="AB88" s="148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85">
      <c r="A89" s="76">
        <v>0.84375</v>
      </c>
      <c r="B89" s="77">
        <v>0.854166666666667</v>
      </c>
      <c r="C89" s="78">
        <v>49.93</v>
      </c>
      <c r="D89" s="79">
        <f>ROUND(C89,2)</f>
        <v>49.93</v>
      </c>
      <c r="E89" s="65">
        <v>523.41</v>
      </c>
      <c r="F89" s="66">
        <v>25.77</v>
      </c>
      <c r="G89" s="80">
        <v>0</v>
      </c>
      <c r="H89" s="68">
        <f>MAX(G89,-0.12*F89)</f>
        <v>0</v>
      </c>
      <c r="I89" s="68">
        <f>IF(ABS(F89)&lt;=10,0.5,IF(ABS(F89)&lt;=25,1,IF(ABS(F89)&lt;=100,2,10)))</f>
        <v>2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3.0924</v>
      </c>
      <c r="T89" s="65">
        <f>MIN($T$6/100*F89,200)</f>
        <v>3.8655</v>
      </c>
      <c r="U89" s="65">
        <f>MIN($U$6/100*F89,250)</f>
        <v>5.154</v>
      </c>
      <c r="V89" s="65">
        <v>0.2</v>
      </c>
      <c r="W89" s="65">
        <v>0.2</v>
      </c>
      <c r="X89" s="65">
        <v>0.6</v>
      </c>
      <c r="Y89" s="81">
        <f>IF(AND(D89&lt;49.85,G89&gt;0),$C$2*ABS(G89)/40000,(SUMPRODUCT(--(G89&gt;$S89:$U89),(G89-$S89:$U89),($V89:$X89)))*E89/40000)</f>
        <v>0</v>
      </c>
      <c r="Z89" s="73">
        <f>IF(AND(C89&gt;=50.1,G89&lt;0),($A$2)*ABS(G89)/40000,0)</f>
        <v>0</v>
      </c>
      <c r="AA89" s="73">
        <f>R89+Y89+Z89</f>
        <v>0</v>
      </c>
      <c r="AB89" s="148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85">
      <c r="A90" s="76">
        <v>0.854166666666667</v>
      </c>
      <c r="B90" s="77">
        <v>0.864583333333334</v>
      </c>
      <c r="C90" s="78">
        <v>49.89</v>
      </c>
      <c r="D90" s="79">
        <f>ROUND(C90,2)</f>
        <v>49.89</v>
      </c>
      <c r="E90" s="65">
        <v>646.34</v>
      </c>
      <c r="F90" s="66">
        <v>25.77</v>
      </c>
      <c r="G90" s="80">
        <v>0</v>
      </c>
      <c r="H90" s="68">
        <f>MAX(G90,-0.12*F90)</f>
        <v>0</v>
      </c>
      <c r="I90" s="68">
        <f>IF(ABS(F90)&lt;=10,0.5,IF(ABS(F90)&lt;=25,1,IF(ABS(F90)&lt;=100,2,10)))</f>
        <v>2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3.0924</v>
      </c>
      <c r="T90" s="65">
        <f>MIN($T$6/100*F90,200)</f>
        <v>3.8655</v>
      </c>
      <c r="U90" s="65">
        <f>MIN($U$6/100*F90,250)</f>
        <v>5.154</v>
      </c>
      <c r="V90" s="65">
        <v>0.2</v>
      </c>
      <c r="W90" s="65">
        <v>0.2</v>
      </c>
      <c r="X90" s="65">
        <v>0.6</v>
      </c>
      <c r="Y90" s="81">
        <f>IF(AND(D90&lt;49.85,G90&gt;0),$C$2*ABS(G90)/40000,(SUMPRODUCT(--(G90&gt;$S90:$U90),(G90-$S90:$U90),($V90:$X90)))*E90/40000)</f>
        <v>0</v>
      </c>
      <c r="Z90" s="73">
        <f>IF(AND(C90&gt;=50.1,G90&lt;0),($A$2)*ABS(G90)/40000,0)</f>
        <v>0</v>
      </c>
      <c r="AA90" s="73">
        <f>R90+Y90+Z90</f>
        <v>0</v>
      </c>
      <c r="AB90" s="148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85">
      <c r="A91" s="76">
        <v>0.864583333333333</v>
      </c>
      <c r="B91" s="77">
        <v>0.875</v>
      </c>
      <c r="C91" s="78">
        <v>49.92</v>
      </c>
      <c r="D91" s="79">
        <f>ROUND(C91,2)</f>
        <v>49.92</v>
      </c>
      <c r="E91" s="65">
        <v>554.14</v>
      </c>
      <c r="F91" s="66">
        <v>25.77</v>
      </c>
      <c r="G91" s="80">
        <v>-0.6633014999999993</v>
      </c>
      <c r="H91" s="68">
        <f>MAX(G91,-0.12*F91)</f>
        <v>-0.6633014999999993</v>
      </c>
      <c r="I91" s="68">
        <f>IF(ABS(F91)&lt;=10,0.5,IF(ABS(F91)&lt;=25,1,IF(ABS(F91)&lt;=100,2,10)))</f>
        <v>2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-0.009189047330249989</v>
      </c>
      <c r="S91" s="65">
        <f>MIN($S$6/100*F91,150)</f>
        <v>3.0924</v>
      </c>
      <c r="T91" s="65">
        <f>MIN($T$6/100*F91,200)</f>
        <v>3.8655</v>
      </c>
      <c r="U91" s="65">
        <f>MIN($U$6/100*F91,250)</f>
        <v>5.154</v>
      </c>
      <c r="V91" s="65">
        <v>0.2</v>
      </c>
      <c r="W91" s="65">
        <v>0.2</v>
      </c>
      <c r="X91" s="65">
        <v>0.6</v>
      </c>
      <c r="Y91" s="81">
        <f>IF(AND(D91&lt;49.85,G91&gt;0),$C$2*ABS(G91)/40000,(SUMPRODUCT(--(G91&gt;$S91:$U91),(G91-$S91:$U91),($V91:$X91)))*E91/40000)</f>
        <v>0</v>
      </c>
      <c r="Z91" s="73">
        <f>IF(AND(C91&gt;=50.1,G91&lt;0),($A$2)*ABS(G91)/40000,0)</f>
        <v>0</v>
      </c>
      <c r="AA91" s="73">
        <f>R91+Y91+Z91</f>
        <v>-0.009189047330249989</v>
      </c>
      <c r="AB91" s="148" t="str">
        <f>IF(AA91&gt;=0,AA91,"")</f>
        <v/>
      </c>
      <c r="AC91" s="82">
        <f>IF(AA91&lt;0,AA91,"")</f>
        <v>-0.009189047330249989</v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85">
      <c r="A92" s="76">
        <v>0.875</v>
      </c>
      <c r="B92" s="77">
        <v>0.885416666666667</v>
      </c>
      <c r="C92" s="78">
        <v>49.92</v>
      </c>
      <c r="D92" s="79">
        <f>ROUND(C92,2)</f>
        <v>49.92</v>
      </c>
      <c r="E92" s="65">
        <v>554.14</v>
      </c>
      <c r="F92" s="66">
        <v>25.77</v>
      </c>
      <c r="G92" s="80">
        <v>-0.30392625</v>
      </c>
      <c r="H92" s="68">
        <f>MAX(G92,-0.12*F92)</f>
        <v>-0.30392625</v>
      </c>
      <c r="I92" s="68">
        <f>IF(ABS(F92)&lt;=10,0.5,IF(ABS(F92)&lt;=25,1,IF(ABS(F92)&lt;=100,2,10)))</f>
        <v>2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-0.004210442304374999</v>
      </c>
      <c r="S92" s="65">
        <f>MIN($S$6/100*F92,150)</f>
        <v>3.0924</v>
      </c>
      <c r="T92" s="65">
        <f>MIN($T$6/100*F92,200)</f>
        <v>3.8655</v>
      </c>
      <c r="U92" s="65">
        <f>MIN($U$6/100*F92,250)</f>
        <v>5.154</v>
      </c>
      <c r="V92" s="65">
        <v>0.2</v>
      </c>
      <c r="W92" s="65">
        <v>0.2</v>
      </c>
      <c r="X92" s="65">
        <v>0.6</v>
      </c>
      <c r="Y92" s="81">
        <f>IF(AND(D92&lt;49.85,G92&gt;0),$C$2*ABS(G92)/40000,(SUMPRODUCT(--(G92&gt;$S92:$U92),(G92-$S92:$U92),($V92:$X92)))*E92/40000)</f>
        <v>0</v>
      </c>
      <c r="Z92" s="73">
        <f>IF(AND(C92&gt;=50.1,G92&lt;0),($A$2)*ABS(G92)/40000,0)</f>
        <v>0</v>
      </c>
      <c r="AA92" s="73">
        <f>R92+Y92+Z92</f>
        <v>-0.004210442304374999</v>
      </c>
      <c r="AB92" s="148" t="str">
        <f>IF(AA92&gt;=0,AA92,"")</f>
        <v/>
      </c>
      <c r="AC92" s="82">
        <f>IF(AA92&lt;0,AA92,"")</f>
        <v>-0.004210442304374999</v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85">
      <c r="A93" s="76">
        <v>0.885416666666667</v>
      </c>
      <c r="B93" s="77">
        <v>0.895833333333334</v>
      </c>
      <c r="C93" s="78">
        <v>50</v>
      </c>
      <c r="D93" s="79">
        <f>ROUND(C93,2)</f>
        <v>50</v>
      </c>
      <c r="E93" s="65">
        <v>308.28</v>
      </c>
      <c r="F93" s="66">
        <v>25.77</v>
      </c>
      <c r="G93" s="80">
        <v>0</v>
      </c>
      <c r="H93" s="68">
        <f>MAX(G93,-0.12*F93)</f>
        <v>0</v>
      </c>
      <c r="I93" s="68">
        <f>IF(ABS(F93)&lt;=10,0.5,IF(ABS(F93)&lt;=25,1,IF(ABS(F93)&lt;=100,2,10)))</f>
        <v>2</v>
      </c>
      <c r="J93" s="69">
        <f>IF(G93&lt;-I93,1,0)</f>
        <v>0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0</v>
      </c>
      <c r="S93" s="65">
        <f>MIN($S$6/100*F93,150)</f>
        <v>3.0924</v>
      </c>
      <c r="T93" s="65">
        <f>MIN($T$6/100*F93,200)</f>
        <v>3.8655</v>
      </c>
      <c r="U93" s="65">
        <f>MIN($U$6/100*F93,250)</f>
        <v>5.154</v>
      </c>
      <c r="V93" s="65">
        <v>0.2</v>
      </c>
      <c r="W93" s="65">
        <v>0.2</v>
      </c>
      <c r="X93" s="65">
        <v>0.6</v>
      </c>
      <c r="Y93" s="81">
        <f>IF(AND(D93&lt;49.85,G93&gt;0),$C$2*ABS(G93)/40000,(SUMPRODUCT(--(G93&gt;$S93:$U93),(G93-$S93:$U93),($V93:$X93)))*E93/40000)</f>
        <v>0</v>
      </c>
      <c r="Z93" s="73">
        <f>IF(AND(C93&gt;=50.1,G93&lt;0),($A$2)*ABS(G93)/40000,0)</f>
        <v>0</v>
      </c>
      <c r="AA93" s="73">
        <f>R93+Y93+Z93</f>
        <v>0</v>
      </c>
      <c r="AB93" s="148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85">
      <c r="A94" s="76">
        <v>0.895833333333333</v>
      </c>
      <c r="B94" s="77">
        <v>0.90625</v>
      </c>
      <c r="C94" s="78">
        <v>50.01</v>
      </c>
      <c r="D94" s="79">
        <f>ROUND(C94,2)</f>
        <v>50.01</v>
      </c>
      <c r="E94" s="65">
        <v>246.62</v>
      </c>
      <c r="F94" s="66">
        <v>25.77</v>
      </c>
      <c r="G94" s="80">
        <v>0</v>
      </c>
      <c r="H94" s="68">
        <f>MAX(G94,-0.12*F94)</f>
        <v>0</v>
      </c>
      <c r="I94" s="68">
        <f>IF(ABS(F94)&lt;=10,0.5,IF(ABS(F94)&lt;=25,1,IF(ABS(F94)&lt;=100,2,10)))</f>
        <v>2</v>
      </c>
      <c r="J94" s="69">
        <f>IF(G94&lt;-I94,1,0)</f>
        <v>0</v>
      </c>
      <c r="K94" s="69">
        <f>IF(J94=J93,K93+J94,0)</f>
        <v>0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0</v>
      </c>
      <c r="S94" s="65">
        <f>MIN($S$6/100*F94,150)</f>
        <v>3.0924</v>
      </c>
      <c r="T94" s="65">
        <f>MIN($T$6/100*F94,200)</f>
        <v>3.8655</v>
      </c>
      <c r="U94" s="65">
        <f>MIN($U$6/100*F94,250)</f>
        <v>5.154</v>
      </c>
      <c r="V94" s="65">
        <v>0.2</v>
      </c>
      <c r="W94" s="65">
        <v>0.2</v>
      </c>
      <c r="X94" s="65">
        <v>0.6</v>
      </c>
      <c r="Y94" s="81">
        <f>IF(AND(D94&lt;49.85,G94&gt;0),$C$2*ABS(G94)/40000,(SUMPRODUCT(--(G94&gt;$S94:$U94),(G94-$S94:$U94),($V94:$X94)))*E94/40000)</f>
        <v>0</v>
      </c>
      <c r="Z94" s="73">
        <f>IF(AND(C94&gt;=50.1,G94&lt;0),($A$2)*ABS(G94)/40000,0)</f>
        <v>0</v>
      </c>
      <c r="AA94" s="73">
        <f>R94+Y94+Z94</f>
        <v>0</v>
      </c>
      <c r="AB94" s="148">
        <f>IF(AA94&gt;=0,AA94,"")</f>
        <v>0</v>
      </c>
      <c r="AC94" s="82" t="str">
        <f>IF(AA94&lt;0,AA94,"")</f>
        <v/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85">
      <c r="A95" s="76">
        <v>0.90625</v>
      </c>
      <c r="B95" s="77">
        <v>0.916666666666667</v>
      </c>
      <c r="C95" s="78">
        <v>50.04</v>
      </c>
      <c r="D95" s="79">
        <f>ROUND(C95,2)</f>
        <v>50.04</v>
      </c>
      <c r="E95" s="65">
        <v>61.66</v>
      </c>
      <c r="F95" s="66">
        <v>25.77</v>
      </c>
      <c r="G95" s="80">
        <v>-0.2543572499999982</v>
      </c>
      <c r="H95" s="68">
        <f>MAX(G95,-0.12*F95)</f>
        <v>-0.2543572499999982</v>
      </c>
      <c r="I95" s="68">
        <f>IF(ABS(F95)&lt;=10,0.5,IF(ABS(F95)&lt;=25,1,IF(ABS(F95)&lt;=100,2,10)))</f>
        <v>2</v>
      </c>
      <c r="J95" s="69">
        <f>IF(G95&lt;-I95,1,0)</f>
        <v>0</v>
      </c>
      <c r="K95" s="69">
        <f>IF(J95=J94,K94+J95,0)</f>
        <v>0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-0.0003920917008749972</v>
      </c>
      <c r="S95" s="65">
        <f>MIN($S$6/100*F95,150)</f>
        <v>3.0924</v>
      </c>
      <c r="T95" s="65">
        <f>MIN($T$6/100*F95,200)</f>
        <v>3.8655</v>
      </c>
      <c r="U95" s="65">
        <f>MIN($U$6/100*F95,250)</f>
        <v>5.154</v>
      </c>
      <c r="V95" s="65">
        <v>0.2</v>
      </c>
      <c r="W95" s="65">
        <v>0.2</v>
      </c>
      <c r="X95" s="65">
        <v>0.6</v>
      </c>
      <c r="Y95" s="81">
        <f>IF(AND(D95&lt;49.85,G95&gt;0),$C$2*ABS(G95)/40000,(SUMPRODUCT(--(G95&gt;$S95:$U95),(G95-$S95:$U95),($V95:$X95)))*E95/40000)</f>
        <v>0</v>
      </c>
      <c r="Z95" s="73">
        <f>IF(AND(C95&gt;=50.1,G95&lt;0),($A$2)*ABS(G95)/40000,0)</f>
        <v>0</v>
      </c>
      <c r="AA95" s="73">
        <f>R95+Y95+Z95</f>
        <v>-0.0003920917008749972</v>
      </c>
      <c r="AB95" s="148" t="str">
        <f>IF(AA95&gt;=0,AA95,"")</f>
        <v/>
      </c>
      <c r="AC95" s="82">
        <f>IF(AA95&lt;0,AA95,"")</f>
        <v>-0.0003920917008749972</v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85">
      <c r="A96" s="76">
        <v>0.916666666666667</v>
      </c>
      <c r="B96" s="77">
        <v>0.927083333333334</v>
      </c>
      <c r="C96" s="78">
        <v>49.98</v>
      </c>
      <c r="D96" s="79">
        <f>ROUND(C96,2)</f>
        <v>49.98</v>
      </c>
      <c r="E96" s="65">
        <v>369.74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81">
        <f>IF(AND(D96&lt;49.85,G96&gt;0),$C$2*ABS(G96)/40000,(SUMPRODUCT(--(G96&gt;$S96:$U96),(G96-$S96:$U96),($V96:$X96)))*E96/40000)</f>
        <v>0</v>
      </c>
      <c r="Z96" s="73">
        <f>IF(AND(C96&gt;=50.1,G96&lt;0),($A$2)*ABS(G96)/40000,0)</f>
        <v>0</v>
      </c>
      <c r="AA96" s="73">
        <f>R96+Y96+Z96</f>
        <v>0</v>
      </c>
      <c r="AB96" s="148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85">
      <c r="A97" s="76">
        <v>0.927083333333333</v>
      </c>
      <c r="B97" s="77">
        <v>0.9375</v>
      </c>
      <c r="C97" s="78">
        <v>50</v>
      </c>
      <c r="D97" s="79">
        <f>ROUND(C97,2)</f>
        <v>50</v>
      </c>
      <c r="E97" s="65">
        <v>308.28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81">
        <f>IF(AND(D97&lt;49.85,G97&gt;0),$C$2*ABS(G97)/40000,(SUMPRODUCT(--(G97&gt;$S97:$U97),(G97-$S97:$U97),($V97:$X97)))*E97/40000)</f>
        <v>0</v>
      </c>
      <c r="Z97" s="73">
        <f>IF(AND(C97&gt;=50.1,G97&lt;0),($A$2)*ABS(G97)/40000,0)</f>
        <v>0</v>
      </c>
      <c r="AA97" s="73">
        <f>R97+Y97+Z97</f>
        <v>0</v>
      </c>
      <c r="AB97" s="148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85">
      <c r="A98" s="76">
        <v>0.9375</v>
      </c>
      <c r="B98" s="77">
        <v>0.947916666666667</v>
      </c>
      <c r="C98" s="78">
        <v>50.03</v>
      </c>
      <c r="D98" s="79">
        <f>ROUND(C98,2)</f>
        <v>50.03</v>
      </c>
      <c r="E98" s="65">
        <v>123.31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81">
        <f>IF(AND(D98&lt;49.85,G98&gt;0),$C$2*ABS(G98)/40000,(SUMPRODUCT(--(G98&gt;$S98:$U98),(G98-$S98:$U98),($V98:$X98)))*E98/40000)</f>
        <v>0</v>
      </c>
      <c r="Z98" s="73">
        <f>IF(AND(C98&gt;=50.1,G98&lt;0),($A$2)*ABS(G98)/40000,0)</f>
        <v>0</v>
      </c>
      <c r="AA98" s="73">
        <f>R98+Y98+Z98</f>
        <v>0</v>
      </c>
      <c r="AB98" s="148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85">
      <c r="A99" s="76">
        <v>0.947916666666667</v>
      </c>
      <c r="B99" s="77">
        <v>0.958333333333334</v>
      </c>
      <c r="C99" s="78">
        <v>50.05</v>
      </c>
      <c r="D99" s="79">
        <f>ROUND(C99,2)</f>
        <v>50.05</v>
      </c>
      <c r="E99" s="65">
        <v>0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81">
        <f>IF(AND(D99&lt;49.85,G99&gt;0),$C$2*ABS(G99)/40000,(SUMPRODUCT(--(G99&gt;$S99:$U99),(G99-$S99:$U99),($V99:$X99)))*E99/40000)</f>
        <v>0</v>
      </c>
      <c r="Z99" s="73">
        <f>IF(AND(C99&gt;=50.1,G99&lt;0),($A$2)*ABS(G99)/40000,0)</f>
        <v>0</v>
      </c>
      <c r="AA99" s="73">
        <f>R99+Y99+Z99</f>
        <v>0</v>
      </c>
      <c r="AB99" s="148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85">
      <c r="A100" s="76">
        <v>0.958333333333333</v>
      </c>
      <c r="B100" s="77">
        <v>0.96875</v>
      </c>
      <c r="C100" s="78">
        <v>49.98</v>
      </c>
      <c r="D100" s="79">
        <f>ROUND(C100,2)</f>
        <v>49.98</v>
      </c>
      <c r="E100" s="65">
        <v>369.74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81">
        <f>IF(AND(D100&lt;49.85,G100&gt;0),$C$2*ABS(G100)/40000,(SUMPRODUCT(--(G100&gt;$S100:$U100),(G100-$S100:$U100),($V100:$X100)))*E100/40000)</f>
        <v>0</v>
      </c>
      <c r="Z100" s="73">
        <f>IF(AND(C100&gt;=50.1,G100&lt;0),($A$2)*ABS(G100)/40000,0)</f>
        <v>0</v>
      </c>
      <c r="AA100" s="73">
        <f>R100+Y100+Z100</f>
        <v>0</v>
      </c>
      <c r="AB100" s="148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85">
      <c r="A101" s="76">
        <v>0.96875</v>
      </c>
      <c r="B101" s="77">
        <v>0.979166666666667</v>
      </c>
      <c r="C101" s="78">
        <v>50.03</v>
      </c>
      <c r="D101" s="79">
        <f>ROUND(C101,2)</f>
        <v>50.03</v>
      </c>
      <c r="E101" s="65">
        <v>123.31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81">
        <f>IF(AND(D101&lt;49.85,G101&gt;0),$C$2*ABS(G101)/40000,(SUMPRODUCT(--(G101&gt;$S101:$U101),(G101-$S101:$U101),($V101:$X101)))*E101/40000)</f>
        <v>0</v>
      </c>
      <c r="Z101" s="73">
        <f>IF(AND(C101&gt;=50.1,G101&lt;0),($A$2)*ABS(G101)/40000,0)</f>
        <v>0</v>
      </c>
      <c r="AA101" s="73">
        <f>R101+Y101+Z101</f>
        <v>0</v>
      </c>
      <c r="AB101" s="148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85">
      <c r="A102" s="76">
        <v>0.979166666666667</v>
      </c>
      <c r="B102" s="77">
        <v>0.989583333333334</v>
      </c>
      <c r="C102" s="78">
        <v>50.02</v>
      </c>
      <c r="D102" s="79">
        <f>ROUND(C102,2)</f>
        <v>50.02</v>
      </c>
      <c r="E102" s="65">
        <v>184.97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81">
        <f>IF(AND(D102&lt;49.85,G102&gt;0),$C$2*ABS(G102)/40000,(SUMPRODUCT(--(G102&gt;$S102:$U102),(G102-$S102:$U102),($V102:$X102)))*E102/40000)</f>
        <v>0</v>
      </c>
      <c r="Z102" s="73">
        <f>IF(AND(C102&gt;=50.1,G102&lt;0),($A$2)*ABS(G102)/40000,0)</f>
        <v>0</v>
      </c>
      <c r="AA102" s="73">
        <f>R102+Y102+Z102</f>
        <v>0</v>
      </c>
      <c r="AB102" s="148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85">
      <c r="A103" s="101">
        <v>0.989583333333333</v>
      </c>
      <c r="B103" s="102">
        <v>1</v>
      </c>
      <c r="C103" s="103">
        <v>50.06</v>
      </c>
      <c r="D103" s="104">
        <f>ROUND(C103,2)</f>
        <v>50.06</v>
      </c>
      <c r="E103" s="105">
        <v>0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11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114">
        <f>IF(AND(D103&lt;49.85,G103&gt;0),$C$2*ABS(G103)/40000,(SUMPRODUCT(--(G103&gt;$S103:$U103),(G103-$S103:$U103),($V103:$X103)))*E103/40000)</f>
        <v>0</v>
      </c>
      <c r="Z103" s="73">
        <f>IF(AND(C103&gt;=50.1,G103&lt;0),($A$2)*ABS(G103)/40000,0)</f>
        <v>0</v>
      </c>
      <c r="AA103" s="113">
        <f>R103+Y103+Z103</f>
        <v>0</v>
      </c>
      <c r="AB103" s="149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49.99020833333335</v>
      </c>
      <c r="D104" s="118">
        <f>ROUND(C104,2)</f>
        <v>49.99</v>
      </c>
      <c r="E104" s="119">
        <f>AVERAGE(E6:E103)</f>
        <v>304.545</v>
      </c>
      <c r="F104" s="119">
        <f>AVERAGE(F6:F103)</f>
        <v>8.591874999999996</v>
      </c>
      <c r="G104" s="120">
        <f>SUM(G8:G103)/4</f>
        <v>-2.818673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-0.06856729940243751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-0.06856729940243751</v>
      </c>
      <c r="AB104" s="125">
        <f>SUM(AB8:AB103)</f>
        <v>0</v>
      </c>
      <c r="AC104" s="126">
        <f>SUM(AC8:AC103)</f>
        <v>-0.06856729940243751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-0.06856729940243751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61.6554</v>
      </c>
      <c r="AH152" s="92">
        <f>MIN(AG152,$C$2)</f>
        <v>61.6554</v>
      </c>
    </row>
    <row r="153" spans="1:37" customHeight="1" ht="15.75">
      <c r="AE153" s="17"/>
      <c r="AF153" s="143">
        <f>ROUND((AF152-0.01),2)</f>
        <v>50.03</v>
      </c>
      <c r="AG153" s="144">
        <f>2*$A$2/5</f>
        <v>123.3108</v>
      </c>
      <c r="AH153" s="92">
        <f>MIN(AG153,$C$2)</f>
        <v>123.3108</v>
      </c>
    </row>
    <row r="154" spans="1:37" customHeight="1" ht="15.75">
      <c r="AE154" s="17"/>
      <c r="AF154" s="143">
        <f>ROUND((AF153-0.01),2)</f>
        <v>50.02</v>
      </c>
      <c r="AG154" s="144">
        <f>3*$A$2/5</f>
        <v>184.9662</v>
      </c>
      <c r="AH154" s="92">
        <f>MIN(AG154,$C$2)</f>
        <v>184.9662</v>
      </c>
    </row>
    <row r="155" spans="1:37" customHeight="1" ht="15.75">
      <c r="AE155" s="17"/>
      <c r="AF155" s="143">
        <f>ROUND((AF154-0.01),2)</f>
        <v>50.01</v>
      </c>
      <c r="AG155" s="144">
        <f>4*$A$2/5</f>
        <v>246.6216</v>
      </c>
      <c r="AH155" s="92">
        <f>MIN(AG155,$C$2)</f>
        <v>246.6216</v>
      </c>
    </row>
    <row r="156" spans="1:37" customHeight="1" ht="15.75">
      <c r="AE156" s="17"/>
      <c r="AF156" s="143">
        <f>ROUND((AF155-0.01),2)</f>
        <v>50</v>
      </c>
      <c r="AG156" s="144">
        <f>5*$A$2/5</f>
        <v>308.277</v>
      </c>
      <c r="AH156" s="92">
        <f>MIN(AG156,$C$2)</f>
        <v>308.277</v>
      </c>
    </row>
    <row r="157" spans="1:37" customHeight="1" ht="15.75">
      <c r="AE157" s="17"/>
      <c r="AF157" s="143">
        <f>ROUND((AF156-0.01),2)</f>
        <v>49.99</v>
      </c>
      <c r="AG157" s="144">
        <f>50+15*$A$2/16</f>
        <v>339.0096875</v>
      </c>
      <c r="AH157" s="92">
        <f>MIN(AG157,$C$2)</f>
        <v>339.0096875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369.742375</v>
      </c>
      <c r="AH158" s="92">
        <f>MIN(AG158,$C$2)</f>
        <v>369.742375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400.4750625</v>
      </c>
      <c r="AH159" s="92">
        <f>MIN(AG159,$C$2)</f>
        <v>400.4750625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431.20775</v>
      </c>
      <c r="AH160" s="92">
        <f>MIN(AG160,$C$2)</f>
        <v>431.20775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461.9404375</v>
      </c>
      <c r="AH161" s="92">
        <f>MIN(AG161,$C$2)</f>
        <v>461.9404375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492.673125</v>
      </c>
      <c r="AH162" s="92">
        <f>MIN(AG162,$C$2)</f>
        <v>492.673125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523.4058125</v>
      </c>
      <c r="AH163" s="92">
        <f>MIN(AG163,$C$2)</f>
        <v>523.4058125</v>
      </c>
    </row>
    <row r="164" spans="1:37" customHeight="1" ht="15">
      <c r="AE164" s="17"/>
      <c r="AF164" s="143">
        <f>ROUND((AF163-0.01),2)</f>
        <v>49.92</v>
      </c>
      <c r="AG164" s="144">
        <f>400+8*$A$2/16</f>
        <v>554.1385</v>
      </c>
      <c r="AH164" s="145">
        <f>MIN(AG164,$C$2)</f>
        <v>554.1385</v>
      </c>
    </row>
    <row r="165" spans="1:37" customHeight="1" ht="15">
      <c r="AE165" s="17"/>
      <c r="AF165" s="143">
        <f>ROUND((AF164-0.01),2)</f>
        <v>49.91</v>
      </c>
      <c r="AG165" s="144">
        <f>450+7*$A$2/16</f>
        <v>584.8711875</v>
      </c>
      <c r="AH165" s="145">
        <f>MIN(AG165,$C$2)</f>
        <v>584.8711875</v>
      </c>
    </row>
    <row r="166" spans="1:37" customHeight="1" ht="15">
      <c r="AE166" s="17"/>
      <c r="AF166" s="143">
        <f>ROUND((AF165-0.01),2)</f>
        <v>49.9</v>
      </c>
      <c r="AG166" s="144">
        <f>500+6*$A$2/16</f>
        <v>615.603875</v>
      </c>
      <c r="AH166" s="145">
        <f>MIN(AG166,$C$2)</f>
        <v>615.603875</v>
      </c>
    </row>
    <row r="167" spans="1:37" customHeight="1" ht="15">
      <c r="AE167" s="17"/>
      <c r="AF167" s="143">
        <f>ROUND((AF166-0.01),2)</f>
        <v>49.89</v>
      </c>
      <c r="AG167" s="144">
        <f>550+5*$A$2/16</f>
        <v>646.3365625</v>
      </c>
      <c r="AH167" s="145">
        <f>MIN(AG167,$C$2)</f>
        <v>646.3365625</v>
      </c>
    </row>
    <row r="168" spans="1:37" customHeight="1" ht="15">
      <c r="AE168" s="17"/>
      <c r="AF168" s="143">
        <f>ROUND((AF167-0.01),2)</f>
        <v>49.88</v>
      </c>
      <c r="AG168" s="144">
        <f>600+4*$A$2/16</f>
        <v>677.06925</v>
      </c>
      <c r="AH168" s="145">
        <f>MIN(AG168,$C$2)</f>
        <v>677.06925</v>
      </c>
    </row>
    <row r="169" spans="1:37" customHeight="1" ht="15">
      <c r="AE169" s="17"/>
      <c r="AF169" s="143">
        <f>ROUND((AF168-0.01),2)</f>
        <v>49.87</v>
      </c>
      <c r="AG169" s="144">
        <f>650+3*$A$2/16</f>
        <v>707.8019375</v>
      </c>
      <c r="AH169" s="145">
        <f>MIN(AG169,$C$2)</f>
        <v>707.8019375</v>
      </c>
    </row>
    <row r="170" spans="1:37" customHeight="1" ht="15">
      <c r="AE170" s="17"/>
      <c r="AF170" s="143">
        <f>ROUND((AF169-0.01),2)</f>
        <v>49.86</v>
      </c>
      <c r="AG170" s="144">
        <f>700+2*$A$2/16</f>
        <v>738.534625</v>
      </c>
      <c r="AH170" s="145">
        <f>MIN(AG170,$C$2)</f>
        <v>738.534625</v>
      </c>
    </row>
    <row r="171" spans="1:37" customHeight="1" ht="15">
      <c r="AE171" s="17"/>
      <c r="AF171" s="143">
        <f>ROUND((AF170-0.01),2)</f>
        <v>49.85</v>
      </c>
      <c r="AG171" s="144">
        <f>750+1*$A$2/16</f>
        <v>769.2673125</v>
      </c>
      <c r="AH171" s="145">
        <f>MIN(AG171,$C$2)</f>
        <v>769.2673125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9">
    <cfRule type="cellIs" dxfId="2" priority="193" operator="greaterThan">
      <formula>0</formula>
    </cfRule>
  </conditionalFormatting>
  <conditionalFormatting sqref="L10">
    <cfRule type="cellIs" dxfId="2" priority="194" operator="greaterThan">
      <formula>0</formula>
    </cfRule>
  </conditionalFormatting>
  <conditionalFormatting sqref="L11">
    <cfRule type="cellIs" dxfId="2" priority="195" operator="greaterThan">
      <formula>0</formula>
    </cfRule>
  </conditionalFormatting>
  <conditionalFormatting sqref="L12">
    <cfRule type="cellIs" dxfId="2" priority="196" operator="greaterThan">
      <formula>0</formula>
    </cfRule>
  </conditionalFormatting>
  <conditionalFormatting sqref="L13">
    <cfRule type="cellIs" dxfId="2" priority="197" operator="greaterThan">
      <formula>0</formula>
    </cfRule>
  </conditionalFormatting>
  <conditionalFormatting sqref="L14">
    <cfRule type="cellIs" dxfId="2" priority="198" operator="greaterThan">
      <formula>0</formula>
    </cfRule>
  </conditionalFormatting>
  <conditionalFormatting sqref="L15">
    <cfRule type="cellIs" dxfId="2" priority="199" operator="greaterThan">
      <formula>0</formula>
    </cfRule>
  </conditionalFormatting>
  <conditionalFormatting sqref="L16">
    <cfRule type="cellIs" dxfId="2" priority="200" operator="greaterThan">
      <formula>0</formula>
    </cfRule>
  </conditionalFormatting>
  <conditionalFormatting sqref="L17">
    <cfRule type="cellIs" dxfId="2" priority="201" operator="greaterThan">
      <formula>0</formula>
    </cfRule>
  </conditionalFormatting>
  <conditionalFormatting sqref="L18">
    <cfRule type="cellIs" dxfId="2" priority="202" operator="greaterThan">
      <formula>0</formula>
    </cfRule>
  </conditionalFormatting>
  <conditionalFormatting sqref="L19">
    <cfRule type="cellIs" dxfId="2" priority="203" operator="greaterThan">
      <formula>0</formula>
    </cfRule>
  </conditionalFormatting>
  <conditionalFormatting sqref="L20">
    <cfRule type="cellIs" dxfId="2" priority="204" operator="greaterThan">
      <formula>0</formula>
    </cfRule>
  </conditionalFormatting>
  <conditionalFormatting sqref="L21">
    <cfRule type="cellIs" dxfId="2" priority="205" operator="greaterThan">
      <formula>0</formula>
    </cfRule>
  </conditionalFormatting>
  <conditionalFormatting sqref="L22">
    <cfRule type="cellIs" dxfId="2" priority="206" operator="greaterThan">
      <formula>0</formula>
    </cfRule>
  </conditionalFormatting>
  <conditionalFormatting sqref="L23">
    <cfRule type="cellIs" dxfId="2" priority="207" operator="greaterThan">
      <formula>0</formula>
    </cfRule>
  </conditionalFormatting>
  <conditionalFormatting sqref="L24">
    <cfRule type="cellIs" dxfId="2" priority="208" operator="greaterThan">
      <formula>0</formula>
    </cfRule>
  </conditionalFormatting>
  <conditionalFormatting sqref="L25">
    <cfRule type="cellIs" dxfId="2" priority="209" operator="greaterThan">
      <formula>0</formula>
    </cfRule>
  </conditionalFormatting>
  <conditionalFormatting sqref="L26">
    <cfRule type="cellIs" dxfId="2" priority="210" operator="greaterThan">
      <formula>0</formula>
    </cfRule>
  </conditionalFormatting>
  <conditionalFormatting sqref="L27">
    <cfRule type="cellIs" dxfId="2" priority="211" operator="greaterThan">
      <formula>0</formula>
    </cfRule>
  </conditionalFormatting>
  <conditionalFormatting sqref="L28">
    <cfRule type="cellIs" dxfId="2" priority="212" operator="greaterThan">
      <formula>0</formula>
    </cfRule>
  </conditionalFormatting>
  <conditionalFormatting sqref="L29">
    <cfRule type="cellIs" dxfId="2" priority="213" operator="greaterThan">
      <formula>0</formula>
    </cfRule>
  </conditionalFormatting>
  <conditionalFormatting sqref="L30">
    <cfRule type="cellIs" dxfId="2" priority="214" operator="greaterThan">
      <formula>0</formula>
    </cfRule>
  </conditionalFormatting>
  <conditionalFormatting sqref="L31">
    <cfRule type="cellIs" dxfId="2" priority="215" operator="greaterThan">
      <formula>0</formula>
    </cfRule>
  </conditionalFormatting>
  <conditionalFormatting sqref="L32">
    <cfRule type="cellIs" dxfId="2" priority="216" operator="greaterThan">
      <formula>0</formula>
    </cfRule>
  </conditionalFormatting>
  <conditionalFormatting sqref="L33">
    <cfRule type="cellIs" dxfId="2" priority="217" operator="greaterThan">
      <formula>0</formula>
    </cfRule>
  </conditionalFormatting>
  <conditionalFormatting sqref="L34">
    <cfRule type="cellIs" dxfId="2" priority="218" operator="greaterThan">
      <formula>0</formula>
    </cfRule>
  </conditionalFormatting>
  <conditionalFormatting sqref="L35">
    <cfRule type="cellIs" dxfId="2" priority="219" operator="greaterThan">
      <formula>0</formula>
    </cfRule>
  </conditionalFormatting>
  <conditionalFormatting sqref="L36">
    <cfRule type="cellIs" dxfId="2" priority="220" operator="greaterThan">
      <formula>0</formula>
    </cfRule>
  </conditionalFormatting>
  <conditionalFormatting sqref="L37">
    <cfRule type="cellIs" dxfId="2" priority="221" operator="greaterThan">
      <formula>0</formula>
    </cfRule>
  </conditionalFormatting>
  <conditionalFormatting sqref="L38">
    <cfRule type="cellIs" dxfId="2" priority="222" operator="greaterThan">
      <formula>0</formula>
    </cfRule>
  </conditionalFormatting>
  <conditionalFormatting sqref="L39">
    <cfRule type="cellIs" dxfId="2" priority="223" operator="greaterThan">
      <formula>0</formula>
    </cfRule>
  </conditionalFormatting>
  <conditionalFormatting sqref="L40">
    <cfRule type="cellIs" dxfId="2" priority="224" operator="greaterThan">
      <formula>0</formula>
    </cfRule>
  </conditionalFormatting>
  <conditionalFormatting sqref="L41">
    <cfRule type="cellIs" dxfId="2" priority="225" operator="greaterThan">
      <formula>0</formula>
    </cfRule>
  </conditionalFormatting>
  <conditionalFormatting sqref="L42">
    <cfRule type="cellIs" dxfId="2" priority="226" operator="greaterThan">
      <formula>0</formula>
    </cfRule>
  </conditionalFormatting>
  <conditionalFormatting sqref="L43">
    <cfRule type="cellIs" dxfId="2" priority="227" operator="greaterThan">
      <formula>0</formula>
    </cfRule>
  </conditionalFormatting>
  <conditionalFormatting sqref="L44">
    <cfRule type="cellIs" dxfId="2" priority="228" operator="greaterThan">
      <formula>0</formula>
    </cfRule>
  </conditionalFormatting>
  <conditionalFormatting sqref="L45">
    <cfRule type="cellIs" dxfId="2" priority="229" operator="greaterThan">
      <formula>0</formula>
    </cfRule>
  </conditionalFormatting>
  <conditionalFormatting sqref="L46">
    <cfRule type="cellIs" dxfId="2" priority="230" operator="greaterThan">
      <formula>0</formula>
    </cfRule>
  </conditionalFormatting>
  <conditionalFormatting sqref="L47">
    <cfRule type="cellIs" dxfId="2" priority="231" operator="greaterThan">
      <formula>0</formula>
    </cfRule>
  </conditionalFormatting>
  <conditionalFormatting sqref="L48">
    <cfRule type="cellIs" dxfId="2" priority="232" operator="greaterThan">
      <formula>0</formula>
    </cfRule>
  </conditionalFormatting>
  <conditionalFormatting sqref="L49">
    <cfRule type="cellIs" dxfId="2" priority="233" operator="greaterThan">
      <formula>0</formula>
    </cfRule>
  </conditionalFormatting>
  <conditionalFormatting sqref="L50">
    <cfRule type="cellIs" dxfId="2" priority="234" operator="greaterThan">
      <formula>0</formula>
    </cfRule>
  </conditionalFormatting>
  <conditionalFormatting sqref="L51">
    <cfRule type="cellIs" dxfId="2" priority="235" operator="greaterThan">
      <formula>0</formula>
    </cfRule>
  </conditionalFormatting>
  <conditionalFormatting sqref="L52">
    <cfRule type="cellIs" dxfId="2" priority="236" operator="greaterThan">
      <formula>0</formula>
    </cfRule>
  </conditionalFormatting>
  <conditionalFormatting sqref="L53">
    <cfRule type="cellIs" dxfId="2" priority="237" operator="greaterThan">
      <formula>0</formula>
    </cfRule>
  </conditionalFormatting>
  <conditionalFormatting sqref="L54">
    <cfRule type="cellIs" dxfId="2" priority="238" operator="greaterThan">
      <formula>0</formula>
    </cfRule>
  </conditionalFormatting>
  <conditionalFormatting sqref="L55">
    <cfRule type="cellIs" dxfId="2" priority="239" operator="greaterThan">
      <formula>0</formula>
    </cfRule>
  </conditionalFormatting>
  <conditionalFormatting sqref="L56">
    <cfRule type="cellIs" dxfId="2" priority="240" operator="greaterThan">
      <formula>0</formula>
    </cfRule>
  </conditionalFormatting>
  <conditionalFormatting sqref="L57">
    <cfRule type="cellIs" dxfId="2" priority="241" operator="greaterThan">
      <formula>0</formula>
    </cfRule>
  </conditionalFormatting>
  <conditionalFormatting sqref="L58">
    <cfRule type="cellIs" dxfId="2" priority="242" operator="greaterThan">
      <formula>0</formula>
    </cfRule>
  </conditionalFormatting>
  <conditionalFormatting sqref="L59">
    <cfRule type="cellIs" dxfId="2" priority="243" operator="greaterThan">
      <formula>0</formula>
    </cfRule>
  </conditionalFormatting>
  <conditionalFormatting sqref="L60">
    <cfRule type="cellIs" dxfId="2" priority="244" operator="greaterThan">
      <formula>0</formula>
    </cfRule>
  </conditionalFormatting>
  <conditionalFormatting sqref="L61">
    <cfRule type="cellIs" dxfId="2" priority="245" operator="greaterThan">
      <formula>0</formula>
    </cfRule>
  </conditionalFormatting>
  <conditionalFormatting sqref="L62">
    <cfRule type="cellIs" dxfId="2" priority="246" operator="greaterThan">
      <formula>0</formula>
    </cfRule>
  </conditionalFormatting>
  <conditionalFormatting sqref="L63">
    <cfRule type="cellIs" dxfId="2" priority="247" operator="greaterThan">
      <formula>0</formula>
    </cfRule>
  </conditionalFormatting>
  <conditionalFormatting sqref="L64">
    <cfRule type="cellIs" dxfId="2" priority="248" operator="greaterThan">
      <formula>0</formula>
    </cfRule>
  </conditionalFormatting>
  <conditionalFormatting sqref="L65">
    <cfRule type="cellIs" dxfId="2" priority="249" operator="greaterThan">
      <formula>0</formula>
    </cfRule>
  </conditionalFormatting>
  <conditionalFormatting sqref="L66">
    <cfRule type="cellIs" dxfId="2" priority="250" operator="greaterThan">
      <formula>0</formula>
    </cfRule>
  </conditionalFormatting>
  <conditionalFormatting sqref="L67">
    <cfRule type="cellIs" dxfId="2" priority="251" operator="greaterThan">
      <formula>0</formula>
    </cfRule>
  </conditionalFormatting>
  <conditionalFormatting sqref="L68">
    <cfRule type="cellIs" dxfId="2" priority="252" operator="greaterThan">
      <formula>0</formula>
    </cfRule>
  </conditionalFormatting>
  <conditionalFormatting sqref="L69">
    <cfRule type="cellIs" dxfId="2" priority="253" operator="greaterThan">
      <formula>0</formula>
    </cfRule>
  </conditionalFormatting>
  <conditionalFormatting sqref="L70">
    <cfRule type="cellIs" dxfId="2" priority="254" operator="greaterThan">
      <formula>0</formula>
    </cfRule>
  </conditionalFormatting>
  <conditionalFormatting sqref="L71">
    <cfRule type="cellIs" dxfId="2" priority="255" operator="greaterThan">
      <formula>0</formula>
    </cfRule>
  </conditionalFormatting>
  <conditionalFormatting sqref="L72">
    <cfRule type="cellIs" dxfId="2" priority="256" operator="greaterThan">
      <formula>0</formula>
    </cfRule>
  </conditionalFormatting>
  <conditionalFormatting sqref="L73">
    <cfRule type="cellIs" dxfId="2" priority="257" operator="greaterThan">
      <formula>0</formula>
    </cfRule>
  </conditionalFormatting>
  <conditionalFormatting sqref="L74">
    <cfRule type="cellIs" dxfId="2" priority="258" operator="greaterThan">
      <formula>0</formula>
    </cfRule>
  </conditionalFormatting>
  <conditionalFormatting sqref="L75">
    <cfRule type="cellIs" dxfId="2" priority="259" operator="greaterThan">
      <formula>0</formula>
    </cfRule>
  </conditionalFormatting>
  <conditionalFormatting sqref="L76">
    <cfRule type="cellIs" dxfId="2" priority="260" operator="greaterThan">
      <formula>0</formula>
    </cfRule>
  </conditionalFormatting>
  <conditionalFormatting sqref="L77">
    <cfRule type="cellIs" dxfId="2" priority="261" operator="greaterThan">
      <formula>0</formula>
    </cfRule>
  </conditionalFormatting>
  <conditionalFormatting sqref="L78">
    <cfRule type="cellIs" dxfId="2" priority="262" operator="greaterThan">
      <formula>0</formula>
    </cfRule>
  </conditionalFormatting>
  <conditionalFormatting sqref="L79">
    <cfRule type="cellIs" dxfId="2" priority="263" operator="greaterThan">
      <formula>0</formula>
    </cfRule>
  </conditionalFormatting>
  <conditionalFormatting sqref="L80">
    <cfRule type="cellIs" dxfId="2" priority="264" operator="greaterThan">
      <formula>0</formula>
    </cfRule>
  </conditionalFormatting>
  <conditionalFormatting sqref="L81">
    <cfRule type="cellIs" dxfId="2" priority="265" operator="greaterThan">
      <formula>0</formula>
    </cfRule>
  </conditionalFormatting>
  <conditionalFormatting sqref="L82">
    <cfRule type="cellIs" dxfId="2" priority="266" operator="greaterThan">
      <formula>0</formula>
    </cfRule>
  </conditionalFormatting>
  <conditionalFormatting sqref="L83">
    <cfRule type="cellIs" dxfId="2" priority="267" operator="greaterThan">
      <formula>0</formula>
    </cfRule>
  </conditionalFormatting>
  <conditionalFormatting sqref="L84">
    <cfRule type="cellIs" dxfId="2" priority="268" operator="greaterThan">
      <formula>0</formula>
    </cfRule>
  </conditionalFormatting>
  <conditionalFormatting sqref="L85">
    <cfRule type="cellIs" dxfId="2" priority="269" operator="greaterThan">
      <formula>0</formula>
    </cfRule>
  </conditionalFormatting>
  <conditionalFormatting sqref="L86">
    <cfRule type="cellIs" dxfId="2" priority="270" operator="greaterThan">
      <formula>0</formula>
    </cfRule>
  </conditionalFormatting>
  <conditionalFormatting sqref="L87">
    <cfRule type="cellIs" dxfId="2" priority="271" operator="greaterThan">
      <formula>0</formula>
    </cfRule>
  </conditionalFormatting>
  <conditionalFormatting sqref="L88">
    <cfRule type="cellIs" dxfId="2" priority="272" operator="greaterThan">
      <formula>0</formula>
    </cfRule>
  </conditionalFormatting>
  <conditionalFormatting sqref="L89">
    <cfRule type="cellIs" dxfId="2" priority="273" operator="greaterThan">
      <formula>0</formula>
    </cfRule>
  </conditionalFormatting>
  <conditionalFormatting sqref="L90">
    <cfRule type="cellIs" dxfId="2" priority="274" operator="greaterThan">
      <formula>0</formula>
    </cfRule>
  </conditionalFormatting>
  <conditionalFormatting sqref="L91">
    <cfRule type="cellIs" dxfId="2" priority="275" operator="greaterThan">
      <formula>0</formula>
    </cfRule>
  </conditionalFormatting>
  <conditionalFormatting sqref="L92">
    <cfRule type="cellIs" dxfId="2" priority="276" operator="greaterThan">
      <formula>0</formula>
    </cfRule>
  </conditionalFormatting>
  <conditionalFormatting sqref="L93">
    <cfRule type="cellIs" dxfId="2" priority="277" operator="greaterThan">
      <formula>0</formula>
    </cfRule>
  </conditionalFormatting>
  <conditionalFormatting sqref="L94">
    <cfRule type="cellIs" dxfId="2" priority="278" operator="greaterThan">
      <formula>0</formula>
    </cfRule>
  </conditionalFormatting>
  <conditionalFormatting sqref="L95">
    <cfRule type="cellIs" dxfId="2" priority="279" operator="greaterThan">
      <formula>0</formula>
    </cfRule>
  </conditionalFormatting>
  <conditionalFormatting sqref="L96">
    <cfRule type="cellIs" dxfId="2" priority="280" operator="greaterThan">
      <formula>0</formula>
    </cfRule>
  </conditionalFormatting>
  <conditionalFormatting sqref="L97">
    <cfRule type="cellIs" dxfId="2" priority="281" operator="greaterThan">
      <formula>0</formula>
    </cfRule>
  </conditionalFormatting>
  <conditionalFormatting sqref="L98">
    <cfRule type="cellIs" dxfId="2" priority="282" operator="greaterThan">
      <formula>0</formula>
    </cfRule>
  </conditionalFormatting>
  <conditionalFormatting sqref="L99">
    <cfRule type="cellIs" dxfId="2" priority="283" operator="greaterThan">
      <formula>0</formula>
    </cfRule>
  </conditionalFormatting>
  <conditionalFormatting sqref="L100">
    <cfRule type="cellIs" dxfId="2" priority="284" operator="greaterThan">
      <formula>0</formula>
    </cfRule>
  </conditionalFormatting>
  <conditionalFormatting sqref="L101">
    <cfRule type="cellIs" dxfId="2" priority="285" operator="greaterThan">
      <formula>0</formula>
    </cfRule>
  </conditionalFormatting>
  <conditionalFormatting sqref="L102">
    <cfRule type="cellIs" dxfId="2" priority="286" operator="greaterThan">
      <formula>0</formula>
    </cfRule>
  </conditionalFormatting>
  <conditionalFormatting sqref="L103">
    <cfRule type="cellIs" dxfId="2" priority="287" operator="greaterThan">
      <formula>0</formula>
    </cfRule>
  </conditionalFormatting>
  <conditionalFormatting sqref="L104">
    <cfRule type="cellIs" dxfId="2" priority="288" operator="greaterThan">
      <formula>0</formula>
    </cfRule>
  </conditionalFormatting>
  <conditionalFormatting sqref="O9">
    <cfRule type="cellIs" dxfId="2" priority="289" operator="greaterThan">
      <formula>0</formula>
    </cfRule>
  </conditionalFormatting>
  <conditionalFormatting sqref="O9">
    <cfRule type="cellIs" dxfId="2" priority="290" operator="greaterThan">
      <formula>0</formula>
    </cfRule>
  </conditionalFormatting>
  <conditionalFormatting sqref="O10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1">
    <cfRule type="cellIs" dxfId="2" priority="294" operator="greaterThan">
      <formula>0</formula>
    </cfRule>
  </conditionalFormatting>
  <conditionalFormatting sqref="O12">
    <cfRule type="cellIs" dxfId="2" priority="295" operator="greaterThan">
      <formula>0</formula>
    </cfRule>
  </conditionalFormatting>
  <conditionalFormatting sqref="O12">
    <cfRule type="cellIs" dxfId="2" priority="296" operator="greaterThan">
      <formula>0</formula>
    </cfRule>
  </conditionalFormatting>
  <conditionalFormatting sqref="O13">
    <cfRule type="cellIs" dxfId="2" priority="297" operator="greaterThan">
      <formula>0</formula>
    </cfRule>
  </conditionalFormatting>
  <conditionalFormatting sqref="O13">
    <cfRule type="cellIs" dxfId="2" priority="298" operator="greaterThan">
      <formula>0</formula>
    </cfRule>
  </conditionalFormatting>
  <conditionalFormatting sqref="O14">
    <cfRule type="cellIs" dxfId="2" priority="299" operator="greaterThan">
      <formula>0</formula>
    </cfRule>
  </conditionalFormatting>
  <conditionalFormatting sqref="O14">
    <cfRule type="cellIs" dxfId="2" priority="300" operator="greaterThan">
      <formula>0</formula>
    </cfRule>
  </conditionalFormatting>
  <conditionalFormatting sqref="O15">
    <cfRule type="cellIs" dxfId="2" priority="301" operator="greaterThan">
      <formula>0</formula>
    </cfRule>
  </conditionalFormatting>
  <conditionalFormatting sqref="O15">
    <cfRule type="cellIs" dxfId="2" priority="302" operator="greaterThan">
      <formula>0</formula>
    </cfRule>
  </conditionalFormatting>
  <conditionalFormatting sqref="O16">
    <cfRule type="cellIs" dxfId="2" priority="303" operator="greaterThan">
      <formula>0</formula>
    </cfRule>
  </conditionalFormatting>
  <conditionalFormatting sqref="O16">
    <cfRule type="cellIs" dxfId="2" priority="304" operator="greaterThan">
      <formula>0</formula>
    </cfRule>
  </conditionalFormatting>
  <conditionalFormatting sqref="O17">
    <cfRule type="cellIs" dxfId="2" priority="305" operator="greaterThan">
      <formula>0</formula>
    </cfRule>
  </conditionalFormatting>
  <conditionalFormatting sqref="O17">
    <cfRule type="cellIs" dxfId="2" priority="306" operator="greaterThan">
      <formula>0</formula>
    </cfRule>
  </conditionalFormatting>
  <conditionalFormatting sqref="O18">
    <cfRule type="cellIs" dxfId="2" priority="307" operator="greaterThan">
      <formula>0</formula>
    </cfRule>
  </conditionalFormatting>
  <conditionalFormatting sqref="O18">
    <cfRule type="cellIs" dxfId="2" priority="308" operator="greaterThan">
      <formula>0</formula>
    </cfRule>
  </conditionalFormatting>
  <conditionalFormatting sqref="O19">
    <cfRule type="cellIs" dxfId="2" priority="309" operator="greaterThan">
      <formula>0</formula>
    </cfRule>
  </conditionalFormatting>
  <conditionalFormatting sqref="O19">
    <cfRule type="cellIs" dxfId="2" priority="310" operator="greaterThan">
      <formula>0</formula>
    </cfRule>
  </conditionalFormatting>
  <conditionalFormatting sqref="O20">
    <cfRule type="cellIs" dxfId="2" priority="311" operator="greaterThan">
      <formula>0</formula>
    </cfRule>
  </conditionalFormatting>
  <conditionalFormatting sqref="O20">
    <cfRule type="cellIs" dxfId="2" priority="312" operator="greaterThan">
      <formula>0</formula>
    </cfRule>
  </conditionalFormatting>
  <conditionalFormatting sqref="O21">
    <cfRule type="cellIs" dxfId="2" priority="313" operator="greaterThan">
      <formula>0</formula>
    </cfRule>
  </conditionalFormatting>
  <conditionalFormatting sqref="O21">
    <cfRule type="cellIs" dxfId="2" priority="314" operator="greaterThan">
      <formula>0</formula>
    </cfRule>
  </conditionalFormatting>
  <conditionalFormatting sqref="O22">
    <cfRule type="cellIs" dxfId="2" priority="315" operator="greaterThan">
      <formula>0</formula>
    </cfRule>
  </conditionalFormatting>
  <conditionalFormatting sqref="O22">
    <cfRule type="cellIs" dxfId="2" priority="316" operator="greaterThan">
      <formula>0</formula>
    </cfRule>
  </conditionalFormatting>
  <conditionalFormatting sqref="O23">
    <cfRule type="cellIs" dxfId="2" priority="317" operator="greaterThan">
      <formula>0</formula>
    </cfRule>
  </conditionalFormatting>
  <conditionalFormatting sqref="O23">
    <cfRule type="cellIs" dxfId="2" priority="318" operator="greaterThan">
      <formula>0</formula>
    </cfRule>
  </conditionalFormatting>
  <conditionalFormatting sqref="O24">
    <cfRule type="cellIs" dxfId="2" priority="319" operator="greaterThan">
      <formula>0</formula>
    </cfRule>
  </conditionalFormatting>
  <conditionalFormatting sqref="O24">
    <cfRule type="cellIs" dxfId="2" priority="320" operator="greaterThan">
      <formula>0</formula>
    </cfRule>
  </conditionalFormatting>
  <conditionalFormatting sqref="O25">
    <cfRule type="cellIs" dxfId="2" priority="321" operator="greaterThan">
      <formula>0</formula>
    </cfRule>
  </conditionalFormatting>
  <conditionalFormatting sqref="O25">
    <cfRule type="cellIs" dxfId="2" priority="322" operator="greaterThan">
      <formula>0</formula>
    </cfRule>
  </conditionalFormatting>
  <conditionalFormatting sqref="O26">
    <cfRule type="cellIs" dxfId="2" priority="323" operator="greaterThan">
      <formula>0</formula>
    </cfRule>
  </conditionalFormatting>
  <conditionalFormatting sqref="O26">
    <cfRule type="cellIs" dxfId="2" priority="324" operator="greaterThan">
      <formula>0</formula>
    </cfRule>
  </conditionalFormatting>
  <conditionalFormatting sqref="O27">
    <cfRule type="cellIs" dxfId="2" priority="325" operator="greaterThan">
      <formula>0</formula>
    </cfRule>
  </conditionalFormatting>
  <conditionalFormatting sqref="O27">
    <cfRule type="cellIs" dxfId="2" priority="326" operator="greaterThan">
      <formula>0</formula>
    </cfRule>
  </conditionalFormatting>
  <conditionalFormatting sqref="O28">
    <cfRule type="cellIs" dxfId="2" priority="327" operator="greaterThan">
      <formula>0</formula>
    </cfRule>
  </conditionalFormatting>
  <conditionalFormatting sqref="O28">
    <cfRule type="cellIs" dxfId="2" priority="328" operator="greaterThan">
      <formula>0</formula>
    </cfRule>
  </conditionalFormatting>
  <conditionalFormatting sqref="O29">
    <cfRule type="cellIs" dxfId="2" priority="329" operator="greaterThan">
      <formula>0</formula>
    </cfRule>
  </conditionalFormatting>
  <conditionalFormatting sqref="O29">
    <cfRule type="cellIs" dxfId="2" priority="330" operator="greaterThan">
      <formula>0</formula>
    </cfRule>
  </conditionalFormatting>
  <conditionalFormatting sqref="O30">
    <cfRule type="cellIs" dxfId="2" priority="331" operator="greaterThan">
      <formula>0</formula>
    </cfRule>
  </conditionalFormatting>
  <conditionalFormatting sqref="O30">
    <cfRule type="cellIs" dxfId="2" priority="332" operator="greaterThan">
      <formula>0</formula>
    </cfRule>
  </conditionalFormatting>
  <conditionalFormatting sqref="O31">
    <cfRule type="cellIs" dxfId="2" priority="333" operator="greaterThan">
      <formula>0</formula>
    </cfRule>
  </conditionalFormatting>
  <conditionalFormatting sqref="O31">
    <cfRule type="cellIs" dxfId="2" priority="334" operator="greaterThan">
      <formula>0</formula>
    </cfRule>
  </conditionalFormatting>
  <conditionalFormatting sqref="O32">
    <cfRule type="cellIs" dxfId="2" priority="335" operator="greaterThan">
      <formula>0</formula>
    </cfRule>
  </conditionalFormatting>
  <conditionalFormatting sqref="O32">
    <cfRule type="cellIs" dxfId="2" priority="336" operator="greaterThan">
      <formula>0</formula>
    </cfRule>
  </conditionalFormatting>
  <conditionalFormatting sqref="O33">
    <cfRule type="cellIs" dxfId="2" priority="337" operator="greaterThan">
      <formula>0</formula>
    </cfRule>
  </conditionalFormatting>
  <conditionalFormatting sqref="O33">
    <cfRule type="cellIs" dxfId="2" priority="338" operator="greaterThan">
      <formula>0</formula>
    </cfRule>
  </conditionalFormatting>
  <conditionalFormatting sqref="O34">
    <cfRule type="cellIs" dxfId="2" priority="339" operator="greaterThan">
      <formula>0</formula>
    </cfRule>
  </conditionalFormatting>
  <conditionalFormatting sqref="O34">
    <cfRule type="cellIs" dxfId="2" priority="340" operator="greaterThan">
      <formula>0</formula>
    </cfRule>
  </conditionalFormatting>
  <conditionalFormatting sqref="O35">
    <cfRule type="cellIs" dxfId="2" priority="341" operator="greaterThan">
      <formula>0</formula>
    </cfRule>
  </conditionalFormatting>
  <conditionalFormatting sqref="O35">
    <cfRule type="cellIs" dxfId="2" priority="342" operator="greaterThan">
      <formula>0</formula>
    </cfRule>
  </conditionalFormatting>
  <conditionalFormatting sqref="O36">
    <cfRule type="cellIs" dxfId="2" priority="343" operator="greaterThan">
      <formula>0</formula>
    </cfRule>
  </conditionalFormatting>
  <conditionalFormatting sqref="O36">
    <cfRule type="cellIs" dxfId="2" priority="344" operator="greaterThan">
      <formula>0</formula>
    </cfRule>
  </conditionalFormatting>
  <conditionalFormatting sqref="O37">
    <cfRule type="cellIs" dxfId="2" priority="345" operator="greaterThan">
      <formula>0</formula>
    </cfRule>
  </conditionalFormatting>
  <conditionalFormatting sqref="O37">
    <cfRule type="cellIs" dxfId="2" priority="346" operator="greaterThan">
      <formula>0</formula>
    </cfRule>
  </conditionalFormatting>
  <conditionalFormatting sqref="O38">
    <cfRule type="cellIs" dxfId="2" priority="347" operator="greaterThan">
      <formula>0</formula>
    </cfRule>
  </conditionalFormatting>
  <conditionalFormatting sqref="O38">
    <cfRule type="cellIs" dxfId="2" priority="348" operator="greaterThan">
      <formula>0</formula>
    </cfRule>
  </conditionalFormatting>
  <conditionalFormatting sqref="O39">
    <cfRule type="cellIs" dxfId="2" priority="349" operator="greaterThan">
      <formula>0</formula>
    </cfRule>
  </conditionalFormatting>
  <conditionalFormatting sqref="O39">
    <cfRule type="cellIs" dxfId="2" priority="350" operator="greaterThan">
      <formula>0</formula>
    </cfRule>
  </conditionalFormatting>
  <conditionalFormatting sqref="O40">
    <cfRule type="cellIs" dxfId="2" priority="351" operator="greaterThan">
      <formula>0</formula>
    </cfRule>
  </conditionalFormatting>
  <conditionalFormatting sqref="O40">
    <cfRule type="cellIs" dxfId="2" priority="352" operator="greaterThan">
      <formula>0</formula>
    </cfRule>
  </conditionalFormatting>
  <conditionalFormatting sqref="O41">
    <cfRule type="cellIs" dxfId="2" priority="353" operator="greaterThan">
      <formula>0</formula>
    </cfRule>
  </conditionalFormatting>
  <conditionalFormatting sqref="O41">
    <cfRule type="cellIs" dxfId="2" priority="354" operator="greaterThan">
      <formula>0</formula>
    </cfRule>
  </conditionalFormatting>
  <conditionalFormatting sqref="O42">
    <cfRule type="cellIs" dxfId="2" priority="355" operator="greaterThan">
      <formula>0</formula>
    </cfRule>
  </conditionalFormatting>
  <conditionalFormatting sqref="O42">
    <cfRule type="cellIs" dxfId="2" priority="356" operator="greaterThan">
      <formula>0</formula>
    </cfRule>
  </conditionalFormatting>
  <conditionalFormatting sqref="O43">
    <cfRule type="cellIs" dxfId="2" priority="357" operator="greaterThan">
      <formula>0</formula>
    </cfRule>
  </conditionalFormatting>
  <conditionalFormatting sqref="O43">
    <cfRule type="cellIs" dxfId="2" priority="358" operator="greaterThan">
      <formula>0</formula>
    </cfRule>
  </conditionalFormatting>
  <conditionalFormatting sqref="O44">
    <cfRule type="cellIs" dxfId="2" priority="359" operator="greaterThan">
      <formula>0</formula>
    </cfRule>
  </conditionalFormatting>
  <conditionalFormatting sqref="O44">
    <cfRule type="cellIs" dxfId="2" priority="360" operator="greaterThan">
      <formula>0</formula>
    </cfRule>
  </conditionalFormatting>
  <conditionalFormatting sqref="O45">
    <cfRule type="cellIs" dxfId="2" priority="361" operator="greaterThan">
      <formula>0</formula>
    </cfRule>
  </conditionalFormatting>
  <conditionalFormatting sqref="O45">
    <cfRule type="cellIs" dxfId="2" priority="362" operator="greaterThan">
      <formula>0</formula>
    </cfRule>
  </conditionalFormatting>
  <conditionalFormatting sqref="O46">
    <cfRule type="cellIs" dxfId="2" priority="363" operator="greaterThan">
      <formula>0</formula>
    </cfRule>
  </conditionalFormatting>
  <conditionalFormatting sqref="O46">
    <cfRule type="cellIs" dxfId="2" priority="364" operator="greaterThan">
      <formula>0</formula>
    </cfRule>
  </conditionalFormatting>
  <conditionalFormatting sqref="O47">
    <cfRule type="cellIs" dxfId="2" priority="365" operator="greaterThan">
      <formula>0</formula>
    </cfRule>
  </conditionalFormatting>
  <conditionalFormatting sqref="O47">
    <cfRule type="cellIs" dxfId="2" priority="366" operator="greaterThan">
      <formula>0</formula>
    </cfRule>
  </conditionalFormatting>
  <conditionalFormatting sqref="O48">
    <cfRule type="cellIs" dxfId="2" priority="367" operator="greaterThan">
      <formula>0</formula>
    </cfRule>
  </conditionalFormatting>
  <conditionalFormatting sqref="O48">
    <cfRule type="cellIs" dxfId="2" priority="368" operator="greaterThan">
      <formula>0</formula>
    </cfRule>
  </conditionalFormatting>
  <conditionalFormatting sqref="O49">
    <cfRule type="cellIs" dxfId="2" priority="369" operator="greaterThan">
      <formula>0</formula>
    </cfRule>
  </conditionalFormatting>
  <conditionalFormatting sqref="O49">
    <cfRule type="cellIs" dxfId="2" priority="370" operator="greaterThan">
      <formula>0</formula>
    </cfRule>
  </conditionalFormatting>
  <conditionalFormatting sqref="O50">
    <cfRule type="cellIs" dxfId="2" priority="371" operator="greaterThan">
      <formula>0</formula>
    </cfRule>
  </conditionalFormatting>
  <conditionalFormatting sqref="O50">
    <cfRule type="cellIs" dxfId="2" priority="372" operator="greaterThan">
      <formula>0</formula>
    </cfRule>
  </conditionalFormatting>
  <conditionalFormatting sqref="O51">
    <cfRule type="cellIs" dxfId="2" priority="373" operator="greaterThan">
      <formula>0</formula>
    </cfRule>
  </conditionalFormatting>
  <conditionalFormatting sqref="O51">
    <cfRule type="cellIs" dxfId="2" priority="374" operator="greaterThan">
      <formula>0</formula>
    </cfRule>
  </conditionalFormatting>
  <conditionalFormatting sqref="O52">
    <cfRule type="cellIs" dxfId="2" priority="375" operator="greaterThan">
      <formula>0</formula>
    </cfRule>
  </conditionalFormatting>
  <conditionalFormatting sqref="O52">
    <cfRule type="cellIs" dxfId="2" priority="376" operator="greaterThan">
      <formula>0</formula>
    </cfRule>
  </conditionalFormatting>
  <conditionalFormatting sqref="O53">
    <cfRule type="cellIs" dxfId="2" priority="377" operator="greaterThan">
      <formula>0</formula>
    </cfRule>
  </conditionalFormatting>
  <conditionalFormatting sqref="O53">
    <cfRule type="cellIs" dxfId="2" priority="378" operator="greaterThan">
      <formula>0</formula>
    </cfRule>
  </conditionalFormatting>
  <conditionalFormatting sqref="O54">
    <cfRule type="cellIs" dxfId="2" priority="379" operator="greaterThan">
      <formula>0</formula>
    </cfRule>
  </conditionalFormatting>
  <conditionalFormatting sqref="O54">
    <cfRule type="cellIs" dxfId="2" priority="380" operator="greaterThan">
      <formula>0</formula>
    </cfRule>
  </conditionalFormatting>
  <conditionalFormatting sqref="O55">
    <cfRule type="cellIs" dxfId="2" priority="381" operator="greaterThan">
      <formula>0</formula>
    </cfRule>
  </conditionalFormatting>
  <conditionalFormatting sqref="O55">
    <cfRule type="cellIs" dxfId="2" priority="382" operator="greaterThan">
      <formula>0</formula>
    </cfRule>
  </conditionalFormatting>
  <conditionalFormatting sqref="O56">
    <cfRule type="cellIs" dxfId="2" priority="383" operator="greaterThan">
      <formula>0</formula>
    </cfRule>
  </conditionalFormatting>
  <conditionalFormatting sqref="O56">
    <cfRule type="cellIs" dxfId="2" priority="384" operator="greaterThan">
      <formula>0</formula>
    </cfRule>
  </conditionalFormatting>
  <conditionalFormatting sqref="O57">
    <cfRule type="cellIs" dxfId="2" priority="385" operator="greaterThan">
      <formula>0</formula>
    </cfRule>
  </conditionalFormatting>
  <conditionalFormatting sqref="O57">
    <cfRule type="cellIs" dxfId="2" priority="386" operator="greaterThan">
      <formula>0</formula>
    </cfRule>
  </conditionalFormatting>
  <conditionalFormatting sqref="O58">
    <cfRule type="cellIs" dxfId="2" priority="387" operator="greaterThan">
      <formula>0</formula>
    </cfRule>
  </conditionalFormatting>
  <conditionalFormatting sqref="O58">
    <cfRule type="cellIs" dxfId="2" priority="388" operator="greaterThan">
      <formula>0</formula>
    </cfRule>
  </conditionalFormatting>
  <conditionalFormatting sqref="O59">
    <cfRule type="cellIs" dxfId="2" priority="389" operator="greaterThan">
      <formula>0</formula>
    </cfRule>
  </conditionalFormatting>
  <conditionalFormatting sqref="O59">
    <cfRule type="cellIs" dxfId="2" priority="390" operator="greaterThan">
      <formula>0</formula>
    </cfRule>
  </conditionalFormatting>
  <conditionalFormatting sqref="O60">
    <cfRule type="cellIs" dxfId="2" priority="391" operator="greaterThan">
      <formula>0</formula>
    </cfRule>
  </conditionalFormatting>
  <conditionalFormatting sqref="O60">
    <cfRule type="cellIs" dxfId="2" priority="392" operator="greaterThan">
      <formula>0</formula>
    </cfRule>
  </conditionalFormatting>
  <conditionalFormatting sqref="O61">
    <cfRule type="cellIs" dxfId="2" priority="393" operator="greaterThan">
      <formula>0</formula>
    </cfRule>
  </conditionalFormatting>
  <conditionalFormatting sqref="O61">
    <cfRule type="cellIs" dxfId="2" priority="394" operator="greaterThan">
      <formula>0</formula>
    </cfRule>
  </conditionalFormatting>
  <conditionalFormatting sqref="O62">
    <cfRule type="cellIs" dxfId="2" priority="395" operator="greaterThan">
      <formula>0</formula>
    </cfRule>
  </conditionalFormatting>
  <conditionalFormatting sqref="O62">
    <cfRule type="cellIs" dxfId="2" priority="396" operator="greaterThan">
      <formula>0</formula>
    </cfRule>
  </conditionalFormatting>
  <conditionalFormatting sqref="O63">
    <cfRule type="cellIs" dxfId="2" priority="397" operator="greaterThan">
      <formula>0</formula>
    </cfRule>
  </conditionalFormatting>
  <conditionalFormatting sqref="O63">
    <cfRule type="cellIs" dxfId="2" priority="398" operator="greaterThan">
      <formula>0</formula>
    </cfRule>
  </conditionalFormatting>
  <conditionalFormatting sqref="O64">
    <cfRule type="cellIs" dxfId="2" priority="399" operator="greaterThan">
      <formula>0</formula>
    </cfRule>
  </conditionalFormatting>
  <conditionalFormatting sqref="O64">
    <cfRule type="cellIs" dxfId="2" priority="400" operator="greaterThan">
      <formula>0</formula>
    </cfRule>
  </conditionalFormatting>
  <conditionalFormatting sqref="O65">
    <cfRule type="cellIs" dxfId="2" priority="401" operator="greaterThan">
      <formula>0</formula>
    </cfRule>
  </conditionalFormatting>
  <conditionalFormatting sqref="O65">
    <cfRule type="cellIs" dxfId="2" priority="402" operator="greaterThan">
      <formula>0</formula>
    </cfRule>
  </conditionalFormatting>
  <conditionalFormatting sqref="O66">
    <cfRule type="cellIs" dxfId="2" priority="403" operator="greaterThan">
      <formula>0</formula>
    </cfRule>
  </conditionalFormatting>
  <conditionalFormatting sqref="O66">
    <cfRule type="cellIs" dxfId="2" priority="404" operator="greaterThan">
      <formula>0</formula>
    </cfRule>
  </conditionalFormatting>
  <conditionalFormatting sqref="O67">
    <cfRule type="cellIs" dxfId="2" priority="405" operator="greaterThan">
      <formula>0</formula>
    </cfRule>
  </conditionalFormatting>
  <conditionalFormatting sqref="O67">
    <cfRule type="cellIs" dxfId="2" priority="406" operator="greaterThan">
      <formula>0</formula>
    </cfRule>
  </conditionalFormatting>
  <conditionalFormatting sqref="O68">
    <cfRule type="cellIs" dxfId="2" priority="407" operator="greaterThan">
      <formula>0</formula>
    </cfRule>
  </conditionalFormatting>
  <conditionalFormatting sqref="O68">
    <cfRule type="cellIs" dxfId="2" priority="408" operator="greaterThan">
      <formula>0</formula>
    </cfRule>
  </conditionalFormatting>
  <conditionalFormatting sqref="O69">
    <cfRule type="cellIs" dxfId="2" priority="409" operator="greaterThan">
      <formula>0</formula>
    </cfRule>
  </conditionalFormatting>
  <conditionalFormatting sqref="O69">
    <cfRule type="cellIs" dxfId="2" priority="410" operator="greaterThan">
      <formula>0</formula>
    </cfRule>
  </conditionalFormatting>
  <conditionalFormatting sqref="O70">
    <cfRule type="cellIs" dxfId="2" priority="411" operator="greaterThan">
      <formula>0</formula>
    </cfRule>
  </conditionalFormatting>
  <conditionalFormatting sqref="O70">
    <cfRule type="cellIs" dxfId="2" priority="412" operator="greaterThan">
      <formula>0</formula>
    </cfRule>
  </conditionalFormatting>
  <conditionalFormatting sqref="O71">
    <cfRule type="cellIs" dxfId="2" priority="413" operator="greaterThan">
      <formula>0</formula>
    </cfRule>
  </conditionalFormatting>
  <conditionalFormatting sqref="O71">
    <cfRule type="cellIs" dxfId="2" priority="414" operator="greaterThan">
      <formula>0</formula>
    </cfRule>
  </conditionalFormatting>
  <conditionalFormatting sqref="O72">
    <cfRule type="cellIs" dxfId="2" priority="415" operator="greaterThan">
      <formula>0</formula>
    </cfRule>
  </conditionalFormatting>
  <conditionalFormatting sqref="O72">
    <cfRule type="cellIs" dxfId="2" priority="416" operator="greaterThan">
      <formula>0</formula>
    </cfRule>
  </conditionalFormatting>
  <conditionalFormatting sqref="O73">
    <cfRule type="cellIs" dxfId="2" priority="417" operator="greaterThan">
      <formula>0</formula>
    </cfRule>
  </conditionalFormatting>
  <conditionalFormatting sqref="O73">
    <cfRule type="cellIs" dxfId="2" priority="418" operator="greaterThan">
      <formula>0</formula>
    </cfRule>
  </conditionalFormatting>
  <conditionalFormatting sqref="O74">
    <cfRule type="cellIs" dxfId="2" priority="419" operator="greaterThan">
      <formula>0</formula>
    </cfRule>
  </conditionalFormatting>
  <conditionalFormatting sqref="O74">
    <cfRule type="cellIs" dxfId="2" priority="420" operator="greaterThan">
      <formula>0</formula>
    </cfRule>
  </conditionalFormatting>
  <conditionalFormatting sqref="O75">
    <cfRule type="cellIs" dxfId="2" priority="421" operator="greaterThan">
      <formula>0</formula>
    </cfRule>
  </conditionalFormatting>
  <conditionalFormatting sqref="O75">
    <cfRule type="cellIs" dxfId="2" priority="422" operator="greaterThan">
      <formula>0</formula>
    </cfRule>
  </conditionalFormatting>
  <conditionalFormatting sqref="O76">
    <cfRule type="cellIs" dxfId="2" priority="423" operator="greaterThan">
      <formula>0</formula>
    </cfRule>
  </conditionalFormatting>
  <conditionalFormatting sqref="O76">
    <cfRule type="cellIs" dxfId="2" priority="424" operator="greaterThan">
      <formula>0</formula>
    </cfRule>
  </conditionalFormatting>
  <conditionalFormatting sqref="O77">
    <cfRule type="cellIs" dxfId="2" priority="425" operator="greaterThan">
      <formula>0</formula>
    </cfRule>
  </conditionalFormatting>
  <conditionalFormatting sqref="O77">
    <cfRule type="cellIs" dxfId="2" priority="426" operator="greaterThan">
      <formula>0</formula>
    </cfRule>
  </conditionalFormatting>
  <conditionalFormatting sqref="O78">
    <cfRule type="cellIs" dxfId="2" priority="427" operator="greaterThan">
      <formula>0</formula>
    </cfRule>
  </conditionalFormatting>
  <conditionalFormatting sqref="O78">
    <cfRule type="cellIs" dxfId="2" priority="428" operator="greaterThan">
      <formula>0</formula>
    </cfRule>
  </conditionalFormatting>
  <conditionalFormatting sqref="O79">
    <cfRule type="cellIs" dxfId="2" priority="429" operator="greaterThan">
      <formula>0</formula>
    </cfRule>
  </conditionalFormatting>
  <conditionalFormatting sqref="O79">
    <cfRule type="cellIs" dxfId="2" priority="430" operator="greaterThan">
      <formula>0</formula>
    </cfRule>
  </conditionalFormatting>
  <conditionalFormatting sqref="O80">
    <cfRule type="cellIs" dxfId="2" priority="431" operator="greaterThan">
      <formula>0</formula>
    </cfRule>
  </conditionalFormatting>
  <conditionalFormatting sqref="O80">
    <cfRule type="cellIs" dxfId="2" priority="432" operator="greaterThan">
      <formula>0</formula>
    </cfRule>
  </conditionalFormatting>
  <conditionalFormatting sqref="O81">
    <cfRule type="cellIs" dxfId="2" priority="433" operator="greaterThan">
      <formula>0</formula>
    </cfRule>
  </conditionalFormatting>
  <conditionalFormatting sqref="O81">
    <cfRule type="cellIs" dxfId="2" priority="434" operator="greaterThan">
      <formula>0</formula>
    </cfRule>
  </conditionalFormatting>
  <conditionalFormatting sqref="O82">
    <cfRule type="cellIs" dxfId="2" priority="435" operator="greaterThan">
      <formula>0</formula>
    </cfRule>
  </conditionalFormatting>
  <conditionalFormatting sqref="O82">
    <cfRule type="cellIs" dxfId="2" priority="436" operator="greaterThan">
      <formula>0</formula>
    </cfRule>
  </conditionalFormatting>
  <conditionalFormatting sqref="O83">
    <cfRule type="cellIs" dxfId="2" priority="437" operator="greaterThan">
      <formula>0</formula>
    </cfRule>
  </conditionalFormatting>
  <conditionalFormatting sqref="O83">
    <cfRule type="cellIs" dxfId="2" priority="438" operator="greaterThan">
      <formula>0</formula>
    </cfRule>
  </conditionalFormatting>
  <conditionalFormatting sqref="O84">
    <cfRule type="cellIs" dxfId="2" priority="439" operator="greaterThan">
      <formula>0</formula>
    </cfRule>
  </conditionalFormatting>
  <conditionalFormatting sqref="O84">
    <cfRule type="cellIs" dxfId="2" priority="440" operator="greaterThan">
      <formula>0</formula>
    </cfRule>
  </conditionalFormatting>
  <conditionalFormatting sqref="O85">
    <cfRule type="cellIs" dxfId="2" priority="441" operator="greaterThan">
      <formula>0</formula>
    </cfRule>
  </conditionalFormatting>
  <conditionalFormatting sqref="O85">
    <cfRule type="cellIs" dxfId="2" priority="442" operator="greaterThan">
      <formula>0</formula>
    </cfRule>
  </conditionalFormatting>
  <conditionalFormatting sqref="O86">
    <cfRule type="cellIs" dxfId="2" priority="443" operator="greaterThan">
      <formula>0</formula>
    </cfRule>
  </conditionalFormatting>
  <conditionalFormatting sqref="O86">
    <cfRule type="cellIs" dxfId="2" priority="444" operator="greaterThan">
      <formula>0</formula>
    </cfRule>
  </conditionalFormatting>
  <conditionalFormatting sqref="O87">
    <cfRule type="cellIs" dxfId="2" priority="445" operator="greaterThan">
      <formula>0</formula>
    </cfRule>
  </conditionalFormatting>
  <conditionalFormatting sqref="O87">
    <cfRule type="cellIs" dxfId="2" priority="446" operator="greaterThan">
      <formula>0</formula>
    </cfRule>
  </conditionalFormatting>
  <conditionalFormatting sqref="O88">
    <cfRule type="cellIs" dxfId="2" priority="447" operator="greaterThan">
      <formula>0</formula>
    </cfRule>
  </conditionalFormatting>
  <conditionalFormatting sqref="O88">
    <cfRule type="cellIs" dxfId="2" priority="448" operator="greaterThan">
      <formula>0</formula>
    </cfRule>
  </conditionalFormatting>
  <conditionalFormatting sqref="O89">
    <cfRule type="cellIs" dxfId="2" priority="449" operator="greaterThan">
      <formula>0</formula>
    </cfRule>
  </conditionalFormatting>
  <conditionalFormatting sqref="O89">
    <cfRule type="cellIs" dxfId="2" priority="450" operator="greaterThan">
      <formula>0</formula>
    </cfRule>
  </conditionalFormatting>
  <conditionalFormatting sqref="O90">
    <cfRule type="cellIs" dxfId="2" priority="451" operator="greaterThan">
      <formula>0</formula>
    </cfRule>
  </conditionalFormatting>
  <conditionalFormatting sqref="O90">
    <cfRule type="cellIs" dxfId="2" priority="452" operator="greaterThan">
      <formula>0</formula>
    </cfRule>
  </conditionalFormatting>
  <conditionalFormatting sqref="O91">
    <cfRule type="cellIs" dxfId="2" priority="453" operator="greaterThan">
      <formula>0</formula>
    </cfRule>
  </conditionalFormatting>
  <conditionalFormatting sqref="O91">
    <cfRule type="cellIs" dxfId="2" priority="454" operator="greaterThan">
      <formula>0</formula>
    </cfRule>
  </conditionalFormatting>
  <conditionalFormatting sqref="O92">
    <cfRule type="cellIs" dxfId="2" priority="455" operator="greaterThan">
      <formula>0</formula>
    </cfRule>
  </conditionalFormatting>
  <conditionalFormatting sqref="O92">
    <cfRule type="cellIs" dxfId="2" priority="456" operator="greaterThan">
      <formula>0</formula>
    </cfRule>
  </conditionalFormatting>
  <conditionalFormatting sqref="O93">
    <cfRule type="cellIs" dxfId="2" priority="457" operator="greaterThan">
      <formula>0</formula>
    </cfRule>
  </conditionalFormatting>
  <conditionalFormatting sqref="O93">
    <cfRule type="cellIs" dxfId="2" priority="458" operator="greaterThan">
      <formula>0</formula>
    </cfRule>
  </conditionalFormatting>
  <conditionalFormatting sqref="O94">
    <cfRule type="cellIs" dxfId="2" priority="459" operator="greaterThan">
      <formula>0</formula>
    </cfRule>
  </conditionalFormatting>
  <conditionalFormatting sqref="O94">
    <cfRule type="cellIs" dxfId="2" priority="460" operator="greaterThan">
      <formula>0</formula>
    </cfRule>
  </conditionalFormatting>
  <conditionalFormatting sqref="O95">
    <cfRule type="cellIs" dxfId="2" priority="461" operator="greaterThan">
      <formula>0</formula>
    </cfRule>
  </conditionalFormatting>
  <conditionalFormatting sqref="O95">
    <cfRule type="cellIs" dxfId="2" priority="462" operator="greaterThan">
      <formula>0</formula>
    </cfRule>
  </conditionalFormatting>
  <conditionalFormatting sqref="O96">
    <cfRule type="cellIs" dxfId="2" priority="463" operator="greaterThan">
      <formula>0</formula>
    </cfRule>
  </conditionalFormatting>
  <conditionalFormatting sqref="O96">
    <cfRule type="cellIs" dxfId="2" priority="464" operator="greaterThan">
      <formula>0</formula>
    </cfRule>
  </conditionalFormatting>
  <conditionalFormatting sqref="O97">
    <cfRule type="cellIs" dxfId="2" priority="465" operator="greaterThan">
      <formula>0</formula>
    </cfRule>
  </conditionalFormatting>
  <conditionalFormatting sqref="O97">
    <cfRule type="cellIs" dxfId="2" priority="466" operator="greaterThan">
      <formula>0</formula>
    </cfRule>
  </conditionalFormatting>
  <conditionalFormatting sqref="O98">
    <cfRule type="cellIs" dxfId="2" priority="467" operator="greaterThan">
      <formula>0</formula>
    </cfRule>
  </conditionalFormatting>
  <conditionalFormatting sqref="O98">
    <cfRule type="cellIs" dxfId="2" priority="468" operator="greaterThan">
      <formula>0</formula>
    </cfRule>
  </conditionalFormatting>
  <conditionalFormatting sqref="O99">
    <cfRule type="cellIs" dxfId="2" priority="469" operator="greaterThan">
      <formula>0</formula>
    </cfRule>
  </conditionalFormatting>
  <conditionalFormatting sqref="O99">
    <cfRule type="cellIs" dxfId="2" priority="470" operator="greaterThan">
      <formula>0</formula>
    </cfRule>
  </conditionalFormatting>
  <conditionalFormatting sqref="O100">
    <cfRule type="cellIs" dxfId="2" priority="471" operator="greaterThan">
      <formula>0</formula>
    </cfRule>
  </conditionalFormatting>
  <conditionalFormatting sqref="O100">
    <cfRule type="cellIs" dxfId="2" priority="472" operator="greaterThan">
      <formula>0</formula>
    </cfRule>
  </conditionalFormatting>
  <conditionalFormatting sqref="O101">
    <cfRule type="cellIs" dxfId="2" priority="473" operator="greaterThan">
      <formula>0</formula>
    </cfRule>
  </conditionalFormatting>
  <conditionalFormatting sqref="O101">
    <cfRule type="cellIs" dxfId="2" priority="474" operator="greaterThan">
      <formula>0</formula>
    </cfRule>
  </conditionalFormatting>
  <conditionalFormatting sqref="O102">
    <cfRule type="cellIs" dxfId="2" priority="475" operator="greaterThan">
      <formula>0</formula>
    </cfRule>
  </conditionalFormatting>
  <conditionalFormatting sqref="O102">
    <cfRule type="cellIs" dxfId="2" priority="476" operator="greaterThan">
      <formula>0</formula>
    </cfRule>
  </conditionalFormatting>
  <conditionalFormatting sqref="O103">
    <cfRule type="cellIs" dxfId="2" priority="477" operator="greaterThan">
      <formula>0</formula>
    </cfRule>
  </conditionalFormatting>
  <conditionalFormatting sqref="O103">
    <cfRule type="cellIs" dxfId="2" priority="478" operator="greaterThan">
      <formula>0</formula>
    </cfRule>
  </conditionalFormatting>
  <conditionalFormatting sqref="O104">
    <cfRule type="cellIs" dxfId="2" priority="479" operator="greaterThan">
      <formula>0</formula>
    </cfRule>
  </conditionalFormatting>
  <conditionalFormatting sqref="P8">
    <cfRule type="cellIs" dxfId="3" priority="480" operator="greaterThan">
      <formula>0</formula>
    </cfRule>
  </conditionalFormatting>
  <conditionalFormatting sqref="P9">
    <cfRule type="cellIs" dxfId="3" priority="481" operator="greaterThan">
      <formula>0</formula>
    </cfRule>
  </conditionalFormatting>
  <conditionalFormatting sqref="P10">
    <cfRule type="cellIs" dxfId="3" priority="482" operator="greaterThan">
      <formula>0</formula>
    </cfRule>
  </conditionalFormatting>
  <conditionalFormatting sqref="P11">
    <cfRule type="cellIs" dxfId="3" priority="483" operator="greaterThan">
      <formula>0</formula>
    </cfRule>
  </conditionalFormatting>
  <conditionalFormatting sqref="P12">
    <cfRule type="cellIs" dxfId="3" priority="484" operator="greaterThan">
      <formula>0</formula>
    </cfRule>
  </conditionalFormatting>
  <conditionalFormatting sqref="P13">
    <cfRule type="cellIs" dxfId="3" priority="485" operator="greaterThan">
      <formula>0</formula>
    </cfRule>
  </conditionalFormatting>
  <conditionalFormatting sqref="P14">
    <cfRule type="cellIs" dxfId="3" priority="486" operator="greaterThan">
      <formula>0</formula>
    </cfRule>
  </conditionalFormatting>
  <conditionalFormatting sqref="P15">
    <cfRule type="cellIs" dxfId="3" priority="487" operator="greaterThan">
      <formula>0</formula>
    </cfRule>
  </conditionalFormatting>
  <conditionalFormatting sqref="P16">
    <cfRule type="cellIs" dxfId="3" priority="488" operator="greaterThan">
      <formula>0</formula>
    </cfRule>
  </conditionalFormatting>
  <conditionalFormatting sqref="P17">
    <cfRule type="cellIs" dxfId="3" priority="489" operator="greaterThan">
      <formula>0</formula>
    </cfRule>
  </conditionalFormatting>
  <conditionalFormatting sqref="P18">
    <cfRule type="cellIs" dxfId="3" priority="490" operator="greaterThan">
      <formula>0</formula>
    </cfRule>
  </conditionalFormatting>
  <conditionalFormatting sqref="P19">
    <cfRule type="cellIs" dxfId="3" priority="491" operator="greaterThan">
      <formula>0</formula>
    </cfRule>
  </conditionalFormatting>
  <conditionalFormatting sqref="P20">
    <cfRule type="cellIs" dxfId="3" priority="492" operator="greaterThan">
      <formula>0</formula>
    </cfRule>
  </conditionalFormatting>
  <conditionalFormatting sqref="P21">
    <cfRule type="cellIs" dxfId="3" priority="493" operator="greaterThan">
      <formula>0</formula>
    </cfRule>
  </conditionalFormatting>
  <conditionalFormatting sqref="P22">
    <cfRule type="cellIs" dxfId="3" priority="494" operator="greaterThan">
      <formula>0</formula>
    </cfRule>
  </conditionalFormatting>
  <conditionalFormatting sqref="P23">
    <cfRule type="cellIs" dxfId="3" priority="495" operator="greaterThan">
      <formula>0</formula>
    </cfRule>
  </conditionalFormatting>
  <conditionalFormatting sqref="P24">
    <cfRule type="cellIs" dxfId="3" priority="496" operator="greaterThan">
      <formula>0</formula>
    </cfRule>
  </conditionalFormatting>
  <conditionalFormatting sqref="P25">
    <cfRule type="cellIs" dxfId="3" priority="497" operator="greaterThan">
      <formula>0</formula>
    </cfRule>
  </conditionalFormatting>
  <conditionalFormatting sqref="P26">
    <cfRule type="cellIs" dxfId="3" priority="498" operator="greaterThan">
      <formula>0</formula>
    </cfRule>
  </conditionalFormatting>
  <conditionalFormatting sqref="P27">
    <cfRule type="cellIs" dxfId="3" priority="499" operator="greaterThan">
      <formula>0</formula>
    </cfRule>
  </conditionalFormatting>
  <conditionalFormatting sqref="P28">
    <cfRule type="cellIs" dxfId="3" priority="500" operator="greaterThan">
      <formula>0</formula>
    </cfRule>
  </conditionalFormatting>
  <conditionalFormatting sqref="P29">
    <cfRule type="cellIs" dxfId="3" priority="501" operator="greaterThan">
      <formula>0</formula>
    </cfRule>
  </conditionalFormatting>
  <conditionalFormatting sqref="P30">
    <cfRule type="cellIs" dxfId="3" priority="502" operator="greaterThan">
      <formula>0</formula>
    </cfRule>
  </conditionalFormatting>
  <conditionalFormatting sqref="P31">
    <cfRule type="cellIs" dxfId="3" priority="503" operator="greaterThan">
      <formula>0</formula>
    </cfRule>
  </conditionalFormatting>
  <conditionalFormatting sqref="P32">
    <cfRule type="cellIs" dxfId="3" priority="504" operator="greaterThan">
      <formula>0</formula>
    </cfRule>
  </conditionalFormatting>
  <conditionalFormatting sqref="P33">
    <cfRule type="cellIs" dxfId="3" priority="505" operator="greaterThan">
      <formula>0</formula>
    </cfRule>
  </conditionalFormatting>
  <conditionalFormatting sqref="P34">
    <cfRule type="cellIs" dxfId="3" priority="506" operator="greaterThan">
      <formula>0</formula>
    </cfRule>
  </conditionalFormatting>
  <conditionalFormatting sqref="P35">
    <cfRule type="cellIs" dxfId="3" priority="507" operator="greaterThan">
      <formula>0</formula>
    </cfRule>
  </conditionalFormatting>
  <conditionalFormatting sqref="P36">
    <cfRule type="cellIs" dxfId="3" priority="508" operator="greaterThan">
      <formula>0</formula>
    </cfRule>
  </conditionalFormatting>
  <conditionalFormatting sqref="P37">
    <cfRule type="cellIs" dxfId="3" priority="509" operator="greaterThan">
      <formula>0</formula>
    </cfRule>
  </conditionalFormatting>
  <conditionalFormatting sqref="P38">
    <cfRule type="cellIs" dxfId="3" priority="510" operator="greaterThan">
      <formula>0</formula>
    </cfRule>
  </conditionalFormatting>
  <conditionalFormatting sqref="P39">
    <cfRule type="cellIs" dxfId="3" priority="511" operator="greaterThan">
      <formula>0</formula>
    </cfRule>
  </conditionalFormatting>
  <conditionalFormatting sqref="P40">
    <cfRule type="cellIs" dxfId="3" priority="512" operator="greaterThan">
      <formula>0</formula>
    </cfRule>
  </conditionalFormatting>
  <conditionalFormatting sqref="P41">
    <cfRule type="cellIs" dxfId="3" priority="513" operator="greaterThan">
      <formula>0</formula>
    </cfRule>
  </conditionalFormatting>
  <conditionalFormatting sqref="P42">
    <cfRule type="cellIs" dxfId="3" priority="514" operator="greaterThan">
      <formula>0</formula>
    </cfRule>
  </conditionalFormatting>
  <conditionalFormatting sqref="P43">
    <cfRule type="cellIs" dxfId="3" priority="515" operator="greaterThan">
      <formula>0</formula>
    </cfRule>
  </conditionalFormatting>
  <conditionalFormatting sqref="P44">
    <cfRule type="cellIs" dxfId="3" priority="516" operator="greaterThan">
      <formula>0</formula>
    </cfRule>
  </conditionalFormatting>
  <conditionalFormatting sqref="P45">
    <cfRule type="cellIs" dxfId="3" priority="517" operator="greaterThan">
      <formula>0</formula>
    </cfRule>
  </conditionalFormatting>
  <conditionalFormatting sqref="P46">
    <cfRule type="cellIs" dxfId="3" priority="518" operator="greaterThan">
      <formula>0</formula>
    </cfRule>
  </conditionalFormatting>
  <conditionalFormatting sqref="P47">
    <cfRule type="cellIs" dxfId="3" priority="519" operator="greaterThan">
      <formula>0</formula>
    </cfRule>
  </conditionalFormatting>
  <conditionalFormatting sqref="P48">
    <cfRule type="cellIs" dxfId="3" priority="520" operator="greaterThan">
      <formula>0</formula>
    </cfRule>
  </conditionalFormatting>
  <conditionalFormatting sqref="P49">
    <cfRule type="cellIs" dxfId="3" priority="521" operator="greaterThan">
      <formula>0</formula>
    </cfRule>
  </conditionalFormatting>
  <conditionalFormatting sqref="P50">
    <cfRule type="cellIs" dxfId="3" priority="522" operator="greaterThan">
      <formula>0</formula>
    </cfRule>
  </conditionalFormatting>
  <conditionalFormatting sqref="P51">
    <cfRule type="cellIs" dxfId="3" priority="523" operator="greaterThan">
      <formula>0</formula>
    </cfRule>
  </conditionalFormatting>
  <conditionalFormatting sqref="P52">
    <cfRule type="cellIs" dxfId="3" priority="524" operator="greaterThan">
      <formula>0</formula>
    </cfRule>
  </conditionalFormatting>
  <conditionalFormatting sqref="P53">
    <cfRule type="cellIs" dxfId="3" priority="525" operator="greaterThan">
      <formula>0</formula>
    </cfRule>
  </conditionalFormatting>
  <conditionalFormatting sqref="P54">
    <cfRule type="cellIs" dxfId="3" priority="526" operator="greaterThan">
      <formula>0</formula>
    </cfRule>
  </conditionalFormatting>
  <conditionalFormatting sqref="P55">
    <cfRule type="cellIs" dxfId="3" priority="527" operator="greaterThan">
      <formula>0</formula>
    </cfRule>
  </conditionalFormatting>
  <conditionalFormatting sqref="P56">
    <cfRule type="cellIs" dxfId="3" priority="528" operator="greaterThan">
      <formula>0</formula>
    </cfRule>
  </conditionalFormatting>
  <conditionalFormatting sqref="P57">
    <cfRule type="cellIs" dxfId="3" priority="529" operator="greaterThan">
      <formula>0</formula>
    </cfRule>
  </conditionalFormatting>
  <conditionalFormatting sqref="P58">
    <cfRule type="cellIs" dxfId="3" priority="530" operator="greaterThan">
      <formula>0</formula>
    </cfRule>
  </conditionalFormatting>
  <conditionalFormatting sqref="P59">
    <cfRule type="cellIs" dxfId="3" priority="531" operator="greaterThan">
      <formula>0</formula>
    </cfRule>
  </conditionalFormatting>
  <conditionalFormatting sqref="P60">
    <cfRule type="cellIs" dxfId="3" priority="532" operator="greaterThan">
      <formula>0</formula>
    </cfRule>
  </conditionalFormatting>
  <conditionalFormatting sqref="P61">
    <cfRule type="cellIs" dxfId="3" priority="533" operator="greaterThan">
      <formula>0</formula>
    </cfRule>
  </conditionalFormatting>
  <conditionalFormatting sqref="P62">
    <cfRule type="cellIs" dxfId="3" priority="534" operator="greaterThan">
      <formula>0</formula>
    </cfRule>
  </conditionalFormatting>
  <conditionalFormatting sqref="P63">
    <cfRule type="cellIs" dxfId="3" priority="535" operator="greaterThan">
      <formula>0</formula>
    </cfRule>
  </conditionalFormatting>
  <conditionalFormatting sqref="P64">
    <cfRule type="cellIs" dxfId="3" priority="536" operator="greaterThan">
      <formula>0</formula>
    </cfRule>
  </conditionalFormatting>
  <conditionalFormatting sqref="P65">
    <cfRule type="cellIs" dxfId="3" priority="537" operator="greaterThan">
      <formula>0</formula>
    </cfRule>
  </conditionalFormatting>
  <conditionalFormatting sqref="P66">
    <cfRule type="cellIs" dxfId="3" priority="538" operator="greaterThan">
      <formula>0</formula>
    </cfRule>
  </conditionalFormatting>
  <conditionalFormatting sqref="P67">
    <cfRule type="cellIs" dxfId="3" priority="539" operator="greaterThan">
      <formula>0</formula>
    </cfRule>
  </conditionalFormatting>
  <conditionalFormatting sqref="P68">
    <cfRule type="cellIs" dxfId="3" priority="540" operator="greaterThan">
      <formula>0</formula>
    </cfRule>
  </conditionalFormatting>
  <conditionalFormatting sqref="P69">
    <cfRule type="cellIs" dxfId="3" priority="541" operator="greaterThan">
      <formula>0</formula>
    </cfRule>
  </conditionalFormatting>
  <conditionalFormatting sqref="P70">
    <cfRule type="cellIs" dxfId="3" priority="542" operator="greaterThan">
      <formula>0</formula>
    </cfRule>
  </conditionalFormatting>
  <conditionalFormatting sqref="P71">
    <cfRule type="cellIs" dxfId="3" priority="543" operator="greaterThan">
      <formula>0</formula>
    </cfRule>
  </conditionalFormatting>
  <conditionalFormatting sqref="P72">
    <cfRule type="cellIs" dxfId="3" priority="544" operator="greaterThan">
      <formula>0</formula>
    </cfRule>
  </conditionalFormatting>
  <conditionalFormatting sqref="P73">
    <cfRule type="cellIs" dxfId="3" priority="545" operator="greaterThan">
      <formula>0</formula>
    </cfRule>
  </conditionalFormatting>
  <conditionalFormatting sqref="P74">
    <cfRule type="cellIs" dxfId="3" priority="546" operator="greaterThan">
      <formula>0</formula>
    </cfRule>
  </conditionalFormatting>
  <conditionalFormatting sqref="P75">
    <cfRule type="cellIs" dxfId="3" priority="547" operator="greaterThan">
      <formula>0</formula>
    </cfRule>
  </conditionalFormatting>
  <conditionalFormatting sqref="P76">
    <cfRule type="cellIs" dxfId="3" priority="548" operator="greaterThan">
      <formula>0</formula>
    </cfRule>
  </conditionalFormatting>
  <conditionalFormatting sqref="P77">
    <cfRule type="cellIs" dxfId="3" priority="549" operator="greaterThan">
      <formula>0</formula>
    </cfRule>
  </conditionalFormatting>
  <conditionalFormatting sqref="P78">
    <cfRule type="cellIs" dxfId="3" priority="550" operator="greaterThan">
      <formula>0</formula>
    </cfRule>
  </conditionalFormatting>
  <conditionalFormatting sqref="P79">
    <cfRule type="cellIs" dxfId="3" priority="551" operator="greaterThan">
      <formula>0</formula>
    </cfRule>
  </conditionalFormatting>
  <conditionalFormatting sqref="P80">
    <cfRule type="cellIs" dxfId="3" priority="552" operator="greaterThan">
      <formula>0</formula>
    </cfRule>
  </conditionalFormatting>
  <conditionalFormatting sqref="P81">
    <cfRule type="cellIs" dxfId="3" priority="553" operator="greaterThan">
      <formula>0</formula>
    </cfRule>
  </conditionalFormatting>
  <conditionalFormatting sqref="P82">
    <cfRule type="cellIs" dxfId="3" priority="554" operator="greaterThan">
      <formula>0</formula>
    </cfRule>
  </conditionalFormatting>
  <conditionalFormatting sqref="P83">
    <cfRule type="cellIs" dxfId="3" priority="555" operator="greaterThan">
      <formula>0</formula>
    </cfRule>
  </conditionalFormatting>
  <conditionalFormatting sqref="P84">
    <cfRule type="cellIs" dxfId="3" priority="556" operator="greaterThan">
      <formula>0</formula>
    </cfRule>
  </conditionalFormatting>
  <conditionalFormatting sqref="P85">
    <cfRule type="cellIs" dxfId="3" priority="557" operator="greaterThan">
      <formula>0</formula>
    </cfRule>
  </conditionalFormatting>
  <conditionalFormatting sqref="P86">
    <cfRule type="cellIs" dxfId="3" priority="558" operator="greaterThan">
      <formula>0</formula>
    </cfRule>
  </conditionalFormatting>
  <conditionalFormatting sqref="P87">
    <cfRule type="cellIs" dxfId="3" priority="559" operator="greaterThan">
      <formula>0</formula>
    </cfRule>
  </conditionalFormatting>
  <conditionalFormatting sqref="P88">
    <cfRule type="cellIs" dxfId="3" priority="560" operator="greaterThan">
      <formula>0</formula>
    </cfRule>
  </conditionalFormatting>
  <conditionalFormatting sqref="P89">
    <cfRule type="cellIs" dxfId="3" priority="561" operator="greaterThan">
      <formula>0</formula>
    </cfRule>
  </conditionalFormatting>
  <conditionalFormatting sqref="P90">
    <cfRule type="cellIs" dxfId="3" priority="562" operator="greaterThan">
      <formula>0</formula>
    </cfRule>
  </conditionalFormatting>
  <conditionalFormatting sqref="P91">
    <cfRule type="cellIs" dxfId="3" priority="563" operator="greaterThan">
      <formula>0</formula>
    </cfRule>
  </conditionalFormatting>
  <conditionalFormatting sqref="P92">
    <cfRule type="cellIs" dxfId="3" priority="564" operator="greaterThan">
      <formula>0</formula>
    </cfRule>
  </conditionalFormatting>
  <conditionalFormatting sqref="P93">
    <cfRule type="cellIs" dxfId="3" priority="565" operator="greaterThan">
      <formula>0</formula>
    </cfRule>
  </conditionalFormatting>
  <conditionalFormatting sqref="P94">
    <cfRule type="cellIs" dxfId="3" priority="566" operator="greaterThan">
      <formula>0</formula>
    </cfRule>
  </conditionalFormatting>
  <conditionalFormatting sqref="P95">
    <cfRule type="cellIs" dxfId="3" priority="567" operator="greaterThan">
      <formula>0</formula>
    </cfRule>
  </conditionalFormatting>
  <conditionalFormatting sqref="P96">
    <cfRule type="cellIs" dxfId="3" priority="568" operator="greaterThan">
      <formula>0</formula>
    </cfRule>
  </conditionalFormatting>
  <conditionalFormatting sqref="P97">
    <cfRule type="cellIs" dxfId="3" priority="569" operator="greaterThan">
      <formula>0</formula>
    </cfRule>
  </conditionalFormatting>
  <conditionalFormatting sqref="P98">
    <cfRule type="cellIs" dxfId="3" priority="570" operator="greaterThan">
      <formula>0</formula>
    </cfRule>
  </conditionalFormatting>
  <conditionalFormatting sqref="P99">
    <cfRule type="cellIs" dxfId="3" priority="571" operator="greaterThan">
      <formula>0</formula>
    </cfRule>
  </conditionalFormatting>
  <conditionalFormatting sqref="P100">
    <cfRule type="cellIs" dxfId="3" priority="572" operator="greaterThan">
      <formula>0</formula>
    </cfRule>
  </conditionalFormatting>
  <conditionalFormatting sqref="P101">
    <cfRule type="cellIs" dxfId="3" priority="573" operator="greaterThan">
      <formula>0</formula>
    </cfRule>
  </conditionalFormatting>
  <conditionalFormatting sqref="P102">
    <cfRule type="cellIs" dxfId="3" priority="574" operator="greaterThan">
      <formula>0</formula>
    </cfRule>
  </conditionalFormatting>
  <conditionalFormatting sqref="P103">
    <cfRule type="cellIs" dxfId="3" priority="575" operator="greaterThan">
      <formula>0</formula>
    </cfRule>
  </conditionalFormatting>
  <conditionalFormatting sqref="Q8">
    <cfRule type="cellIs" dxfId="3" priority="576" operator="greaterThan">
      <formula>0</formula>
    </cfRule>
  </conditionalFormatting>
  <conditionalFormatting sqref="Q9">
    <cfRule type="cellIs" dxfId="3" priority="577" operator="greaterThan">
      <formula>0</formula>
    </cfRule>
  </conditionalFormatting>
  <conditionalFormatting sqref="Q10">
    <cfRule type="cellIs" dxfId="3" priority="578" operator="greaterThan">
      <formula>0</formula>
    </cfRule>
  </conditionalFormatting>
  <conditionalFormatting sqref="Q11">
    <cfRule type="cellIs" dxfId="3" priority="579" operator="greaterThan">
      <formula>0</formula>
    </cfRule>
  </conditionalFormatting>
  <conditionalFormatting sqref="Q12">
    <cfRule type="cellIs" dxfId="3" priority="580" operator="greaterThan">
      <formula>0</formula>
    </cfRule>
  </conditionalFormatting>
  <conditionalFormatting sqref="Q13">
    <cfRule type="cellIs" dxfId="3" priority="581" operator="greaterThan">
      <formula>0</formula>
    </cfRule>
  </conditionalFormatting>
  <conditionalFormatting sqref="Q14">
    <cfRule type="cellIs" dxfId="3" priority="582" operator="greaterThan">
      <formula>0</formula>
    </cfRule>
  </conditionalFormatting>
  <conditionalFormatting sqref="Q15">
    <cfRule type="cellIs" dxfId="3" priority="583" operator="greaterThan">
      <formula>0</formula>
    </cfRule>
  </conditionalFormatting>
  <conditionalFormatting sqref="Q16">
    <cfRule type="cellIs" dxfId="3" priority="584" operator="greaterThan">
      <formula>0</formula>
    </cfRule>
  </conditionalFormatting>
  <conditionalFormatting sqref="Q17">
    <cfRule type="cellIs" dxfId="3" priority="585" operator="greaterThan">
      <formula>0</formula>
    </cfRule>
  </conditionalFormatting>
  <conditionalFormatting sqref="Q18">
    <cfRule type="cellIs" dxfId="3" priority="586" operator="greaterThan">
      <formula>0</formula>
    </cfRule>
  </conditionalFormatting>
  <conditionalFormatting sqref="Q19">
    <cfRule type="cellIs" dxfId="3" priority="587" operator="greaterThan">
      <formula>0</formula>
    </cfRule>
  </conditionalFormatting>
  <conditionalFormatting sqref="Q20">
    <cfRule type="cellIs" dxfId="3" priority="588" operator="greaterThan">
      <formula>0</formula>
    </cfRule>
  </conditionalFormatting>
  <conditionalFormatting sqref="Q21">
    <cfRule type="cellIs" dxfId="3" priority="589" operator="greaterThan">
      <formula>0</formula>
    </cfRule>
  </conditionalFormatting>
  <conditionalFormatting sqref="Q22">
    <cfRule type="cellIs" dxfId="3" priority="590" operator="greaterThan">
      <formula>0</formula>
    </cfRule>
  </conditionalFormatting>
  <conditionalFormatting sqref="Q23">
    <cfRule type="cellIs" dxfId="3" priority="591" operator="greaterThan">
      <formula>0</formula>
    </cfRule>
  </conditionalFormatting>
  <conditionalFormatting sqref="Q24">
    <cfRule type="cellIs" dxfId="3" priority="592" operator="greaterThan">
      <formula>0</formula>
    </cfRule>
  </conditionalFormatting>
  <conditionalFormatting sqref="Q25">
    <cfRule type="cellIs" dxfId="3" priority="593" operator="greaterThan">
      <formula>0</formula>
    </cfRule>
  </conditionalFormatting>
  <conditionalFormatting sqref="Q26">
    <cfRule type="cellIs" dxfId="3" priority="594" operator="greaterThan">
      <formula>0</formula>
    </cfRule>
  </conditionalFormatting>
  <conditionalFormatting sqref="Q27">
    <cfRule type="cellIs" dxfId="3" priority="595" operator="greaterThan">
      <formula>0</formula>
    </cfRule>
  </conditionalFormatting>
  <conditionalFormatting sqref="Q28">
    <cfRule type="cellIs" dxfId="3" priority="596" operator="greaterThan">
      <formula>0</formula>
    </cfRule>
  </conditionalFormatting>
  <conditionalFormatting sqref="Q29">
    <cfRule type="cellIs" dxfId="3" priority="597" operator="greaterThan">
      <formula>0</formula>
    </cfRule>
  </conditionalFormatting>
  <conditionalFormatting sqref="Q30">
    <cfRule type="cellIs" dxfId="3" priority="598" operator="greaterThan">
      <formula>0</formula>
    </cfRule>
  </conditionalFormatting>
  <conditionalFormatting sqref="Q31">
    <cfRule type="cellIs" dxfId="3" priority="599" operator="greaterThan">
      <formula>0</formula>
    </cfRule>
  </conditionalFormatting>
  <conditionalFormatting sqref="Q32">
    <cfRule type="cellIs" dxfId="3" priority="600" operator="greaterThan">
      <formula>0</formula>
    </cfRule>
  </conditionalFormatting>
  <conditionalFormatting sqref="Q33">
    <cfRule type="cellIs" dxfId="3" priority="601" operator="greaterThan">
      <formula>0</formula>
    </cfRule>
  </conditionalFormatting>
  <conditionalFormatting sqref="Q34">
    <cfRule type="cellIs" dxfId="3" priority="602" operator="greaterThan">
      <formula>0</formula>
    </cfRule>
  </conditionalFormatting>
  <conditionalFormatting sqref="Q35">
    <cfRule type="cellIs" dxfId="3" priority="603" operator="greaterThan">
      <formula>0</formula>
    </cfRule>
  </conditionalFormatting>
  <conditionalFormatting sqref="Q36">
    <cfRule type="cellIs" dxfId="3" priority="604" operator="greaterThan">
      <formula>0</formula>
    </cfRule>
  </conditionalFormatting>
  <conditionalFormatting sqref="Q37">
    <cfRule type="cellIs" dxfId="3" priority="605" operator="greaterThan">
      <formula>0</formula>
    </cfRule>
  </conditionalFormatting>
  <conditionalFormatting sqref="Q38">
    <cfRule type="cellIs" dxfId="3" priority="606" operator="greaterThan">
      <formula>0</formula>
    </cfRule>
  </conditionalFormatting>
  <conditionalFormatting sqref="Q39">
    <cfRule type="cellIs" dxfId="3" priority="607" operator="greaterThan">
      <formula>0</formula>
    </cfRule>
  </conditionalFormatting>
  <conditionalFormatting sqref="Q40">
    <cfRule type="cellIs" dxfId="3" priority="608" operator="greaterThan">
      <formula>0</formula>
    </cfRule>
  </conditionalFormatting>
  <conditionalFormatting sqref="Q41">
    <cfRule type="cellIs" dxfId="3" priority="609" operator="greaterThan">
      <formula>0</formula>
    </cfRule>
  </conditionalFormatting>
  <conditionalFormatting sqref="Q42">
    <cfRule type="cellIs" dxfId="3" priority="610" operator="greaterThan">
      <formula>0</formula>
    </cfRule>
  </conditionalFormatting>
  <conditionalFormatting sqref="Q43">
    <cfRule type="cellIs" dxfId="3" priority="611" operator="greaterThan">
      <formula>0</formula>
    </cfRule>
  </conditionalFormatting>
  <conditionalFormatting sqref="Q44">
    <cfRule type="cellIs" dxfId="3" priority="612" operator="greaterThan">
      <formula>0</formula>
    </cfRule>
  </conditionalFormatting>
  <conditionalFormatting sqref="Q45">
    <cfRule type="cellIs" dxfId="3" priority="613" operator="greaterThan">
      <formula>0</formula>
    </cfRule>
  </conditionalFormatting>
  <conditionalFormatting sqref="Q46">
    <cfRule type="cellIs" dxfId="3" priority="614" operator="greaterThan">
      <formula>0</formula>
    </cfRule>
  </conditionalFormatting>
  <conditionalFormatting sqref="Q47">
    <cfRule type="cellIs" dxfId="3" priority="615" operator="greaterThan">
      <formula>0</formula>
    </cfRule>
  </conditionalFormatting>
  <conditionalFormatting sqref="Q48">
    <cfRule type="cellIs" dxfId="3" priority="616" operator="greaterThan">
      <formula>0</formula>
    </cfRule>
  </conditionalFormatting>
  <conditionalFormatting sqref="Q49">
    <cfRule type="cellIs" dxfId="3" priority="617" operator="greaterThan">
      <formula>0</formula>
    </cfRule>
  </conditionalFormatting>
  <conditionalFormatting sqref="Q50">
    <cfRule type="cellIs" dxfId="3" priority="618" operator="greaterThan">
      <formula>0</formula>
    </cfRule>
  </conditionalFormatting>
  <conditionalFormatting sqref="Q51">
    <cfRule type="cellIs" dxfId="3" priority="619" operator="greaterThan">
      <formula>0</formula>
    </cfRule>
  </conditionalFormatting>
  <conditionalFormatting sqref="Q52">
    <cfRule type="cellIs" dxfId="3" priority="620" operator="greaterThan">
      <formula>0</formula>
    </cfRule>
  </conditionalFormatting>
  <conditionalFormatting sqref="Q53">
    <cfRule type="cellIs" dxfId="3" priority="621" operator="greaterThan">
      <formula>0</formula>
    </cfRule>
  </conditionalFormatting>
  <conditionalFormatting sqref="Q54">
    <cfRule type="cellIs" dxfId="3" priority="622" operator="greaterThan">
      <formula>0</formula>
    </cfRule>
  </conditionalFormatting>
  <conditionalFormatting sqref="Q55">
    <cfRule type="cellIs" dxfId="3" priority="623" operator="greaterThan">
      <formula>0</formula>
    </cfRule>
  </conditionalFormatting>
  <conditionalFormatting sqref="Q56">
    <cfRule type="cellIs" dxfId="3" priority="624" operator="greaterThan">
      <formula>0</formula>
    </cfRule>
  </conditionalFormatting>
  <conditionalFormatting sqref="Q57">
    <cfRule type="cellIs" dxfId="3" priority="625" operator="greaterThan">
      <formula>0</formula>
    </cfRule>
  </conditionalFormatting>
  <conditionalFormatting sqref="Q58">
    <cfRule type="cellIs" dxfId="3" priority="626" operator="greaterThan">
      <formula>0</formula>
    </cfRule>
  </conditionalFormatting>
  <conditionalFormatting sqref="Q59">
    <cfRule type="cellIs" dxfId="3" priority="627" operator="greaterThan">
      <formula>0</formula>
    </cfRule>
  </conditionalFormatting>
  <conditionalFormatting sqref="Q60">
    <cfRule type="cellIs" dxfId="3" priority="628" operator="greaterThan">
      <formula>0</formula>
    </cfRule>
  </conditionalFormatting>
  <conditionalFormatting sqref="Q61">
    <cfRule type="cellIs" dxfId="3" priority="629" operator="greaterThan">
      <formula>0</formula>
    </cfRule>
  </conditionalFormatting>
  <conditionalFormatting sqref="Q62">
    <cfRule type="cellIs" dxfId="3" priority="630" operator="greaterThan">
      <formula>0</formula>
    </cfRule>
  </conditionalFormatting>
  <conditionalFormatting sqref="Q63">
    <cfRule type="cellIs" dxfId="3" priority="631" operator="greaterThan">
      <formula>0</formula>
    </cfRule>
  </conditionalFormatting>
  <conditionalFormatting sqref="Q64">
    <cfRule type="cellIs" dxfId="3" priority="632" operator="greaterThan">
      <formula>0</formula>
    </cfRule>
  </conditionalFormatting>
  <conditionalFormatting sqref="Q65">
    <cfRule type="cellIs" dxfId="3" priority="633" operator="greaterThan">
      <formula>0</formula>
    </cfRule>
  </conditionalFormatting>
  <conditionalFormatting sqref="Q66">
    <cfRule type="cellIs" dxfId="3" priority="634" operator="greaterThan">
      <formula>0</formula>
    </cfRule>
  </conditionalFormatting>
  <conditionalFormatting sqref="Q67">
    <cfRule type="cellIs" dxfId="3" priority="635" operator="greaterThan">
      <formula>0</formula>
    </cfRule>
  </conditionalFormatting>
  <conditionalFormatting sqref="Q68">
    <cfRule type="cellIs" dxfId="3" priority="636" operator="greaterThan">
      <formula>0</formula>
    </cfRule>
  </conditionalFormatting>
  <conditionalFormatting sqref="Q69">
    <cfRule type="cellIs" dxfId="3" priority="637" operator="greaterThan">
      <formula>0</formula>
    </cfRule>
  </conditionalFormatting>
  <conditionalFormatting sqref="Q70">
    <cfRule type="cellIs" dxfId="3" priority="638" operator="greaterThan">
      <formula>0</formula>
    </cfRule>
  </conditionalFormatting>
  <conditionalFormatting sqref="Q71">
    <cfRule type="cellIs" dxfId="3" priority="639" operator="greaterThan">
      <formula>0</formula>
    </cfRule>
  </conditionalFormatting>
  <conditionalFormatting sqref="Q72">
    <cfRule type="cellIs" dxfId="3" priority="640" operator="greaterThan">
      <formula>0</formula>
    </cfRule>
  </conditionalFormatting>
  <conditionalFormatting sqref="Q73">
    <cfRule type="cellIs" dxfId="3" priority="641" operator="greaterThan">
      <formula>0</formula>
    </cfRule>
  </conditionalFormatting>
  <conditionalFormatting sqref="Q74">
    <cfRule type="cellIs" dxfId="3" priority="642" operator="greaterThan">
      <formula>0</formula>
    </cfRule>
  </conditionalFormatting>
  <conditionalFormatting sqref="Q75">
    <cfRule type="cellIs" dxfId="3" priority="643" operator="greaterThan">
      <formula>0</formula>
    </cfRule>
  </conditionalFormatting>
  <conditionalFormatting sqref="Q76">
    <cfRule type="cellIs" dxfId="3" priority="644" operator="greaterThan">
      <formula>0</formula>
    </cfRule>
  </conditionalFormatting>
  <conditionalFormatting sqref="Q77">
    <cfRule type="cellIs" dxfId="3" priority="645" operator="greaterThan">
      <formula>0</formula>
    </cfRule>
  </conditionalFormatting>
  <conditionalFormatting sqref="Q78">
    <cfRule type="cellIs" dxfId="3" priority="646" operator="greaterThan">
      <formula>0</formula>
    </cfRule>
  </conditionalFormatting>
  <conditionalFormatting sqref="Q79">
    <cfRule type="cellIs" dxfId="3" priority="647" operator="greaterThan">
      <formula>0</formula>
    </cfRule>
  </conditionalFormatting>
  <conditionalFormatting sqref="Q80">
    <cfRule type="cellIs" dxfId="3" priority="648" operator="greaterThan">
      <formula>0</formula>
    </cfRule>
  </conditionalFormatting>
  <conditionalFormatting sqref="Q81">
    <cfRule type="cellIs" dxfId="3" priority="649" operator="greaterThan">
      <formula>0</formula>
    </cfRule>
  </conditionalFormatting>
  <conditionalFormatting sqref="Q82">
    <cfRule type="cellIs" dxfId="3" priority="650" operator="greaterThan">
      <formula>0</formula>
    </cfRule>
  </conditionalFormatting>
  <conditionalFormatting sqref="Q83">
    <cfRule type="cellIs" dxfId="3" priority="651" operator="greaterThan">
      <formula>0</formula>
    </cfRule>
  </conditionalFormatting>
  <conditionalFormatting sqref="Q84">
    <cfRule type="cellIs" dxfId="3" priority="652" operator="greaterThan">
      <formula>0</formula>
    </cfRule>
  </conditionalFormatting>
  <conditionalFormatting sqref="Q85">
    <cfRule type="cellIs" dxfId="3" priority="653" operator="greaterThan">
      <formula>0</formula>
    </cfRule>
  </conditionalFormatting>
  <conditionalFormatting sqref="Q86">
    <cfRule type="cellIs" dxfId="3" priority="654" operator="greaterThan">
      <formula>0</formula>
    </cfRule>
  </conditionalFormatting>
  <conditionalFormatting sqref="Q87">
    <cfRule type="cellIs" dxfId="3" priority="655" operator="greaterThan">
      <formula>0</formula>
    </cfRule>
  </conditionalFormatting>
  <conditionalFormatting sqref="Q88">
    <cfRule type="cellIs" dxfId="3" priority="656" operator="greaterThan">
      <formula>0</formula>
    </cfRule>
  </conditionalFormatting>
  <conditionalFormatting sqref="Q89">
    <cfRule type="cellIs" dxfId="3" priority="657" operator="greaterThan">
      <formula>0</formula>
    </cfRule>
  </conditionalFormatting>
  <conditionalFormatting sqref="Q90">
    <cfRule type="cellIs" dxfId="3" priority="658" operator="greaterThan">
      <formula>0</formula>
    </cfRule>
  </conditionalFormatting>
  <conditionalFormatting sqref="Q91">
    <cfRule type="cellIs" dxfId="3" priority="659" operator="greaterThan">
      <formula>0</formula>
    </cfRule>
  </conditionalFormatting>
  <conditionalFormatting sqref="Q92">
    <cfRule type="cellIs" dxfId="3" priority="660" operator="greaterThan">
      <formula>0</formula>
    </cfRule>
  </conditionalFormatting>
  <conditionalFormatting sqref="Q93">
    <cfRule type="cellIs" dxfId="3" priority="661" operator="greaterThan">
      <formula>0</formula>
    </cfRule>
  </conditionalFormatting>
  <conditionalFormatting sqref="Q94">
    <cfRule type="cellIs" dxfId="3" priority="662" operator="greaterThan">
      <formula>0</formula>
    </cfRule>
  </conditionalFormatting>
  <conditionalFormatting sqref="Q95">
    <cfRule type="cellIs" dxfId="3" priority="663" operator="greaterThan">
      <formula>0</formula>
    </cfRule>
  </conditionalFormatting>
  <conditionalFormatting sqref="Q96">
    <cfRule type="cellIs" dxfId="3" priority="664" operator="greaterThan">
      <formula>0</formula>
    </cfRule>
  </conditionalFormatting>
  <conditionalFormatting sqref="Q97">
    <cfRule type="cellIs" dxfId="3" priority="665" operator="greaterThan">
      <formula>0</formula>
    </cfRule>
  </conditionalFormatting>
  <conditionalFormatting sqref="Q98">
    <cfRule type="cellIs" dxfId="3" priority="666" operator="greaterThan">
      <formula>0</formula>
    </cfRule>
  </conditionalFormatting>
  <conditionalFormatting sqref="Q99">
    <cfRule type="cellIs" dxfId="3" priority="667" operator="greaterThan">
      <formula>0</formula>
    </cfRule>
  </conditionalFormatting>
  <conditionalFormatting sqref="Q100">
    <cfRule type="cellIs" dxfId="3" priority="668" operator="greaterThan">
      <formula>0</formula>
    </cfRule>
  </conditionalFormatting>
  <conditionalFormatting sqref="Q101">
    <cfRule type="cellIs" dxfId="3" priority="669" operator="greaterThan">
      <formula>0</formula>
    </cfRule>
  </conditionalFormatting>
  <conditionalFormatting sqref="Q102">
    <cfRule type="cellIs" dxfId="3" priority="670" operator="greaterThan">
      <formula>0</formula>
    </cfRule>
  </conditionalFormatting>
  <conditionalFormatting sqref="Q103">
    <cfRule type="cellIs" dxfId="3" priority="671" operator="greaterThan">
      <formula>0</formula>
    </cfRule>
  </conditionalFormatting>
  <conditionalFormatting sqref="G8">
    <cfRule type="cellIs" dxfId="4" priority="672" operator="greaterThan">
      <formula>250</formula>
    </cfRule>
  </conditionalFormatting>
  <conditionalFormatting sqref="G8">
    <cfRule type="cellIs" dxfId="5" priority="673" operator="greaterThan">
      <formula>200</formula>
    </cfRule>
  </conditionalFormatting>
  <conditionalFormatting sqref="G8">
    <cfRule type="cellIs" dxfId="6" priority="674" operator="greaterThan">
      <formula>150</formula>
    </cfRule>
  </conditionalFormatting>
  <conditionalFormatting sqref="G9">
    <cfRule type="cellIs" dxfId="4" priority="675" operator="greaterThan">
      <formula>250</formula>
    </cfRule>
  </conditionalFormatting>
  <conditionalFormatting sqref="G9">
    <cfRule type="cellIs" dxfId="5" priority="676" operator="greaterThan">
      <formula>200</formula>
    </cfRule>
  </conditionalFormatting>
  <conditionalFormatting sqref="G9">
    <cfRule type="cellIs" dxfId="6" priority="677" operator="greaterThan">
      <formula>150</formula>
    </cfRule>
  </conditionalFormatting>
  <conditionalFormatting sqref="G10">
    <cfRule type="cellIs" dxfId="4" priority="678" operator="greaterThan">
      <formula>250</formula>
    </cfRule>
  </conditionalFormatting>
  <conditionalFormatting sqref="G10">
    <cfRule type="cellIs" dxfId="5" priority="679" operator="greaterThan">
      <formula>200</formula>
    </cfRule>
  </conditionalFormatting>
  <conditionalFormatting sqref="G10">
    <cfRule type="cellIs" dxfId="6" priority="680" operator="greaterThan">
      <formula>150</formula>
    </cfRule>
  </conditionalFormatting>
  <conditionalFormatting sqref="G11">
    <cfRule type="cellIs" dxfId="4" priority="681" operator="greaterThan">
      <formula>250</formula>
    </cfRule>
  </conditionalFormatting>
  <conditionalFormatting sqref="G11">
    <cfRule type="cellIs" dxfId="5" priority="682" operator="greaterThan">
      <formula>200</formula>
    </cfRule>
  </conditionalFormatting>
  <conditionalFormatting sqref="G11">
    <cfRule type="cellIs" dxfId="6" priority="683" operator="greaterThan">
      <formula>150</formula>
    </cfRule>
  </conditionalFormatting>
  <conditionalFormatting sqref="G12">
    <cfRule type="cellIs" dxfId="4" priority="684" operator="greaterThan">
      <formula>250</formula>
    </cfRule>
  </conditionalFormatting>
  <conditionalFormatting sqref="G12">
    <cfRule type="cellIs" dxfId="5" priority="685" operator="greaterThan">
      <formula>200</formula>
    </cfRule>
  </conditionalFormatting>
  <conditionalFormatting sqref="G12">
    <cfRule type="cellIs" dxfId="6" priority="686" operator="greaterThan">
      <formula>150</formula>
    </cfRule>
  </conditionalFormatting>
  <conditionalFormatting sqref="G13">
    <cfRule type="cellIs" dxfId="4" priority="687" operator="greaterThan">
      <formula>250</formula>
    </cfRule>
  </conditionalFormatting>
  <conditionalFormatting sqref="G13">
    <cfRule type="cellIs" dxfId="5" priority="688" operator="greaterThan">
      <formula>200</formula>
    </cfRule>
  </conditionalFormatting>
  <conditionalFormatting sqref="G13">
    <cfRule type="cellIs" dxfId="6" priority="689" operator="greaterThan">
      <formula>150</formula>
    </cfRule>
  </conditionalFormatting>
  <conditionalFormatting sqref="G14">
    <cfRule type="cellIs" dxfId="4" priority="690" operator="greaterThan">
      <formula>250</formula>
    </cfRule>
  </conditionalFormatting>
  <conditionalFormatting sqref="G14">
    <cfRule type="cellIs" dxfId="5" priority="691" operator="greaterThan">
      <formula>200</formula>
    </cfRule>
  </conditionalFormatting>
  <conditionalFormatting sqref="G14">
    <cfRule type="cellIs" dxfId="6" priority="692" operator="greaterThan">
      <formula>150</formula>
    </cfRule>
  </conditionalFormatting>
  <conditionalFormatting sqref="G15">
    <cfRule type="cellIs" dxfId="4" priority="693" operator="greaterThan">
      <formula>250</formula>
    </cfRule>
  </conditionalFormatting>
  <conditionalFormatting sqref="G15">
    <cfRule type="cellIs" dxfId="5" priority="694" operator="greaterThan">
      <formula>200</formula>
    </cfRule>
  </conditionalFormatting>
  <conditionalFormatting sqref="G15">
    <cfRule type="cellIs" dxfId="6" priority="695" operator="greaterThan">
      <formula>150</formula>
    </cfRule>
  </conditionalFormatting>
  <conditionalFormatting sqref="G16">
    <cfRule type="cellIs" dxfId="4" priority="696" operator="greaterThan">
      <formula>250</formula>
    </cfRule>
  </conditionalFormatting>
  <conditionalFormatting sqref="G16">
    <cfRule type="cellIs" dxfId="5" priority="697" operator="greaterThan">
      <formula>200</formula>
    </cfRule>
  </conditionalFormatting>
  <conditionalFormatting sqref="G16">
    <cfRule type="cellIs" dxfId="6" priority="698" operator="greaterThan">
      <formula>150</formula>
    </cfRule>
  </conditionalFormatting>
  <conditionalFormatting sqref="G17">
    <cfRule type="cellIs" dxfId="4" priority="699" operator="greaterThan">
      <formula>250</formula>
    </cfRule>
  </conditionalFormatting>
  <conditionalFormatting sqref="G17">
    <cfRule type="cellIs" dxfId="5" priority="700" operator="greaterThan">
      <formula>200</formula>
    </cfRule>
  </conditionalFormatting>
  <conditionalFormatting sqref="G17">
    <cfRule type="cellIs" dxfId="6" priority="701" operator="greaterThan">
      <formula>150</formula>
    </cfRule>
  </conditionalFormatting>
  <conditionalFormatting sqref="G18">
    <cfRule type="cellIs" dxfId="4" priority="702" operator="greaterThan">
      <formula>250</formula>
    </cfRule>
  </conditionalFormatting>
  <conditionalFormatting sqref="G18">
    <cfRule type="cellIs" dxfId="5" priority="703" operator="greaterThan">
      <formula>200</formula>
    </cfRule>
  </conditionalFormatting>
  <conditionalFormatting sqref="G18">
    <cfRule type="cellIs" dxfId="6" priority="704" operator="greaterThan">
      <formula>150</formula>
    </cfRule>
  </conditionalFormatting>
  <conditionalFormatting sqref="G19">
    <cfRule type="cellIs" dxfId="4" priority="705" operator="greaterThan">
      <formula>250</formula>
    </cfRule>
  </conditionalFormatting>
  <conditionalFormatting sqref="G19">
    <cfRule type="cellIs" dxfId="5" priority="706" operator="greaterThan">
      <formula>200</formula>
    </cfRule>
  </conditionalFormatting>
  <conditionalFormatting sqref="G19">
    <cfRule type="cellIs" dxfId="6" priority="707" operator="greaterThan">
      <formula>150</formula>
    </cfRule>
  </conditionalFormatting>
  <conditionalFormatting sqref="G20">
    <cfRule type="cellIs" dxfId="4" priority="708" operator="greaterThan">
      <formula>250</formula>
    </cfRule>
  </conditionalFormatting>
  <conditionalFormatting sqref="G20">
    <cfRule type="cellIs" dxfId="5" priority="709" operator="greaterThan">
      <formula>200</formula>
    </cfRule>
  </conditionalFormatting>
  <conditionalFormatting sqref="G20">
    <cfRule type="cellIs" dxfId="6" priority="710" operator="greaterThan">
      <formula>150</formula>
    </cfRule>
  </conditionalFormatting>
  <conditionalFormatting sqref="G21">
    <cfRule type="cellIs" dxfId="4" priority="711" operator="greaterThan">
      <formula>250</formula>
    </cfRule>
  </conditionalFormatting>
  <conditionalFormatting sqref="G21">
    <cfRule type="cellIs" dxfId="5" priority="712" operator="greaterThan">
      <formula>200</formula>
    </cfRule>
  </conditionalFormatting>
  <conditionalFormatting sqref="G21">
    <cfRule type="cellIs" dxfId="6" priority="713" operator="greaterThan">
      <formula>150</formula>
    </cfRule>
  </conditionalFormatting>
  <conditionalFormatting sqref="G22">
    <cfRule type="cellIs" dxfId="4" priority="714" operator="greaterThan">
      <formula>250</formula>
    </cfRule>
  </conditionalFormatting>
  <conditionalFormatting sqref="G22">
    <cfRule type="cellIs" dxfId="5" priority="715" operator="greaterThan">
      <formula>200</formula>
    </cfRule>
  </conditionalFormatting>
  <conditionalFormatting sqref="G22">
    <cfRule type="cellIs" dxfId="6" priority="716" operator="greaterThan">
      <formula>150</formula>
    </cfRule>
  </conditionalFormatting>
  <conditionalFormatting sqref="G23">
    <cfRule type="cellIs" dxfId="4" priority="717" operator="greaterThan">
      <formula>250</formula>
    </cfRule>
  </conditionalFormatting>
  <conditionalFormatting sqref="G23">
    <cfRule type="cellIs" dxfId="5" priority="718" operator="greaterThan">
      <formula>200</formula>
    </cfRule>
  </conditionalFormatting>
  <conditionalFormatting sqref="G23">
    <cfRule type="cellIs" dxfId="6" priority="719" operator="greaterThan">
      <formula>150</formula>
    </cfRule>
  </conditionalFormatting>
  <conditionalFormatting sqref="G24">
    <cfRule type="cellIs" dxfId="4" priority="720" operator="greaterThan">
      <formula>250</formula>
    </cfRule>
  </conditionalFormatting>
  <conditionalFormatting sqref="G24">
    <cfRule type="cellIs" dxfId="5" priority="721" operator="greaterThan">
      <formula>200</formula>
    </cfRule>
  </conditionalFormatting>
  <conditionalFormatting sqref="G24">
    <cfRule type="cellIs" dxfId="6" priority="722" operator="greaterThan">
      <formula>150</formula>
    </cfRule>
  </conditionalFormatting>
  <conditionalFormatting sqref="G25">
    <cfRule type="cellIs" dxfId="4" priority="723" operator="greaterThan">
      <formula>250</formula>
    </cfRule>
  </conditionalFormatting>
  <conditionalFormatting sqref="G25">
    <cfRule type="cellIs" dxfId="5" priority="724" operator="greaterThan">
      <formula>200</formula>
    </cfRule>
  </conditionalFormatting>
  <conditionalFormatting sqref="G25">
    <cfRule type="cellIs" dxfId="6" priority="725" operator="greaterThan">
      <formula>150</formula>
    </cfRule>
  </conditionalFormatting>
  <conditionalFormatting sqref="G26">
    <cfRule type="cellIs" dxfId="4" priority="726" operator="greaterThan">
      <formula>250</formula>
    </cfRule>
  </conditionalFormatting>
  <conditionalFormatting sqref="G26">
    <cfRule type="cellIs" dxfId="5" priority="727" operator="greaterThan">
      <formula>200</formula>
    </cfRule>
  </conditionalFormatting>
  <conditionalFormatting sqref="G26">
    <cfRule type="cellIs" dxfId="6" priority="728" operator="greaterThan">
      <formula>150</formula>
    </cfRule>
  </conditionalFormatting>
  <conditionalFormatting sqref="G27">
    <cfRule type="cellIs" dxfId="4" priority="729" operator="greaterThan">
      <formula>250</formula>
    </cfRule>
  </conditionalFormatting>
  <conditionalFormatting sqref="G27">
    <cfRule type="cellIs" dxfId="5" priority="730" operator="greaterThan">
      <formula>200</formula>
    </cfRule>
  </conditionalFormatting>
  <conditionalFormatting sqref="G27">
    <cfRule type="cellIs" dxfId="6" priority="731" operator="greaterThan">
      <formula>150</formula>
    </cfRule>
  </conditionalFormatting>
  <conditionalFormatting sqref="G28">
    <cfRule type="cellIs" dxfId="4" priority="732" operator="greaterThan">
      <formula>250</formula>
    </cfRule>
  </conditionalFormatting>
  <conditionalFormatting sqref="G28">
    <cfRule type="cellIs" dxfId="5" priority="733" operator="greaterThan">
      <formula>200</formula>
    </cfRule>
  </conditionalFormatting>
  <conditionalFormatting sqref="G28">
    <cfRule type="cellIs" dxfId="6" priority="734" operator="greaterThan">
      <formula>150</formula>
    </cfRule>
  </conditionalFormatting>
  <conditionalFormatting sqref="G29">
    <cfRule type="cellIs" dxfId="4" priority="735" operator="greaterThan">
      <formula>250</formula>
    </cfRule>
  </conditionalFormatting>
  <conditionalFormatting sqref="G29">
    <cfRule type="cellIs" dxfId="5" priority="736" operator="greaterThan">
      <formula>200</formula>
    </cfRule>
  </conditionalFormatting>
  <conditionalFormatting sqref="G29">
    <cfRule type="cellIs" dxfId="6" priority="737" operator="greaterThan">
      <formula>150</formula>
    </cfRule>
  </conditionalFormatting>
  <conditionalFormatting sqref="G30">
    <cfRule type="cellIs" dxfId="4" priority="738" operator="greaterThan">
      <formula>250</formula>
    </cfRule>
  </conditionalFormatting>
  <conditionalFormatting sqref="G30">
    <cfRule type="cellIs" dxfId="5" priority="739" operator="greaterThan">
      <formula>200</formula>
    </cfRule>
  </conditionalFormatting>
  <conditionalFormatting sqref="G30">
    <cfRule type="cellIs" dxfId="6" priority="740" operator="greaterThan">
      <formula>150</formula>
    </cfRule>
  </conditionalFormatting>
  <conditionalFormatting sqref="G31">
    <cfRule type="cellIs" dxfId="4" priority="741" operator="greaterThan">
      <formula>250</formula>
    </cfRule>
  </conditionalFormatting>
  <conditionalFormatting sqref="G31">
    <cfRule type="cellIs" dxfId="5" priority="742" operator="greaterThan">
      <formula>200</formula>
    </cfRule>
  </conditionalFormatting>
  <conditionalFormatting sqref="G31">
    <cfRule type="cellIs" dxfId="6" priority="743" operator="greaterThan">
      <formula>150</formula>
    </cfRule>
  </conditionalFormatting>
  <conditionalFormatting sqref="G32">
    <cfRule type="cellIs" dxfId="4" priority="744" operator="greaterThan">
      <formula>250</formula>
    </cfRule>
  </conditionalFormatting>
  <conditionalFormatting sqref="G32">
    <cfRule type="cellIs" dxfId="5" priority="745" operator="greaterThan">
      <formula>200</formula>
    </cfRule>
  </conditionalFormatting>
  <conditionalFormatting sqref="G32">
    <cfRule type="cellIs" dxfId="6" priority="746" operator="greaterThan">
      <formula>150</formula>
    </cfRule>
  </conditionalFormatting>
  <conditionalFormatting sqref="G33">
    <cfRule type="cellIs" dxfId="4" priority="747" operator="greaterThan">
      <formula>250</formula>
    </cfRule>
  </conditionalFormatting>
  <conditionalFormatting sqref="G33">
    <cfRule type="cellIs" dxfId="5" priority="748" operator="greaterThan">
      <formula>200</formula>
    </cfRule>
  </conditionalFormatting>
  <conditionalFormatting sqref="G33">
    <cfRule type="cellIs" dxfId="6" priority="749" operator="greaterThan">
      <formula>150</formula>
    </cfRule>
  </conditionalFormatting>
  <conditionalFormatting sqref="G34">
    <cfRule type="cellIs" dxfId="4" priority="750" operator="greaterThan">
      <formula>250</formula>
    </cfRule>
  </conditionalFormatting>
  <conditionalFormatting sqref="G34">
    <cfRule type="cellIs" dxfId="5" priority="751" operator="greaterThan">
      <formula>200</formula>
    </cfRule>
  </conditionalFormatting>
  <conditionalFormatting sqref="G34">
    <cfRule type="cellIs" dxfId="6" priority="752" operator="greaterThan">
      <formula>150</formula>
    </cfRule>
  </conditionalFormatting>
  <conditionalFormatting sqref="G35">
    <cfRule type="cellIs" dxfId="4" priority="753" operator="greaterThan">
      <formula>250</formula>
    </cfRule>
  </conditionalFormatting>
  <conditionalFormatting sqref="G35">
    <cfRule type="cellIs" dxfId="5" priority="754" operator="greaterThan">
      <formula>200</formula>
    </cfRule>
  </conditionalFormatting>
  <conditionalFormatting sqref="G35">
    <cfRule type="cellIs" dxfId="6" priority="755" operator="greaterThan">
      <formula>150</formula>
    </cfRule>
  </conditionalFormatting>
  <conditionalFormatting sqref="G36">
    <cfRule type="cellIs" dxfId="4" priority="756" operator="greaterThan">
      <formula>250</formula>
    </cfRule>
  </conditionalFormatting>
  <conditionalFormatting sqref="G36">
    <cfRule type="cellIs" dxfId="5" priority="757" operator="greaterThan">
      <formula>200</formula>
    </cfRule>
  </conditionalFormatting>
  <conditionalFormatting sqref="G36">
    <cfRule type="cellIs" dxfId="6" priority="758" operator="greaterThan">
      <formula>150</formula>
    </cfRule>
  </conditionalFormatting>
  <conditionalFormatting sqref="G37">
    <cfRule type="cellIs" dxfId="4" priority="759" operator="greaterThan">
      <formula>250</formula>
    </cfRule>
  </conditionalFormatting>
  <conditionalFormatting sqref="G37">
    <cfRule type="cellIs" dxfId="5" priority="760" operator="greaterThan">
      <formula>200</formula>
    </cfRule>
  </conditionalFormatting>
  <conditionalFormatting sqref="G37">
    <cfRule type="cellIs" dxfId="6" priority="761" operator="greaterThan">
      <formula>150</formula>
    </cfRule>
  </conditionalFormatting>
  <conditionalFormatting sqref="G38">
    <cfRule type="cellIs" dxfId="4" priority="762" operator="greaterThan">
      <formula>250</formula>
    </cfRule>
  </conditionalFormatting>
  <conditionalFormatting sqref="G38">
    <cfRule type="cellIs" dxfId="5" priority="763" operator="greaterThan">
      <formula>200</formula>
    </cfRule>
  </conditionalFormatting>
  <conditionalFormatting sqref="G38">
    <cfRule type="cellIs" dxfId="6" priority="764" operator="greaterThan">
      <formula>150</formula>
    </cfRule>
  </conditionalFormatting>
  <conditionalFormatting sqref="G39">
    <cfRule type="cellIs" dxfId="4" priority="765" operator="greaterThan">
      <formula>250</formula>
    </cfRule>
  </conditionalFormatting>
  <conditionalFormatting sqref="G39">
    <cfRule type="cellIs" dxfId="5" priority="766" operator="greaterThan">
      <formula>200</formula>
    </cfRule>
  </conditionalFormatting>
  <conditionalFormatting sqref="G39">
    <cfRule type="cellIs" dxfId="6" priority="767" operator="greaterThan">
      <formula>150</formula>
    </cfRule>
  </conditionalFormatting>
  <conditionalFormatting sqref="G40">
    <cfRule type="cellIs" dxfId="4" priority="768" operator="greaterThan">
      <formula>250</formula>
    </cfRule>
  </conditionalFormatting>
  <conditionalFormatting sqref="G40">
    <cfRule type="cellIs" dxfId="5" priority="769" operator="greaterThan">
      <formula>200</formula>
    </cfRule>
  </conditionalFormatting>
  <conditionalFormatting sqref="G40">
    <cfRule type="cellIs" dxfId="6" priority="770" operator="greaterThan">
      <formula>150</formula>
    </cfRule>
  </conditionalFormatting>
  <conditionalFormatting sqref="G41">
    <cfRule type="cellIs" dxfId="4" priority="771" operator="greaterThan">
      <formula>250</formula>
    </cfRule>
  </conditionalFormatting>
  <conditionalFormatting sqref="G41">
    <cfRule type="cellIs" dxfId="5" priority="772" operator="greaterThan">
      <formula>200</formula>
    </cfRule>
  </conditionalFormatting>
  <conditionalFormatting sqref="G41">
    <cfRule type="cellIs" dxfId="6" priority="773" operator="greaterThan">
      <formula>150</formula>
    </cfRule>
  </conditionalFormatting>
  <conditionalFormatting sqref="G42">
    <cfRule type="cellIs" dxfId="4" priority="774" operator="greaterThan">
      <formula>250</formula>
    </cfRule>
  </conditionalFormatting>
  <conditionalFormatting sqref="G42">
    <cfRule type="cellIs" dxfId="5" priority="775" operator="greaterThan">
      <formula>200</formula>
    </cfRule>
  </conditionalFormatting>
  <conditionalFormatting sqref="G42">
    <cfRule type="cellIs" dxfId="6" priority="776" operator="greaterThan">
      <formula>150</formula>
    </cfRule>
  </conditionalFormatting>
  <conditionalFormatting sqref="G43">
    <cfRule type="cellIs" dxfId="4" priority="777" operator="greaterThan">
      <formula>250</formula>
    </cfRule>
  </conditionalFormatting>
  <conditionalFormatting sqref="G43">
    <cfRule type="cellIs" dxfId="5" priority="778" operator="greaterThan">
      <formula>200</formula>
    </cfRule>
  </conditionalFormatting>
  <conditionalFormatting sqref="G43">
    <cfRule type="cellIs" dxfId="6" priority="779" operator="greaterThan">
      <formula>150</formula>
    </cfRule>
  </conditionalFormatting>
  <conditionalFormatting sqref="G44">
    <cfRule type="cellIs" dxfId="4" priority="780" operator="greaterThan">
      <formula>250</formula>
    </cfRule>
  </conditionalFormatting>
  <conditionalFormatting sqref="G44">
    <cfRule type="cellIs" dxfId="5" priority="781" operator="greaterThan">
      <formula>200</formula>
    </cfRule>
  </conditionalFormatting>
  <conditionalFormatting sqref="G44">
    <cfRule type="cellIs" dxfId="6" priority="782" operator="greaterThan">
      <formula>150</formula>
    </cfRule>
  </conditionalFormatting>
  <conditionalFormatting sqref="G45">
    <cfRule type="cellIs" dxfId="4" priority="783" operator="greaterThan">
      <formula>250</formula>
    </cfRule>
  </conditionalFormatting>
  <conditionalFormatting sqref="G45">
    <cfRule type="cellIs" dxfId="5" priority="784" operator="greaterThan">
      <formula>200</formula>
    </cfRule>
  </conditionalFormatting>
  <conditionalFormatting sqref="G45">
    <cfRule type="cellIs" dxfId="6" priority="785" operator="greaterThan">
      <formula>150</formula>
    </cfRule>
  </conditionalFormatting>
  <conditionalFormatting sqref="G46">
    <cfRule type="cellIs" dxfId="4" priority="786" operator="greaterThan">
      <formula>250</formula>
    </cfRule>
  </conditionalFormatting>
  <conditionalFormatting sqref="G46">
    <cfRule type="cellIs" dxfId="5" priority="787" operator="greaterThan">
      <formula>200</formula>
    </cfRule>
  </conditionalFormatting>
  <conditionalFormatting sqref="G46">
    <cfRule type="cellIs" dxfId="6" priority="788" operator="greaterThan">
      <formula>150</formula>
    </cfRule>
  </conditionalFormatting>
  <conditionalFormatting sqref="G47">
    <cfRule type="cellIs" dxfId="4" priority="789" operator="greaterThan">
      <formula>250</formula>
    </cfRule>
  </conditionalFormatting>
  <conditionalFormatting sqref="G47">
    <cfRule type="cellIs" dxfId="5" priority="790" operator="greaterThan">
      <formula>200</formula>
    </cfRule>
  </conditionalFormatting>
  <conditionalFormatting sqref="G47">
    <cfRule type="cellIs" dxfId="6" priority="791" operator="greaterThan">
      <formula>150</formula>
    </cfRule>
  </conditionalFormatting>
  <conditionalFormatting sqref="G48">
    <cfRule type="cellIs" dxfId="4" priority="792" operator="greaterThan">
      <formula>250</formula>
    </cfRule>
  </conditionalFormatting>
  <conditionalFormatting sqref="G48">
    <cfRule type="cellIs" dxfId="5" priority="793" operator="greaterThan">
      <formula>200</formula>
    </cfRule>
  </conditionalFormatting>
  <conditionalFormatting sqref="G48">
    <cfRule type="cellIs" dxfId="6" priority="794" operator="greaterThan">
      <formula>150</formula>
    </cfRule>
  </conditionalFormatting>
  <conditionalFormatting sqref="G49">
    <cfRule type="cellIs" dxfId="4" priority="795" operator="greaterThan">
      <formula>250</formula>
    </cfRule>
  </conditionalFormatting>
  <conditionalFormatting sqref="G49">
    <cfRule type="cellIs" dxfId="5" priority="796" operator="greaterThan">
      <formula>200</formula>
    </cfRule>
  </conditionalFormatting>
  <conditionalFormatting sqref="G49">
    <cfRule type="cellIs" dxfId="6" priority="797" operator="greaterThan">
      <formula>150</formula>
    </cfRule>
  </conditionalFormatting>
  <conditionalFormatting sqref="G50">
    <cfRule type="cellIs" dxfId="4" priority="798" operator="greaterThan">
      <formula>250</formula>
    </cfRule>
  </conditionalFormatting>
  <conditionalFormatting sqref="G50">
    <cfRule type="cellIs" dxfId="5" priority="799" operator="greaterThan">
      <formula>200</formula>
    </cfRule>
  </conditionalFormatting>
  <conditionalFormatting sqref="G50">
    <cfRule type="cellIs" dxfId="6" priority="800" operator="greaterThan">
      <formula>150</formula>
    </cfRule>
  </conditionalFormatting>
  <conditionalFormatting sqref="G51">
    <cfRule type="cellIs" dxfId="4" priority="801" operator="greaterThan">
      <formula>250</formula>
    </cfRule>
  </conditionalFormatting>
  <conditionalFormatting sqref="G51">
    <cfRule type="cellIs" dxfId="5" priority="802" operator="greaterThan">
      <formula>200</formula>
    </cfRule>
  </conditionalFormatting>
  <conditionalFormatting sqref="G51">
    <cfRule type="cellIs" dxfId="6" priority="803" operator="greaterThan">
      <formula>150</formula>
    </cfRule>
  </conditionalFormatting>
  <conditionalFormatting sqref="G52">
    <cfRule type="cellIs" dxfId="4" priority="804" operator="greaterThan">
      <formula>250</formula>
    </cfRule>
  </conditionalFormatting>
  <conditionalFormatting sqref="G52">
    <cfRule type="cellIs" dxfId="5" priority="805" operator="greaterThan">
      <formula>200</formula>
    </cfRule>
  </conditionalFormatting>
  <conditionalFormatting sqref="G52">
    <cfRule type="cellIs" dxfId="6" priority="806" operator="greaterThan">
      <formula>150</formula>
    </cfRule>
  </conditionalFormatting>
  <conditionalFormatting sqref="G53">
    <cfRule type="cellIs" dxfId="4" priority="807" operator="greaterThan">
      <formula>250</formula>
    </cfRule>
  </conditionalFormatting>
  <conditionalFormatting sqref="G53">
    <cfRule type="cellIs" dxfId="5" priority="808" operator="greaterThan">
      <formula>200</formula>
    </cfRule>
  </conditionalFormatting>
  <conditionalFormatting sqref="G53">
    <cfRule type="cellIs" dxfId="6" priority="809" operator="greaterThan">
      <formula>150</formula>
    </cfRule>
  </conditionalFormatting>
  <conditionalFormatting sqref="G54">
    <cfRule type="cellIs" dxfId="4" priority="810" operator="greaterThan">
      <formula>250</formula>
    </cfRule>
  </conditionalFormatting>
  <conditionalFormatting sqref="G54">
    <cfRule type="cellIs" dxfId="5" priority="811" operator="greaterThan">
      <formula>200</formula>
    </cfRule>
  </conditionalFormatting>
  <conditionalFormatting sqref="G54">
    <cfRule type="cellIs" dxfId="6" priority="812" operator="greaterThan">
      <formula>150</formula>
    </cfRule>
  </conditionalFormatting>
  <conditionalFormatting sqref="G55">
    <cfRule type="cellIs" dxfId="4" priority="813" operator="greaterThan">
      <formula>250</formula>
    </cfRule>
  </conditionalFormatting>
  <conditionalFormatting sqref="G55">
    <cfRule type="cellIs" dxfId="5" priority="814" operator="greaterThan">
      <formula>200</formula>
    </cfRule>
  </conditionalFormatting>
  <conditionalFormatting sqref="G55">
    <cfRule type="cellIs" dxfId="6" priority="815" operator="greaterThan">
      <formula>150</formula>
    </cfRule>
  </conditionalFormatting>
  <conditionalFormatting sqref="G56">
    <cfRule type="cellIs" dxfId="4" priority="816" operator="greaterThan">
      <formula>250</formula>
    </cfRule>
  </conditionalFormatting>
  <conditionalFormatting sqref="G56">
    <cfRule type="cellIs" dxfId="5" priority="817" operator="greaterThan">
      <formula>200</formula>
    </cfRule>
  </conditionalFormatting>
  <conditionalFormatting sqref="G56">
    <cfRule type="cellIs" dxfId="6" priority="818" operator="greaterThan">
      <formula>150</formula>
    </cfRule>
  </conditionalFormatting>
  <conditionalFormatting sqref="G57">
    <cfRule type="cellIs" dxfId="4" priority="819" operator="greaterThan">
      <formula>250</formula>
    </cfRule>
  </conditionalFormatting>
  <conditionalFormatting sqref="G57">
    <cfRule type="cellIs" dxfId="5" priority="820" operator="greaterThan">
      <formula>200</formula>
    </cfRule>
  </conditionalFormatting>
  <conditionalFormatting sqref="G57">
    <cfRule type="cellIs" dxfId="6" priority="821" operator="greaterThan">
      <formula>150</formula>
    </cfRule>
  </conditionalFormatting>
  <conditionalFormatting sqref="G58">
    <cfRule type="cellIs" dxfId="4" priority="822" operator="greaterThan">
      <formula>250</formula>
    </cfRule>
  </conditionalFormatting>
  <conditionalFormatting sqref="G58">
    <cfRule type="cellIs" dxfId="5" priority="823" operator="greaterThan">
      <formula>200</formula>
    </cfRule>
  </conditionalFormatting>
  <conditionalFormatting sqref="G58">
    <cfRule type="cellIs" dxfId="6" priority="824" operator="greaterThan">
      <formula>150</formula>
    </cfRule>
  </conditionalFormatting>
  <conditionalFormatting sqref="G59">
    <cfRule type="cellIs" dxfId="4" priority="825" operator="greaterThan">
      <formula>250</formula>
    </cfRule>
  </conditionalFormatting>
  <conditionalFormatting sqref="G59">
    <cfRule type="cellIs" dxfId="5" priority="826" operator="greaterThan">
      <formula>200</formula>
    </cfRule>
  </conditionalFormatting>
  <conditionalFormatting sqref="G59">
    <cfRule type="cellIs" dxfId="6" priority="827" operator="greaterThan">
      <formula>150</formula>
    </cfRule>
  </conditionalFormatting>
  <conditionalFormatting sqref="G60">
    <cfRule type="cellIs" dxfId="4" priority="828" operator="greaterThan">
      <formula>250</formula>
    </cfRule>
  </conditionalFormatting>
  <conditionalFormatting sqref="G60">
    <cfRule type="cellIs" dxfId="5" priority="829" operator="greaterThan">
      <formula>200</formula>
    </cfRule>
  </conditionalFormatting>
  <conditionalFormatting sqref="G60">
    <cfRule type="cellIs" dxfId="6" priority="830" operator="greaterThan">
      <formula>150</formula>
    </cfRule>
  </conditionalFormatting>
  <conditionalFormatting sqref="G61">
    <cfRule type="cellIs" dxfId="4" priority="831" operator="greaterThan">
      <formula>250</formula>
    </cfRule>
  </conditionalFormatting>
  <conditionalFormatting sqref="G61">
    <cfRule type="cellIs" dxfId="5" priority="832" operator="greaterThan">
      <formula>200</formula>
    </cfRule>
  </conditionalFormatting>
  <conditionalFormatting sqref="G61">
    <cfRule type="cellIs" dxfId="6" priority="833" operator="greaterThan">
      <formula>150</formula>
    </cfRule>
  </conditionalFormatting>
  <conditionalFormatting sqref="G62">
    <cfRule type="cellIs" dxfId="4" priority="834" operator="greaterThan">
      <formula>250</formula>
    </cfRule>
  </conditionalFormatting>
  <conditionalFormatting sqref="G62">
    <cfRule type="cellIs" dxfId="5" priority="835" operator="greaterThan">
      <formula>200</formula>
    </cfRule>
  </conditionalFormatting>
  <conditionalFormatting sqref="G62">
    <cfRule type="cellIs" dxfId="6" priority="836" operator="greaterThan">
      <formula>150</formula>
    </cfRule>
  </conditionalFormatting>
  <conditionalFormatting sqref="G63">
    <cfRule type="cellIs" dxfId="4" priority="837" operator="greaterThan">
      <formula>250</formula>
    </cfRule>
  </conditionalFormatting>
  <conditionalFormatting sqref="G63">
    <cfRule type="cellIs" dxfId="5" priority="838" operator="greaterThan">
      <formula>200</formula>
    </cfRule>
  </conditionalFormatting>
  <conditionalFormatting sqref="G63">
    <cfRule type="cellIs" dxfId="6" priority="839" operator="greaterThan">
      <formula>150</formula>
    </cfRule>
  </conditionalFormatting>
  <conditionalFormatting sqref="G64">
    <cfRule type="cellIs" dxfId="4" priority="840" operator="greaterThan">
      <formula>250</formula>
    </cfRule>
  </conditionalFormatting>
  <conditionalFormatting sqref="G64">
    <cfRule type="cellIs" dxfId="5" priority="841" operator="greaterThan">
      <formula>200</formula>
    </cfRule>
  </conditionalFormatting>
  <conditionalFormatting sqref="G64">
    <cfRule type="cellIs" dxfId="6" priority="842" operator="greaterThan">
      <formula>150</formula>
    </cfRule>
  </conditionalFormatting>
  <conditionalFormatting sqref="G65">
    <cfRule type="cellIs" dxfId="4" priority="843" operator="greaterThan">
      <formula>250</formula>
    </cfRule>
  </conditionalFormatting>
  <conditionalFormatting sqref="G65">
    <cfRule type="cellIs" dxfId="5" priority="844" operator="greaterThan">
      <formula>200</formula>
    </cfRule>
  </conditionalFormatting>
  <conditionalFormatting sqref="G65">
    <cfRule type="cellIs" dxfId="6" priority="845" operator="greaterThan">
      <formula>150</formula>
    </cfRule>
  </conditionalFormatting>
  <conditionalFormatting sqref="G66">
    <cfRule type="cellIs" dxfId="4" priority="846" operator="greaterThan">
      <formula>250</formula>
    </cfRule>
  </conditionalFormatting>
  <conditionalFormatting sqref="G66">
    <cfRule type="cellIs" dxfId="5" priority="847" operator="greaterThan">
      <formula>200</formula>
    </cfRule>
  </conditionalFormatting>
  <conditionalFormatting sqref="G66">
    <cfRule type="cellIs" dxfId="6" priority="848" operator="greaterThan">
      <formula>150</formula>
    </cfRule>
  </conditionalFormatting>
  <conditionalFormatting sqref="G67">
    <cfRule type="cellIs" dxfId="4" priority="849" operator="greaterThan">
      <formula>250</formula>
    </cfRule>
  </conditionalFormatting>
  <conditionalFormatting sqref="G67">
    <cfRule type="cellIs" dxfId="5" priority="850" operator="greaterThan">
      <formula>200</formula>
    </cfRule>
  </conditionalFormatting>
  <conditionalFormatting sqref="G67">
    <cfRule type="cellIs" dxfId="6" priority="851" operator="greaterThan">
      <formula>150</formula>
    </cfRule>
  </conditionalFormatting>
  <conditionalFormatting sqref="G68">
    <cfRule type="cellIs" dxfId="4" priority="852" operator="greaterThan">
      <formula>250</formula>
    </cfRule>
  </conditionalFormatting>
  <conditionalFormatting sqref="G68">
    <cfRule type="cellIs" dxfId="5" priority="853" operator="greaterThan">
      <formula>200</formula>
    </cfRule>
  </conditionalFormatting>
  <conditionalFormatting sqref="G68">
    <cfRule type="cellIs" dxfId="6" priority="854" operator="greaterThan">
      <formula>150</formula>
    </cfRule>
  </conditionalFormatting>
  <conditionalFormatting sqref="G69">
    <cfRule type="cellIs" dxfId="4" priority="855" operator="greaterThan">
      <formula>250</formula>
    </cfRule>
  </conditionalFormatting>
  <conditionalFormatting sqref="G69">
    <cfRule type="cellIs" dxfId="5" priority="856" operator="greaterThan">
      <formula>200</formula>
    </cfRule>
  </conditionalFormatting>
  <conditionalFormatting sqref="G69">
    <cfRule type="cellIs" dxfId="6" priority="857" operator="greaterThan">
      <formula>150</formula>
    </cfRule>
  </conditionalFormatting>
  <conditionalFormatting sqref="G70">
    <cfRule type="cellIs" dxfId="4" priority="858" operator="greaterThan">
      <formula>250</formula>
    </cfRule>
  </conditionalFormatting>
  <conditionalFormatting sqref="G70">
    <cfRule type="cellIs" dxfId="5" priority="859" operator="greaterThan">
      <formula>200</formula>
    </cfRule>
  </conditionalFormatting>
  <conditionalFormatting sqref="G70">
    <cfRule type="cellIs" dxfId="6" priority="860" operator="greaterThan">
      <formula>150</formula>
    </cfRule>
  </conditionalFormatting>
  <conditionalFormatting sqref="G71">
    <cfRule type="cellIs" dxfId="4" priority="861" operator="greaterThan">
      <formula>250</formula>
    </cfRule>
  </conditionalFormatting>
  <conditionalFormatting sqref="G71">
    <cfRule type="cellIs" dxfId="5" priority="862" operator="greaterThan">
      <formula>200</formula>
    </cfRule>
  </conditionalFormatting>
  <conditionalFormatting sqref="G71">
    <cfRule type="cellIs" dxfId="6" priority="863" operator="greaterThan">
      <formula>150</formula>
    </cfRule>
  </conditionalFormatting>
  <conditionalFormatting sqref="G72">
    <cfRule type="cellIs" dxfId="4" priority="864" operator="greaterThan">
      <formula>250</formula>
    </cfRule>
  </conditionalFormatting>
  <conditionalFormatting sqref="G72">
    <cfRule type="cellIs" dxfId="5" priority="865" operator="greaterThan">
      <formula>200</formula>
    </cfRule>
  </conditionalFormatting>
  <conditionalFormatting sqref="G72">
    <cfRule type="cellIs" dxfId="6" priority="866" operator="greaterThan">
      <formula>150</formula>
    </cfRule>
  </conditionalFormatting>
  <conditionalFormatting sqref="G73">
    <cfRule type="cellIs" dxfId="4" priority="867" operator="greaterThan">
      <formula>250</formula>
    </cfRule>
  </conditionalFormatting>
  <conditionalFormatting sqref="G73">
    <cfRule type="cellIs" dxfId="5" priority="868" operator="greaterThan">
      <formula>200</formula>
    </cfRule>
  </conditionalFormatting>
  <conditionalFormatting sqref="G73">
    <cfRule type="cellIs" dxfId="6" priority="869" operator="greaterThan">
      <formula>150</formula>
    </cfRule>
  </conditionalFormatting>
  <conditionalFormatting sqref="G74">
    <cfRule type="cellIs" dxfId="4" priority="870" operator="greaterThan">
      <formula>250</formula>
    </cfRule>
  </conditionalFormatting>
  <conditionalFormatting sqref="G74">
    <cfRule type="cellIs" dxfId="5" priority="871" operator="greaterThan">
      <formula>200</formula>
    </cfRule>
  </conditionalFormatting>
  <conditionalFormatting sqref="G74">
    <cfRule type="cellIs" dxfId="6" priority="872" operator="greaterThan">
      <formula>150</formula>
    </cfRule>
  </conditionalFormatting>
  <conditionalFormatting sqref="G75">
    <cfRule type="cellIs" dxfId="4" priority="873" operator="greaterThan">
      <formula>250</formula>
    </cfRule>
  </conditionalFormatting>
  <conditionalFormatting sqref="G75">
    <cfRule type="cellIs" dxfId="5" priority="874" operator="greaterThan">
      <formula>200</formula>
    </cfRule>
  </conditionalFormatting>
  <conditionalFormatting sqref="G75">
    <cfRule type="cellIs" dxfId="6" priority="875" operator="greaterThan">
      <formula>150</formula>
    </cfRule>
  </conditionalFormatting>
  <conditionalFormatting sqref="G76">
    <cfRule type="cellIs" dxfId="4" priority="876" operator="greaterThan">
      <formula>250</formula>
    </cfRule>
  </conditionalFormatting>
  <conditionalFormatting sqref="G76">
    <cfRule type="cellIs" dxfId="5" priority="877" operator="greaterThan">
      <formula>200</formula>
    </cfRule>
  </conditionalFormatting>
  <conditionalFormatting sqref="G76">
    <cfRule type="cellIs" dxfId="6" priority="878" operator="greaterThan">
      <formula>150</formula>
    </cfRule>
  </conditionalFormatting>
  <conditionalFormatting sqref="G77">
    <cfRule type="cellIs" dxfId="4" priority="879" operator="greaterThan">
      <formula>250</formula>
    </cfRule>
  </conditionalFormatting>
  <conditionalFormatting sqref="G77">
    <cfRule type="cellIs" dxfId="5" priority="880" operator="greaterThan">
      <formula>200</formula>
    </cfRule>
  </conditionalFormatting>
  <conditionalFormatting sqref="G77">
    <cfRule type="cellIs" dxfId="6" priority="881" operator="greaterThan">
      <formula>150</formula>
    </cfRule>
  </conditionalFormatting>
  <conditionalFormatting sqref="G78">
    <cfRule type="cellIs" dxfId="4" priority="882" operator="greaterThan">
      <formula>250</formula>
    </cfRule>
  </conditionalFormatting>
  <conditionalFormatting sqref="G78">
    <cfRule type="cellIs" dxfId="5" priority="883" operator="greaterThan">
      <formula>200</formula>
    </cfRule>
  </conditionalFormatting>
  <conditionalFormatting sqref="G78">
    <cfRule type="cellIs" dxfId="6" priority="884" operator="greaterThan">
      <formula>150</formula>
    </cfRule>
  </conditionalFormatting>
  <conditionalFormatting sqref="G79">
    <cfRule type="cellIs" dxfId="4" priority="885" operator="greaterThan">
      <formula>250</formula>
    </cfRule>
  </conditionalFormatting>
  <conditionalFormatting sqref="G79">
    <cfRule type="cellIs" dxfId="5" priority="886" operator="greaterThan">
      <formula>200</formula>
    </cfRule>
  </conditionalFormatting>
  <conditionalFormatting sqref="G79">
    <cfRule type="cellIs" dxfId="6" priority="887" operator="greaterThan">
      <formula>150</formula>
    </cfRule>
  </conditionalFormatting>
  <conditionalFormatting sqref="G80">
    <cfRule type="cellIs" dxfId="4" priority="888" operator="greaterThan">
      <formula>250</formula>
    </cfRule>
  </conditionalFormatting>
  <conditionalFormatting sqref="G80">
    <cfRule type="cellIs" dxfId="5" priority="889" operator="greaterThan">
      <formula>200</formula>
    </cfRule>
  </conditionalFormatting>
  <conditionalFormatting sqref="G80">
    <cfRule type="cellIs" dxfId="6" priority="890" operator="greaterThan">
      <formula>150</formula>
    </cfRule>
  </conditionalFormatting>
  <conditionalFormatting sqref="G81">
    <cfRule type="cellIs" dxfId="4" priority="891" operator="greaterThan">
      <formula>250</formula>
    </cfRule>
  </conditionalFormatting>
  <conditionalFormatting sqref="G81">
    <cfRule type="cellIs" dxfId="5" priority="892" operator="greaterThan">
      <formula>200</formula>
    </cfRule>
  </conditionalFormatting>
  <conditionalFormatting sqref="G81">
    <cfRule type="cellIs" dxfId="6" priority="893" operator="greaterThan">
      <formula>150</formula>
    </cfRule>
  </conditionalFormatting>
  <conditionalFormatting sqref="G82">
    <cfRule type="cellIs" dxfId="4" priority="894" operator="greaterThan">
      <formula>250</formula>
    </cfRule>
  </conditionalFormatting>
  <conditionalFormatting sqref="G82">
    <cfRule type="cellIs" dxfId="5" priority="895" operator="greaterThan">
      <formula>200</formula>
    </cfRule>
  </conditionalFormatting>
  <conditionalFormatting sqref="G82">
    <cfRule type="cellIs" dxfId="6" priority="896" operator="greaterThan">
      <formula>150</formula>
    </cfRule>
  </conditionalFormatting>
  <conditionalFormatting sqref="G83">
    <cfRule type="cellIs" dxfId="4" priority="897" operator="greaterThan">
      <formula>250</formula>
    </cfRule>
  </conditionalFormatting>
  <conditionalFormatting sqref="G83">
    <cfRule type="cellIs" dxfId="5" priority="898" operator="greaterThan">
      <formula>200</formula>
    </cfRule>
  </conditionalFormatting>
  <conditionalFormatting sqref="G83">
    <cfRule type="cellIs" dxfId="6" priority="899" operator="greaterThan">
      <formula>150</formula>
    </cfRule>
  </conditionalFormatting>
  <conditionalFormatting sqref="G84">
    <cfRule type="cellIs" dxfId="4" priority="900" operator="greaterThan">
      <formula>250</formula>
    </cfRule>
  </conditionalFormatting>
  <conditionalFormatting sqref="G84">
    <cfRule type="cellIs" dxfId="5" priority="901" operator="greaterThan">
      <formula>200</formula>
    </cfRule>
  </conditionalFormatting>
  <conditionalFormatting sqref="G84">
    <cfRule type="cellIs" dxfId="6" priority="902" operator="greaterThan">
      <formula>150</formula>
    </cfRule>
  </conditionalFormatting>
  <conditionalFormatting sqref="G85">
    <cfRule type="cellIs" dxfId="4" priority="903" operator="greaterThan">
      <formula>250</formula>
    </cfRule>
  </conditionalFormatting>
  <conditionalFormatting sqref="G85">
    <cfRule type="cellIs" dxfId="5" priority="904" operator="greaterThan">
      <formula>200</formula>
    </cfRule>
  </conditionalFormatting>
  <conditionalFormatting sqref="G85">
    <cfRule type="cellIs" dxfId="6" priority="905" operator="greaterThan">
      <formula>150</formula>
    </cfRule>
  </conditionalFormatting>
  <conditionalFormatting sqref="G86">
    <cfRule type="cellIs" dxfId="4" priority="906" operator="greaterThan">
      <formula>250</formula>
    </cfRule>
  </conditionalFormatting>
  <conditionalFormatting sqref="G86">
    <cfRule type="cellIs" dxfId="5" priority="907" operator="greaterThan">
      <formula>200</formula>
    </cfRule>
  </conditionalFormatting>
  <conditionalFormatting sqref="G86">
    <cfRule type="cellIs" dxfId="6" priority="908" operator="greaterThan">
      <formula>150</formula>
    </cfRule>
  </conditionalFormatting>
  <conditionalFormatting sqref="G87">
    <cfRule type="cellIs" dxfId="4" priority="909" operator="greaterThan">
      <formula>250</formula>
    </cfRule>
  </conditionalFormatting>
  <conditionalFormatting sqref="G87">
    <cfRule type="cellIs" dxfId="5" priority="910" operator="greaterThan">
      <formula>200</formula>
    </cfRule>
  </conditionalFormatting>
  <conditionalFormatting sqref="G87">
    <cfRule type="cellIs" dxfId="6" priority="911" operator="greaterThan">
      <formula>150</formula>
    </cfRule>
  </conditionalFormatting>
  <conditionalFormatting sqref="G88">
    <cfRule type="cellIs" dxfId="4" priority="912" operator="greaterThan">
      <formula>250</formula>
    </cfRule>
  </conditionalFormatting>
  <conditionalFormatting sqref="G88">
    <cfRule type="cellIs" dxfId="5" priority="913" operator="greaterThan">
      <formula>200</formula>
    </cfRule>
  </conditionalFormatting>
  <conditionalFormatting sqref="G88">
    <cfRule type="cellIs" dxfId="6" priority="914" operator="greaterThan">
      <formula>150</formula>
    </cfRule>
  </conditionalFormatting>
  <conditionalFormatting sqref="G89">
    <cfRule type="cellIs" dxfId="4" priority="915" operator="greaterThan">
      <formula>250</formula>
    </cfRule>
  </conditionalFormatting>
  <conditionalFormatting sqref="G89">
    <cfRule type="cellIs" dxfId="5" priority="916" operator="greaterThan">
      <formula>200</formula>
    </cfRule>
  </conditionalFormatting>
  <conditionalFormatting sqref="G89">
    <cfRule type="cellIs" dxfId="6" priority="917" operator="greaterThan">
      <formula>150</formula>
    </cfRule>
  </conditionalFormatting>
  <conditionalFormatting sqref="G90">
    <cfRule type="cellIs" dxfId="4" priority="918" operator="greaterThan">
      <formula>250</formula>
    </cfRule>
  </conditionalFormatting>
  <conditionalFormatting sqref="G90">
    <cfRule type="cellIs" dxfId="5" priority="919" operator="greaterThan">
      <formula>200</formula>
    </cfRule>
  </conditionalFormatting>
  <conditionalFormatting sqref="G90">
    <cfRule type="cellIs" dxfId="6" priority="920" operator="greaterThan">
      <formula>150</formula>
    </cfRule>
  </conditionalFormatting>
  <conditionalFormatting sqref="G91">
    <cfRule type="cellIs" dxfId="4" priority="921" operator="greaterThan">
      <formula>250</formula>
    </cfRule>
  </conditionalFormatting>
  <conditionalFormatting sqref="G91">
    <cfRule type="cellIs" dxfId="5" priority="922" operator="greaterThan">
      <formula>200</formula>
    </cfRule>
  </conditionalFormatting>
  <conditionalFormatting sqref="G91">
    <cfRule type="cellIs" dxfId="6" priority="923" operator="greaterThan">
      <formula>150</formula>
    </cfRule>
  </conditionalFormatting>
  <conditionalFormatting sqref="G92">
    <cfRule type="cellIs" dxfId="4" priority="924" operator="greaterThan">
      <formula>250</formula>
    </cfRule>
  </conditionalFormatting>
  <conditionalFormatting sqref="G92">
    <cfRule type="cellIs" dxfId="5" priority="925" operator="greaterThan">
      <formula>200</formula>
    </cfRule>
  </conditionalFormatting>
  <conditionalFormatting sqref="G92">
    <cfRule type="cellIs" dxfId="6" priority="926" operator="greaterThan">
      <formula>150</formula>
    </cfRule>
  </conditionalFormatting>
  <conditionalFormatting sqref="G93">
    <cfRule type="cellIs" dxfId="4" priority="927" operator="greaterThan">
      <formula>250</formula>
    </cfRule>
  </conditionalFormatting>
  <conditionalFormatting sqref="G93">
    <cfRule type="cellIs" dxfId="5" priority="928" operator="greaterThan">
      <formula>200</formula>
    </cfRule>
  </conditionalFormatting>
  <conditionalFormatting sqref="G93">
    <cfRule type="cellIs" dxfId="6" priority="929" operator="greaterThan">
      <formula>150</formula>
    </cfRule>
  </conditionalFormatting>
  <conditionalFormatting sqref="G94">
    <cfRule type="cellIs" dxfId="4" priority="930" operator="greaterThan">
      <formula>250</formula>
    </cfRule>
  </conditionalFormatting>
  <conditionalFormatting sqref="G94">
    <cfRule type="cellIs" dxfId="5" priority="931" operator="greaterThan">
      <formula>200</formula>
    </cfRule>
  </conditionalFormatting>
  <conditionalFormatting sqref="G94">
    <cfRule type="cellIs" dxfId="6" priority="932" operator="greaterThan">
      <formula>150</formula>
    </cfRule>
  </conditionalFormatting>
  <conditionalFormatting sqref="G95">
    <cfRule type="cellIs" dxfId="4" priority="933" operator="greaterThan">
      <formula>250</formula>
    </cfRule>
  </conditionalFormatting>
  <conditionalFormatting sqref="G95">
    <cfRule type="cellIs" dxfId="5" priority="934" operator="greaterThan">
      <formula>200</formula>
    </cfRule>
  </conditionalFormatting>
  <conditionalFormatting sqref="G95">
    <cfRule type="cellIs" dxfId="6" priority="935" operator="greaterThan">
      <formula>150</formula>
    </cfRule>
  </conditionalFormatting>
  <conditionalFormatting sqref="G96">
    <cfRule type="cellIs" dxfId="4" priority="936" operator="greaterThan">
      <formula>250</formula>
    </cfRule>
  </conditionalFormatting>
  <conditionalFormatting sqref="G96">
    <cfRule type="cellIs" dxfId="5" priority="937" operator="greaterThan">
      <formula>200</formula>
    </cfRule>
  </conditionalFormatting>
  <conditionalFormatting sqref="G96">
    <cfRule type="cellIs" dxfId="6" priority="938" operator="greaterThan">
      <formula>150</formula>
    </cfRule>
  </conditionalFormatting>
  <conditionalFormatting sqref="G97">
    <cfRule type="cellIs" dxfId="4" priority="939" operator="greaterThan">
      <formula>250</formula>
    </cfRule>
  </conditionalFormatting>
  <conditionalFormatting sqref="G97">
    <cfRule type="cellIs" dxfId="5" priority="940" operator="greaterThan">
      <formula>200</formula>
    </cfRule>
  </conditionalFormatting>
  <conditionalFormatting sqref="G97">
    <cfRule type="cellIs" dxfId="6" priority="941" operator="greaterThan">
      <formula>150</formula>
    </cfRule>
  </conditionalFormatting>
  <conditionalFormatting sqref="G98">
    <cfRule type="cellIs" dxfId="4" priority="942" operator="greaterThan">
      <formula>250</formula>
    </cfRule>
  </conditionalFormatting>
  <conditionalFormatting sqref="G98">
    <cfRule type="cellIs" dxfId="5" priority="943" operator="greaterThan">
      <formula>200</formula>
    </cfRule>
  </conditionalFormatting>
  <conditionalFormatting sqref="G98">
    <cfRule type="cellIs" dxfId="6" priority="944" operator="greaterThan">
      <formula>150</formula>
    </cfRule>
  </conditionalFormatting>
  <conditionalFormatting sqref="G99">
    <cfRule type="cellIs" dxfId="4" priority="945" operator="greaterThan">
      <formula>250</formula>
    </cfRule>
  </conditionalFormatting>
  <conditionalFormatting sqref="G99">
    <cfRule type="cellIs" dxfId="5" priority="946" operator="greaterThan">
      <formula>200</formula>
    </cfRule>
  </conditionalFormatting>
  <conditionalFormatting sqref="G99">
    <cfRule type="cellIs" dxfId="6" priority="947" operator="greaterThan">
      <formula>150</formula>
    </cfRule>
  </conditionalFormatting>
  <conditionalFormatting sqref="G100">
    <cfRule type="cellIs" dxfId="4" priority="948" operator="greaterThan">
      <formula>250</formula>
    </cfRule>
  </conditionalFormatting>
  <conditionalFormatting sqref="G100">
    <cfRule type="cellIs" dxfId="5" priority="949" operator="greaterThan">
      <formula>200</formula>
    </cfRule>
  </conditionalFormatting>
  <conditionalFormatting sqref="G100">
    <cfRule type="cellIs" dxfId="6" priority="950" operator="greaterThan">
      <formula>150</formula>
    </cfRule>
  </conditionalFormatting>
  <conditionalFormatting sqref="G101">
    <cfRule type="cellIs" dxfId="4" priority="951" operator="greaterThan">
      <formula>250</formula>
    </cfRule>
  </conditionalFormatting>
  <conditionalFormatting sqref="G101">
    <cfRule type="cellIs" dxfId="5" priority="952" operator="greaterThan">
      <formula>200</formula>
    </cfRule>
  </conditionalFormatting>
  <conditionalFormatting sqref="G101">
    <cfRule type="cellIs" dxfId="6" priority="953" operator="greaterThan">
      <formula>150</formula>
    </cfRule>
  </conditionalFormatting>
  <conditionalFormatting sqref="G102">
    <cfRule type="cellIs" dxfId="4" priority="954" operator="greaterThan">
      <formula>250</formula>
    </cfRule>
  </conditionalFormatting>
  <conditionalFormatting sqref="G102">
    <cfRule type="cellIs" dxfId="5" priority="955" operator="greaterThan">
      <formula>200</formula>
    </cfRule>
  </conditionalFormatting>
  <conditionalFormatting sqref="G102">
    <cfRule type="cellIs" dxfId="6" priority="956" operator="greaterThan">
      <formula>150</formula>
    </cfRule>
  </conditionalFormatting>
  <conditionalFormatting sqref="G103">
    <cfRule type="cellIs" dxfId="4" priority="957" operator="greaterThan">
      <formula>250</formula>
    </cfRule>
  </conditionalFormatting>
  <conditionalFormatting sqref="G103">
    <cfRule type="cellIs" dxfId="5" priority="958" operator="greaterThan">
      <formula>200</formula>
    </cfRule>
  </conditionalFormatting>
  <conditionalFormatting sqref="G103">
    <cfRule type="cellIs" dxfId="6" priority="959" operator="greaterThan">
      <formula>150</formula>
    </cfRule>
  </conditionalFormatting>
  <conditionalFormatting sqref="H8">
    <cfRule type="cellIs" dxfId="4" priority="960" operator="greaterThan">
      <formula>250</formula>
    </cfRule>
  </conditionalFormatting>
  <conditionalFormatting sqref="H8">
    <cfRule type="cellIs" dxfId="5" priority="961" operator="greaterThan">
      <formula>200</formula>
    </cfRule>
  </conditionalFormatting>
  <conditionalFormatting sqref="H8">
    <cfRule type="cellIs" dxfId="6" priority="962" operator="greaterThan">
      <formula>150</formula>
    </cfRule>
  </conditionalFormatting>
  <conditionalFormatting sqref="H9">
    <cfRule type="cellIs" dxfId="4" priority="963" operator="greaterThan">
      <formula>250</formula>
    </cfRule>
  </conditionalFormatting>
  <conditionalFormatting sqref="H9">
    <cfRule type="cellIs" dxfId="5" priority="964" operator="greaterThan">
      <formula>200</formula>
    </cfRule>
  </conditionalFormatting>
  <conditionalFormatting sqref="H9">
    <cfRule type="cellIs" dxfId="6" priority="965" operator="greaterThan">
      <formula>150</formula>
    </cfRule>
  </conditionalFormatting>
  <conditionalFormatting sqref="H10">
    <cfRule type="cellIs" dxfId="4" priority="966" operator="greaterThan">
      <formula>250</formula>
    </cfRule>
  </conditionalFormatting>
  <conditionalFormatting sqref="H10">
    <cfRule type="cellIs" dxfId="5" priority="967" operator="greaterThan">
      <formula>200</formula>
    </cfRule>
  </conditionalFormatting>
  <conditionalFormatting sqref="H10">
    <cfRule type="cellIs" dxfId="6" priority="968" operator="greaterThan">
      <formula>150</formula>
    </cfRule>
  </conditionalFormatting>
  <conditionalFormatting sqref="H11">
    <cfRule type="cellIs" dxfId="4" priority="969" operator="greaterThan">
      <formula>250</formula>
    </cfRule>
  </conditionalFormatting>
  <conditionalFormatting sqref="H11">
    <cfRule type="cellIs" dxfId="5" priority="970" operator="greaterThan">
      <formula>200</formula>
    </cfRule>
  </conditionalFormatting>
  <conditionalFormatting sqref="H11">
    <cfRule type="cellIs" dxfId="6" priority="971" operator="greaterThan">
      <formula>150</formula>
    </cfRule>
  </conditionalFormatting>
  <conditionalFormatting sqref="H12">
    <cfRule type="cellIs" dxfId="4" priority="972" operator="greaterThan">
      <formula>250</formula>
    </cfRule>
  </conditionalFormatting>
  <conditionalFormatting sqref="H12">
    <cfRule type="cellIs" dxfId="5" priority="973" operator="greaterThan">
      <formula>200</formula>
    </cfRule>
  </conditionalFormatting>
  <conditionalFormatting sqref="H12">
    <cfRule type="cellIs" dxfId="6" priority="974" operator="greaterThan">
      <formula>150</formula>
    </cfRule>
  </conditionalFormatting>
  <conditionalFormatting sqref="H13">
    <cfRule type="cellIs" dxfId="4" priority="975" operator="greaterThan">
      <formula>250</formula>
    </cfRule>
  </conditionalFormatting>
  <conditionalFormatting sqref="H13">
    <cfRule type="cellIs" dxfId="5" priority="976" operator="greaterThan">
      <formula>200</formula>
    </cfRule>
  </conditionalFormatting>
  <conditionalFormatting sqref="H13">
    <cfRule type="cellIs" dxfId="6" priority="977" operator="greaterThan">
      <formula>150</formula>
    </cfRule>
  </conditionalFormatting>
  <conditionalFormatting sqref="H14">
    <cfRule type="cellIs" dxfId="4" priority="978" operator="greaterThan">
      <formula>250</formula>
    </cfRule>
  </conditionalFormatting>
  <conditionalFormatting sqref="H14">
    <cfRule type="cellIs" dxfId="5" priority="979" operator="greaterThan">
      <formula>200</formula>
    </cfRule>
  </conditionalFormatting>
  <conditionalFormatting sqref="H14">
    <cfRule type="cellIs" dxfId="6" priority="980" operator="greaterThan">
      <formula>150</formula>
    </cfRule>
  </conditionalFormatting>
  <conditionalFormatting sqref="H15">
    <cfRule type="cellIs" dxfId="4" priority="981" operator="greaterThan">
      <formula>250</formula>
    </cfRule>
  </conditionalFormatting>
  <conditionalFormatting sqref="H15">
    <cfRule type="cellIs" dxfId="5" priority="982" operator="greaterThan">
      <formula>200</formula>
    </cfRule>
  </conditionalFormatting>
  <conditionalFormatting sqref="H15">
    <cfRule type="cellIs" dxfId="6" priority="983" operator="greaterThan">
      <formula>150</formula>
    </cfRule>
  </conditionalFormatting>
  <conditionalFormatting sqref="H16">
    <cfRule type="cellIs" dxfId="4" priority="984" operator="greaterThan">
      <formula>250</formula>
    </cfRule>
  </conditionalFormatting>
  <conditionalFormatting sqref="H16">
    <cfRule type="cellIs" dxfId="5" priority="985" operator="greaterThan">
      <formula>200</formula>
    </cfRule>
  </conditionalFormatting>
  <conditionalFormatting sqref="H16">
    <cfRule type="cellIs" dxfId="6" priority="986" operator="greaterThan">
      <formula>150</formula>
    </cfRule>
  </conditionalFormatting>
  <conditionalFormatting sqref="H17">
    <cfRule type="cellIs" dxfId="4" priority="987" operator="greaterThan">
      <formula>250</formula>
    </cfRule>
  </conditionalFormatting>
  <conditionalFormatting sqref="H17">
    <cfRule type="cellIs" dxfId="5" priority="988" operator="greaterThan">
      <formula>200</formula>
    </cfRule>
  </conditionalFormatting>
  <conditionalFormatting sqref="H17">
    <cfRule type="cellIs" dxfId="6" priority="989" operator="greaterThan">
      <formula>150</formula>
    </cfRule>
  </conditionalFormatting>
  <conditionalFormatting sqref="H18">
    <cfRule type="cellIs" dxfId="4" priority="990" operator="greaterThan">
      <formula>250</formula>
    </cfRule>
  </conditionalFormatting>
  <conditionalFormatting sqref="H18">
    <cfRule type="cellIs" dxfId="5" priority="991" operator="greaterThan">
      <formula>200</formula>
    </cfRule>
  </conditionalFormatting>
  <conditionalFormatting sqref="H18">
    <cfRule type="cellIs" dxfId="6" priority="992" operator="greaterThan">
      <formula>150</formula>
    </cfRule>
  </conditionalFormatting>
  <conditionalFormatting sqref="H19">
    <cfRule type="cellIs" dxfId="4" priority="993" operator="greaterThan">
      <formula>250</formula>
    </cfRule>
  </conditionalFormatting>
  <conditionalFormatting sqref="H19">
    <cfRule type="cellIs" dxfId="5" priority="994" operator="greaterThan">
      <formula>200</formula>
    </cfRule>
  </conditionalFormatting>
  <conditionalFormatting sqref="H19">
    <cfRule type="cellIs" dxfId="6" priority="995" operator="greaterThan">
      <formula>150</formula>
    </cfRule>
  </conditionalFormatting>
  <conditionalFormatting sqref="H20">
    <cfRule type="cellIs" dxfId="4" priority="996" operator="greaterThan">
      <formula>250</formula>
    </cfRule>
  </conditionalFormatting>
  <conditionalFormatting sqref="H20">
    <cfRule type="cellIs" dxfId="5" priority="997" operator="greaterThan">
      <formula>200</formula>
    </cfRule>
  </conditionalFormatting>
  <conditionalFormatting sqref="H20">
    <cfRule type="cellIs" dxfId="6" priority="998" operator="greaterThan">
      <formula>150</formula>
    </cfRule>
  </conditionalFormatting>
  <conditionalFormatting sqref="H21">
    <cfRule type="cellIs" dxfId="4" priority="999" operator="greaterThan">
      <formula>250</formula>
    </cfRule>
  </conditionalFormatting>
  <conditionalFormatting sqref="H21">
    <cfRule type="cellIs" dxfId="5" priority="1000" operator="greaterThan">
      <formula>200</formula>
    </cfRule>
  </conditionalFormatting>
  <conditionalFormatting sqref="H21">
    <cfRule type="cellIs" dxfId="6" priority="1001" operator="greaterThan">
      <formula>150</formula>
    </cfRule>
  </conditionalFormatting>
  <conditionalFormatting sqref="H22">
    <cfRule type="cellIs" dxfId="4" priority="1002" operator="greaterThan">
      <formula>250</formula>
    </cfRule>
  </conditionalFormatting>
  <conditionalFormatting sqref="H22">
    <cfRule type="cellIs" dxfId="5" priority="1003" operator="greaterThan">
      <formula>200</formula>
    </cfRule>
  </conditionalFormatting>
  <conditionalFormatting sqref="H22">
    <cfRule type="cellIs" dxfId="6" priority="1004" operator="greaterThan">
      <formula>150</formula>
    </cfRule>
  </conditionalFormatting>
  <conditionalFormatting sqref="H23">
    <cfRule type="cellIs" dxfId="4" priority="1005" operator="greaterThan">
      <formula>250</formula>
    </cfRule>
  </conditionalFormatting>
  <conditionalFormatting sqref="H23">
    <cfRule type="cellIs" dxfId="5" priority="1006" operator="greaterThan">
      <formula>200</formula>
    </cfRule>
  </conditionalFormatting>
  <conditionalFormatting sqref="H23">
    <cfRule type="cellIs" dxfId="6" priority="1007" operator="greaterThan">
      <formula>150</formula>
    </cfRule>
  </conditionalFormatting>
  <conditionalFormatting sqref="H24">
    <cfRule type="cellIs" dxfId="4" priority="1008" operator="greaterThan">
      <formula>250</formula>
    </cfRule>
  </conditionalFormatting>
  <conditionalFormatting sqref="H24">
    <cfRule type="cellIs" dxfId="5" priority="1009" operator="greaterThan">
      <formula>200</formula>
    </cfRule>
  </conditionalFormatting>
  <conditionalFormatting sqref="H24">
    <cfRule type="cellIs" dxfId="6" priority="1010" operator="greaterThan">
      <formula>150</formula>
    </cfRule>
  </conditionalFormatting>
  <conditionalFormatting sqref="H25">
    <cfRule type="cellIs" dxfId="4" priority="1011" operator="greaterThan">
      <formula>250</formula>
    </cfRule>
  </conditionalFormatting>
  <conditionalFormatting sqref="H25">
    <cfRule type="cellIs" dxfId="5" priority="1012" operator="greaterThan">
      <formula>200</formula>
    </cfRule>
  </conditionalFormatting>
  <conditionalFormatting sqref="H25">
    <cfRule type="cellIs" dxfId="6" priority="1013" operator="greaterThan">
      <formula>150</formula>
    </cfRule>
  </conditionalFormatting>
  <conditionalFormatting sqref="H26">
    <cfRule type="cellIs" dxfId="4" priority="1014" operator="greaterThan">
      <formula>250</formula>
    </cfRule>
  </conditionalFormatting>
  <conditionalFormatting sqref="H26">
    <cfRule type="cellIs" dxfId="5" priority="1015" operator="greaterThan">
      <formula>200</formula>
    </cfRule>
  </conditionalFormatting>
  <conditionalFormatting sqref="H26">
    <cfRule type="cellIs" dxfId="6" priority="1016" operator="greaterThan">
      <formula>150</formula>
    </cfRule>
  </conditionalFormatting>
  <conditionalFormatting sqref="H27">
    <cfRule type="cellIs" dxfId="4" priority="1017" operator="greaterThan">
      <formula>250</formula>
    </cfRule>
  </conditionalFormatting>
  <conditionalFormatting sqref="H27">
    <cfRule type="cellIs" dxfId="5" priority="1018" operator="greaterThan">
      <formula>200</formula>
    </cfRule>
  </conditionalFormatting>
  <conditionalFormatting sqref="H27">
    <cfRule type="cellIs" dxfId="6" priority="1019" operator="greaterThan">
      <formula>150</formula>
    </cfRule>
  </conditionalFormatting>
  <conditionalFormatting sqref="H28">
    <cfRule type="cellIs" dxfId="4" priority="1020" operator="greaterThan">
      <formula>250</formula>
    </cfRule>
  </conditionalFormatting>
  <conditionalFormatting sqref="H28">
    <cfRule type="cellIs" dxfId="5" priority="1021" operator="greaterThan">
      <formula>200</formula>
    </cfRule>
  </conditionalFormatting>
  <conditionalFormatting sqref="H28">
    <cfRule type="cellIs" dxfId="6" priority="1022" operator="greaterThan">
      <formula>150</formula>
    </cfRule>
  </conditionalFormatting>
  <conditionalFormatting sqref="H29">
    <cfRule type="cellIs" dxfId="4" priority="1023" operator="greaterThan">
      <formula>250</formula>
    </cfRule>
  </conditionalFormatting>
  <conditionalFormatting sqref="H29">
    <cfRule type="cellIs" dxfId="5" priority="1024" operator="greaterThan">
      <formula>200</formula>
    </cfRule>
  </conditionalFormatting>
  <conditionalFormatting sqref="H29">
    <cfRule type="cellIs" dxfId="6" priority="1025" operator="greaterThan">
      <formula>150</formula>
    </cfRule>
  </conditionalFormatting>
  <conditionalFormatting sqref="H30">
    <cfRule type="cellIs" dxfId="4" priority="1026" operator="greaterThan">
      <formula>250</formula>
    </cfRule>
  </conditionalFormatting>
  <conditionalFormatting sqref="H30">
    <cfRule type="cellIs" dxfId="5" priority="1027" operator="greaterThan">
      <formula>200</formula>
    </cfRule>
  </conditionalFormatting>
  <conditionalFormatting sqref="H30">
    <cfRule type="cellIs" dxfId="6" priority="1028" operator="greaterThan">
      <formula>150</formula>
    </cfRule>
  </conditionalFormatting>
  <conditionalFormatting sqref="H31">
    <cfRule type="cellIs" dxfId="4" priority="1029" operator="greaterThan">
      <formula>250</formula>
    </cfRule>
  </conditionalFormatting>
  <conditionalFormatting sqref="H31">
    <cfRule type="cellIs" dxfId="5" priority="1030" operator="greaterThan">
      <formula>200</formula>
    </cfRule>
  </conditionalFormatting>
  <conditionalFormatting sqref="H31">
    <cfRule type="cellIs" dxfId="6" priority="1031" operator="greaterThan">
      <formula>150</formula>
    </cfRule>
  </conditionalFormatting>
  <conditionalFormatting sqref="H32">
    <cfRule type="cellIs" dxfId="4" priority="1032" operator="greaterThan">
      <formula>250</formula>
    </cfRule>
  </conditionalFormatting>
  <conditionalFormatting sqref="H32">
    <cfRule type="cellIs" dxfId="5" priority="1033" operator="greaterThan">
      <formula>200</formula>
    </cfRule>
  </conditionalFormatting>
  <conditionalFormatting sqref="H32">
    <cfRule type="cellIs" dxfId="6" priority="1034" operator="greaterThan">
      <formula>150</formula>
    </cfRule>
  </conditionalFormatting>
  <conditionalFormatting sqref="H33">
    <cfRule type="cellIs" dxfId="4" priority="1035" operator="greaterThan">
      <formula>250</formula>
    </cfRule>
  </conditionalFormatting>
  <conditionalFormatting sqref="H33">
    <cfRule type="cellIs" dxfId="5" priority="1036" operator="greaterThan">
      <formula>200</formula>
    </cfRule>
  </conditionalFormatting>
  <conditionalFormatting sqref="H33">
    <cfRule type="cellIs" dxfId="6" priority="1037" operator="greaterThan">
      <formula>150</formula>
    </cfRule>
  </conditionalFormatting>
  <conditionalFormatting sqref="H34">
    <cfRule type="cellIs" dxfId="4" priority="1038" operator="greaterThan">
      <formula>250</formula>
    </cfRule>
  </conditionalFormatting>
  <conditionalFormatting sqref="H34">
    <cfRule type="cellIs" dxfId="5" priority="1039" operator="greaterThan">
      <formula>200</formula>
    </cfRule>
  </conditionalFormatting>
  <conditionalFormatting sqref="H34">
    <cfRule type="cellIs" dxfId="6" priority="1040" operator="greaterThan">
      <formula>150</formula>
    </cfRule>
  </conditionalFormatting>
  <conditionalFormatting sqref="H35">
    <cfRule type="cellIs" dxfId="4" priority="1041" operator="greaterThan">
      <formula>250</formula>
    </cfRule>
  </conditionalFormatting>
  <conditionalFormatting sqref="H35">
    <cfRule type="cellIs" dxfId="5" priority="1042" operator="greaterThan">
      <formula>200</formula>
    </cfRule>
  </conditionalFormatting>
  <conditionalFormatting sqref="H35">
    <cfRule type="cellIs" dxfId="6" priority="1043" operator="greaterThan">
      <formula>150</formula>
    </cfRule>
  </conditionalFormatting>
  <conditionalFormatting sqref="H36">
    <cfRule type="cellIs" dxfId="4" priority="1044" operator="greaterThan">
      <formula>250</formula>
    </cfRule>
  </conditionalFormatting>
  <conditionalFormatting sqref="H36">
    <cfRule type="cellIs" dxfId="5" priority="1045" operator="greaterThan">
      <formula>200</formula>
    </cfRule>
  </conditionalFormatting>
  <conditionalFormatting sqref="H36">
    <cfRule type="cellIs" dxfId="6" priority="1046" operator="greaterThan">
      <formula>150</formula>
    </cfRule>
  </conditionalFormatting>
  <conditionalFormatting sqref="H37">
    <cfRule type="cellIs" dxfId="4" priority="1047" operator="greaterThan">
      <formula>250</formula>
    </cfRule>
  </conditionalFormatting>
  <conditionalFormatting sqref="H37">
    <cfRule type="cellIs" dxfId="5" priority="1048" operator="greaterThan">
      <formula>200</formula>
    </cfRule>
  </conditionalFormatting>
  <conditionalFormatting sqref="H37">
    <cfRule type="cellIs" dxfId="6" priority="1049" operator="greaterThan">
      <formula>150</formula>
    </cfRule>
  </conditionalFormatting>
  <conditionalFormatting sqref="H38">
    <cfRule type="cellIs" dxfId="4" priority="1050" operator="greaterThan">
      <formula>250</formula>
    </cfRule>
  </conditionalFormatting>
  <conditionalFormatting sqref="H38">
    <cfRule type="cellIs" dxfId="5" priority="1051" operator="greaterThan">
      <formula>200</formula>
    </cfRule>
  </conditionalFormatting>
  <conditionalFormatting sqref="H38">
    <cfRule type="cellIs" dxfId="6" priority="1052" operator="greaterThan">
      <formula>150</formula>
    </cfRule>
  </conditionalFormatting>
  <conditionalFormatting sqref="H39">
    <cfRule type="cellIs" dxfId="4" priority="1053" operator="greaterThan">
      <formula>250</formula>
    </cfRule>
  </conditionalFormatting>
  <conditionalFormatting sqref="H39">
    <cfRule type="cellIs" dxfId="5" priority="1054" operator="greaterThan">
      <formula>200</formula>
    </cfRule>
  </conditionalFormatting>
  <conditionalFormatting sqref="H39">
    <cfRule type="cellIs" dxfId="6" priority="1055" operator="greaterThan">
      <formula>150</formula>
    </cfRule>
  </conditionalFormatting>
  <conditionalFormatting sqref="H40">
    <cfRule type="cellIs" dxfId="4" priority="1056" operator="greaterThan">
      <formula>250</formula>
    </cfRule>
  </conditionalFormatting>
  <conditionalFormatting sqref="H40">
    <cfRule type="cellIs" dxfId="5" priority="1057" operator="greaterThan">
      <formula>200</formula>
    </cfRule>
  </conditionalFormatting>
  <conditionalFormatting sqref="H40">
    <cfRule type="cellIs" dxfId="6" priority="1058" operator="greaterThan">
      <formula>150</formula>
    </cfRule>
  </conditionalFormatting>
  <conditionalFormatting sqref="H41">
    <cfRule type="cellIs" dxfId="4" priority="1059" operator="greaterThan">
      <formula>250</formula>
    </cfRule>
  </conditionalFormatting>
  <conditionalFormatting sqref="H41">
    <cfRule type="cellIs" dxfId="5" priority="1060" operator="greaterThan">
      <formula>200</formula>
    </cfRule>
  </conditionalFormatting>
  <conditionalFormatting sqref="H41">
    <cfRule type="cellIs" dxfId="6" priority="1061" operator="greaterThan">
      <formula>150</formula>
    </cfRule>
  </conditionalFormatting>
  <conditionalFormatting sqref="H42">
    <cfRule type="cellIs" dxfId="4" priority="1062" operator="greaterThan">
      <formula>250</formula>
    </cfRule>
  </conditionalFormatting>
  <conditionalFormatting sqref="H42">
    <cfRule type="cellIs" dxfId="5" priority="1063" operator="greaterThan">
      <formula>200</formula>
    </cfRule>
  </conditionalFormatting>
  <conditionalFormatting sqref="H42">
    <cfRule type="cellIs" dxfId="6" priority="1064" operator="greaterThan">
      <formula>150</formula>
    </cfRule>
  </conditionalFormatting>
  <conditionalFormatting sqref="H43">
    <cfRule type="cellIs" dxfId="4" priority="1065" operator="greaterThan">
      <formula>250</formula>
    </cfRule>
  </conditionalFormatting>
  <conditionalFormatting sqref="H43">
    <cfRule type="cellIs" dxfId="5" priority="1066" operator="greaterThan">
      <formula>200</formula>
    </cfRule>
  </conditionalFormatting>
  <conditionalFormatting sqref="H43">
    <cfRule type="cellIs" dxfId="6" priority="1067" operator="greaterThan">
      <formula>150</formula>
    </cfRule>
  </conditionalFormatting>
  <conditionalFormatting sqref="H44">
    <cfRule type="cellIs" dxfId="4" priority="1068" operator="greaterThan">
      <formula>250</formula>
    </cfRule>
  </conditionalFormatting>
  <conditionalFormatting sqref="H44">
    <cfRule type="cellIs" dxfId="5" priority="1069" operator="greaterThan">
      <formula>200</formula>
    </cfRule>
  </conditionalFormatting>
  <conditionalFormatting sqref="H44">
    <cfRule type="cellIs" dxfId="6" priority="1070" operator="greaterThan">
      <formula>150</formula>
    </cfRule>
  </conditionalFormatting>
  <conditionalFormatting sqref="H45">
    <cfRule type="cellIs" dxfId="4" priority="1071" operator="greaterThan">
      <formula>250</formula>
    </cfRule>
  </conditionalFormatting>
  <conditionalFormatting sqref="H45">
    <cfRule type="cellIs" dxfId="5" priority="1072" operator="greaterThan">
      <formula>200</formula>
    </cfRule>
  </conditionalFormatting>
  <conditionalFormatting sqref="H45">
    <cfRule type="cellIs" dxfId="6" priority="1073" operator="greaterThan">
      <formula>150</formula>
    </cfRule>
  </conditionalFormatting>
  <conditionalFormatting sqref="H46">
    <cfRule type="cellIs" dxfId="4" priority="1074" operator="greaterThan">
      <formula>250</formula>
    </cfRule>
  </conditionalFormatting>
  <conditionalFormatting sqref="H46">
    <cfRule type="cellIs" dxfId="5" priority="1075" operator="greaterThan">
      <formula>200</formula>
    </cfRule>
  </conditionalFormatting>
  <conditionalFormatting sqref="H46">
    <cfRule type="cellIs" dxfId="6" priority="1076" operator="greaterThan">
      <formula>150</formula>
    </cfRule>
  </conditionalFormatting>
  <conditionalFormatting sqref="H47">
    <cfRule type="cellIs" dxfId="4" priority="1077" operator="greaterThan">
      <formula>250</formula>
    </cfRule>
  </conditionalFormatting>
  <conditionalFormatting sqref="H47">
    <cfRule type="cellIs" dxfId="5" priority="1078" operator="greaterThan">
      <formula>200</formula>
    </cfRule>
  </conditionalFormatting>
  <conditionalFormatting sqref="H47">
    <cfRule type="cellIs" dxfId="6" priority="1079" operator="greaterThan">
      <formula>150</formula>
    </cfRule>
  </conditionalFormatting>
  <conditionalFormatting sqref="H48">
    <cfRule type="cellIs" dxfId="4" priority="1080" operator="greaterThan">
      <formula>250</formula>
    </cfRule>
  </conditionalFormatting>
  <conditionalFormatting sqref="H48">
    <cfRule type="cellIs" dxfId="5" priority="1081" operator="greaterThan">
      <formula>200</formula>
    </cfRule>
  </conditionalFormatting>
  <conditionalFormatting sqref="H48">
    <cfRule type="cellIs" dxfId="6" priority="1082" operator="greaterThan">
      <formula>150</formula>
    </cfRule>
  </conditionalFormatting>
  <conditionalFormatting sqref="H49">
    <cfRule type="cellIs" dxfId="4" priority="1083" operator="greaterThan">
      <formula>250</formula>
    </cfRule>
  </conditionalFormatting>
  <conditionalFormatting sqref="H49">
    <cfRule type="cellIs" dxfId="5" priority="1084" operator="greaterThan">
      <formula>200</formula>
    </cfRule>
  </conditionalFormatting>
  <conditionalFormatting sqref="H49">
    <cfRule type="cellIs" dxfId="6" priority="1085" operator="greaterThan">
      <formula>150</formula>
    </cfRule>
  </conditionalFormatting>
  <conditionalFormatting sqref="H50">
    <cfRule type="cellIs" dxfId="4" priority="1086" operator="greaterThan">
      <formula>250</formula>
    </cfRule>
  </conditionalFormatting>
  <conditionalFormatting sqref="H50">
    <cfRule type="cellIs" dxfId="5" priority="1087" operator="greaterThan">
      <formula>200</formula>
    </cfRule>
  </conditionalFormatting>
  <conditionalFormatting sqref="H50">
    <cfRule type="cellIs" dxfId="6" priority="1088" operator="greaterThan">
      <formula>150</formula>
    </cfRule>
  </conditionalFormatting>
  <conditionalFormatting sqref="H51">
    <cfRule type="cellIs" dxfId="4" priority="1089" operator="greaterThan">
      <formula>250</formula>
    </cfRule>
  </conditionalFormatting>
  <conditionalFormatting sqref="H51">
    <cfRule type="cellIs" dxfId="5" priority="1090" operator="greaterThan">
      <formula>200</formula>
    </cfRule>
  </conditionalFormatting>
  <conditionalFormatting sqref="H51">
    <cfRule type="cellIs" dxfId="6" priority="1091" operator="greaterThan">
      <formula>150</formula>
    </cfRule>
  </conditionalFormatting>
  <conditionalFormatting sqref="H52">
    <cfRule type="cellIs" dxfId="4" priority="1092" operator="greaterThan">
      <formula>250</formula>
    </cfRule>
  </conditionalFormatting>
  <conditionalFormatting sqref="H52">
    <cfRule type="cellIs" dxfId="5" priority="1093" operator="greaterThan">
      <formula>200</formula>
    </cfRule>
  </conditionalFormatting>
  <conditionalFormatting sqref="H52">
    <cfRule type="cellIs" dxfId="6" priority="1094" operator="greaterThan">
      <formula>150</formula>
    </cfRule>
  </conditionalFormatting>
  <conditionalFormatting sqref="H53">
    <cfRule type="cellIs" dxfId="4" priority="1095" operator="greaterThan">
      <formula>250</formula>
    </cfRule>
  </conditionalFormatting>
  <conditionalFormatting sqref="H53">
    <cfRule type="cellIs" dxfId="5" priority="1096" operator="greaterThan">
      <formula>200</formula>
    </cfRule>
  </conditionalFormatting>
  <conditionalFormatting sqref="H53">
    <cfRule type="cellIs" dxfId="6" priority="1097" operator="greaterThan">
      <formula>150</formula>
    </cfRule>
  </conditionalFormatting>
  <conditionalFormatting sqref="H54">
    <cfRule type="cellIs" dxfId="4" priority="1098" operator="greaterThan">
      <formula>250</formula>
    </cfRule>
  </conditionalFormatting>
  <conditionalFormatting sqref="H54">
    <cfRule type="cellIs" dxfId="5" priority="1099" operator="greaterThan">
      <formula>200</formula>
    </cfRule>
  </conditionalFormatting>
  <conditionalFormatting sqref="H54">
    <cfRule type="cellIs" dxfId="6" priority="1100" operator="greaterThan">
      <formula>150</formula>
    </cfRule>
  </conditionalFormatting>
  <conditionalFormatting sqref="H55">
    <cfRule type="cellIs" dxfId="4" priority="1101" operator="greaterThan">
      <formula>250</formula>
    </cfRule>
  </conditionalFormatting>
  <conditionalFormatting sqref="H55">
    <cfRule type="cellIs" dxfId="5" priority="1102" operator="greaterThan">
      <formula>200</formula>
    </cfRule>
  </conditionalFormatting>
  <conditionalFormatting sqref="H55">
    <cfRule type="cellIs" dxfId="6" priority="1103" operator="greaterThan">
      <formula>150</formula>
    </cfRule>
  </conditionalFormatting>
  <conditionalFormatting sqref="H56">
    <cfRule type="cellIs" dxfId="4" priority="1104" operator="greaterThan">
      <formula>250</formula>
    </cfRule>
  </conditionalFormatting>
  <conditionalFormatting sqref="H56">
    <cfRule type="cellIs" dxfId="5" priority="1105" operator="greaterThan">
      <formula>200</formula>
    </cfRule>
  </conditionalFormatting>
  <conditionalFormatting sqref="H56">
    <cfRule type="cellIs" dxfId="6" priority="1106" operator="greaterThan">
      <formula>150</formula>
    </cfRule>
  </conditionalFormatting>
  <conditionalFormatting sqref="H57">
    <cfRule type="cellIs" dxfId="4" priority="1107" operator="greaterThan">
      <formula>250</formula>
    </cfRule>
  </conditionalFormatting>
  <conditionalFormatting sqref="H57">
    <cfRule type="cellIs" dxfId="5" priority="1108" operator="greaterThan">
      <formula>200</formula>
    </cfRule>
  </conditionalFormatting>
  <conditionalFormatting sqref="H57">
    <cfRule type="cellIs" dxfId="6" priority="1109" operator="greaterThan">
      <formula>150</formula>
    </cfRule>
  </conditionalFormatting>
  <conditionalFormatting sqref="H58">
    <cfRule type="cellIs" dxfId="4" priority="1110" operator="greaterThan">
      <formula>250</formula>
    </cfRule>
  </conditionalFormatting>
  <conditionalFormatting sqref="H58">
    <cfRule type="cellIs" dxfId="5" priority="1111" operator="greaterThan">
      <formula>200</formula>
    </cfRule>
  </conditionalFormatting>
  <conditionalFormatting sqref="H58">
    <cfRule type="cellIs" dxfId="6" priority="1112" operator="greaterThan">
      <formula>150</formula>
    </cfRule>
  </conditionalFormatting>
  <conditionalFormatting sqref="H59">
    <cfRule type="cellIs" dxfId="4" priority="1113" operator="greaterThan">
      <formula>250</formula>
    </cfRule>
  </conditionalFormatting>
  <conditionalFormatting sqref="H59">
    <cfRule type="cellIs" dxfId="5" priority="1114" operator="greaterThan">
      <formula>200</formula>
    </cfRule>
  </conditionalFormatting>
  <conditionalFormatting sqref="H59">
    <cfRule type="cellIs" dxfId="6" priority="1115" operator="greaterThan">
      <formula>150</formula>
    </cfRule>
  </conditionalFormatting>
  <conditionalFormatting sqref="H60">
    <cfRule type="cellIs" dxfId="4" priority="1116" operator="greaterThan">
      <formula>250</formula>
    </cfRule>
  </conditionalFormatting>
  <conditionalFormatting sqref="H60">
    <cfRule type="cellIs" dxfId="5" priority="1117" operator="greaterThan">
      <formula>200</formula>
    </cfRule>
  </conditionalFormatting>
  <conditionalFormatting sqref="H60">
    <cfRule type="cellIs" dxfId="6" priority="1118" operator="greaterThan">
      <formula>150</formula>
    </cfRule>
  </conditionalFormatting>
  <conditionalFormatting sqref="H61">
    <cfRule type="cellIs" dxfId="4" priority="1119" operator="greaterThan">
      <formula>250</formula>
    </cfRule>
  </conditionalFormatting>
  <conditionalFormatting sqref="H61">
    <cfRule type="cellIs" dxfId="5" priority="1120" operator="greaterThan">
      <formula>200</formula>
    </cfRule>
  </conditionalFormatting>
  <conditionalFormatting sqref="H61">
    <cfRule type="cellIs" dxfId="6" priority="1121" operator="greaterThan">
      <formula>150</formula>
    </cfRule>
  </conditionalFormatting>
  <conditionalFormatting sqref="H62">
    <cfRule type="cellIs" dxfId="4" priority="1122" operator="greaterThan">
      <formula>250</formula>
    </cfRule>
  </conditionalFormatting>
  <conditionalFormatting sqref="H62">
    <cfRule type="cellIs" dxfId="5" priority="1123" operator="greaterThan">
      <formula>200</formula>
    </cfRule>
  </conditionalFormatting>
  <conditionalFormatting sqref="H62">
    <cfRule type="cellIs" dxfId="6" priority="1124" operator="greaterThan">
      <formula>150</formula>
    </cfRule>
  </conditionalFormatting>
  <conditionalFormatting sqref="H63">
    <cfRule type="cellIs" dxfId="4" priority="1125" operator="greaterThan">
      <formula>250</formula>
    </cfRule>
  </conditionalFormatting>
  <conditionalFormatting sqref="H63">
    <cfRule type="cellIs" dxfId="5" priority="1126" operator="greaterThan">
      <formula>200</formula>
    </cfRule>
  </conditionalFormatting>
  <conditionalFormatting sqref="H63">
    <cfRule type="cellIs" dxfId="6" priority="1127" operator="greaterThan">
      <formula>150</formula>
    </cfRule>
  </conditionalFormatting>
  <conditionalFormatting sqref="H64">
    <cfRule type="cellIs" dxfId="4" priority="1128" operator="greaterThan">
      <formula>250</formula>
    </cfRule>
  </conditionalFormatting>
  <conditionalFormatting sqref="H64">
    <cfRule type="cellIs" dxfId="5" priority="1129" operator="greaterThan">
      <formula>200</formula>
    </cfRule>
  </conditionalFormatting>
  <conditionalFormatting sqref="H64">
    <cfRule type="cellIs" dxfId="6" priority="1130" operator="greaterThan">
      <formula>150</formula>
    </cfRule>
  </conditionalFormatting>
  <conditionalFormatting sqref="H65">
    <cfRule type="cellIs" dxfId="4" priority="1131" operator="greaterThan">
      <formula>250</formula>
    </cfRule>
  </conditionalFormatting>
  <conditionalFormatting sqref="H65">
    <cfRule type="cellIs" dxfId="5" priority="1132" operator="greaterThan">
      <formula>200</formula>
    </cfRule>
  </conditionalFormatting>
  <conditionalFormatting sqref="H65">
    <cfRule type="cellIs" dxfId="6" priority="1133" operator="greaterThan">
      <formula>150</formula>
    </cfRule>
  </conditionalFormatting>
  <conditionalFormatting sqref="H66">
    <cfRule type="cellIs" dxfId="4" priority="1134" operator="greaterThan">
      <formula>250</formula>
    </cfRule>
  </conditionalFormatting>
  <conditionalFormatting sqref="H66">
    <cfRule type="cellIs" dxfId="5" priority="1135" operator="greaterThan">
      <formula>200</formula>
    </cfRule>
  </conditionalFormatting>
  <conditionalFormatting sqref="H66">
    <cfRule type="cellIs" dxfId="6" priority="1136" operator="greaterThan">
      <formula>150</formula>
    </cfRule>
  </conditionalFormatting>
  <conditionalFormatting sqref="H67">
    <cfRule type="cellIs" dxfId="4" priority="1137" operator="greaterThan">
      <formula>250</formula>
    </cfRule>
  </conditionalFormatting>
  <conditionalFormatting sqref="H67">
    <cfRule type="cellIs" dxfId="5" priority="1138" operator="greaterThan">
      <formula>200</formula>
    </cfRule>
  </conditionalFormatting>
  <conditionalFormatting sqref="H67">
    <cfRule type="cellIs" dxfId="6" priority="1139" operator="greaterThan">
      <formula>150</formula>
    </cfRule>
  </conditionalFormatting>
  <conditionalFormatting sqref="H68">
    <cfRule type="cellIs" dxfId="4" priority="1140" operator="greaterThan">
      <formula>250</formula>
    </cfRule>
  </conditionalFormatting>
  <conditionalFormatting sqref="H68">
    <cfRule type="cellIs" dxfId="5" priority="1141" operator="greaterThan">
      <formula>200</formula>
    </cfRule>
  </conditionalFormatting>
  <conditionalFormatting sqref="H68">
    <cfRule type="cellIs" dxfId="6" priority="1142" operator="greaterThan">
      <formula>150</formula>
    </cfRule>
  </conditionalFormatting>
  <conditionalFormatting sqref="H69">
    <cfRule type="cellIs" dxfId="4" priority="1143" operator="greaterThan">
      <formula>250</formula>
    </cfRule>
  </conditionalFormatting>
  <conditionalFormatting sqref="H69">
    <cfRule type="cellIs" dxfId="5" priority="1144" operator="greaterThan">
      <formula>200</formula>
    </cfRule>
  </conditionalFormatting>
  <conditionalFormatting sqref="H69">
    <cfRule type="cellIs" dxfId="6" priority="1145" operator="greaterThan">
      <formula>150</formula>
    </cfRule>
  </conditionalFormatting>
  <conditionalFormatting sqref="H70">
    <cfRule type="cellIs" dxfId="4" priority="1146" operator="greaterThan">
      <formula>250</formula>
    </cfRule>
  </conditionalFormatting>
  <conditionalFormatting sqref="H70">
    <cfRule type="cellIs" dxfId="5" priority="1147" operator="greaterThan">
      <formula>200</formula>
    </cfRule>
  </conditionalFormatting>
  <conditionalFormatting sqref="H70">
    <cfRule type="cellIs" dxfId="6" priority="1148" operator="greaterThan">
      <formula>150</formula>
    </cfRule>
  </conditionalFormatting>
  <conditionalFormatting sqref="H71">
    <cfRule type="cellIs" dxfId="4" priority="1149" operator="greaterThan">
      <formula>250</formula>
    </cfRule>
  </conditionalFormatting>
  <conditionalFormatting sqref="H71">
    <cfRule type="cellIs" dxfId="5" priority="1150" operator="greaterThan">
      <formula>200</formula>
    </cfRule>
  </conditionalFormatting>
  <conditionalFormatting sqref="H71">
    <cfRule type="cellIs" dxfId="6" priority="1151" operator="greaterThan">
      <formula>150</formula>
    </cfRule>
  </conditionalFormatting>
  <conditionalFormatting sqref="H72">
    <cfRule type="cellIs" dxfId="4" priority="1152" operator="greaterThan">
      <formula>250</formula>
    </cfRule>
  </conditionalFormatting>
  <conditionalFormatting sqref="H72">
    <cfRule type="cellIs" dxfId="5" priority="1153" operator="greaterThan">
      <formula>200</formula>
    </cfRule>
  </conditionalFormatting>
  <conditionalFormatting sqref="H72">
    <cfRule type="cellIs" dxfId="6" priority="1154" operator="greaterThan">
      <formula>150</formula>
    </cfRule>
  </conditionalFormatting>
  <conditionalFormatting sqref="H73">
    <cfRule type="cellIs" dxfId="4" priority="1155" operator="greaterThan">
      <formula>250</formula>
    </cfRule>
  </conditionalFormatting>
  <conditionalFormatting sqref="H73">
    <cfRule type="cellIs" dxfId="5" priority="1156" operator="greaterThan">
      <formula>200</formula>
    </cfRule>
  </conditionalFormatting>
  <conditionalFormatting sqref="H73">
    <cfRule type="cellIs" dxfId="6" priority="1157" operator="greaterThan">
      <formula>150</formula>
    </cfRule>
  </conditionalFormatting>
  <conditionalFormatting sqref="H74">
    <cfRule type="cellIs" dxfId="4" priority="1158" operator="greaterThan">
      <formula>250</formula>
    </cfRule>
  </conditionalFormatting>
  <conditionalFormatting sqref="H74">
    <cfRule type="cellIs" dxfId="5" priority="1159" operator="greaterThan">
      <formula>200</formula>
    </cfRule>
  </conditionalFormatting>
  <conditionalFormatting sqref="H74">
    <cfRule type="cellIs" dxfId="6" priority="1160" operator="greaterThan">
      <formula>150</formula>
    </cfRule>
  </conditionalFormatting>
  <conditionalFormatting sqref="H75">
    <cfRule type="cellIs" dxfId="4" priority="1161" operator="greaterThan">
      <formula>250</formula>
    </cfRule>
  </conditionalFormatting>
  <conditionalFormatting sqref="H75">
    <cfRule type="cellIs" dxfId="5" priority="1162" operator="greaterThan">
      <formula>200</formula>
    </cfRule>
  </conditionalFormatting>
  <conditionalFormatting sqref="H75">
    <cfRule type="cellIs" dxfId="6" priority="1163" operator="greaterThan">
      <formula>150</formula>
    </cfRule>
  </conditionalFormatting>
  <conditionalFormatting sqref="H76">
    <cfRule type="cellIs" dxfId="4" priority="1164" operator="greaterThan">
      <formula>250</formula>
    </cfRule>
  </conditionalFormatting>
  <conditionalFormatting sqref="H76">
    <cfRule type="cellIs" dxfId="5" priority="1165" operator="greaterThan">
      <formula>200</formula>
    </cfRule>
  </conditionalFormatting>
  <conditionalFormatting sqref="H76">
    <cfRule type="cellIs" dxfId="6" priority="1166" operator="greaterThan">
      <formula>150</formula>
    </cfRule>
  </conditionalFormatting>
  <conditionalFormatting sqref="H77">
    <cfRule type="cellIs" dxfId="4" priority="1167" operator="greaterThan">
      <formula>250</formula>
    </cfRule>
  </conditionalFormatting>
  <conditionalFormatting sqref="H77">
    <cfRule type="cellIs" dxfId="5" priority="1168" operator="greaterThan">
      <formula>200</formula>
    </cfRule>
  </conditionalFormatting>
  <conditionalFormatting sqref="H77">
    <cfRule type="cellIs" dxfId="6" priority="1169" operator="greaterThan">
      <formula>150</formula>
    </cfRule>
  </conditionalFormatting>
  <conditionalFormatting sqref="H78">
    <cfRule type="cellIs" dxfId="4" priority="1170" operator="greaterThan">
      <formula>250</formula>
    </cfRule>
  </conditionalFormatting>
  <conditionalFormatting sqref="H78">
    <cfRule type="cellIs" dxfId="5" priority="1171" operator="greaterThan">
      <formula>200</formula>
    </cfRule>
  </conditionalFormatting>
  <conditionalFormatting sqref="H78">
    <cfRule type="cellIs" dxfId="6" priority="1172" operator="greaterThan">
      <formula>150</formula>
    </cfRule>
  </conditionalFormatting>
  <conditionalFormatting sqref="H79">
    <cfRule type="cellIs" dxfId="4" priority="1173" operator="greaterThan">
      <formula>250</formula>
    </cfRule>
  </conditionalFormatting>
  <conditionalFormatting sqref="H79">
    <cfRule type="cellIs" dxfId="5" priority="1174" operator="greaterThan">
      <formula>200</formula>
    </cfRule>
  </conditionalFormatting>
  <conditionalFormatting sqref="H79">
    <cfRule type="cellIs" dxfId="6" priority="1175" operator="greaterThan">
      <formula>150</formula>
    </cfRule>
  </conditionalFormatting>
  <conditionalFormatting sqref="H80">
    <cfRule type="cellIs" dxfId="4" priority="1176" operator="greaterThan">
      <formula>250</formula>
    </cfRule>
  </conditionalFormatting>
  <conditionalFormatting sqref="H80">
    <cfRule type="cellIs" dxfId="5" priority="1177" operator="greaterThan">
      <formula>200</formula>
    </cfRule>
  </conditionalFormatting>
  <conditionalFormatting sqref="H80">
    <cfRule type="cellIs" dxfId="6" priority="1178" operator="greaterThan">
      <formula>150</formula>
    </cfRule>
  </conditionalFormatting>
  <conditionalFormatting sqref="H81">
    <cfRule type="cellIs" dxfId="4" priority="1179" operator="greaterThan">
      <formula>250</formula>
    </cfRule>
  </conditionalFormatting>
  <conditionalFormatting sqref="H81">
    <cfRule type="cellIs" dxfId="5" priority="1180" operator="greaterThan">
      <formula>200</formula>
    </cfRule>
  </conditionalFormatting>
  <conditionalFormatting sqref="H81">
    <cfRule type="cellIs" dxfId="6" priority="1181" operator="greaterThan">
      <formula>150</formula>
    </cfRule>
  </conditionalFormatting>
  <conditionalFormatting sqref="H82">
    <cfRule type="cellIs" dxfId="4" priority="1182" operator="greaterThan">
      <formula>250</formula>
    </cfRule>
  </conditionalFormatting>
  <conditionalFormatting sqref="H82">
    <cfRule type="cellIs" dxfId="5" priority="1183" operator="greaterThan">
      <formula>200</formula>
    </cfRule>
  </conditionalFormatting>
  <conditionalFormatting sqref="H82">
    <cfRule type="cellIs" dxfId="6" priority="1184" operator="greaterThan">
      <formula>150</formula>
    </cfRule>
  </conditionalFormatting>
  <conditionalFormatting sqref="H83">
    <cfRule type="cellIs" dxfId="4" priority="1185" operator="greaterThan">
      <formula>250</formula>
    </cfRule>
  </conditionalFormatting>
  <conditionalFormatting sqref="H83">
    <cfRule type="cellIs" dxfId="5" priority="1186" operator="greaterThan">
      <formula>200</formula>
    </cfRule>
  </conditionalFormatting>
  <conditionalFormatting sqref="H83">
    <cfRule type="cellIs" dxfId="6" priority="1187" operator="greaterThan">
      <formula>150</formula>
    </cfRule>
  </conditionalFormatting>
  <conditionalFormatting sqref="H84">
    <cfRule type="cellIs" dxfId="4" priority="1188" operator="greaterThan">
      <formula>250</formula>
    </cfRule>
  </conditionalFormatting>
  <conditionalFormatting sqref="H84">
    <cfRule type="cellIs" dxfId="5" priority="1189" operator="greaterThan">
      <formula>200</formula>
    </cfRule>
  </conditionalFormatting>
  <conditionalFormatting sqref="H84">
    <cfRule type="cellIs" dxfId="6" priority="1190" operator="greaterThan">
      <formula>150</formula>
    </cfRule>
  </conditionalFormatting>
  <conditionalFormatting sqref="H85">
    <cfRule type="cellIs" dxfId="4" priority="1191" operator="greaterThan">
      <formula>250</formula>
    </cfRule>
  </conditionalFormatting>
  <conditionalFormatting sqref="H85">
    <cfRule type="cellIs" dxfId="5" priority="1192" operator="greaterThan">
      <formula>200</formula>
    </cfRule>
  </conditionalFormatting>
  <conditionalFormatting sqref="H85">
    <cfRule type="cellIs" dxfId="6" priority="1193" operator="greaterThan">
      <formula>150</formula>
    </cfRule>
  </conditionalFormatting>
  <conditionalFormatting sqref="H86">
    <cfRule type="cellIs" dxfId="4" priority="1194" operator="greaterThan">
      <formula>250</formula>
    </cfRule>
  </conditionalFormatting>
  <conditionalFormatting sqref="H86">
    <cfRule type="cellIs" dxfId="5" priority="1195" operator="greaterThan">
      <formula>200</formula>
    </cfRule>
  </conditionalFormatting>
  <conditionalFormatting sqref="H86">
    <cfRule type="cellIs" dxfId="6" priority="1196" operator="greaterThan">
      <formula>150</formula>
    </cfRule>
  </conditionalFormatting>
  <conditionalFormatting sqref="H87">
    <cfRule type="cellIs" dxfId="4" priority="1197" operator="greaterThan">
      <formula>250</formula>
    </cfRule>
  </conditionalFormatting>
  <conditionalFormatting sqref="H87">
    <cfRule type="cellIs" dxfId="5" priority="1198" operator="greaterThan">
      <formula>200</formula>
    </cfRule>
  </conditionalFormatting>
  <conditionalFormatting sqref="H87">
    <cfRule type="cellIs" dxfId="6" priority="1199" operator="greaterThan">
      <formula>150</formula>
    </cfRule>
  </conditionalFormatting>
  <conditionalFormatting sqref="H88">
    <cfRule type="cellIs" dxfId="4" priority="1200" operator="greaterThan">
      <formula>250</formula>
    </cfRule>
  </conditionalFormatting>
  <conditionalFormatting sqref="H88">
    <cfRule type="cellIs" dxfId="5" priority="1201" operator="greaterThan">
      <formula>200</formula>
    </cfRule>
  </conditionalFormatting>
  <conditionalFormatting sqref="H88">
    <cfRule type="cellIs" dxfId="6" priority="1202" operator="greaterThan">
      <formula>150</formula>
    </cfRule>
  </conditionalFormatting>
  <conditionalFormatting sqref="H89">
    <cfRule type="cellIs" dxfId="4" priority="1203" operator="greaterThan">
      <formula>250</formula>
    </cfRule>
  </conditionalFormatting>
  <conditionalFormatting sqref="H89">
    <cfRule type="cellIs" dxfId="5" priority="1204" operator="greaterThan">
      <formula>200</formula>
    </cfRule>
  </conditionalFormatting>
  <conditionalFormatting sqref="H89">
    <cfRule type="cellIs" dxfId="6" priority="1205" operator="greaterThan">
      <formula>150</formula>
    </cfRule>
  </conditionalFormatting>
  <conditionalFormatting sqref="H90">
    <cfRule type="cellIs" dxfId="4" priority="1206" operator="greaterThan">
      <formula>250</formula>
    </cfRule>
  </conditionalFormatting>
  <conditionalFormatting sqref="H90">
    <cfRule type="cellIs" dxfId="5" priority="1207" operator="greaterThan">
      <formula>200</formula>
    </cfRule>
  </conditionalFormatting>
  <conditionalFormatting sqref="H90">
    <cfRule type="cellIs" dxfId="6" priority="1208" operator="greaterThan">
      <formula>150</formula>
    </cfRule>
  </conditionalFormatting>
  <conditionalFormatting sqref="H91">
    <cfRule type="cellIs" dxfId="4" priority="1209" operator="greaterThan">
      <formula>250</formula>
    </cfRule>
  </conditionalFormatting>
  <conditionalFormatting sqref="H91">
    <cfRule type="cellIs" dxfId="5" priority="1210" operator="greaterThan">
      <formula>200</formula>
    </cfRule>
  </conditionalFormatting>
  <conditionalFormatting sqref="H91">
    <cfRule type="cellIs" dxfId="6" priority="1211" operator="greaterThan">
      <formula>150</formula>
    </cfRule>
  </conditionalFormatting>
  <conditionalFormatting sqref="H92">
    <cfRule type="cellIs" dxfId="4" priority="1212" operator="greaterThan">
      <formula>250</formula>
    </cfRule>
  </conditionalFormatting>
  <conditionalFormatting sqref="H92">
    <cfRule type="cellIs" dxfId="5" priority="1213" operator="greaterThan">
      <formula>200</formula>
    </cfRule>
  </conditionalFormatting>
  <conditionalFormatting sqref="H92">
    <cfRule type="cellIs" dxfId="6" priority="1214" operator="greaterThan">
      <formula>150</formula>
    </cfRule>
  </conditionalFormatting>
  <conditionalFormatting sqref="H93">
    <cfRule type="cellIs" dxfId="4" priority="1215" operator="greaterThan">
      <formula>250</formula>
    </cfRule>
  </conditionalFormatting>
  <conditionalFormatting sqref="H93">
    <cfRule type="cellIs" dxfId="5" priority="1216" operator="greaterThan">
      <formula>200</formula>
    </cfRule>
  </conditionalFormatting>
  <conditionalFormatting sqref="H93">
    <cfRule type="cellIs" dxfId="6" priority="1217" operator="greaterThan">
      <formula>150</formula>
    </cfRule>
  </conditionalFormatting>
  <conditionalFormatting sqref="H94">
    <cfRule type="cellIs" dxfId="4" priority="1218" operator="greaterThan">
      <formula>250</formula>
    </cfRule>
  </conditionalFormatting>
  <conditionalFormatting sqref="H94">
    <cfRule type="cellIs" dxfId="5" priority="1219" operator="greaterThan">
      <formula>200</formula>
    </cfRule>
  </conditionalFormatting>
  <conditionalFormatting sqref="H94">
    <cfRule type="cellIs" dxfId="6" priority="1220" operator="greaterThan">
      <formula>150</formula>
    </cfRule>
  </conditionalFormatting>
  <conditionalFormatting sqref="H95">
    <cfRule type="cellIs" dxfId="4" priority="1221" operator="greaterThan">
      <formula>250</formula>
    </cfRule>
  </conditionalFormatting>
  <conditionalFormatting sqref="H95">
    <cfRule type="cellIs" dxfId="5" priority="1222" operator="greaterThan">
      <formula>200</formula>
    </cfRule>
  </conditionalFormatting>
  <conditionalFormatting sqref="H95">
    <cfRule type="cellIs" dxfId="6" priority="1223" operator="greaterThan">
      <formula>150</formula>
    </cfRule>
  </conditionalFormatting>
  <conditionalFormatting sqref="H96">
    <cfRule type="cellIs" dxfId="4" priority="1224" operator="greaterThan">
      <formula>250</formula>
    </cfRule>
  </conditionalFormatting>
  <conditionalFormatting sqref="H96">
    <cfRule type="cellIs" dxfId="5" priority="1225" operator="greaterThan">
      <formula>200</formula>
    </cfRule>
  </conditionalFormatting>
  <conditionalFormatting sqref="H96">
    <cfRule type="cellIs" dxfId="6" priority="1226" operator="greaterThan">
      <formula>150</formula>
    </cfRule>
  </conditionalFormatting>
  <conditionalFormatting sqref="H97">
    <cfRule type="cellIs" dxfId="4" priority="1227" operator="greaterThan">
      <formula>250</formula>
    </cfRule>
  </conditionalFormatting>
  <conditionalFormatting sqref="H97">
    <cfRule type="cellIs" dxfId="5" priority="1228" operator="greaterThan">
      <formula>200</formula>
    </cfRule>
  </conditionalFormatting>
  <conditionalFormatting sqref="H97">
    <cfRule type="cellIs" dxfId="6" priority="1229" operator="greaterThan">
      <formula>150</formula>
    </cfRule>
  </conditionalFormatting>
  <conditionalFormatting sqref="H98">
    <cfRule type="cellIs" dxfId="4" priority="1230" operator="greaterThan">
      <formula>250</formula>
    </cfRule>
  </conditionalFormatting>
  <conditionalFormatting sqref="H98">
    <cfRule type="cellIs" dxfId="5" priority="1231" operator="greaterThan">
      <formula>200</formula>
    </cfRule>
  </conditionalFormatting>
  <conditionalFormatting sqref="H98">
    <cfRule type="cellIs" dxfId="6" priority="1232" operator="greaterThan">
      <formula>150</formula>
    </cfRule>
  </conditionalFormatting>
  <conditionalFormatting sqref="H99">
    <cfRule type="cellIs" dxfId="4" priority="1233" operator="greaterThan">
      <formula>250</formula>
    </cfRule>
  </conditionalFormatting>
  <conditionalFormatting sqref="H99">
    <cfRule type="cellIs" dxfId="5" priority="1234" operator="greaterThan">
      <formula>200</formula>
    </cfRule>
  </conditionalFormatting>
  <conditionalFormatting sqref="H99">
    <cfRule type="cellIs" dxfId="6" priority="1235" operator="greaterThan">
      <formula>150</formula>
    </cfRule>
  </conditionalFormatting>
  <conditionalFormatting sqref="H100">
    <cfRule type="cellIs" dxfId="4" priority="1236" operator="greaterThan">
      <formula>250</formula>
    </cfRule>
  </conditionalFormatting>
  <conditionalFormatting sqref="H100">
    <cfRule type="cellIs" dxfId="5" priority="1237" operator="greaterThan">
      <formula>200</formula>
    </cfRule>
  </conditionalFormatting>
  <conditionalFormatting sqref="H100">
    <cfRule type="cellIs" dxfId="6" priority="1238" operator="greaterThan">
      <formula>150</formula>
    </cfRule>
  </conditionalFormatting>
  <conditionalFormatting sqref="H101">
    <cfRule type="cellIs" dxfId="4" priority="1239" operator="greaterThan">
      <formula>250</formula>
    </cfRule>
  </conditionalFormatting>
  <conditionalFormatting sqref="H101">
    <cfRule type="cellIs" dxfId="5" priority="1240" operator="greaterThan">
      <formula>200</formula>
    </cfRule>
  </conditionalFormatting>
  <conditionalFormatting sqref="H101">
    <cfRule type="cellIs" dxfId="6" priority="1241" operator="greaterThan">
      <formula>150</formula>
    </cfRule>
  </conditionalFormatting>
  <conditionalFormatting sqref="H102">
    <cfRule type="cellIs" dxfId="4" priority="1242" operator="greaterThan">
      <formula>250</formula>
    </cfRule>
  </conditionalFormatting>
  <conditionalFormatting sqref="H102">
    <cfRule type="cellIs" dxfId="5" priority="1243" operator="greaterThan">
      <formula>200</formula>
    </cfRule>
  </conditionalFormatting>
  <conditionalFormatting sqref="H102">
    <cfRule type="cellIs" dxfId="6" priority="1244" operator="greaterThan">
      <formula>150</formula>
    </cfRule>
  </conditionalFormatting>
  <conditionalFormatting sqref="H103">
    <cfRule type="cellIs" dxfId="4" priority="1245" operator="greaterThan">
      <formula>250</formula>
    </cfRule>
  </conditionalFormatting>
  <conditionalFormatting sqref="H103">
    <cfRule type="cellIs" dxfId="5" priority="1246" operator="greaterThan">
      <formula>200</formula>
    </cfRule>
  </conditionalFormatting>
  <conditionalFormatting sqref="H103">
    <cfRule type="cellIs" dxfId="6" priority="1247" operator="greaterThan">
      <formula>150</formula>
    </cfRule>
  </conditionalFormatting>
  <conditionalFormatting sqref="I8">
    <cfRule type="cellIs" dxfId="4" priority="1248" operator="greaterThan">
      <formula>250</formula>
    </cfRule>
  </conditionalFormatting>
  <conditionalFormatting sqref="I8">
    <cfRule type="cellIs" dxfId="5" priority="1249" operator="greaterThan">
      <formula>200</formula>
    </cfRule>
  </conditionalFormatting>
  <conditionalFormatting sqref="I8">
    <cfRule type="cellIs" dxfId="6" priority="1250" operator="greaterThan">
      <formula>150</formula>
    </cfRule>
  </conditionalFormatting>
  <conditionalFormatting sqref="I9">
    <cfRule type="cellIs" dxfId="4" priority="1251" operator="greaterThan">
      <formula>250</formula>
    </cfRule>
  </conditionalFormatting>
  <conditionalFormatting sqref="I9">
    <cfRule type="cellIs" dxfId="5" priority="1252" operator="greaterThan">
      <formula>200</formula>
    </cfRule>
  </conditionalFormatting>
  <conditionalFormatting sqref="I9">
    <cfRule type="cellIs" dxfId="6" priority="1253" operator="greaterThan">
      <formula>150</formula>
    </cfRule>
  </conditionalFormatting>
  <conditionalFormatting sqref="I10">
    <cfRule type="cellIs" dxfId="4" priority="1254" operator="greaterThan">
      <formula>250</formula>
    </cfRule>
  </conditionalFormatting>
  <conditionalFormatting sqref="I10">
    <cfRule type="cellIs" dxfId="5" priority="1255" operator="greaterThan">
      <formula>200</formula>
    </cfRule>
  </conditionalFormatting>
  <conditionalFormatting sqref="I10">
    <cfRule type="cellIs" dxfId="6" priority="1256" operator="greaterThan">
      <formula>150</formula>
    </cfRule>
  </conditionalFormatting>
  <conditionalFormatting sqref="I11">
    <cfRule type="cellIs" dxfId="4" priority="1257" operator="greaterThan">
      <formula>250</formula>
    </cfRule>
  </conditionalFormatting>
  <conditionalFormatting sqref="I11">
    <cfRule type="cellIs" dxfId="5" priority="1258" operator="greaterThan">
      <formula>200</formula>
    </cfRule>
  </conditionalFormatting>
  <conditionalFormatting sqref="I11">
    <cfRule type="cellIs" dxfId="6" priority="1259" operator="greaterThan">
      <formula>150</formula>
    </cfRule>
  </conditionalFormatting>
  <conditionalFormatting sqref="I12">
    <cfRule type="cellIs" dxfId="4" priority="1260" operator="greaterThan">
      <formula>250</formula>
    </cfRule>
  </conditionalFormatting>
  <conditionalFormatting sqref="I12">
    <cfRule type="cellIs" dxfId="5" priority="1261" operator="greaterThan">
      <formula>200</formula>
    </cfRule>
  </conditionalFormatting>
  <conditionalFormatting sqref="I12">
    <cfRule type="cellIs" dxfId="6" priority="1262" operator="greaterThan">
      <formula>150</formula>
    </cfRule>
  </conditionalFormatting>
  <conditionalFormatting sqref="I13">
    <cfRule type="cellIs" dxfId="4" priority="1263" operator="greaterThan">
      <formula>250</formula>
    </cfRule>
  </conditionalFormatting>
  <conditionalFormatting sqref="I13">
    <cfRule type="cellIs" dxfId="5" priority="1264" operator="greaterThan">
      <formula>200</formula>
    </cfRule>
  </conditionalFormatting>
  <conditionalFormatting sqref="I13">
    <cfRule type="cellIs" dxfId="6" priority="1265" operator="greaterThan">
      <formula>150</formula>
    </cfRule>
  </conditionalFormatting>
  <conditionalFormatting sqref="I14">
    <cfRule type="cellIs" dxfId="4" priority="1266" operator="greaterThan">
      <formula>250</formula>
    </cfRule>
  </conditionalFormatting>
  <conditionalFormatting sqref="I14">
    <cfRule type="cellIs" dxfId="5" priority="1267" operator="greaterThan">
      <formula>200</formula>
    </cfRule>
  </conditionalFormatting>
  <conditionalFormatting sqref="I14">
    <cfRule type="cellIs" dxfId="6" priority="1268" operator="greaterThan">
      <formula>150</formula>
    </cfRule>
  </conditionalFormatting>
  <conditionalFormatting sqref="I15">
    <cfRule type="cellIs" dxfId="4" priority="1269" operator="greaterThan">
      <formula>250</formula>
    </cfRule>
  </conditionalFormatting>
  <conditionalFormatting sqref="I15">
    <cfRule type="cellIs" dxfId="5" priority="1270" operator="greaterThan">
      <formula>200</formula>
    </cfRule>
  </conditionalFormatting>
  <conditionalFormatting sqref="I15">
    <cfRule type="cellIs" dxfId="6" priority="1271" operator="greaterThan">
      <formula>150</formula>
    </cfRule>
  </conditionalFormatting>
  <conditionalFormatting sqref="I16">
    <cfRule type="cellIs" dxfId="4" priority="1272" operator="greaterThan">
      <formula>250</formula>
    </cfRule>
  </conditionalFormatting>
  <conditionalFormatting sqref="I16">
    <cfRule type="cellIs" dxfId="5" priority="1273" operator="greaterThan">
      <formula>200</formula>
    </cfRule>
  </conditionalFormatting>
  <conditionalFormatting sqref="I16">
    <cfRule type="cellIs" dxfId="6" priority="1274" operator="greaterThan">
      <formula>150</formula>
    </cfRule>
  </conditionalFormatting>
  <conditionalFormatting sqref="I17">
    <cfRule type="cellIs" dxfId="4" priority="1275" operator="greaterThan">
      <formula>250</formula>
    </cfRule>
  </conditionalFormatting>
  <conditionalFormatting sqref="I17">
    <cfRule type="cellIs" dxfId="5" priority="1276" operator="greaterThan">
      <formula>200</formula>
    </cfRule>
  </conditionalFormatting>
  <conditionalFormatting sqref="I17">
    <cfRule type="cellIs" dxfId="6" priority="1277" operator="greaterThan">
      <formula>150</formula>
    </cfRule>
  </conditionalFormatting>
  <conditionalFormatting sqref="I18">
    <cfRule type="cellIs" dxfId="4" priority="1278" operator="greaterThan">
      <formula>250</formula>
    </cfRule>
  </conditionalFormatting>
  <conditionalFormatting sqref="I18">
    <cfRule type="cellIs" dxfId="5" priority="1279" operator="greaterThan">
      <formula>200</formula>
    </cfRule>
  </conditionalFormatting>
  <conditionalFormatting sqref="I18">
    <cfRule type="cellIs" dxfId="6" priority="1280" operator="greaterThan">
      <formula>150</formula>
    </cfRule>
  </conditionalFormatting>
  <conditionalFormatting sqref="I19">
    <cfRule type="cellIs" dxfId="4" priority="1281" operator="greaterThan">
      <formula>250</formula>
    </cfRule>
  </conditionalFormatting>
  <conditionalFormatting sqref="I19">
    <cfRule type="cellIs" dxfId="5" priority="1282" operator="greaterThan">
      <formula>200</formula>
    </cfRule>
  </conditionalFormatting>
  <conditionalFormatting sqref="I19">
    <cfRule type="cellIs" dxfId="6" priority="1283" operator="greaterThan">
      <formula>150</formula>
    </cfRule>
  </conditionalFormatting>
  <conditionalFormatting sqref="I20">
    <cfRule type="cellIs" dxfId="4" priority="1284" operator="greaterThan">
      <formula>250</formula>
    </cfRule>
  </conditionalFormatting>
  <conditionalFormatting sqref="I20">
    <cfRule type="cellIs" dxfId="5" priority="1285" operator="greaterThan">
      <formula>200</formula>
    </cfRule>
  </conditionalFormatting>
  <conditionalFormatting sqref="I20">
    <cfRule type="cellIs" dxfId="6" priority="1286" operator="greaterThan">
      <formula>150</formula>
    </cfRule>
  </conditionalFormatting>
  <conditionalFormatting sqref="I21">
    <cfRule type="cellIs" dxfId="4" priority="1287" operator="greaterThan">
      <formula>250</formula>
    </cfRule>
  </conditionalFormatting>
  <conditionalFormatting sqref="I21">
    <cfRule type="cellIs" dxfId="5" priority="1288" operator="greaterThan">
      <formula>200</formula>
    </cfRule>
  </conditionalFormatting>
  <conditionalFormatting sqref="I21">
    <cfRule type="cellIs" dxfId="6" priority="1289" operator="greaterThan">
      <formula>150</formula>
    </cfRule>
  </conditionalFormatting>
  <conditionalFormatting sqref="I22">
    <cfRule type="cellIs" dxfId="4" priority="1290" operator="greaterThan">
      <formula>250</formula>
    </cfRule>
  </conditionalFormatting>
  <conditionalFormatting sqref="I22">
    <cfRule type="cellIs" dxfId="5" priority="1291" operator="greaterThan">
      <formula>200</formula>
    </cfRule>
  </conditionalFormatting>
  <conditionalFormatting sqref="I22">
    <cfRule type="cellIs" dxfId="6" priority="1292" operator="greaterThan">
      <formula>150</formula>
    </cfRule>
  </conditionalFormatting>
  <conditionalFormatting sqref="I23">
    <cfRule type="cellIs" dxfId="4" priority="1293" operator="greaterThan">
      <formula>250</formula>
    </cfRule>
  </conditionalFormatting>
  <conditionalFormatting sqref="I23">
    <cfRule type="cellIs" dxfId="5" priority="1294" operator="greaterThan">
      <formula>200</formula>
    </cfRule>
  </conditionalFormatting>
  <conditionalFormatting sqref="I23">
    <cfRule type="cellIs" dxfId="6" priority="1295" operator="greaterThan">
      <formula>150</formula>
    </cfRule>
  </conditionalFormatting>
  <conditionalFormatting sqref="I24">
    <cfRule type="cellIs" dxfId="4" priority="1296" operator="greaterThan">
      <formula>250</formula>
    </cfRule>
  </conditionalFormatting>
  <conditionalFormatting sqref="I24">
    <cfRule type="cellIs" dxfId="5" priority="1297" operator="greaterThan">
      <formula>200</formula>
    </cfRule>
  </conditionalFormatting>
  <conditionalFormatting sqref="I24">
    <cfRule type="cellIs" dxfId="6" priority="1298" operator="greaterThan">
      <formula>150</formula>
    </cfRule>
  </conditionalFormatting>
  <conditionalFormatting sqref="I25">
    <cfRule type="cellIs" dxfId="4" priority="1299" operator="greaterThan">
      <formula>250</formula>
    </cfRule>
  </conditionalFormatting>
  <conditionalFormatting sqref="I25">
    <cfRule type="cellIs" dxfId="5" priority="1300" operator="greaterThan">
      <formula>200</formula>
    </cfRule>
  </conditionalFormatting>
  <conditionalFormatting sqref="I25">
    <cfRule type="cellIs" dxfId="6" priority="1301" operator="greaterThan">
      <formula>150</formula>
    </cfRule>
  </conditionalFormatting>
  <conditionalFormatting sqref="I26">
    <cfRule type="cellIs" dxfId="4" priority="1302" operator="greaterThan">
      <formula>250</formula>
    </cfRule>
  </conditionalFormatting>
  <conditionalFormatting sqref="I26">
    <cfRule type="cellIs" dxfId="5" priority="1303" operator="greaterThan">
      <formula>200</formula>
    </cfRule>
  </conditionalFormatting>
  <conditionalFormatting sqref="I26">
    <cfRule type="cellIs" dxfId="6" priority="1304" operator="greaterThan">
      <formula>150</formula>
    </cfRule>
  </conditionalFormatting>
  <conditionalFormatting sqref="I27">
    <cfRule type="cellIs" dxfId="4" priority="1305" operator="greaterThan">
      <formula>250</formula>
    </cfRule>
  </conditionalFormatting>
  <conditionalFormatting sqref="I27">
    <cfRule type="cellIs" dxfId="5" priority="1306" operator="greaterThan">
      <formula>200</formula>
    </cfRule>
  </conditionalFormatting>
  <conditionalFormatting sqref="I27">
    <cfRule type="cellIs" dxfId="6" priority="1307" operator="greaterThan">
      <formula>150</formula>
    </cfRule>
  </conditionalFormatting>
  <conditionalFormatting sqref="I28">
    <cfRule type="cellIs" dxfId="4" priority="1308" operator="greaterThan">
      <formula>250</formula>
    </cfRule>
  </conditionalFormatting>
  <conditionalFormatting sqref="I28">
    <cfRule type="cellIs" dxfId="5" priority="1309" operator="greaterThan">
      <formula>200</formula>
    </cfRule>
  </conditionalFormatting>
  <conditionalFormatting sqref="I28">
    <cfRule type="cellIs" dxfId="6" priority="1310" operator="greaterThan">
      <formula>150</formula>
    </cfRule>
  </conditionalFormatting>
  <conditionalFormatting sqref="I29">
    <cfRule type="cellIs" dxfId="4" priority="1311" operator="greaterThan">
      <formula>250</formula>
    </cfRule>
  </conditionalFormatting>
  <conditionalFormatting sqref="I29">
    <cfRule type="cellIs" dxfId="5" priority="1312" operator="greaterThan">
      <formula>200</formula>
    </cfRule>
  </conditionalFormatting>
  <conditionalFormatting sqref="I29">
    <cfRule type="cellIs" dxfId="6" priority="1313" operator="greaterThan">
      <formula>150</formula>
    </cfRule>
  </conditionalFormatting>
  <conditionalFormatting sqref="I30">
    <cfRule type="cellIs" dxfId="4" priority="1314" operator="greaterThan">
      <formula>250</formula>
    </cfRule>
  </conditionalFormatting>
  <conditionalFormatting sqref="I30">
    <cfRule type="cellIs" dxfId="5" priority="1315" operator="greaterThan">
      <formula>200</formula>
    </cfRule>
  </conditionalFormatting>
  <conditionalFormatting sqref="I30">
    <cfRule type="cellIs" dxfId="6" priority="1316" operator="greaterThan">
      <formula>150</formula>
    </cfRule>
  </conditionalFormatting>
  <conditionalFormatting sqref="I31">
    <cfRule type="cellIs" dxfId="4" priority="1317" operator="greaterThan">
      <formula>250</formula>
    </cfRule>
  </conditionalFormatting>
  <conditionalFormatting sqref="I31">
    <cfRule type="cellIs" dxfId="5" priority="1318" operator="greaterThan">
      <formula>200</formula>
    </cfRule>
  </conditionalFormatting>
  <conditionalFormatting sqref="I31">
    <cfRule type="cellIs" dxfId="6" priority="1319" operator="greaterThan">
      <formula>150</formula>
    </cfRule>
  </conditionalFormatting>
  <conditionalFormatting sqref="I32">
    <cfRule type="cellIs" dxfId="4" priority="1320" operator="greaterThan">
      <formula>250</formula>
    </cfRule>
  </conditionalFormatting>
  <conditionalFormatting sqref="I32">
    <cfRule type="cellIs" dxfId="5" priority="1321" operator="greaterThan">
      <formula>200</formula>
    </cfRule>
  </conditionalFormatting>
  <conditionalFormatting sqref="I32">
    <cfRule type="cellIs" dxfId="6" priority="1322" operator="greaterThan">
      <formula>150</formula>
    </cfRule>
  </conditionalFormatting>
  <conditionalFormatting sqref="I33">
    <cfRule type="cellIs" dxfId="4" priority="1323" operator="greaterThan">
      <formula>250</formula>
    </cfRule>
  </conditionalFormatting>
  <conditionalFormatting sqref="I33">
    <cfRule type="cellIs" dxfId="5" priority="1324" operator="greaterThan">
      <formula>200</formula>
    </cfRule>
  </conditionalFormatting>
  <conditionalFormatting sqref="I33">
    <cfRule type="cellIs" dxfId="6" priority="1325" operator="greaterThan">
      <formula>150</formula>
    </cfRule>
  </conditionalFormatting>
  <conditionalFormatting sqref="I34">
    <cfRule type="cellIs" dxfId="4" priority="1326" operator="greaterThan">
      <formula>250</formula>
    </cfRule>
  </conditionalFormatting>
  <conditionalFormatting sqref="I34">
    <cfRule type="cellIs" dxfId="5" priority="1327" operator="greaterThan">
      <formula>200</formula>
    </cfRule>
  </conditionalFormatting>
  <conditionalFormatting sqref="I34">
    <cfRule type="cellIs" dxfId="6" priority="1328" operator="greaterThan">
      <formula>150</formula>
    </cfRule>
  </conditionalFormatting>
  <conditionalFormatting sqref="I35">
    <cfRule type="cellIs" dxfId="4" priority="1329" operator="greaterThan">
      <formula>250</formula>
    </cfRule>
  </conditionalFormatting>
  <conditionalFormatting sqref="I35">
    <cfRule type="cellIs" dxfId="5" priority="1330" operator="greaterThan">
      <formula>200</formula>
    </cfRule>
  </conditionalFormatting>
  <conditionalFormatting sqref="I35">
    <cfRule type="cellIs" dxfId="6" priority="1331" operator="greaterThan">
      <formula>150</formula>
    </cfRule>
  </conditionalFormatting>
  <conditionalFormatting sqref="I36">
    <cfRule type="cellIs" dxfId="4" priority="1332" operator="greaterThan">
      <formula>250</formula>
    </cfRule>
  </conditionalFormatting>
  <conditionalFormatting sqref="I36">
    <cfRule type="cellIs" dxfId="5" priority="1333" operator="greaterThan">
      <formula>200</formula>
    </cfRule>
  </conditionalFormatting>
  <conditionalFormatting sqref="I36">
    <cfRule type="cellIs" dxfId="6" priority="1334" operator="greaterThan">
      <formula>150</formula>
    </cfRule>
  </conditionalFormatting>
  <conditionalFormatting sqref="I37">
    <cfRule type="cellIs" dxfId="4" priority="1335" operator="greaterThan">
      <formula>250</formula>
    </cfRule>
  </conditionalFormatting>
  <conditionalFormatting sqref="I37">
    <cfRule type="cellIs" dxfId="5" priority="1336" operator="greaterThan">
      <formula>200</formula>
    </cfRule>
  </conditionalFormatting>
  <conditionalFormatting sqref="I37">
    <cfRule type="cellIs" dxfId="6" priority="1337" operator="greaterThan">
      <formula>150</formula>
    </cfRule>
  </conditionalFormatting>
  <conditionalFormatting sqref="I38">
    <cfRule type="cellIs" dxfId="4" priority="1338" operator="greaterThan">
      <formula>250</formula>
    </cfRule>
  </conditionalFormatting>
  <conditionalFormatting sqref="I38">
    <cfRule type="cellIs" dxfId="5" priority="1339" operator="greaterThan">
      <formula>200</formula>
    </cfRule>
  </conditionalFormatting>
  <conditionalFormatting sqref="I38">
    <cfRule type="cellIs" dxfId="6" priority="1340" operator="greaterThan">
      <formula>150</formula>
    </cfRule>
  </conditionalFormatting>
  <conditionalFormatting sqref="I39">
    <cfRule type="cellIs" dxfId="4" priority="1341" operator="greaterThan">
      <formula>250</formula>
    </cfRule>
  </conditionalFormatting>
  <conditionalFormatting sqref="I39">
    <cfRule type="cellIs" dxfId="5" priority="1342" operator="greaterThan">
      <formula>200</formula>
    </cfRule>
  </conditionalFormatting>
  <conditionalFormatting sqref="I39">
    <cfRule type="cellIs" dxfId="6" priority="1343" operator="greaterThan">
      <formula>150</formula>
    </cfRule>
  </conditionalFormatting>
  <conditionalFormatting sqref="I40">
    <cfRule type="cellIs" dxfId="4" priority="1344" operator="greaterThan">
      <formula>250</formula>
    </cfRule>
  </conditionalFormatting>
  <conditionalFormatting sqref="I40">
    <cfRule type="cellIs" dxfId="5" priority="1345" operator="greaterThan">
      <formula>200</formula>
    </cfRule>
  </conditionalFormatting>
  <conditionalFormatting sqref="I40">
    <cfRule type="cellIs" dxfId="6" priority="1346" operator="greaterThan">
      <formula>150</formula>
    </cfRule>
  </conditionalFormatting>
  <conditionalFormatting sqref="I41">
    <cfRule type="cellIs" dxfId="4" priority="1347" operator="greaterThan">
      <formula>250</formula>
    </cfRule>
  </conditionalFormatting>
  <conditionalFormatting sqref="I41">
    <cfRule type="cellIs" dxfId="5" priority="1348" operator="greaterThan">
      <formula>200</formula>
    </cfRule>
  </conditionalFormatting>
  <conditionalFormatting sqref="I41">
    <cfRule type="cellIs" dxfId="6" priority="1349" operator="greaterThan">
      <formula>150</formula>
    </cfRule>
  </conditionalFormatting>
  <conditionalFormatting sqref="I42">
    <cfRule type="cellIs" dxfId="4" priority="1350" operator="greaterThan">
      <formula>250</formula>
    </cfRule>
  </conditionalFormatting>
  <conditionalFormatting sqref="I42">
    <cfRule type="cellIs" dxfId="5" priority="1351" operator="greaterThan">
      <formula>200</formula>
    </cfRule>
  </conditionalFormatting>
  <conditionalFormatting sqref="I42">
    <cfRule type="cellIs" dxfId="6" priority="1352" operator="greaterThan">
      <formula>150</formula>
    </cfRule>
  </conditionalFormatting>
  <conditionalFormatting sqref="I43">
    <cfRule type="cellIs" dxfId="4" priority="1353" operator="greaterThan">
      <formula>250</formula>
    </cfRule>
  </conditionalFormatting>
  <conditionalFormatting sqref="I43">
    <cfRule type="cellIs" dxfId="5" priority="1354" operator="greaterThan">
      <formula>200</formula>
    </cfRule>
  </conditionalFormatting>
  <conditionalFormatting sqref="I43">
    <cfRule type="cellIs" dxfId="6" priority="1355" operator="greaterThan">
      <formula>150</formula>
    </cfRule>
  </conditionalFormatting>
  <conditionalFormatting sqref="I44">
    <cfRule type="cellIs" dxfId="4" priority="1356" operator="greaterThan">
      <formula>250</formula>
    </cfRule>
  </conditionalFormatting>
  <conditionalFormatting sqref="I44">
    <cfRule type="cellIs" dxfId="5" priority="1357" operator="greaterThan">
      <formula>200</formula>
    </cfRule>
  </conditionalFormatting>
  <conditionalFormatting sqref="I44">
    <cfRule type="cellIs" dxfId="6" priority="1358" operator="greaterThan">
      <formula>150</formula>
    </cfRule>
  </conditionalFormatting>
  <conditionalFormatting sqref="I45">
    <cfRule type="cellIs" dxfId="4" priority="1359" operator="greaterThan">
      <formula>250</formula>
    </cfRule>
  </conditionalFormatting>
  <conditionalFormatting sqref="I45">
    <cfRule type="cellIs" dxfId="5" priority="1360" operator="greaterThan">
      <formula>200</formula>
    </cfRule>
  </conditionalFormatting>
  <conditionalFormatting sqref="I45">
    <cfRule type="cellIs" dxfId="6" priority="1361" operator="greaterThan">
      <formula>150</formula>
    </cfRule>
  </conditionalFormatting>
  <conditionalFormatting sqref="I46">
    <cfRule type="cellIs" dxfId="4" priority="1362" operator="greaterThan">
      <formula>250</formula>
    </cfRule>
  </conditionalFormatting>
  <conditionalFormatting sqref="I46">
    <cfRule type="cellIs" dxfId="5" priority="1363" operator="greaterThan">
      <formula>200</formula>
    </cfRule>
  </conditionalFormatting>
  <conditionalFormatting sqref="I46">
    <cfRule type="cellIs" dxfId="6" priority="1364" operator="greaterThan">
      <formula>150</formula>
    </cfRule>
  </conditionalFormatting>
  <conditionalFormatting sqref="I47">
    <cfRule type="cellIs" dxfId="4" priority="1365" operator="greaterThan">
      <formula>250</formula>
    </cfRule>
  </conditionalFormatting>
  <conditionalFormatting sqref="I47">
    <cfRule type="cellIs" dxfId="5" priority="1366" operator="greaterThan">
      <formula>200</formula>
    </cfRule>
  </conditionalFormatting>
  <conditionalFormatting sqref="I47">
    <cfRule type="cellIs" dxfId="6" priority="1367" operator="greaterThan">
      <formula>150</formula>
    </cfRule>
  </conditionalFormatting>
  <conditionalFormatting sqref="I48">
    <cfRule type="cellIs" dxfId="4" priority="1368" operator="greaterThan">
      <formula>250</formula>
    </cfRule>
  </conditionalFormatting>
  <conditionalFormatting sqref="I48">
    <cfRule type="cellIs" dxfId="5" priority="1369" operator="greaterThan">
      <formula>200</formula>
    </cfRule>
  </conditionalFormatting>
  <conditionalFormatting sqref="I48">
    <cfRule type="cellIs" dxfId="6" priority="1370" operator="greaterThan">
      <formula>150</formula>
    </cfRule>
  </conditionalFormatting>
  <conditionalFormatting sqref="I49">
    <cfRule type="cellIs" dxfId="4" priority="1371" operator="greaterThan">
      <formula>250</formula>
    </cfRule>
  </conditionalFormatting>
  <conditionalFormatting sqref="I49">
    <cfRule type="cellIs" dxfId="5" priority="1372" operator="greaterThan">
      <formula>200</formula>
    </cfRule>
  </conditionalFormatting>
  <conditionalFormatting sqref="I49">
    <cfRule type="cellIs" dxfId="6" priority="1373" operator="greaterThan">
      <formula>150</formula>
    </cfRule>
  </conditionalFormatting>
  <conditionalFormatting sqref="I50">
    <cfRule type="cellIs" dxfId="4" priority="1374" operator="greaterThan">
      <formula>250</formula>
    </cfRule>
  </conditionalFormatting>
  <conditionalFormatting sqref="I50">
    <cfRule type="cellIs" dxfId="5" priority="1375" operator="greaterThan">
      <formula>200</formula>
    </cfRule>
  </conditionalFormatting>
  <conditionalFormatting sqref="I50">
    <cfRule type="cellIs" dxfId="6" priority="1376" operator="greaterThan">
      <formula>150</formula>
    </cfRule>
  </conditionalFormatting>
  <conditionalFormatting sqref="I51">
    <cfRule type="cellIs" dxfId="4" priority="1377" operator="greaterThan">
      <formula>250</formula>
    </cfRule>
  </conditionalFormatting>
  <conditionalFormatting sqref="I51">
    <cfRule type="cellIs" dxfId="5" priority="1378" operator="greaterThan">
      <formula>200</formula>
    </cfRule>
  </conditionalFormatting>
  <conditionalFormatting sqref="I51">
    <cfRule type="cellIs" dxfId="6" priority="1379" operator="greaterThan">
      <formula>150</formula>
    </cfRule>
  </conditionalFormatting>
  <conditionalFormatting sqref="I52">
    <cfRule type="cellIs" dxfId="4" priority="1380" operator="greaterThan">
      <formula>250</formula>
    </cfRule>
  </conditionalFormatting>
  <conditionalFormatting sqref="I52">
    <cfRule type="cellIs" dxfId="5" priority="1381" operator="greaterThan">
      <formula>200</formula>
    </cfRule>
  </conditionalFormatting>
  <conditionalFormatting sqref="I52">
    <cfRule type="cellIs" dxfId="6" priority="1382" operator="greaterThan">
      <formula>150</formula>
    </cfRule>
  </conditionalFormatting>
  <conditionalFormatting sqref="I53">
    <cfRule type="cellIs" dxfId="4" priority="1383" operator="greaterThan">
      <formula>250</formula>
    </cfRule>
  </conditionalFormatting>
  <conditionalFormatting sqref="I53">
    <cfRule type="cellIs" dxfId="5" priority="1384" operator="greaterThan">
      <formula>200</formula>
    </cfRule>
  </conditionalFormatting>
  <conditionalFormatting sqref="I53">
    <cfRule type="cellIs" dxfId="6" priority="1385" operator="greaterThan">
      <formula>150</formula>
    </cfRule>
  </conditionalFormatting>
  <conditionalFormatting sqref="I54">
    <cfRule type="cellIs" dxfId="4" priority="1386" operator="greaterThan">
      <formula>250</formula>
    </cfRule>
  </conditionalFormatting>
  <conditionalFormatting sqref="I54">
    <cfRule type="cellIs" dxfId="5" priority="1387" operator="greaterThan">
      <formula>200</formula>
    </cfRule>
  </conditionalFormatting>
  <conditionalFormatting sqref="I54">
    <cfRule type="cellIs" dxfId="6" priority="1388" operator="greaterThan">
      <formula>150</formula>
    </cfRule>
  </conditionalFormatting>
  <conditionalFormatting sqref="I55">
    <cfRule type="cellIs" dxfId="4" priority="1389" operator="greaterThan">
      <formula>250</formula>
    </cfRule>
  </conditionalFormatting>
  <conditionalFormatting sqref="I55">
    <cfRule type="cellIs" dxfId="5" priority="1390" operator="greaterThan">
      <formula>200</formula>
    </cfRule>
  </conditionalFormatting>
  <conditionalFormatting sqref="I55">
    <cfRule type="cellIs" dxfId="6" priority="1391" operator="greaterThan">
      <formula>150</formula>
    </cfRule>
  </conditionalFormatting>
  <conditionalFormatting sqref="I56">
    <cfRule type="cellIs" dxfId="4" priority="1392" operator="greaterThan">
      <formula>250</formula>
    </cfRule>
  </conditionalFormatting>
  <conditionalFormatting sqref="I56">
    <cfRule type="cellIs" dxfId="5" priority="1393" operator="greaterThan">
      <formula>200</formula>
    </cfRule>
  </conditionalFormatting>
  <conditionalFormatting sqref="I56">
    <cfRule type="cellIs" dxfId="6" priority="1394" operator="greaterThan">
      <formula>150</formula>
    </cfRule>
  </conditionalFormatting>
  <conditionalFormatting sqref="I57">
    <cfRule type="cellIs" dxfId="4" priority="1395" operator="greaterThan">
      <formula>250</formula>
    </cfRule>
  </conditionalFormatting>
  <conditionalFormatting sqref="I57">
    <cfRule type="cellIs" dxfId="5" priority="1396" operator="greaterThan">
      <formula>200</formula>
    </cfRule>
  </conditionalFormatting>
  <conditionalFormatting sqref="I57">
    <cfRule type="cellIs" dxfId="6" priority="1397" operator="greaterThan">
      <formula>150</formula>
    </cfRule>
  </conditionalFormatting>
  <conditionalFormatting sqref="I58">
    <cfRule type="cellIs" dxfId="4" priority="1398" operator="greaterThan">
      <formula>250</formula>
    </cfRule>
  </conditionalFormatting>
  <conditionalFormatting sqref="I58">
    <cfRule type="cellIs" dxfId="5" priority="1399" operator="greaterThan">
      <formula>200</formula>
    </cfRule>
  </conditionalFormatting>
  <conditionalFormatting sqref="I58">
    <cfRule type="cellIs" dxfId="6" priority="1400" operator="greaterThan">
      <formula>150</formula>
    </cfRule>
  </conditionalFormatting>
  <conditionalFormatting sqref="I59">
    <cfRule type="cellIs" dxfId="4" priority="1401" operator="greaterThan">
      <formula>250</formula>
    </cfRule>
  </conditionalFormatting>
  <conditionalFormatting sqref="I59">
    <cfRule type="cellIs" dxfId="5" priority="1402" operator="greaterThan">
      <formula>200</formula>
    </cfRule>
  </conditionalFormatting>
  <conditionalFormatting sqref="I59">
    <cfRule type="cellIs" dxfId="6" priority="1403" operator="greaterThan">
      <formula>150</formula>
    </cfRule>
  </conditionalFormatting>
  <conditionalFormatting sqref="I60">
    <cfRule type="cellIs" dxfId="4" priority="1404" operator="greaterThan">
      <formula>250</formula>
    </cfRule>
  </conditionalFormatting>
  <conditionalFormatting sqref="I60">
    <cfRule type="cellIs" dxfId="5" priority="1405" operator="greaterThan">
      <formula>200</formula>
    </cfRule>
  </conditionalFormatting>
  <conditionalFormatting sqref="I60">
    <cfRule type="cellIs" dxfId="6" priority="1406" operator="greaterThan">
      <formula>150</formula>
    </cfRule>
  </conditionalFormatting>
  <conditionalFormatting sqref="I61">
    <cfRule type="cellIs" dxfId="4" priority="1407" operator="greaterThan">
      <formula>250</formula>
    </cfRule>
  </conditionalFormatting>
  <conditionalFormatting sqref="I61">
    <cfRule type="cellIs" dxfId="5" priority="1408" operator="greaterThan">
      <formula>200</formula>
    </cfRule>
  </conditionalFormatting>
  <conditionalFormatting sqref="I61">
    <cfRule type="cellIs" dxfId="6" priority="1409" operator="greaterThan">
      <formula>150</formula>
    </cfRule>
  </conditionalFormatting>
  <conditionalFormatting sqref="I62">
    <cfRule type="cellIs" dxfId="4" priority="1410" operator="greaterThan">
      <formula>250</formula>
    </cfRule>
  </conditionalFormatting>
  <conditionalFormatting sqref="I62">
    <cfRule type="cellIs" dxfId="5" priority="1411" operator="greaterThan">
      <formula>200</formula>
    </cfRule>
  </conditionalFormatting>
  <conditionalFormatting sqref="I62">
    <cfRule type="cellIs" dxfId="6" priority="1412" operator="greaterThan">
      <formula>150</formula>
    </cfRule>
  </conditionalFormatting>
  <conditionalFormatting sqref="I63">
    <cfRule type="cellIs" dxfId="4" priority="1413" operator="greaterThan">
      <formula>250</formula>
    </cfRule>
  </conditionalFormatting>
  <conditionalFormatting sqref="I63">
    <cfRule type="cellIs" dxfId="5" priority="1414" operator="greaterThan">
      <formula>200</formula>
    </cfRule>
  </conditionalFormatting>
  <conditionalFormatting sqref="I63">
    <cfRule type="cellIs" dxfId="6" priority="1415" operator="greaterThan">
      <formula>150</formula>
    </cfRule>
  </conditionalFormatting>
  <conditionalFormatting sqref="I64">
    <cfRule type="cellIs" dxfId="4" priority="1416" operator="greaterThan">
      <formula>250</formula>
    </cfRule>
  </conditionalFormatting>
  <conditionalFormatting sqref="I64">
    <cfRule type="cellIs" dxfId="5" priority="1417" operator="greaterThan">
      <formula>200</formula>
    </cfRule>
  </conditionalFormatting>
  <conditionalFormatting sqref="I64">
    <cfRule type="cellIs" dxfId="6" priority="1418" operator="greaterThan">
      <formula>150</formula>
    </cfRule>
  </conditionalFormatting>
  <conditionalFormatting sqref="I65">
    <cfRule type="cellIs" dxfId="4" priority="1419" operator="greaterThan">
      <formula>250</formula>
    </cfRule>
  </conditionalFormatting>
  <conditionalFormatting sqref="I65">
    <cfRule type="cellIs" dxfId="5" priority="1420" operator="greaterThan">
      <formula>200</formula>
    </cfRule>
  </conditionalFormatting>
  <conditionalFormatting sqref="I65">
    <cfRule type="cellIs" dxfId="6" priority="1421" operator="greaterThan">
      <formula>150</formula>
    </cfRule>
  </conditionalFormatting>
  <conditionalFormatting sqref="I66">
    <cfRule type="cellIs" dxfId="4" priority="1422" operator="greaterThan">
      <formula>250</formula>
    </cfRule>
  </conditionalFormatting>
  <conditionalFormatting sqref="I66">
    <cfRule type="cellIs" dxfId="5" priority="1423" operator="greaterThan">
      <formula>200</formula>
    </cfRule>
  </conditionalFormatting>
  <conditionalFormatting sqref="I66">
    <cfRule type="cellIs" dxfId="6" priority="1424" operator="greaterThan">
      <formula>150</formula>
    </cfRule>
  </conditionalFormatting>
  <conditionalFormatting sqref="I67">
    <cfRule type="cellIs" dxfId="4" priority="1425" operator="greaterThan">
      <formula>250</formula>
    </cfRule>
  </conditionalFormatting>
  <conditionalFormatting sqref="I67">
    <cfRule type="cellIs" dxfId="5" priority="1426" operator="greaterThan">
      <formula>200</formula>
    </cfRule>
  </conditionalFormatting>
  <conditionalFormatting sqref="I67">
    <cfRule type="cellIs" dxfId="6" priority="1427" operator="greaterThan">
      <formula>150</formula>
    </cfRule>
  </conditionalFormatting>
  <conditionalFormatting sqref="I68">
    <cfRule type="cellIs" dxfId="4" priority="1428" operator="greaterThan">
      <formula>250</formula>
    </cfRule>
  </conditionalFormatting>
  <conditionalFormatting sqref="I68">
    <cfRule type="cellIs" dxfId="5" priority="1429" operator="greaterThan">
      <formula>200</formula>
    </cfRule>
  </conditionalFormatting>
  <conditionalFormatting sqref="I68">
    <cfRule type="cellIs" dxfId="6" priority="1430" operator="greaterThan">
      <formula>150</formula>
    </cfRule>
  </conditionalFormatting>
  <conditionalFormatting sqref="I69">
    <cfRule type="cellIs" dxfId="4" priority="1431" operator="greaterThan">
      <formula>250</formula>
    </cfRule>
  </conditionalFormatting>
  <conditionalFormatting sqref="I69">
    <cfRule type="cellIs" dxfId="5" priority="1432" operator="greaterThan">
      <formula>200</formula>
    </cfRule>
  </conditionalFormatting>
  <conditionalFormatting sqref="I69">
    <cfRule type="cellIs" dxfId="6" priority="1433" operator="greaterThan">
      <formula>150</formula>
    </cfRule>
  </conditionalFormatting>
  <conditionalFormatting sqref="I70">
    <cfRule type="cellIs" dxfId="4" priority="1434" operator="greaterThan">
      <formula>250</formula>
    </cfRule>
  </conditionalFormatting>
  <conditionalFormatting sqref="I70">
    <cfRule type="cellIs" dxfId="5" priority="1435" operator="greaterThan">
      <formula>200</formula>
    </cfRule>
  </conditionalFormatting>
  <conditionalFormatting sqref="I70">
    <cfRule type="cellIs" dxfId="6" priority="1436" operator="greaterThan">
      <formula>150</formula>
    </cfRule>
  </conditionalFormatting>
  <conditionalFormatting sqref="I71">
    <cfRule type="cellIs" dxfId="4" priority="1437" operator="greaterThan">
      <formula>250</formula>
    </cfRule>
  </conditionalFormatting>
  <conditionalFormatting sqref="I71">
    <cfRule type="cellIs" dxfId="5" priority="1438" operator="greaterThan">
      <formula>200</formula>
    </cfRule>
  </conditionalFormatting>
  <conditionalFormatting sqref="I71">
    <cfRule type="cellIs" dxfId="6" priority="1439" operator="greaterThan">
      <formula>150</formula>
    </cfRule>
  </conditionalFormatting>
  <conditionalFormatting sqref="I72">
    <cfRule type="cellIs" dxfId="4" priority="1440" operator="greaterThan">
      <formula>250</formula>
    </cfRule>
  </conditionalFormatting>
  <conditionalFormatting sqref="I72">
    <cfRule type="cellIs" dxfId="5" priority="1441" operator="greaterThan">
      <formula>200</formula>
    </cfRule>
  </conditionalFormatting>
  <conditionalFormatting sqref="I72">
    <cfRule type="cellIs" dxfId="6" priority="1442" operator="greaterThan">
      <formula>150</formula>
    </cfRule>
  </conditionalFormatting>
  <conditionalFormatting sqref="I73">
    <cfRule type="cellIs" dxfId="4" priority="1443" operator="greaterThan">
      <formula>250</formula>
    </cfRule>
  </conditionalFormatting>
  <conditionalFormatting sqref="I73">
    <cfRule type="cellIs" dxfId="5" priority="1444" operator="greaterThan">
      <formula>200</formula>
    </cfRule>
  </conditionalFormatting>
  <conditionalFormatting sqref="I73">
    <cfRule type="cellIs" dxfId="6" priority="1445" operator="greaterThan">
      <formula>150</formula>
    </cfRule>
  </conditionalFormatting>
  <conditionalFormatting sqref="I74">
    <cfRule type="cellIs" dxfId="4" priority="1446" operator="greaterThan">
      <formula>250</formula>
    </cfRule>
  </conditionalFormatting>
  <conditionalFormatting sqref="I74">
    <cfRule type="cellIs" dxfId="5" priority="1447" operator="greaterThan">
      <formula>200</formula>
    </cfRule>
  </conditionalFormatting>
  <conditionalFormatting sqref="I74">
    <cfRule type="cellIs" dxfId="6" priority="1448" operator="greaterThan">
      <formula>150</formula>
    </cfRule>
  </conditionalFormatting>
  <conditionalFormatting sqref="I75">
    <cfRule type="cellIs" dxfId="4" priority="1449" operator="greaterThan">
      <formula>250</formula>
    </cfRule>
  </conditionalFormatting>
  <conditionalFormatting sqref="I75">
    <cfRule type="cellIs" dxfId="5" priority="1450" operator="greaterThan">
      <formula>200</formula>
    </cfRule>
  </conditionalFormatting>
  <conditionalFormatting sqref="I75">
    <cfRule type="cellIs" dxfId="6" priority="1451" operator="greaterThan">
      <formula>150</formula>
    </cfRule>
  </conditionalFormatting>
  <conditionalFormatting sqref="I76">
    <cfRule type="cellIs" dxfId="4" priority="1452" operator="greaterThan">
      <formula>250</formula>
    </cfRule>
  </conditionalFormatting>
  <conditionalFormatting sqref="I76">
    <cfRule type="cellIs" dxfId="5" priority="1453" operator="greaterThan">
      <formula>200</formula>
    </cfRule>
  </conditionalFormatting>
  <conditionalFormatting sqref="I76">
    <cfRule type="cellIs" dxfId="6" priority="1454" operator="greaterThan">
      <formula>150</formula>
    </cfRule>
  </conditionalFormatting>
  <conditionalFormatting sqref="I77">
    <cfRule type="cellIs" dxfId="4" priority="1455" operator="greaterThan">
      <formula>250</formula>
    </cfRule>
  </conditionalFormatting>
  <conditionalFormatting sqref="I77">
    <cfRule type="cellIs" dxfId="5" priority="1456" operator="greaterThan">
      <formula>200</formula>
    </cfRule>
  </conditionalFormatting>
  <conditionalFormatting sqref="I77">
    <cfRule type="cellIs" dxfId="6" priority="1457" operator="greaterThan">
      <formula>150</formula>
    </cfRule>
  </conditionalFormatting>
  <conditionalFormatting sqref="I78">
    <cfRule type="cellIs" dxfId="4" priority="1458" operator="greaterThan">
      <formula>250</formula>
    </cfRule>
  </conditionalFormatting>
  <conditionalFormatting sqref="I78">
    <cfRule type="cellIs" dxfId="5" priority="1459" operator="greaterThan">
      <formula>200</formula>
    </cfRule>
  </conditionalFormatting>
  <conditionalFormatting sqref="I78">
    <cfRule type="cellIs" dxfId="6" priority="1460" operator="greaterThan">
      <formula>150</formula>
    </cfRule>
  </conditionalFormatting>
  <conditionalFormatting sqref="I79">
    <cfRule type="cellIs" dxfId="4" priority="1461" operator="greaterThan">
      <formula>250</formula>
    </cfRule>
  </conditionalFormatting>
  <conditionalFormatting sqref="I79">
    <cfRule type="cellIs" dxfId="5" priority="1462" operator="greaterThan">
      <formula>200</formula>
    </cfRule>
  </conditionalFormatting>
  <conditionalFormatting sqref="I79">
    <cfRule type="cellIs" dxfId="6" priority="1463" operator="greaterThan">
      <formula>150</formula>
    </cfRule>
  </conditionalFormatting>
  <conditionalFormatting sqref="I80">
    <cfRule type="cellIs" dxfId="4" priority="1464" operator="greaterThan">
      <formula>250</formula>
    </cfRule>
  </conditionalFormatting>
  <conditionalFormatting sqref="I80">
    <cfRule type="cellIs" dxfId="5" priority="1465" operator="greaterThan">
      <formula>200</formula>
    </cfRule>
  </conditionalFormatting>
  <conditionalFormatting sqref="I80">
    <cfRule type="cellIs" dxfId="6" priority="1466" operator="greaterThan">
      <formula>150</formula>
    </cfRule>
  </conditionalFormatting>
  <conditionalFormatting sqref="I81">
    <cfRule type="cellIs" dxfId="4" priority="1467" operator="greaterThan">
      <formula>250</formula>
    </cfRule>
  </conditionalFormatting>
  <conditionalFormatting sqref="I81">
    <cfRule type="cellIs" dxfId="5" priority="1468" operator="greaterThan">
      <formula>200</formula>
    </cfRule>
  </conditionalFormatting>
  <conditionalFormatting sqref="I81">
    <cfRule type="cellIs" dxfId="6" priority="1469" operator="greaterThan">
      <formula>150</formula>
    </cfRule>
  </conditionalFormatting>
  <conditionalFormatting sqref="I82">
    <cfRule type="cellIs" dxfId="4" priority="1470" operator="greaterThan">
      <formula>250</formula>
    </cfRule>
  </conditionalFormatting>
  <conditionalFormatting sqref="I82">
    <cfRule type="cellIs" dxfId="5" priority="1471" operator="greaterThan">
      <formula>200</formula>
    </cfRule>
  </conditionalFormatting>
  <conditionalFormatting sqref="I82">
    <cfRule type="cellIs" dxfId="6" priority="1472" operator="greaterThan">
      <formula>150</formula>
    </cfRule>
  </conditionalFormatting>
  <conditionalFormatting sqref="I83">
    <cfRule type="cellIs" dxfId="4" priority="1473" operator="greaterThan">
      <formula>250</formula>
    </cfRule>
  </conditionalFormatting>
  <conditionalFormatting sqref="I83">
    <cfRule type="cellIs" dxfId="5" priority="1474" operator="greaterThan">
      <formula>200</formula>
    </cfRule>
  </conditionalFormatting>
  <conditionalFormatting sqref="I83">
    <cfRule type="cellIs" dxfId="6" priority="1475" operator="greaterThan">
      <formula>150</formula>
    </cfRule>
  </conditionalFormatting>
  <conditionalFormatting sqref="I84">
    <cfRule type="cellIs" dxfId="4" priority="1476" operator="greaterThan">
      <formula>250</formula>
    </cfRule>
  </conditionalFormatting>
  <conditionalFormatting sqref="I84">
    <cfRule type="cellIs" dxfId="5" priority="1477" operator="greaterThan">
      <formula>200</formula>
    </cfRule>
  </conditionalFormatting>
  <conditionalFormatting sqref="I84">
    <cfRule type="cellIs" dxfId="6" priority="1478" operator="greaterThan">
      <formula>150</formula>
    </cfRule>
  </conditionalFormatting>
  <conditionalFormatting sqref="I85">
    <cfRule type="cellIs" dxfId="4" priority="1479" operator="greaterThan">
      <formula>250</formula>
    </cfRule>
  </conditionalFormatting>
  <conditionalFormatting sqref="I85">
    <cfRule type="cellIs" dxfId="5" priority="1480" operator="greaterThan">
      <formula>200</formula>
    </cfRule>
  </conditionalFormatting>
  <conditionalFormatting sqref="I85">
    <cfRule type="cellIs" dxfId="6" priority="1481" operator="greaterThan">
      <formula>150</formula>
    </cfRule>
  </conditionalFormatting>
  <conditionalFormatting sqref="I86">
    <cfRule type="cellIs" dxfId="4" priority="1482" operator="greaterThan">
      <formula>250</formula>
    </cfRule>
  </conditionalFormatting>
  <conditionalFormatting sqref="I86">
    <cfRule type="cellIs" dxfId="5" priority="1483" operator="greaterThan">
      <formula>200</formula>
    </cfRule>
  </conditionalFormatting>
  <conditionalFormatting sqref="I86">
    <cfRule type="cellIs" dxfId="6" priority="1484" operator="greaterThan">
      <formula>150</formula>
    </cfRule>
  </conditionalFormatting>
  <conditionalFormatting sqref="I87">
    <cfRule type="cellIs" dxfId="4" priority="1485" operator="greaterThan">
      <formula>250</formula>
    </cfRule>
  </conditionalFormatting>
  <conditionalFormatting sqref="I87">
    <cfRule type="cellIs" dxfId="5" priority="1486" operator="greaterThan">
      <formula>200</formula>
    </cfRule>
  </conditionalFormatting>
  <conditionalFormatting sqref="I87">
    <cfRule type="cellIs" dxfId="6" priority="1487" operator="greaterThan">
      <formula>150</formula>
    </cfRule>
  </conditionalFormatting>
  <conditionalFormatting sqref="I88">
    <cfRule type="cellIs" dxfId="4" priority="1488" operator="greaterThan">
      <formula>250</formula>
    </cfRule>
  </conditionalFormatting>
  <conditionalFormatting sqref="I88">
    <cfRule type="cellIs" dxfId="5" priority="1489" operator="greaterThan">
      <formula>200</formula>
    </cfRule>
  </conditionalFormatting>
  <conditionalFormatting sqref="I88">
    <cfRule type="cellIs" dxfId="6" priority="1490" operator="greaterThan">
      <formula>150</formula>
    </cfRule>
  </conditionalFormatting>
  <conditionalFormatting sqref="I89">
    <cfRule type="cellIs" dxfId="4" priority="1491" operator="greaterThan">
      <formula>250</formula>
    </cfRule>
  </conditionalFormatting>
  <conditionalFormatting sqref="I89">
    <cfRule type="cellIs" dxfId="5" priority="1492" operator="greaterThan">
      <formula>200</formula>
    </cfRule>
  </conditionalFormatting>
  <conditionalFormatting sqref="I89">
    <cfRule type="cellIs" dxfId="6" priority="1493" operator="greaterThan">
      <formula>150</formula>
    </cfRule>
  </conditionalFormatting>
  <conditionalFormatting sqref="I90">
    <cfRule type="cellIs" dxfId="4" priority="1494" operator="greaterThan">
      <formula>250</formula>
    </cfRule>
  </conditionalFormatting>
  <conditionalFormatting sqref="I90">
    <cfRule type="cellIs" dxfId="5" priority="1495" operator="greaterThan">
      <formula>200</formula>
    </cfRule>
  </conditionalFormatting>
  <conditionalFormatting sqref="I90">
    <cfRule type="cellIs" dxfId="6" priority="1496" operator="greaterThan">
      <formula>150</formula>
    </cfRule>
  </conditionalFormatting>
  <conditionalFormatting sqref="I91">
    <cfRule type="cellIs" dxfId="4" priority="1497" operator="greaterThan">
      <formula>250</formula>
    </cfRule>
  </conditionalFormatting>
  <conditionalFormatting sqref="I91">
    <cfRule type="cellIs" dxfId="5" priority="1498" operator="greaterThan">
      <formula>200</formula>
    </cfRule>
  </conditionalFormatting>
  <conditionalFormatting sqref="I91">
    <cfRule type="cellIs" dxfId="6" priority="1499" operator="greaterThan">
      <formula>150</formula>
    </cfRule>
  </conditionalFormatting>
  <conditionalFormatting sqref="I92">
    <cfRule type="cellIs" dxfId="4" priority="1500" operator="greaterThan">
      <formula>250</formula>
    </cfRule>
  </conditionalFormatting>
  <conditionalFormatting sqref="I92">
    <cfRule type="cellIs" dxfId="5" priority="1501" operator="greaterThan">
      <formula>200</formula>
    </cfRule>
  </conditionalFormatting>
  <conditionalFormatting sqref="I92">
    <cfRule type="cellIs" dxfId="6" priority="1502" operator="greaterThan">
      <formula>150</formula>
    </cfRule>
  </conditionalFormatting>
  <conditionalFormatting sqref="I93">
    <cfRule type="cellIs" dxfId="4" priority="1503" operator="greaterThan">
      <formula>250</formula>
    </cfRule>
  </conditionalFormatting>
  <conditionalFormatting sqref="I93">
    <cfRule type="cellIs" dxfId="5" priority="1504" operator="greaterThan">
      <formula>200</formula>
    </cfRule>
  </conditionalFormatting>
  <conditionalFormatting sqref="I93">
    <cfRule type="cellIs" dxfId="6" priority="1505" operator="greaterThan">
      <formula>150</formula>
    </cfRule>
  </conditionalFormatting>
  <conditionalFormatting sqref="I94">
    <cfRule type="cellIs" dxfId="4" priority="1506" operator="greaterThan">
      <formula>250</formula>
    </cfRule>
  </conditionalFormatting>
  <conditionalFormatting sqref="I94">
    <cfRule type="cellIs" dxfId="5" priority="1507" operator="greaterThan">
      <formula>200</formula>
    </cfRule>
  </conditionalFormatting>
  <conditionalFormatting sqref="I94">
    <cfRule type="cellIs" dxfId="6" priority="1508" operator="greaterThan">
      <formula>150</formula>
    </cfRule>
  </conditionalFormatting>
  <conditionalFormatting sqref="I95">
    <cfRule type="cellIs" dxfId="4" priority="1509" operator="greaterThan">
      <formula>250</formula>
    </cfRule>
  </conditionalFormatting>
  <conditionalFormatting sqref="I95">
    <cfRule type="cellIs" dxfId="5" priority="1510" operator="greaterThan">
      <formula>200</formula>
    </cfRule>
  </conditionalFormatting>
  <conditionalFormatting sqref="I95">
    <cfRule type="cellIs" dxfId="6" priority="1511" operator="greaterThan">
      <formula>150</formula>
    </cfRule>
  </conditionalFormatting>
  <conditionalFormatting sqref="I96">
    <cfRule type="cellIs" dxfId="4" priority="1512" operator="greaterThan">
      <formula>250</formula>
    </cfRule>
  </conditionalFormatting>
  <conditionalFormatting sqref="I96">
    <cfRule type="cellIs" dxfId="5" priority="1513" operator="greaterThan">
      <formula>200</formula>
    </cfRule>
  </conditionalFormatting>
  <conditionalFormatting sqref="I96">
    <cfRule type="cellIs" dxfId="6" priority="1514" operator="greaterThan">
      <formula>150</formula>
    </cfRule>
  </conditionalFormatting>
  <conditionalFormatting sqref="I97">
    <cfRule type="cellIs" dxfId="4" priority="1515" operator="greaterThan">
      <formula>250</formula>
    </cfRule>
  </conditionalFormatting>
  <conditionalFormatting sqref="I97">
    <cfRule type="cellIs" dxfId="5" priority="1516" operator="greaterThan">
      <formula>200</formula>
    </cfRule>
  </conditionalFormatting>
  <conditionalFormatting sqref="I97">
    <cfRule type="cellIs" dxfId="6" priority="1517" operator="greaterThan">
      <formula>150</formula>
    </cfRule>
  </conditionalFormatting>
  <conditionalFormatting sqref="I98">
    <cfRule type="cellIs" dxfId="4" priority="1518" operator="greaterThan">
      <formula>250</formula>
    </cfRule>
  </conditionalFormatting>
  <conditionalFormatting sqref="I98">
    <cfRule type="cellIs" dxfId="5" priority="1519" operator="greaterThan">
      <formula>200</formula>
    </cfRule>
  </conditionalFormatting>
  <conditionalFormatting sqref="I98">
    <cfRule type="cellIs" dxfId="6" priority="1520" operator="greaterThan">
      <formula>150</formula>
    </cfRule>
  </conditionalFormatting>
  <conditionalFormatting sqref="I99">
    <cfRule type="cellIs" dxfId="4" priority="1521" operator="greaterThan">
      <formula>250</formula>
    </cfRule>
  </conditionalFormatting>
  <conditionalFormatting sqref="I99">
    <cfRule type="cellIs" dxfId="5" priority="1522" operator="greaterThan">
      <formula>200</formula>
    </cfRule>
  </conditionalFormatting>
  <conditionalFormatting sqref="I99">
    <cfRule type="cellIs" dxfId="6" priority="1523" operator="greaterThan">
      <formula>150</formula>
    </cfRule>
  </conditionalFormatting>
  <conditionalFormatting sqref="I100">
    <cfRule type="cellIs" dxfId="4" priority="1524" operator="greaterThan">
      <formula>250</formula>
    </cfRule>
  </conditionalFormatting>
  <conditionalFormatting sqref="I100">
    <cfRule type="cellIs" dxfId="5" priority="1525" operator="greaterThan">
      <formula>200</formula>
    </cfRule>
  </conditionalFormatting>
  <conditionalFormatting sqref="I100">
    <cfRule type="cellIs" dxfId="6" priority="1526" operator="greaterThan">
      <formula>150</formula>
    </cfRule>
  </conditionalFormatting>
  <conditionalFormatting sqref="I101">
    <cfRule type="cellIs" dxfId="4" priority="1527" operator="greaterThan">
      <formula>250</formula>
    </cfRule>
  </conditionalFormatting>
  <conditionalFormatting sqref="I101">
    <cfRule type="cellIs" dxfId="5" priority="1528" operator="greaterThan">
      <formula>200</formula>
    </cfRule>
  </conditionalFormatting>
  <conditionalFormatting sqref="I101">
    <cfRule type="cellIs" dxfId="6" priority="1529" operator="greaterThan">
      <formula>150</formula>
    </cfRule>
  </conditionalFormatting>
  <conditionalFormatting sqref="I102">
    <cfRule type="cellIs" dxfId="4" priority="1530" operator="greaterThan">
      <formula>250</formula>
    </cfRule>
  </conditionalFormatting>
  <conditionalFormatting sqref="I102">
    <cfRule type="cellIs" dxfId="5" priority="1531" operator="greaterThan">
      <formula>200</formula>
    </cfRule>
  </conditionalFormatting>
  <conditionalFormatting sqref="I102">
    <cfRule type="cellIs" dxfId="6" priority="1532" operator="greaterThan">
      <formula>150</formula>
    </cfRule>
  </conditionalFormatting>
  <conditionalFormatting sqref="I103">
    <cfRule type="cellIs" dxfId="4" priority="1533" operator="greaterThan">
      <formula>250</formula>
    </cfRule>
  </conditionalFormatting>
  <conditionalFormatting sqref="I103">
    <cfRule type="cellIs" dxfId="5" priority="1534" operator="greaterThan">
      <formula>200</formula>
    </cfRule>
  </conditionalFormatting>
  <conditionalFormatting sqref="I103">
    <cfRule type="cellIs" dxfId="6" priority="1535" operator="greaterThan">
      <formula>150</formula>
    </cfRule>
  </conditionalFormatting>
  <conditionalFormatting sqref="Z8">
    <cfRule type="cellIs" dxfId="2" priority="1536" operator="greaterThan">
      <formula>0</formula>
    </cfRule>
  </conditionalFormatting>
  <conditionalFormatting sqref="Z9">
    <cfRule type="cellIs" dxfId="2" priority="1537" operator="greaterThan">
      <formula>0</formula>
    </cfRule>
  </conditionalFormatting>
  <conditionalFormatting sqref="Z10">
    <cfRule type="cellIs" dxfId="2" priority="1538" operator="greaterThan">
      <formula>0</formula>
    </cfRule>
  </conditionalFormatting>
  <conditionalFormatting sqref="Z11">
    <cfRule type="cellIs" dxfId="2" priority="1539" operator="greaterThan">
      <formula>0</formula>
    </cfRule>
  </conditionalFormatting>
  <conditionalFormatting sqref="Z12">
    <cfRule type="cellIs" dxfId="2" priority="1540" operator="greaterThan">
      <formula>0</formula>
    </cfRule>
  </conditionalFormatting>
  <conditionalFormatting sqref="Z13">
    <cfRule type="cellIs" dxfId="2" priority="1541" operator="greaterThan">
      <formula>0</formula>
    </cfRule>
  </conditionalFormatting>
  <conditionalFormatting sqref="Z14">
    <cfRule type="cellIs" dxfId="2" priority="1542" operator="greaterThan">
      <formula>0</formula>
    </cfRule>
  </conditionalFormatting>
  <conditionalFormatting sqref="Z15">
    <cfRule type="cellIs" dxfId="2" priority="1543" operator="greaterThan">
      <formula>0</formula>
    </cfRule>
  </conditionalFormatting>
  <conditionalFormatting sqref="Z16">
    <cfRule type="cellIs" dxfId="2" priority="1544" operator="greaterThan">
      <formula>0</formula>
    </cfRule>
  </conditionalFormatting>
  <conditionalFormatting sqref="Z17">
    <cfRule type="cellIs" dxfId="2" priority="1545" operator="greaterThan">
      <formula>0</formula>
    </cfRule>
  </conditionalFormatting>
  <conditionalFormatting sqref="Z18">
    <cfRule type="cellIs" dxfId="2" priority="1546" operator="greaterThan">
      <formula>0</formula>
    </cfRule>
  </conditionalFormatting>
  <conditionalFormatting sqref="Z19">
    <cfRule type="cellIs" dxfId="2" priority="1547" operator="greaterThan">
      <formula>0</formula>
    </cfRule>
  </conditionalFormatting>
  <conditionalFormatting sqref="Z20">
    <cfRule type="cellIs" dxfId="2" priority="1548" operator="greaterThan">
      <formula>0</formula>
    </cfRule>
  </conditionalFormatting>
  <conditionalFormatting sqref="Z21">
    <cfRule type="cellIs" dxfId="2" priority="1549" operator="greaterThan">
      <formula>0</formula>
    </cfRule>
  </conditionalFormatting>
  <conditionalFormatting sqref="Z22">
    <cfRule type="cellIs" dxfId="2" priority="1550" operator="greaterThan">
      <formula>0</formula>
    </cfRule>
  </conditionalFormatting>
  <conditionalFormatting sqref="Z23">
    <cfRule type="cellIs" dxfId="2" priority="1551" operator="greaterThan">
      <formula>0</formula>
    </cfRule>
  </conditionalFormatting>
  <conditionalFormatting sqref="Z24">
    <cfRule type="cellIs" dxfId="2" priority="1552" operator="greaterThan">
      <formula>0</formula>
    </cfRule>
  </conditionalFormatting>
  <conditionalFormatting sqref="Z25">
    <cfRule type="cellIs" dxfId="2" priority="1553" operator="greaterThan">
      <formula>0</formula>
    </cfRule>
  </conditionalFormatting>
  <conditionalFormatting sqref="Z26">
    <cfRule type="cellIs" dxfId="2" priority="1554" operator="greaterThan">
      <formula>0</formula>
    </cfRule>
  </conditionalFormatting>
  <conditionalFormatting sqref="Z27">
    <cfRule type="cellIs" dxfId="2" priority="1555" operator="greaterThan">
      <formula>0</formula>
    </cfRule>
  </conditionalFormatting>
  <conditionalFormatting sqref="Z28">
    <cfRule type="cellIs" dxfId="2" priority="1556" operator="greaterThan">
      <formula>0</formula>
    </cfRule>
  </conditionalFormatting>
  <conditionalFormatting sqref="Z29">
    <cfRule type="cellIs" dxfId="2" priority="1557" operator="greaterThan">
      <formula>0</formula>
    </cfRule>
  </conditionalFormatting>
  <conditionalFormatting sqref="Z30">
    <cfRule type="cellIs" dxfId="2" priority="1558" operator="greaterThan">
      <formula>0</formula>
    </cfRule>
  </conditionalFormatting>
  <conditionalFormatting sqref="Z31">
    <cfRule type="cellIs" dxfId="2" priority="1559" operator="greaterThan">
      <formula>0</formula>
    </cfRule>
  </conditionalFormatting>
  <conditionalFormatting sqref="Z32">
    <cfRule type="cellIs" dxfId="2" priority="1560" operator="greaterThan">
      <formula>0</formula>
    </cfRule>
  </conditionalFormatting>
  <conditionalFormatting sqref="Z33">
    <cfRule type="cellIs" dxfId="2" priority="1561" operator="greaterThan">
      <formula>0</formula>
    </cfRule>
  </conditionalFormatting>
  <conditionalFormatting sqref="Z34">
    <cfRule type="cellIs" dxfId="2" priority="1562" operator="greaterThan">
      <formula>0</formula>
    </cfRule>
  </conditionalFormatting>
  <conditionalFormatting sqref="Z35">
    <cfRule type="cellIs" dxfId="2" priority="1563" operator="greaterThan">
      <formula>0</formula>
    </cfRule>
  </conditionalFormatting>
  <conditionalFormatting sqref="Z36">
    <cfRule type="cellIs" dxfId="2" priority="1564" operator="greaterThan">
      <formula>0</formula>
    </cfRule>
  </conditionalFormatting>
  <conditionalFormatting sqref="Z37">
    <cfRule type="cellIs" dxfId="2" priority="1565" operator="greaterThan">
      <formula>0</formula>
    </cfRule>
  </conditionalFormatting>
  <conditionalFormatting sqref="Z38">
    <cfRule type="cellIs" dxfId="2" priority="1566" operator="greaterThan">
      <formula>0</formula>
    </cfRule>
  </conditionalFormatting>
  <conditionalFormatting sqref="Z39">
    <cfRule type="cellIs" dxfId="2" priority="1567" operator="greaterThan">
      <formula>0</formula>
    </cfRule>
  </conditionalFormatting>
  <conditionalFormatting sqref="Z40">
    <cfRule type="cellIs" dxfId="2" priority="1568" operator="greaterThan">
      <formula>0</formula>
    </cfRule>
  </conditionalFormatting>
  <conditionalFormatting sqref="Z41">
    <cfRule type="cellIs" dxfId="2" priority="1569" operator="greaterThan">
      <formula>0</formula>
    </cfRule>
  </conditionalFormatting>
  <conditionalFormatting sqref="Z42">
    <cfRule type="cellIs" dxfId="2" priority="1570" operator="greaterThan">
      <formula>0</formula>
    </cfRule>
  </conditionalFormatting>
  <conditionalFormatting sqref="Z43">
    <cfRule type="cellIs" dxfId="2" priority="1571" operator="greaterThan">
      <formula>0</formula>
    </cfRule>
  </conditionalFormatting>
  <conditionalFormatting sqref="Z44">
    <cfRule type="cellIs" dxfId="2" priority="1572" operator="greaterThan">
      <formula>0</formula>
    </cfRule>
  </conditionalFormatting>
  <conditionalFormatting sqref="Z45">
    <cfRule type="cellIs" dxfId="2" priority="1573" operator="greaterThan">
      <formula>0</formula>
    </cfRule>
  </conditionalFormatting>
  <conditionalFormatting sqref="Z46">
    <cfRule type="cellIs" dxfId="2" priority="1574" operator="greaterThan">
      <formula>0</formula>
    </cfRule>
  </conditionalFormatting>
  <conditionalFormatting sqref="Z47">
    <cfRule type="cellIs" dxfId="2" priority="1575" operator="greaterThan">
      <formula>0</formula>
    </cfRule>
  </conditionalFormatting>
  <conditionalFormatting sqref="Z48">
    <cfRule type="cellIs" dxfId="2" priority="1576" operator="greaterThan">
      <formula>0</formula>
    </cfRule>
  </conditionalFormatting>
  <conditionalFormatting sqref="Z49">
    <cfRule type="cellIs" dxfId="2" priority="1577" operator="greaterThan">
      <formula>0</formula>
    </cfRule>
  </conditionalFormatting>
  <conditionalFormatting sqref="Z50">
    <cfRule type="cellIs" dxfId="2" priority="1578" operator="greaterThan">
      <formula>0</formula>
    </cfRule>
  </conditionalFormatting>
  <conditionalFormatting sqref="Z51">
    <cfRule type="cellIs" dxfId="2" priority="1579" operator="greaterThan">
      <formula>0</formula>
    </cfRule>
  </conditionalFormatting>
  <conditionalFormatting sqref="Z52">
    <cfRule type="cellIs" dxfId="2" priority="1580" operator="greaterThan">
      <formula>0</formula>
    </cfRule>
  </conditionalFormatting>
  <conditionalFormatting sqref="Z53">
    <cfRule type="cellIs" dxfId="2" priority="1581" operator="greaterThan">
      <formula>0</formula>
    </cfRule>
  </conditionalFormatting>
  <conditionalFormatting sqref="Z54">
    <cfRule type="cellIs" dxfId="2" priority="1582" operator="greaterThan">
      <formula>0</formula>
    </cfRule>
  </conditionalFormatting>
  <conditionalFormatting sqref="Z55">
    <cfRule type="cellIs" dxfId="2" priority="1583" operator="greaterThan">
      <formula>0</formula>
    </cfRule>
  </conditionalFormatting>
  <conditionalFormatting sqref="Z56">
    <cfRule type="cellIs" dxfId="2" priority="1584" operator="greaterThan">
      <formula>0</formula>
    </cfRule>
  </conditionalFormatting>
  <conditionalFormatting sqref="Z57">
    <cfRule type="cellIs" dxfId="2" priority="1585" operator="greaterThan">
      <formula>0</formula>
    </cfRule>
  </conditionalFormatting>
  <conditionalFormatting sqref="Z58">
    <cfRule type="cellIs" dxfId="2" priority="1586" operator="greaterThan">
      <formula>0</formula>
    </cfRule>
  </conditionalFormatting>
  <conditionalFormatting sqref="Z59">
    <cfRule type="cellIs" dxfId="2" priority="1587" operator="greaterThan">
      <formula>0</formula>
    </cfRule>
  </conditionalFormatting>
  <conditionalFormatting sqref="Z60">
    <cfRule type="cellIs" dxfId="2" priority="1588" operator="greaterThan">
      <formula>0</formula>
    </cfRule>
  </conditionalFormatting>
  <conditionalFormatting sqref="Z61">
    <cfRule type="cellIs" dxfId="2" priority="1589" operator="greaterThan">
      <formula>0</formula>
    </cfRule>
  </conditionalFormatting>
  <conditionalFormatting sqref="Z62">
    <cfRule type="cellIs" dxfId="2" priority="1590" operator="greaterThan">
      <formula>0</formula>
    </cfRule>
  </conditionalFormatting>
  <conditionalFormatting sqref="Z63">
    <cfRule type="cellIs" dxfId="2" priority="1591" operator="greaterThan">
      <formula>0</formula>
    </cfRule>
  </conditionalFormatting>
  <conditionalFormatting sqref="Z64">
    <cfRule type="cellIs" dxfId="2" priority="1592" operator="greaterThan">
      <formula>0</formula>
    </cfRule>
  </conditionalFormatting>
  <conditionalFormatting sqref="Z65">
    <cfRule type="cellIs" dxfId="2" priority="1593" operator="greaterThan">
      <formula>0</formula>
    </cfRule>
  </conditionalFormatting>
  <conditionalFormatting sqref="Z66">
    <cfRule type="cellIs" dxfId="2" priority="1594" operator="greaterThan">
      <formula>0</formula>
    </cfRule>
  </conditionalFormatting>
  <conditionalFormatting sqref="Z67">
    <cfRule type="cellIs" dxfId="2" priority="1595" operator="greaterThan">
      <formula>0</formula>
    </cfRule>
  </conditionalFormatting>
  <conditionalFormatting sqref="Z68">
    <cfRule type="cellIs" dxfId="2" priority="1596" operator="greaterThan">
      <formula>0</formula>
    </cfRule>
  </conditionalFormatting>
  <conditionalFormatting sqref="Z69">
    <cfRule type="cellIs" dxfId="2" priority="1597" operator="greaterThan">
      <formula>0</formula>
    </cfRule>
  </conditionalFormatting>
  <conditionalFormatting sqref="Z70">
    <cfRule type="cellIs" dxfId="2" priority="1598" operator="greaterThan">
      <formula>0</formula>
    </cfRule>
  </conditionalFormatting>
  <conditionalFormatting sqref="Z71">
    <cfRule type="cellIs" dxfId="2" priority="1599" operator="greaterThan">
      <formula>0</formula>
    </cfRule>
  </conditionalFormatting>
  <conditionalFormatting sqref="Z72">
    <cfRule type="cellIs" dxfId="2" priority="1600" operator="greaterThan">
      <formula>0</formula>
    </cfRule>
  </conditionalFormatting>
  <conditionalFormatting sqref="Z73">
    <cfRule type="cellIs" dxfId="2" priority="1601" operator="greaterThan">
      <formula>0</formula>
    </cfRule>
  </conditionalFormatting>
  <conditionalFormatting sqref="Z74">
    <cfRule type="cellIs" dxfId="2" priority="1602" operator="greaterThan">
      <formula>0</formula>
    </cfRule>
  </conditionalFormatting>
  <conditionalFormatting sqref="Z75">
    <cfRule type="cellIs" dxfId="2" priority="1603" operator="greaterThan">
      <formula>0</formula>
    </cfRule>
  </conditionalFormatting>
  <conditionalFormatting sqref="Z76">
    <cfRule type="cellIs" dxfId="2" priority="1604" operator="greaterThan">
      <formula>0</formula>
    </cfRule>
  </conditionalFormatting>
  <conditionalFormatting sqref="Z77">
    <cfRule type="cellIs" dxfId="2" priority="1605" operator="greaterThan">
      <formula>0</formula>
    </cfRule>
  </conditionalFormatting>
  <conditionalFormatting sqref="Z78">
    <cfRule type="cellIs" dxfId="2" priority="1606" operator="greaterThan">
      <formula>0</formula>
    </cfRule>
  </conditionalFormatting>
  <conditionalFormatting sqref="Z79">
    <cfRule type="cellIs" dxfId="2" priority="1607" operator="greaterThan">
      <formula>0</formula>
    </cfRule>
  </conditionalFormatting>
  <conditionalFormatting sqref="Z80">
    <cfRule type="cellIs" dxfId="2" priority="1608" operator="greaterThan">
      <formula>0</formula>
    </cfRule>
  </conditionalFormatting>
  <conditionalFormatting sqref="Z81">
    <cfRule type="cellIs" dxfId="2" priority="1609" operator="greaterThan">
      <formula>0</formula>
    </cfRule>
  </conditionalFormatting>
  <conditionalFormatting sqref="Z82">
    <cfRule type="cellIs" dxfId="2" priority="1610" operator="greaterThan">
      <formula>0</formula>
    </cfRule>
  </conditionalFormatting>
  <conditionalFormatting sqref="Z83">
    <cfRule type="cellIs" dxfId="2" priority="1611" operator="greaterThan">
      <formula>0</formula>
    </cfRule>
  </conditionalFormatting>
  <conditionalFormatting sqref="Z84">
    <cfRule type="cellIs" dxfId="2" priority="1612" operator="greaterThan">
      <formula>0</formula>
    </cfRule>
  </conditionalFormatting>
  <conditionalFormatting sqref="Z85">
    <cfRule type="cellIs" dxfId="2" priority="1613" operator="greaterThan">
      <formula>0</formula>
    </cfRule>
  </conditionalFormatting>
  <conditionalFormatting sqref="Z86">
    <cfRule type="cellIs" dxfId="2" priority="1614" operator="greaterThan">
      <formula>0</formula>
    </cfRule>
  </conditionalFormatting>
  <conditionalFormatting sqref="Z87">
    <cfRule type="cellIs" dxfId="2" priority="1615" operator="greaterThan">
      <formula>0</formula>
    </cfRule>
  </conditionalFormatting>
  <conditionalFormatting sqref="Z88">
    <cfRule type="cellIs" dxfId="2" priority="1616" operator="greaterThan">
      <formula>0</formula>
    </cfRule>
  </conditionalFormatting>
  <conditionalFormatting sqref="Z89">
    <cfRule type="cellIs" dxfId="2" priority="1617" operator="greaterThan">
      <formula>0</formula>
    </cfRule>
  </conditionalFormatting>
  <conditionalFormatting sqref="Z90">
    <cfRule type="cellIs" dxfId="2" priority="1618" operator="greaterThan">
      <formula>0</formula>
    </cfRule>
  </conditionalFormatting>
  <conditionalFormatting sqref="Z91">
    <cfRule type="cellIs" dxfId="2" priority="1619" operator="greaterThan">
      <formula>0</formula>
    </cfRule>
  </conditionalFormatting>
  <conditionalFormatting sqref="Z92">
    <cfRule type="cellIs" dxfId="2" priority="1620" operator="greaterThan">
      <formula>0</formula>
    </cfRule>
  </conditionalFormatting>
  <conditionalFormatting sqref="Z93">
    <cfRule type="cellIs" dxfId="2" priority="1621" operator="greaterThan">
      <formula>0</formula>
    </cfRule>
  </conditionalFormatting>
  <conditionalFormatting sqref="Z94">
    <cfRule type="cellIs" dxfId="2" priority="1622" operator="greaterThan">
      <formula>0</formula>
    </cfRule>
  </conditionalFormatting>
  <conditionalFormatting sqref="Z95">
    <cfRule type="cellIs" dxfId="2" priority="1623" operator="greaterThan">
      <formula>0</formula>
    </cfRule>
  </conditionalFormatting>
  <conditionalFormatting sqref="Z96">
    <cfRule type="cellIs" dxfId="2" priority="1624" operator="greaterThan">
      <formula>0</formula>
    </cfRule>
  </conditionalFormatting>
  <conditionalFormatting sqref="Z97">
    <cfRule type="cellIs" dxfId="2" priority="1625" operator="greaterThan">
      <formula>0</formula>
    </cfRule>
  </conditionalFormatting>
  <conditionalFormatting sqref="Z98">
    <cfRule type="cellIs" dxfId="2" priority="1626" operator="greaterThan">
      <formula>0</formula>
    </cfRule>
  </conditionalFormatting>
  <conditionalFormatting sqref="Z99">
    <cfRule type="cellIs" dxfId="2" priority="1627" operator="greaterThan">
      <formula>0</formula>
    </cfRule>
  </conditionalFormatting>
  <conditionalFormatting sqref="Z100">
    <cfRule type="cellIs" dxfId="2" priority="1628" operator="greaterThan">
      <formula>0</formula>
    </cfRule>
  </conditionalFormatting>
  <conditionalFormatting sqref="Z101">
    <cfRule type="cellIs" dxfId="2" priority="1629" operator="greaterThan">
      <formula>0</formula>
    </cfRule>
  </conditionalFormatting>
  <conditionalFormatting sqref="Z102">
    <cfRule type="cellIs" dxfId="2" priority="1630" operator="greaterThan">
      <formula>0</formula>
    </cfRule>
  </conditionalFormatting>
  <conditionalFormatting sqref="Z103">
    <cfRule type="cellIs" dxfId="2" priority="1631" operator="greaterThan">
      <formula>0</formula>
    </cfRule>
  </conditionalFormatting>
  <conditionalFormatting sqref="C8">
    <cfRule type="cellIs" dxfId="7" priority="1632" operator="lessThan">
      <formula>49.85</formula>
    </cfRule>
  </conditionalFormatting>
  <conditionalFormatting sqref="C8">
    <cfRule type="cellIs" dxfId="8" priority="1633" operator="greaterThan">
      <formula>50.05</formula>
    </cfRule>
  </conditionalFormatting>
  <conditionalFormatting sqref="C9">
    <cfRule type="cellIs" dxfId="7" priority="1634" operator="lessThan">
      <formula>49.85</formula>
    </cfRule>
  </conditionalFormatting>
  <conditionalFormatting sqref="C9">
    <cfRule type="cellIs" dxfId="8" priority="1635" operator="greaterThan">
      <formula>50.05</formula>
    </cfRule>
  </conditionalFormatting>
  <conditionalFormatting sqref="C10">
    <cfRule type="cellIs" dxfId="7" priority="1636" operator="lessThan">
      <formula>49.85</formula>
    </cfRule>
  </conditionalFormatting>
  <conditionalFormatting sqref="C10">
    <cfRule type="cellIs" dxfId="8" priority="1637" operator="greaterThan">
      <formula>50.05</formula>
    </cfRule>
  </conditionalFormatting>
  <conditionalFormatting sqref="C11">
    <cfRule type="cellIs" dxfId="7" priority="1638" operator="lessThan">
      <formula>49.85</formula>
    </cfRule>
  </conditionalFormatting>
  <conditionalFormatting sqref="C11">
    <cfRule type="cellIs" dxfId="8" priority="1639" operator="greaterThan">
      <formula>50.05</formula>
    </cfRule>
  </conditionalFormatting>
  <conditionalFormatting sqref="C12">
    <cfRule type="cellIs" dxfId="7" priority="1640" operator="lessThan">
      <formula>49.85</formula>
    </cfRule>
  </conditionalFormatting>
  <conditionalFormatting sqref="C12">
    <cfRule type="cellIs" dxfId="8" priority="1641" operator="greaterThan">
      <formula>50.05</formula>
    </cfRule>
  </conditionalFormatting>
  <conditionalFormatting sqref="C13">
    <cfRule type="cellIs" dxfId="7" priority="1642" operator="lessThan">
      <formula>49.85</formula>
    </cfRule>
  </conditionalFormatting>
  <conditionalFormatting sqref="C13">
    <cfRule type="cellIs" dxfId="8" priority="1643" operator="greaterThan">
      <formula>50.05</formula>
    </cfRule>
  </conditionalFormatting>
  <conditionalFormatting sqref="C14">
    <cfRule type="cellIs" dxfId="7" priority="1644" operator="lessThan">
      <formula>49.85</formula>
    </cfRule>
  </conditionalFormatting>
  <conditionalFormatting sqref="C14">
    <cfRule type="cellIs" dxfId="8" priority="1645" operator="greaterThan">
      <formula>50.05</formula>
    </cfRule>
  </conditionalFormatting>
  <conditionalFormatting sqref="C15">
    <cfRule type="cellIs" dxfId="7" priority="1646" operator="lessThan">
      <formula>49.85</formula>
    </cfRule>
  </conditionalFormatting>
  <conditionalFormatting sqref="C15">
    <cfRule type="cellIs" dxfId="8" priority="1647" operator="greaterThan">
      <formula>50.05</formula>
    </cfRule>
  </conditionalFormatting>
  <conditionalFormatting sqref="C16">
    <cfRule type="cellIs" dxfId="7" priority="1648" operator="lessThan">
      <formula>49.85</formula>
    </cfRule>
  </conditionalFormatting>
  <conditionalFormatting sqref="C16">
    <cfRule type="cellIs" dxfId="8" priority="1649" operator="greaterThan">
      <formula>50.05</formula>
    </cfRule>
  </conditionalFormatting>
  <conditionalFormatting sqref="C17">
    <cfRule type="cellIs" dxfId="7" priority="1650" operator="lessThan">
      <formula>49.85</formula>
    </cfRule>
  </conditionalFormatting>
  <conditionalFormatting sqref="C17">
    <cfRule type="cellIs" dxfId="8" priority="1651" operator="greaterThan">
      <formula>50.05</formula>
    </cfRule>
  </conditionalFormatting>
  <conditionalFormatting sqref="C18">
    <cfRule type="cellIs" dxfId="7" priority="1652" operator="lessThan">
      <formula>49.85</formula>
    </cfRule>
  </conditionalFormatting>
  <conditionalFormatting sqref="C18">
    <cfRule type="cellIs" dxfId="8" priority="1653" operator="greaterThan">
      <formula>50.05</formula>
    </cfRule>
  </conditionalFormatting>
  <conditionalFormatting sqref="C19">
    <cfRule type="cellIs" dxfId="7" priority="1654" operator="lessThan">
      <formula>49.85</formula>
    </cfRule>
  </conditionalFormatting>
  <conditionalFormatting sqref="C19">
    <cfRule type="cellIs" dxfId="8" priority="1655" operator="greaterThan">
      <formula>50.05</formula>
    </cfRule>
  </conditionalFormatting>
  <conditionalFormatting sqref="C20">
    <cfRule type="cellIs" dxfId="7" priority="1656" operator="lessThan">
      <formula>49.85</formula>
    </cfRule>
  </conditionalFormatting>
  <conditionalFormatting sqref="C20">
    <cfRule type="cellIs" dxfId="8" priority="1657" operator="greaterThan">
      <formula>50.05</formula>
    </cfRule>
  </conditionalFormatting>
  <conditionalFormatting sqref="C21">
    <cfRule type="cellIs" dxfId="7" priority="1658" operator="lessThan">
      <formula>49.85</formula>
    </cfRule>
  </conditionalFormatting>
  <conditionalFormatting sqref="C21">
    <cfRule type="cellIs" dxfId="8" priority="1659" operator="greaterThan">
      <formula>50.05</formula>
    </cfRule>
  </conditionalFormatting>
  <conditionalFormatting sqref="C22">
    <cfRule type="cellIs" dxfId="7" priority="1660" operator="lessThan">
      <formula>49.85</formula>
    </cfRule>
  </conditionalFormatting>
  <conditionalFormatting sqref="C22">
    <cfRule type="cellIs" dxfId="8" priority="1661" operator="greaterThan">
      <formula>50.05</formula>
    </cfRule>
  </conditionalFormatting>
  <conditionalFormatting sqref="C23">
    <cfRule type="cellIs" dxfId="7" priority="1662" operator="lessThan">
      <formula>49.85</formula>
    </cfRule>
  </conditionalFormatting>
  <conditionalFormatting sqref="C23">
    <cfRule type="cellIs" dxfId="8" priority="1663" operator="greaterThan">
      <formula>50.05</formula>
    </cfRule>
  </conditionalFormatting>
  <conditionalFormatting sqref="C24">
    <cfRule type="cellIs" dxfId="7" priority="1664" operator="lessThan">
      <formula>49.85</formula>
    </cfRule>
  </conditionalFormatting>
  <conditionalFormatting sqref="C24">
    <cfRule type="cellIs" dxfId="8" priority="1665" operator="greaterThan">
      <formula>50.05</formula>
    </cfRule>
  </conditionalFormatting>
  <conditionalFormatting sqref="C25">
    <cfRule type="cellIs" dxfId="7" priority="1666" operator="lessThan">
      <formula>49.85</formula>
    </cfRule>
  </conditionalFormatting>
  <conditionalFormatting sqref="C25">
    <cfRule type="cellIs" dxfId="8" priority="1667" operator="greaterThan">
      <formula>50.05</formula>
    </cfRule>
  </conditionalFormatting>
  <conditionalFormatting sqref="C26">
    <cfRule type="cellIs" dxfId="7" priority="1668" operator="lessThan">
      <formula>49.85</formula>
    </cfRule>
  </conditionalFormatting>
  <conditionalFormatting sqref="C26">
    <cfRule type="cellIs" dxfId="8" priority="1669" operator="greaterThan">
      <formula>50.05</formula>
    </cfRule>
  </conditionalFormatting>
  <conditionalFormatting sqref="C27">
    <cfRule type="cellIs" dxfId="7" priority="1670" operator="lessThan">
      <formula>49.85</formula>
    </cfRule>
  </conditionalFormatting>
  <conditionalFormatting sqref="C27">
    <cfRule type="cellIs" dxfId="8" priority="1671" operator="greaterThan">
      <formula>50.05</formula>
    </cfRule>
  </conditionalFormatting>
  <conditionalFormatting sqref="C28">
    <cfRule type="cellIs" dxfId="7" priority="1672" operator="lessThan">
      <formula>49.85</formula>
    </cfRule>
  </conditionalFormatting>
  <conditionalFormatting sqref="C28">
    <cfRule type="cellIs" dxfId="8" priority="1673" operator="greaterThan">
      <formula>50.05</formula>
    </cfRule>
  </conditionalFormatting>
  <conditionalFormatting sqref="C29">
    <cfRule type="cellIs" dxfId="7" priority="1674" operator="lessThan">
      <formula>49.85</formula>
    </cfRule>
  </conditionalFormatting>
  <conditionalFormatting sqref="C29">
    <cfRule type="cellIs" dxfId="8" priority="1675" operator="greaterThan">
      <formula>50.05</formula>
    </cfRule>
  </conditionalFormatting>
  <conditionalFormatting sqref="C30">
    <cfRule type="cellIs" dxfId="7" priority="1676" operator="lessThan">
      <formula>49.85</formula>
    </cfRule>
  </conditionalFormatting>
  <conditionalFormatting sqref="C30">
    <cfRule type="cellIs" dxfId="8" priority="1677" operator="greaterThan">
      <formula>50.05</formula>
    </cfRule>
  </conditionalFormatting>
  <conditionalFormatting sqref="C31">
    <cfRule type="cellIs" dxfId="7" priority="1678" operator="lessThan">
      <formula>49.85</formula>
    </cfRule>
  </conditionalFormatting>
  <conditionalFormatting sqref="C31">
    <cfRule type="cellIs" dxfId="8" priority="1679" operator="greaterThan">
      <formula>50.05</formula>
    </cfRule>
  </conditionalFormatting>
  <conditionalFormatting sqref="C32">
    <cfRule type="cellIs" dxfId="7" priority="1680" operator="lessThan">
      <formula>49.85</formula>
    </cfRule>
  </conditionalFormatting>
  <conditionalFormatting sqref="C32">
    <cfRule type="cellIs" dxfId="8" priority="1681" operator="greaterThan">
      <formula>50.05</formula>
    </cfRule>
  </conditionalFormatting>
  <conditionalFormatting sqref="C33">
    <cfRule type="cellIs" dxfId="7" priority="1682" operator="lessThan">
      <formula>49.85</formula>
    </cfRule>
  </conditionalFormatting>
  <conditionalFormatting sqref="C33">
    <cfRule type="cellIs" dxfId="8" priority="1683" operator="greaterThan">
      <formula>50.05</formula>
    </cfRule>
  </conditionalFormatting>
  <conditionalFormatting sqref="C34">
    <cfRule type="cellIs" dxfId="7" priority="1684" operator="lessThan">
      <formula>49.85</formula>
    </cfRule>
  </conditionalFormatting>
  <conditionalFormatting sqref="C34">
    <cfRule type="cellIs" dxfId="8" priority="1685" operator="greaterThan">
      <formula>50.05</formula>
    </cfRule>
  </conditionalFormatting>
  <conditionalFormatting sqref="C35">
    <cfRule type="cellIs" dxfId="7" priority="1686" operator="lessThan">
      <formula>49.85</formula>
    </cfRule>
  </conditionalFormatting>
  <conditionalFormatting sqref="C35">
    <cfRule type="cellIs" dxfId="8" priority="1687" operator="greaterThan">
      <formula>50.05</formula>
    </cfRule>
  </conditionalFormatting>
  <conditionalFormatting sqref="C36">
    <cfRule type="cellIs" dxfId="7" priority="1688" operator="lessThan">
      <formula>49.85</formula>
    </cfRule>
  </conditionalFormatting>
  <conditionalFormatting sqref="C36">
    <cfRule type="cellIs" dxfId="8" priority="1689" operator="greaterThan">
      <formula>50.05</formula>
    </cfRule>
  </conditionalFormatting>
  <conditionalFormatting sqref="C37">
    <cfRule type="cellIs" dxfId="7" priority="1690" operator="lessThan">
      <formula>49.85</formula>
    </cfRule>
  </conditionalFormatting>
  <conditionalFormatting sqref="C37">
    <cfRule type="cellIs" dxfId="8" priority="1691" operator="greaterThan">
      <formula>50.05</formula>
    </cfRule>
  </conditionalFormatting>
  <conditionalFormatting sqref="C38">
    <cfRule type="cellIs" dxfId="7" priority="1692" operator="lessThan">
      <formula>49.85</formula>
    </cfRule>
  </conditionalFormatting>
  <conditionalFormatting sqref="C38">
    <cfRule type="cellIs" dxfId="8" priority="1693" operator="greaterThan">
      <formula>50.05</formula>
    </cfRule>
  </conditionalFormatting>
  <conditionalFormatting sqref="C39">
    <cfRule type="cellIs" dxfId="7" priority="1694" operator="lessThan">
      <formula>49.85</formula>
    </cfRule>
  </conditionalFormatting>
  <conditionalFormatting sqref="C39">
    <cfRule type="cellIs" dxfId="8" priority="1695" operator="greaterThan">
      <formula>50.05</formula>
    </cfRule>
  </conditionalFormatting>
  <conditionalFormatting sqref="C40">
    <cfRule type="cellIs" dxfId="7" priority="1696" operator="lessThan">
      <formula>49.85</formula>
    </cfRule>
  </conditionalFormatting>
  <conditionalFormatting sqref="C40">
    <cfRule type="cellIs" dxfId="8" priority="1697" operator="greaterThan">
      <formula>50.05</formula>
    </cfRule>
  </conditionalFormatting>
  <conditionalFormatting sqref="C41">
    <cfRule type="cellIs" dxfId="7" priority="1698" operator="lessThan">
      <formula>49.85</formula>
    </cfRule>
  </conditionalFormatting>
  <conditionalFormatting sqref="C41">
    <cfRule type="cellIs" dxfId="8" priority="1699" operator="greaterThan">
      <formula>50.05</formula>
    </cfRule>
  </conditionalFormatting>
  <conditionalFormatting sqref="C42">
    <cfRule type="cellIs" dxfId="7" priority="1700" operator="lessThan">
      <formula>49.85</formula>
    </cfRule>
  </conditionalFormatting>
  <conditionalFormatting sqref="C42">
    <cfRule type="cellIs" dxfId="8" priority="1701" operator="greaterThan">
      <formula>50.05</formula>
    </cfRule>
  </conditionalFormatting>
  <conditionalFormatting sqref="C43">
    <cfRule type="cellIs" dxfId="7" priority="1702" operator="lessThan">
      <formula>49.85</formula>
    </cfRule>
  </conditionalFormatting>
  <conditionalFormatting sqref="C43">
    <cfRule type="cellIs" dxfId="8" priority="1703" operator="greaterThan">
      <formula>50.05</formula>
    </cfRule>
  </conditionalFormatting>
  <conditionalFormatting sqref="C44">
    <cfRule type="cellIs" dxfId="7" priority="1704" operator="lessThan">
      <formula>49.85</formula>
    </cfRule>
  </conditionalFormatting>
  <conditionalFormatting sqref="C44">
    <cfRule type="cellIs" dxfId="8" priority="1705" operator="greaterThan">
      <formula>50.05</formula>
    </cfRule>
  </conditionalFormatting>
  <conditionalFormatting sqref="C45">
    <cfRule type="cellIs" dxfId="7" priority="1706" operator="lessThan">
      <formula>49.85</formula>
    </cfRule>
  </conditionalFormatting>
  <conditionalFormatting sqref="C45">
    <cfRule type="cellIs" dxfId="8" priority="1707" operator="greaterThan">
      <formula>50.05</formula>
    </cfRule>
  </conditionalFormatting>
  <conditionalFormatting sqref="C46">
    <cfRule type="cellIs" dxfId="7" priority="1708" operator="lessThan">
      <formula>49.85</formula>
    </cfRule>
  </conditionalFormatting>
  <conditionalFormatting sqref="C46">
    <cfRule type="cellIs" dxfId="8" priority="1709" operator="greaterThan">
      <formula>50.05</formula>
    </cfRule>
  </conditionalFormatting>
  <conditionalFormatting sqref="C47">
    <cfRule type="cellIs" dxfId="7" priority="1710" operator="lessThan">
      <formula>49.85</formula>
    </cfRule>
  </conditionalFormatting>
  <conditionalFormatting sqref="C47">
    <cfRule type="cellIs" dxfId="8" priority="1711" operator="greaterThan">
      <formula>50.05</formula>
    </cfRule>
  </conditionalFormatting>
  <conditionalFormatting sqref="C48">
    <cfRule type="cellIs" dxfId="7" priority="1712" operator="lessThan">
      <formula>49.85</formula>
    </cfRule>
  </conditionalFormatting>
  <conditionalFormatting sqref="C48">
    <cfRule type="cellIs" dxfId="8" priority="1713" operator="greaterThan">
      <formula>50.05</formula>
    </cfRule>
  </conditionalFormatting>
  <conditionalFormatting sqref="C49">
    <cfRule type="cellIs" dxfId="7" priority="1714" operator="lessThan">
      <formula>49.85</formula>
    </cfRule>
  </conditionalFormatting>
  <conditionalFormatting sqref="C49">
    <cfRule type="cellIs" dxfId="8" priority="1715" operator="greaterThan">
      <formula>50.05</formula>
    </cfRule>
  </conditionalFormatting>
  <conditionalFormatting sqref="C50">
    <cfRule type="cellIs" dxfId="7" priority="1716" operator="lessThan">
      <formula>49.85</formula>
    </cfRule>
  </conditionalFormatting>
  <conditionalFormatting sqref="C50">
    <cfRule type="cellIs" dxfId="8" priority="1717" operator="greaterThan">
      <formula>50.05</formula>
    </cfRule>
  </conditionalFormatting>
  <conditionalFormatting sqref="C51">
    <cfRule type="cellIs" dxfId="7" priority="1718" operator="lessThan">
      <formula>49.85</formula>
    </cfRule>
  </conditionalFormatting>
  <conditionalFormatting sqref="C51">
    <cfRule type="cellIs" dxfId="8" priority="1719" operator="greaterThan">
      <formula>50.05</formula>
    </cfRule>
  </conditionalFormatting>
  <conditionalFormatting sqref="C52">
    <cfRule type="cellIs" dxfId="7" priority="1720" operator="lessThan">
      <formula>49.85</formula>
    </cfRule>
  </conditionalFormatting>
  <conditionalFormatting sqref="C52">
    <cfRule type="cellIs" dxfId="8" priority="1721" operator="greaterThan">
      <formula>50.05</formula>
    </cfRule>
  </conditionalFormatting>
  <conditionalFormatting sqref="C53">
    <cfRule type="cellIs" dxfId="7" priority="1722" operator="lessThan">
      <formula>49.85</formula>
    </cfRule>
  </conditionalFormatting>
  <conditionalFormatting sqref="C53">
    <cfRule type="cellIs" dxfId="8" priority="1723" operator="greaterThan">
      <formula>50.05</formula>
    </cfRule>
  </conditionalFormatting>
  <conditionalFormatting sqref="C54">
    <cfRule type="cellIs" dxfId="7" priority="1724" operator="lessThan">
      <formula>49.85</formula>
    </cfRule>
  </conditionalFormatting>
  <conditionalFormatting sqref="C54">
    <cfRule type="cellIs" dxfId="8" priority="1725" operator="greaterThan">
      <formula>50.05</formula>
    </cfRule>
  </conditionalFormatting>
  <conditionalFormatting sqref="C55">
    <cfRule type="cellIs" dxfId="7" priority="1726" operator="lessThan">
      <formula>49.85</formula>
    </cfRule>
  </conditionalFormatting>
  <conditionalFormatting sqref="C55">
    <cfRule type="cellIs" dxfId="8" priority="1727" operator="greaterThan">
      <formula>50.05</formula>
    </cfRule>
  </conditionalFormatting>
  <conditionalFormatting sqref="C56">
    <cfRule type="cellIs" dxfId="7" priority="1728" operator="lessThan">
      <formula>49.85</formula>
    </cfRule>
  </conditionalFormatting>
  <conditionalFormatting sqref="C56">
    <cfRule type="cellIs" dxfId="8" priority="1729" operator="greaterThan">
      <formula>50.05</formula>
    </cfRule>
  </conditionalFormatting>
  <conditionalFormatting sqref="C57">
    <cfRule type="cellIs" dxfId="7" priority="1730" operator="lessThan">
      <formula>49.85</formula>
    </cfRule>
  </conditionalFormatting>
  <conditionalFormatting sqref="C57">
    <cfRule type="cellIs" dxfId="8" priority="1731" operator="greaterThan">
      <formula>50.05</formula>
    </cfRule>
  </conditionalFormatting>
  <conditionalFormatting sqref="C58">
    <cfRule type="cellIs" dxfId="7" priority="1732" operator="lessThan">
      <formula>49.85</formula>
    </cfRule>
  </conditionalFormatting>
  <conditionalFormatting sqref="C58">
    <cfRule type="cellIs" dxfId="8" priority="1733" operator="greaterThan">
      <formula>50.05</formula>
    </cfRule>
  </conditionalFormatting>
  <conditionalFormatting sqref="C59">
    <cfRule type="cellIs" dxfId="7" priority="1734" operator="lessThan">
      <formula>49.85</formula>
    </cfRule>
  </conditionalFormatting>
  <conditionalFormatting sqref="C59">
    <cfRule type="cellIs" dxfId="8" priority="1735" operator="greaterThan">
      <formula>50.05</formula>
    </cfRule>
  </conditionalFormatting>
  <conditionalFormatting sqref="C60">
    <cfRule type="cellIs" dxfId="7" priority="1736" operator="lessThan">
      <formula>49.85</formula>
    </cfRule>
  </conditionalFormatting>
  <conditionalFormatting sqref="C60">
    <cfRule type="cellIs" dxfId="8" priority="1737" operator="greaterThan">
      <formula>50.05</formula>
    </cfRule>
  </conditionalFormatting>
  <conditionalFormatting sqref="C61">
    <cfRule type="cellIs" dxfId="7" priority="1738" operator="lessThan">
      <formula>49.85</formula>
    </cfRule>
  </conditionalFormatting>
  <conditionalFormatting sqref="C61">
    <cfRule type="cellIs" dxfId="8" priority="1739" operator="greaterThan">
      <formula>50.05</formula>
    </cfRule>
  </conditionalFormatting>
  <conditionalFormatting sqref="C62">
    <cfRule type="cellIs" dxfId="7" priority="1740" operator="lessThan">
      <formula>49.85</formula>
    </cfRule>
  </conditionalFormatting>
  <conditionalFormatting sqref="C62">
    <cfRule type="cellIs" dxfId="8" priority="1741" operator="greaterThan">
      <formula>50.05</formula>
    </cfRule>
  </conditionalFormatting>
  <conditionalFormatting sqref="C63">
    <cfRule type="cellIs" dxfId="7" priority="1742" operator="lessThan">
      <formula>49.85</formula>
    </cfRule>
  </conditionalFormatting>
  <conditionalFormatting sqref="C63">
    <cfRule type="cellIs" dxfId="8" priority="1743" operator="greaterThan">
      <formula>50.05</formula>
    </cfRule>
  </conditionalFormatting>
  <conditionalFormatting sqref="C64">
    <cfRule type="cellIs" dxfId="7" priority="1744" operator="lessThan">
      <formula>49.85</formula>
    </cfRule>
  </conditionalFormatting>
  <conditionalFormatting sqref="C64">
    <cfRule type="cellIs" dxfId="8" priority="1745" operator="greaterThan">
      <formula>50.05</formula>
    </cfRule>
  </conditionalFormatting>
  <conditionalFormatting sqref="C65">
    <cfRule type="cellIs" dxfId="7" priority="1746" operator="lessThan">
      <formula>49.85</formula>
    </cfRule>
  </conditionalFormatting>
  <conditionalFormatting sqref="C65">
    <cfRule type="cellIs" dxfId="8" priority="1747" operator="greaterThan">
      <formula>50.05</formula>
    </cfRule>
  </conditionalFormatting>
  <conditionalFormatting sqref="C66">
    <cfRule type="cellIs" dxfId="7" priority="1748" operator="lessThan">
      <formula>49.85</formula>
    </cfRule>
  </conditionalFormatting>
  <conditionalFormatting sqref="C66">
    <cfRule type="cellIs" dxfId="8" priority="1749" operator="greaterThan">
      <formula>50.05</formula>
    </cfRule>
  </conditionalFormatting>
  <conditionalFormatting sqref="C67">
    <cfRule type="cellIs" dxfId="7" priority="1750" operator="lessThan">
      <formula>49.85</formula>
    </cfRule>
  </conditionalFormatting>
  <conditionalFormatting sqref="C67">
    <cfRule type="cellIs" dxfId="8" priority="1751" operator="greaterThan">
      <formula>50.05</formula>
    </cfRule>
  </conditionalFormatting>
  <conditionalFormatting sqref="C68">
    <cfRule type="cellIs" dxfId="7" priority="1752" operator="lessThan">
      <formula>49.85</formula>
    </cfRule>
  </conditionalFormatting>
  <conditionalFormatting sqref="C68">
    <cfRule type="cellIs" dxfId="8" priority="1753" operator="greaterThan">
      <formula>50.05</formula>
    </cfRule>
  </conditionalFormatting>
  <conditionalFormatting sqref="C69">
    <cfRule type="cellIs" dxfId="7" priority="1754" operator="lessThan">
      <formula>49.85</formula>
    </cfRule>
  </conditionalFormatting>
  <conditionalFormatting sqref="C69">
    <cfRule type="cellIs" dxfId="8" priority="1755" operator="greaterThan">
      <formula>50.05</formula>
    </cfRule>
  </conditionalFormatting>
  <conditionalFormatting sqref="C70">
    <cfRule type="cellIs" dxfId="7" priority="1756" operator="lessThan">
      <formula>49.85</formula>
    </cfRule>
  </conditionalFormatting>
  <conditionalFormatting sqref="C70">
    <cfRule type="cellIs" dxfId="8" priority="1757" operator="greaterThan">
      <formula>50.05</formula>
    </cfRule>
  </conditionalFormatting>
  <conditionalFormatting sqref="C71">
    <cfRule type="cellIs" dxfId="7" priority="1758" operator="lessThan">
      <formula>49.85</formula>
    </cfRule>
  </conditionalFormatting>
  <conditionalFormatting sqref="C71">
    <cfRule type="cellIs" dxfId="8" priority="1759" operator="greaterThan">
      <formula>50.05</formula>
    </cfRule>
  </conditionalFormatting>
  <conditionalFormatting sqref="C72">
    <cfRule type="cellIs" dxfId="7" priority="1760" operator="lessThan">
      <formula>49.85</formula>
    </cfRule>
  </conditionalFormatting>
  <conditionalFormatting sqref="C72">
    <cfRule type="cellIs" dxfId="8" priority="1761" operator="greaterThan">
      <formula>50.05</formula>
    </cfRule>
  </conditionalFormatting>
  <conditionalFormatting sqref="C73">
    <cfRule type="cellIs" dxfId="7" priority="1762" operator="lessThan">
      <formula>49.85</formula>
    </cfRule>
  </conditionalFormatting>
  <conditionalFormatting sqref="C73">
    <cfRule type="cellIs" dxfId="8" priority="1763" operator="greaterThan">
      <formula>50.05</formula>
    </cfRule>
  </conditionalFormatting>
  <conditionalFormatting sqref="C74">
    <cfRule type="cellIs" dxfId="7" priority="1764" operator="lessThan">
      <formula>49.85</formula>
    </cfRule>
  </conditionalFormatting>
  <conditionalFormatting sqref="C74">
    <cfRule type="cellIs" dxfId="8" priority="1765" operator="greaterThan">
      <formula>50.05</formula>
    </cfRule>
  </conditionalFormatting>
  <conditionalFormatting sqref="C75">
    <cfRule type="cellIs" dxfId="7" priority="1766" operator="lessThan">
      <formula>49.85</formula>
    </cfRule>
  </conditionalFormatting>
  <conditionalFormatting sqref="C75">
    <cfRule type="cellIs" dxfId="8" priority="1767" operator="greaterThan">
      <formula>50.05</formula>
    </cfRule>
  </conditionalFormatting>
  <conditionalFormatting sqref="C76">
    <cfRule type="cellIs" dxfId="7" priority="1768" operator="lessThan">
      <formula>49.85</formula>
    </cfRule>
  </conditionalFormatting>
  <conditionalFormatting sqref="C76">
    <cfRule type="cellIs" dxfId="8" priority="1769" operator="greaterThan">
      <formula>50.05</formula>
    </cfRule>
  </conditionalFormatting>
  <conditionalFormatting sqref="C77">
    <cfRule type="cellIs" dxfId="7" priority="1770" operator="lessThan">
      <formula>49.85</formula>
    </cfRule>
  </conditionalFormatting>
  <conditionalFormatting sqref="C77">
    <cfRule type="cellIs" dxfId="8" priority="1771" operator="greaterThan">
      <formula>50.05</formula>
    </cfRule>
  </conditionalFormatting>
  <conditionalFormatting sqref="C78">
    <cfRule type="cellIs" dxfId="7" priority="1772" operator="lessThan">
      <formula>49.85</formula>
    </cfRule>
  </conditionalFormatting>
  <conditionalFormatting sqref="C78">
    <cfRule type="cellIs" dxfId="8" priority="1773" operator="greaterThan">
      <formula>50.05</formula>
    </cfRule>
  </conditionalFormatting>
  <conditionalFormatting sqref="C79">
    <cfRule type="cellIs" dxfId="7" priority="1774" operator="lessThan">
      <formula>49.85</formula>
    </cfRule>
  </conditionalFormatting>
  <conditionalFormatting sqref="C79">
    <cfRule type="cellIs" dxfId="8" priority="1775" operator="greaterThan">
      <formula>50.05</formula>
    </cfRule>
  </conditionalFormatting>
  <conditionalFormatting sqref="C80">
    <cfRule type="cellIs" dxfId="7" priority="1776" operator="lessThan">
      <formula>49.85</formula>
    </cfRule>
  </conditionalFormatting>
  <conditionalFormatting sqref="C80">
    <cfRule type="cellIs" dxfId="8" priority="1777" operator="greaterThan">
      <formula>50.05</formula>
    </cfRule>
  </conditionalFormatting>
  <conditionalFormatting sqref="C81">
    <cfRule type="cellIs" dxfId="7" priority="1778" operator="lessThan">
      <formula>49.85</formula>
    </cfRule>
  </conditionalFormatting>
  <conditionalFormatting sqref="C81">
    <cfRule type="cellIs" dxfId="8" priority="1779" operator="greaterThan">
      <formula>50.05</formula>
    </cfRule>
  </conditionalFormatting>
  <conditionalFormatting sqref="C82">
    <cfRule type="cellIs" dxfId="7" priority="1780" operator="lessThan">
      <formula>49.85</formula>
    </cfRule>
  </conditionalFormatting>
  <conditionalFormatting sqref="C82">
    <cfRule type="cellIs" dxfId="8" priority="1781" operator="greaterThan">
      <formula>50.05</formula>
    </cfRule>
  </conditionalFormatting>
  <conditionalFormatting sqref="C83">
    <cfRule type="cellIs" dxfId="7" priority="1782" operator="lessThan">
      <formula>49.85</formula>
    </cfRule>
  </conditionalFormatting>
  <conditionalFormatting sqref="C83">
    <cfRule type="cellIs" dxfId="8" priority="1783" operator="greaterThan">
      <formula>50.05</formula>
    </cfRule>
  </conditionalFormatting>
  <conditionalFormatting sqref="C84">
    <cfRule type="cellIs" dxfId="7" priority="1784" operator="lessThan">
      <formula>49.85</formula>
    </cfRule>
  </conditionalFormatting>
  <conditionalFormatting sqref="C84">
    <cfRule type="cellIs" dxfId="8" priority="1785" operator="greaterThan">
      <formula>50.05</formula>
    </cfRule>
  </conditionalFormatting>
  <conditionalFormatting sqref="C85">
    <cfRule type="cellIs" dxfId="7" priority="1786" operator="lessThan">
      <formula>49.85</formula>
    </cfRule>
  </conditionalFormatting>
  <conditionalFormatting sqref="C85">
    <cfRule type="cellIs" dxfId="8" priority="1787" operator="greaterThan">
      <formula>50.05</formula>
    </cfRule>
  </conditionalFormatting>
  <conditionalFormatting sqref="C86">
    <cfRule type="cellIs" dxfId="7" priority="1788" operator="lessThan">
      <formula>49.85</formula>
    </cfRule>
  </conditionalFormatting>
  <conditionalFormatting sqref="C86">
    <cfRule type="cellIs" dxfId="8" priority="1789" operator="greaterThan">
      <formula>50.05</formula>
    </cfRule>
  </conditionalFormatting>
  <conditionalFormatting sqref="C87">
    <cfRule type="cellIs" dxfId="7" priority="1790" operator="lessThan">
      <formula>49.85</formula>
    </cfRule>
  </conditionalFormatting>
  <conditionalFormatting sqref="C87">
    <cfRule type="cellIs" dxfId="8" priority="1791" operator="greaterThan">
      <formula>50.05</formula>
    </cfRule>
  </conditionalFormatting>
  <conditionalFormatting sqref="C88">
    <cfRule type="cellIs" dxfId="7" priority="1792" operator="lessThan">
      <formula>49.85</formula>
    </cfRule>
  </conditionalFormatting>
  <conditionalFormatting sqref="C88">
    <cfRule type="cellIs" dxfId="8" priority="1793" operator="greaterThan">
      <formula>50.05</formula>
    </cfRule>
  </conditionalFormatting>
  <conditionalFormatting sqref="C89">
    <cfRule type="cellIs" dxfId="7" priority="1794" operator="lessThan">
      <formula>49.85</formula>
    </cfRule>
  </conditionalFormatting>
  <conditionalFormatting sqref="C89">
    <cfRule type="cellIs" dxfId="8" priority="1795" operator="greaterThan">
      <formula>50.05</formula>
    </cfRule>
  </conditionalFormatting>
  <conditionalFormatting sqref="C90">
    <cfRule type="cellIs" dxfId="7" priority="1796" operator="lessThan">
      <formula>49.85</formula>
    </cfRule>
  </conditionalFormatting>
  <conditionalFormatting sqref="C90">
    <cfRule type="cellIs" dxfId="8" priority="1797" operator="greaterThan">
      <formula>50.05</formula>
    </cfRule>
  </conditionalFormatting>
  <conditionalFormatting sqref="C91">
    <cfRule type="cellIs" dxfId="7" priority="1798" operator="lessThan">
      <formula>49.85</formula>
    </cfRule>
  </conditionalFormatting>
  <conditionalFormatting sqref="C91">
    <cfRule type="cellIs" dxfId="8" priority="1799" operator="greaterThan">
      <formula>50.05</formula>
    </cfRule>
  </conditionalFormatting>
  <conditionalFormatting sqref="C92">
    <cfRule type="cellIs" dxfId="7" priority="1800" operator="lessThan">
      <formula>49.85</formula>
    </cfRule>
  </conditionalFormatting>
  <conditionalFormatting sqref="C92">
    <cfRule type="cellIs" dxfId="8" priority="1801" operator="greaterThan">
      <formula>50.05</formula>
    </cfRule>
  </conditionalFormatting>
  <conditionalFormatting sqref="C93">
    <cfRule type="cellIs" dxfId="7" priority="1802" operator="lessThan">
      <formula>49.85</formula>
    </cfRule>
  </conditionalFormatting>
  <conditionalFormatting sqref="C93">
    <cfRule type="cellIs" dxfId="8" priority="1803" operator="greaterThan">
      <formula>50.05</formula>
    </cfRule>
  </conditionalFormatting>
  <conditionalFormatting sqref="C94">
    <cfRule type="cellIs" dxfId="7" priority="1804" operator="lessThan">
      <formula>49.85</formula>
    </cfRule>
  </conditionalFormatting>
  <conditionalFormatting sqref="C94">
    <cfRule type="cellIs" dxfId="8" priority="1805" operator="greaterThan">
      <formula>50.05</formula>
    </cfRule>
  </conditionalFormatting>
  <conditionalFormatting sqref="C95">
    <cfRule type="cellIs" dxfId="7" priority="1806" operator="lessThan">
      <formula>49.85</formula>
    </cfRule>
  </conditionalFormatting>
  <conditionalFormatting sqref="C95">
    <cfRule type="cellIs" dxfId="8" priority="1807" operator="greaterThan">
      <formula>50.05</formula>
    </cfRule>
  </conditionalFormatting>
  <conditionalFormatting sqref="C96">
    <cfRule type="cellIs" dxfId="7" priority="1808" operator="lessThan">
      <formula>49.85</formula>
    </cfRule>
  </conditionalFormatting>
  <conditionalFormatting sqref="C96">
    <cfRule type="cellIs" dxfId="8" priority="1809" operator="greaterThan">
      <formula>50.05</formula>
    </cfRule>
  </conditionalFormatting>
  <conditionalFormatting sqref="C97">
    <cfRule type="cellIs" dxfId="7" priority="1810" operator="lessThan">
      <formula>49.85</formula>
    </cfRule>
  </conditionalFormatting>
  <conditionalFormatting sqref="C97">
    <cfRule type="cellIs" dxfId="8" priority="1811" operator="greaterThan">
      <formula>50.05</formula>
    </cfRule>
  </conditionalFormatting>
  <conditionalFormatting sqref="C98">
    <cfRule type="cellIs" dxfId="7" priority="1812" operator="lessThan">
      <formula>49.85</formula>
    </cfRule>
  </conditionalFormatting>
  <conditionalFormatting sqref="C98">
    <cfRule type="cellIs" dxfId="8" priority="1813" operator="greaterThan">
      <formula>50.05</formula>
    </cfRule>
  </conditionalFormatting>
  <conditionalFormatting sqref="C99">
    <cfRule type="cellIs" dxfId="7" priority="1814" operator="lessThan">
      <formula>49.85</formula>
    </cfRule>
  </conditionalFormatting>
  <conditionalFormatting sqref="C99">
    <cfRule type="cellIs" dxfId="8" priority="1815" operator="greaterThan">
      <formula>50.05</formula>
    </cfRule>
  </conditionalFormatting>
  <conditionalFormatting sqref="C100">
    <cfRule type="cellIs" dxfId="7" priority="1816" operator="lessThan">
      <formula>49.85</formula>
    </cfRule>
  </conditionalFormatting>
  <conditionalFormatting sqref="C100">
    <cfRule type="cellIs" dxfId="8" priority="1817" operator="greaterThan">
      <formula>50.05</formula>
    </cfRule>
  </conditionalFormatting>
  <conditionalFormatting sqref="C101">
    <cfRule type="cellIs" dxfId="7" priority="1818" operator="lessThan">
      <formula>49.85</formula>
    </cfRule>
  </conditionalFormatting>
  <conditionalFormatting sqref="C101">
    <cfRule type="cellIs" dxfId="8" priority="1819" operator="greaterThan">
      <formula>50.05</formula>
    </cfRule>
  </conditionalFormatting>
  <conditionalFormatting sqref="C102">
    <cfRule type="cellIs" dxfId="7" priority="1820" operator="lessThan">
      <formula>49.85</formula>
    </cfRule>
  </conditionalFormatting>
  <conditionalFormatting sqref="C102">
    <cfRule type="cellIs" dxfId="8" priority="1821" operator="greaterThan">
      <formula>50.05</formula>
    </cfRule>
  </conditionalFormatting>
  <conditionalFormatting sqref="C103">
    <cfRule type="cellIs" dxfId="7" priority="1822" operator="lessThan">
      <formula>49.85</formula>
    </cfRule>
  </conditionalFormatting>
  <conditionalFormatting sqref="C103">
    <cfRule type="cellIs" dxfId="8" priority="1823" operator="greaterThan">
      <formula>50.05</formula>
    </cfRule>
  </conditionalFormatting>
  <conditionalFormatting sqref="L8">
    <cfRule type="cellIs" dxfId="2" priority="1824" operator="greaterThan">
      <formula>0</formula>
    </cfRule>
  </conditionalFormatting>
  <conditionalFormatting sqref="O8">
    <cfRule type="cellIs" dxfId="2" priority="1825" operator="greaterThan">
      <formula>0</formula>
    </cfRule>
  </conditionalFormatting>
  <conditionalFormatting sqref="O8">
    <cfRule type="cellIs" dxfId="2" priority="1826" operator="greaterThan">
      <formula>0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0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287.647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61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85">
      <c r="A8" s="61">
        <v>0</v>
      </c>
      <c r="B8" s="62">
        <v>0.0104166666666667</v>
      </c>
      <c r="C8" s="63">
        <v>50.02</v>
      </c>
      <c r="D8" s="64">
        <f>ROUND(C8,2)</f>
        <v>50.02</v>
      </c>
      <c r="E8" s="65">
        <v>172.59</v>
      </c>
      <c r="F8" s="66">
        <v>0</v>
      </c>
      <c r="G8" s="67">
        <v>0</v>
      </c>
      <c r="H8" s="68">
        <f>MAX(G8,-0.12*F8)</f>
        <v>0</v>
      </c>
      <c r="I8" s="68">
        <f>IF(ABS(F8)&lt;=10,0.5,IF(ABS(F8)&lt;=25,1,IF(ABS(F8)&lt;=100,2,10)))</f>
        <v>0.5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0</v>
      </c>
      <c r="T8" s="65">
        <f>MIN($T$6/100*F8,200)</f>
        <v>0</v>
      </c>
      <c r="U8" s="65">
        <f>MIN($U$6/100*F8,250)</f>
        <v>0</v>
      </c>
      <c r="V8" s="65">
        <v>0.2</v>
      </c>
      <c r="W8" s="65">
        <v>0.2</v>
      </c>
      <c r="X8" s="65">
        <v>0.6</v>
      </c>
      <c r="Y8" s="73">
        <f>IF(AND(D8&lt;49.85,G8&gt;0),$C$2*ABS(G8)/40000,(SUMPRODUCT(--(G8&gt;$S8:$U8),(G8-$S8:$U8),($V8:$X8)))*E8/40000)</f>
        <v>0</v>
      </c>
      <c r="Z8" s="73">
        <f>IF(AND(C8&gt;=50.1,G8&lt;0),($A$2)*ABS(G8)/40000,0)</f>
        <v>0</v>
      </c>
      <c r="AA8" s="73">
        <f>R8+Y8+Z8</f>
        <v>0</v>
      </c>
      <c r="AB8" s="69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85">
      <c r="A9" s="76">
        <v>0.0104166666666667</v>
      </c>
      <c r="B9" s="77">
        <v>0.0208333333333333</v>
      </c>
      <c r="C9" s="78">
        <v>50</v>
      </c>
      <c r="D9" s="79">
        <f>ROUND(C9,2)</f>
        <v>50</v>
      </c>
      <c r="E9" s="65">
        <v>287.65</v>
      </c>
      <c r="F9" s="66">
        <v>0</v>
      </c>
      <c r="G9" s="80">
        <v>0</v>
      </c>
      <c r="H9" s="68">
        <f>MAX(G9,-0.12*F9)</f>
        <v>0</v>
      </c>
      <c r="I9" s="68">
        <f>IF(ABS(F9)&lt;=10,0.5,IF(ABS(F9)&lt;=25,1,IF(ABS(F9)&lt;=100,2,10)))</f>
        <v>0.5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0</v>
      </c>
      <c r="T9" s="65">
        <f>MIN($T$6/100*F9,200)</f>
        <v>0</v>
      </c>
      <c r="U9" s="65">
        <f>MIN($U$6/100*F9,250)</f>
        <v>0</v>
      </c>
      <c r="V9" s="65">
        <v>0.2</v>
      </c>
      <c r="W9" s="65">
        <v>0.2</v>
      </c>
      <c r="X9" s="65">
        <v>0.6</v>
      </c>
      <c r="Y9" s="81">
        <f>IF(AND(D9&lt;49.85,G9&gt;0),$C$2*ABS(G9)/40000,(SUMPRODUCT(--(G9&gt;$S9:$U9),(G9-$S9:$U9),($V9:$X9)))*E9/40000)</f>
        <v>0</v>
      </c>
      <c r="Z9" s="73">
        <f>IF(AND(C9&gt;=50.1,G9&lt;0),($A$2)*ABS(G9)/40000,0)</f>
        <v>0</v>
      </c>
      <c r="AA9" s="73">
        <f>R9+Y9+Z9</f>
        <v>0</v>
      </c>
      <c r="AB9" s="148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85">
      <c r="A10" s="76">
        <v>0.0208333333333333</v>
      </c>
      <c r="B10" s="77">
        <v>0.03125</v>
      </c>
      <c r="C10" s="78">
        <v>50.03</v>
      </c>
      <c r="D10" s="79">
        <f>ROUND(C10,2)</f>
        <v>50.03</v>
      </c>
      <c r="E10" s="65">
        <v>115.06</v>
      </c>
      <c r="F10" s="66">
        <v>0</v>
      </c>
      <c r="G10" s="80">
        <v>0</v>
      </c>
      <c r="H10" s="68">
        <f>MAX(G10,-0.12*F10)</f>
        <v>0</v>
      </c>
      <c r="I10" s="68">
        <f>IF(ABS(F10)&lt;=10,0.5,IF(ABS(F10)&lt;=25,1,IF(ABS(F10)&lt;=100,2,10)))</f>
        <v>0.5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0</v>
      </c>
      <c r="T10" s="65">
        <f>MIN($T$6/100*F10,200)</f>
        <v>0</v>
      </c>
      <c r="U10" s="65">
        <f>MIN($U$6/100*F10,250)</f>
        <v>0</v>
      </c>
      <c r="V10" s="65">
        <v>0.2</v>
      </c>
      <c r="W10" s="65">
        <v>0.2</v>
      </c>
      <c r="X10" s="65">
        <v>0.6</v>
      </c>
      <c r="Y10" s="81">
        <f>IF(AND(D10&lt;49.85,G10&gt;0),$C$2*ABS(G10)/40000,(SUMPRODUCT(--(G10&gt;$S10:$U10),(G10-$S10:$U10),($V10:$X10)))*E10/40000)</f>
        <v>0</v>
      </c>
      <c r="Z10" s="73">
        <f>IF(AND(C10&gt;=50.1,G10&lt;0),($A$2)*ABS(G10)/40000,0)</f>
        <v>0</v>
      </c>
      <c r="AA10" s="73">
        <f>R10+Y10+Z10</f>
        <v>0</v>
      </c>
      <c r="AB10" s="148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85">
      <c r="A11" s="76">
        <v>0.03125</v>
      </c>
      <c r="B11" s="77">
        <v>0.0416666666666667</v>
      </c>
      <c r="C11" s="78">
        <v>50.03</v>
      </c>
      <c r="D11" s="79">
        <f>ROUND(C11,2)</f>
        <v>50.03</v>
      </c>
      <c r="E11" s="65">
        <v>115.06</v>
      </c>
      <c r="F11" s="66">
        <v>0</v>
      </c>
      <c r="G11" s="80">
        <v>0</v>
      </c>
      <c r="H11" s="68">
        <f>MAX(G11,-0.12*F11)</f>
        <v>0</v>
      </c>
      <c r="I11" s="68">
        <f>IF(ABS(F11)&lt;=10,0.5,IF(ABS(F11)&lt;=25,1,IF(ABS(F11)&lt;=100,2,10)))</f>
        <v>0.5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0</v>
      </c>
      <c r="T11" s="65">
        <f>MIN($T$6/100*F11,200)</f>
        <v>0</v>
      </c>
      <c r="U11" s="65">
        <f>MIN($U$6/100*F11,250)</f>
        <v>0</v>
      </c>
      <c r="V11" s="65">
        <v>0.2</v>
      </c>
      <c r="W11" s="65">
        <v>0.2</v>
      </c>
      <c r="X11" s="65">
        <v>0.6</v>
      </c>
      <c r="Y11" s="81">
        <f>IF(AND(D11&lt;49.85,G11&gt;0),$C$2*ABS(G11)/40000,(SUMPRODUCT(--(G11&gt;$S11:$U11),(G11-$S11:$U11),($V11:$X11)))*E11/40000)</f>
        <v>0</v>
      </c>
      <c r="Z11" s="73">
        <f>IF(AND(C11&gt;=50.1,G11&lt;0),($A$2)*ABS(G11)/40000,0)</f>
        <v>0</v>
      </c>
      <c r="AA11" s="73">
        <f>R11+Y11+Z11</f>
        <v>0</v>
      </c>
      <c r="AB11" s="148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85">
      <c r="A12" s="76">
        <v>0.0416666666666667</v>
      </c>
      <c r="B12" s="77">
        <v>0.0520833333333334</v>
      </c>
      <c r="C12" s="78">
        <v>50.02</v>
      </c>
      <c r="D12" s="79">
        <f>ROUND(C12,2)</f>
        <v>50.02</v>
      </c>
      <c r="E12" s="65">
        <v>172.59</v>
      </c>
      <c r="F12" s="66">
        <v>0</v>
      </c>
      <c r="G12" s="80">
        <v>0</v>
      </c>
      <c r="H12" s="68">
        <f>MAX(G12,-0.12*F12)</f>
        <v>0</v>
      </c>
      <c r="I12" s="68">
        <f>IF(ABS(F12)&lt;=10,0.5,IF(ABS(F12)&lt;=25,1,IF(ABS(F12)&lt;=100,2,10)))</f>
        <v>0.5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0</v>
      </c>
      <c r="T12" s="65">
        <f>MIN($T$6/100*F12,200)</f>
        <v>0</v>
      </c>
      <c r="U12" s="65">
        <f>MIN($U$6/100*F12,250)</f>
        <v>0</v>
      </c>
      <c r="V12" s="65">
        <v>0.2</v>
      </c>
      <c r="W12" s="65">
        <v>0.2</v>
      </c>
      <c r="X12" s="65">
        <v>0.6</v>
      </c>
      <c r="Y12" s="81">
        <f>IF(AND(D12&lt;49.85,G12&gt;0),$C$2*ABS(G12)/40000,(SUMPRODUCT(--(G12&gt;$S12:$U12),(G12-$S12:$U12),($V12:$X12)))*E12/40000)</f>
        <v>0</v>
      </c>
      <c r="Z12" s="73">
        <f>IF(AND(C12&gt;=50.1,G12&lt;0),($A$2)*ABS(G12)/40000,0)</f>
        <v>0</v>
      </c>
      <c r="AA12" s="73">
        <f>R12+Y12+Z12</f>
        <v>0</v>
      </c>
      <c r="AB12" s="148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85">
      <c r="A13" s="76">
        <v>0.0520833333333333</v>
      </c>
      <c r="B13" s="77">
        <v>0.0625</v>
      </c>
      <c r="C13" s="78">
        <v>50.01</v>
      </c>
      <c r="D13" s="79">
        <f>ROUND(C13,2)</f>
        <v>50.01</v>
      </c>
      <c r="E13" s="65">
        <v>230.12</v>
      </c>
      <c r="F13" s="66">
        <v>0</v>
      </c>
      <c r="G13" s="80">
        <v>0</v>
      </c>
      <c r="H13" s="68">
        <f>MAX(G13,-0.12*F13)</f>
        <v>0</v>
      </c>
      <c r="I13" s="68">
        <f>IF(ABS(F13)&lt;=10,0.5,IF(ABS(F13)&lt;=25,1,IF(ABS(F13)&lt;=100,2,10)))</f>
        <v>0.5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0</v>
      </c>
      <c r="T13" s="65">
        <f>MIN($T$6/100*F13,200)</f>
        <v>0</v>
      </c>
      <c r="U13" s="65">
        <f>MIN($U$6/100*F13,250)</f>
        <v>0</v>
      </c>
      <c r="V13" s="65">
        <v>0.2</v>
      </c>
      <c r="W13" s="65">
        <v>0.2</v>
      </c>
      <c r="X13" s="65">
        <v>0.6</v>
      </c>
      <c r="Y13" s="81">
        <f>IF(AND(D13&lt;49.85,G13&gt;0),$C$2*ABS(G13)/40000,(SUMPRODUCT(--(G13&gt;$S13:$U13),(G13-$S13:$U13),($V13:$X13)))*E13/40000)</f>
        <v>0</v>
      </c>
      <c r="Z13" s="73">
        <f>IF(AND(C13&gt;=50.1,G13&lt;0),($A$2)*ABS(G13)/40000,0)</f>
        <v>0</v>
      </c>
      <c r="AA13" s="73">
        <f>R13+Y13+Z13</f>
        <v>0</v>
      </c>
      <c r="AB13" s="148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85">
      <c r="A14" s="76">
        <v>0.0625</v>
      </c>
      <c r="B14" s="77">
        <v>0.0729166666666667</v>
      </c>
      <c r="C14" s="78">
        <v>50.02</v>
      </c>
      <c r="D14" s="79">
        <f>ROUND(C14,2)</f>
        <v>50.02</v>
      </c>
      <c r="E14" s="65">
        <v>172.59</v>
      </c>
      <c r="F14" s="66">
        <v>0</v>
      </c>
      <c r="G14" s="80">
        <v>0</v>
      </c>
      <c r="H14" s="68">
        <f>MAX(G14,-0.12*F14)</f>
        <v>0</v>
      </c>
      <c r="I14" s="68">
        <f>IF(ABS(F14)&lt;=10,0.5,IF(ABS(F14)&lt;=25,1,IF(ABS(F14)&lt;=100,2,10)))</f>
        <v>0.5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0</v>
      </c>
      <c r="T14" s="65">
        <f>MIN($T$6/100*F14,200)</f>
        <v>0</v>
      </c>
      <c r="U14" s="65">
        <f>MIN($U$6/100*F14,250)</f>
        <v>0</v>
      </c>
      <c r="V14" s="65">
        <v>0.2</v>
      </c>
      <c r="W14" s="65">
        <v>0.2</v>
      </c>
      <c r="X14" s="65">
        <v>0.6</v>
      </c>
      <c r="Y14" s="81">
        <f>IF(AND(D14&lt;49.85,G14&gt;0),$C$2*ABS(G14)/40000,(SUMPRODUCT(--(G14&gt;$S14:$U14),(G14-$S14:$U14),($V14:$X14)))*E14/40000)</f>
        <v>0</v>
      </c>
      <c r="Z14" s="73">
        <f>IF(AND(C14&gt;=50.1,G14&lt;0),($A$2)*ABS(G14)/40000,0)</f>
        <v>0</v>
      </c>
      <c r="AA14" s="73">
        <f>R14+Y14+Z14</f>
        <v>0</v>
      </c>
      <c r="AB14" s="148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85">
      <c r="A15" s="76">
        <v>0.0729166666666667</v>
      </c>
      <c r="B15" s="77">
        <v>0.0833333333333334</v>
      </c>
      <c r="C15" s="78">
        <v>50.04</v>
      </c>
      <c r="D15" s="79">
        <f>ROUND(C15,2)</f>
        <v>50.04</v>
      </c>
      <c r="E15" s="65">
        <v>57.53</v>
      </c>
      <c r="F15" s="66">
        <v>0</v>
      </c>
      <c r="G15" s="80">
        <v>0</v>
      </c>
      <c r="H15" s="68">
        <f>MAX(G15,-0.12*F15)</f>
        <v>0</v>
      </c>
      <c r="I15" s="68">
        <f>IF(ABS(F15)&lt;=10,0.5,IF(ABS(F15)&lt;=25,1,IF(ABS(F15)&lt;=100,2,10)))</f>
        <v>0.5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0</v>
      </c>
      <c r="T15" s="65">
        <f>MIN($T$6/100*F15,200)</f>
        <v>0</v>
      </c>
      <c r="U15" s="65">
        <f>MIN($U$6/100*F15,250)</f>
        <v>0</v>
      </c>
      <c r="V15" s="65">
        <v>0.2</v>
      </c>
      <c r="W15" s="65">
        <v>0.2</v>
      </c>
      <c r="X15" s="65">
        <v>0.6</v>
      </c>
      <c r="Y15" s="81">
        <f>IF(AND(D15&lt;49.85,G15&gt;0),$C$2*ABS(G15)/40000,(SUMPRODUCT(--(G15&gt;$S15:$U15),(G15-$S15:$U15),($V15:$X15)))*E15/40000)</f>
        <v>0</v>
      </c>
      <c r="Z15" s="73">
        <f>IF(AND(C15&gt;=50.1,G15&lt;0),($A$2)*ABS(G15)/40000,0)</f>
        <v>0</v>
      </c>
      <c r="AA15" s="73">
        <f>R15+Y15+Z15</f>
        <v>0</v>
      </c>
      <c r="AB15" s="148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85">
      <c r="A16" s="76">
        <v>0.0833333333333333</v>
      </c>
      <c r="B16" s="77">
        <v>0.09375</v>
      </c>
      <c r="C16" s="78">
        <v>50.02</v>
      </c>
      <c r="D16" s="79">
        <f>ROUND(C16,2)</f>
        <v>50.02</v>
      </c>
      <c r="E16" s="65">
        <v>172.59</v>
      </c>
      <c r="F16" s="66">
        <v>0</v>
      </c>
      <c r="G16" s="80">
        <v>0</v>
      </c>
      <c r="H16" s="68">
        <f>MAX(G16,-0.12*F16)</f>
        <v>0</v>
      </c>
      <c r="I16" s="68">
        <f>IF(ABS(F16)&lt;=10,0.5,IF(ABS(F16)&lt;=25,1,IF(ABS(F16)&lt;=100,2,10)))</f>
        <v>0.5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0</v>
      </c>
      <c r="T16" s="65">
        <f>MIN($T$6/100*F16,200)</f>
        <v>0</v>
      </c>
      <c r="U16" s="65">
        <f>MIN($U$6/100*F16,250)</f>
        <v>0</v>
      </c>
      <c r="V16" s="65">
        <v>0.2</v>
      </c>
      <c r="W16" s="65">
        <v>0.2</v>
      </c>
      <c r="X16" s="65">
        <v>0.6</v>
      </c>
      <c r="Y16" s="81">
        <f>IF(AND(D16&lt;49.85,G16&gt;0),$C$2*ABS(G16)/40000,(SUMPRODUCT(--(G16&gt;$S16:$U16),(G16-$S16:$U16),($V16:$X16)))*E16/40000)</f>
        <v>0</v>
      </c>
      <c r="Z16" s="73">
        <f>IF(AND(C16&gt;=50.1,G16&lt;0),($A$2)*ABS(G16)/40000,0)</f>
        <v>0</v>
      </c>
      <c r="AA16" s="73">
        <f>R16+Y16+Z16</f>
        <v>0</v>
      </c>
      <c r="AB16" s="148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85">
      <c r="A17" s="76">
        <v>0.09375</v>
      </c>
      <c r="B17" s="77">
        <v>0.104166666666667</v>
      </c>
      <c r="C17" s="78">
        <v>50.02</v>
      </c>
      <c r="D17" s="79">
        <f>ROUND(C17,2)</f>
        <v>50.02</v>
      </c>
      <c r="E17" s="65">
        <v>172.59</v>
      </c>
      <c r="F17" s="66">
        <v>0</v>
      </c>
      <c r="G17" s="80">
        <v>0</v>
      </c>
      <c r="H17" s="68">
        <f>MAX(G17,-0.12*F17)</f>
        <v>0</v>
      </c>
      <c r="I17" s="68">
        <f>IF(ABS(F17)&lt;=10,0.5,IF(ABS(F17)&lt;=25,1,IF(ABS(F17)&lt;=100,2,10)))</f>
        <v>0.5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0</v>
      </c>
      <c r="T17" s="65">
        <f>MIN($T$6/100*F17,200)</f>
        <v>0</v>
      </c>
      <c r="U17" s="65">
        <f>MIN($U$6/100*F17,250)</f>
        <v>0</v>
      </c>
      <c r="V17" s="65">
        <v>0.2</v>
      </c>
      <c r="W17" s="65">
        <v>0.2</v>
      </c>
      <c r="X17" s="65">
        <v>0.6</v>
      </c>
      <c r="Y17" s="81">
        <f>IF(AND(D17&lt;49.85,G17&gt;0),$C$2*ABS(G17)/40000,(SUMPRODUCT(--(G17&gt;$S17:$U17),(G17-$S17:$U17),($V17:$X17)))*E17/40000)</f>
        <v>0</v>
      </c>
      <c r="Z17" s="73">
        <f>IF(AND(C17&gt;=50.1,G17&lt;0),($A$2)*ABS(G17)/40000,0)</f>
        <v>0</v>
      </c>
      <c r="AA17" s="73">
        <f>R17+Y17+Z17</f>
        <v>0</v>
      </c>
      <c r="AB17" s="148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85">
      <c r="A18" s="76">
        <v>0.104166666666667</v>
      </c>
      <c r="B18" s="77">
        <v>0.114583333333334</v>
      </c>
      <c r="C18" s="78">
        <v>50.01</v>
      </c>
      <c r="D18" s="79">
        <f>ROUND(C18,2)</f>
        <v>50.01</v>
      </c>
      <c r="E18" s="65">
        <v>230.12</v>
      </c>
      <c r="F18" s="66">
        <v>0</v>
      </c>
      <c r="G18" s="80">
        <v>0</v>
      </c>
      <c r="H18" s="68">
        <f>MAX(G18,-0.12*F18)</f>
        <v>0</v>
      </c>
      <c r="I18" s="68">
        <f>IF(ABS(F18)&lt;=10,0.5,IF(ABS(F18)&lt;=25,1,IF(ABS(F18)&lt;=100,2,10)))</f>
        <v>0.5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0</v>
      </c>
      <c r="T18" s="65">
        <f>MIN($T$6/100*F18,200)</f>
        <v>0</v>
      </c>
      <c r="U18" s="65">
        <f>MIN($U$6/100*F18,250)</f>
        <v>0</v>
      </c>
      <c r="V18" s="65">
        <v>0.2</v>
      </c>
      <c r="W18" s="65">
        <v>0.2</v>
      </c>
      <c r="X18" s="65">
        <v>0.6</v>
      </c>
      <c r="Y18" s="81">
        <f>IF(AND(D18&lt;49.85,G18&gt;0),$C$2*ABS(G18)/40000,(SUMPRODUCT(--(G18&gt;$S18:$U18),(G18-$S18:$U18),($V18:$X18)))*E18/40000)</f>
        <v>0</v>
      </c>
      <c r="Z18" s="73">
        <f>IF(AND(C18&gt;=50.1,G18&lt;0),($A$2)*ABS(G18)/40000,0)</f>
        <v>0</v>
      </c>
      <c r="AA18" s="73">
        <f>R18+Y18+Z18</f>
        <v>0</v>
      </c>
      <c r="AB18" s="148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85">
      <c r="A19" s="76">
        <v>0.114583333333333</v>
      </c>
      <c r="B19" s="77">
        <v>0.125</v>
      </c>
      <c r="C19" s="78">
        <v>49.99</v>
      </c>
      <c r="D19" s="79">
        <f>ROUND(C19,2)</f>
        <v>49.99</v>
      </c>
      <c r="E19" s="65">
        <v>319.67</v>
      </c>
      <c r="F19" s="66">
        <v>0</v>
      </c>
      <c r="G19" s="80">
        <v>0</v>
      </c>
      <c r="H19" s="68">
        <f>MAX(G19,-0.12*F19)</f>
        <v>0</v>
      </c>
      <c r="I19" s="68">
        <f>IF(ABS(F19)&lt;=10,0.5,IF(ABS(F19)&lt;=25,1,IF(ABS(F19)&lt;=100,2,10)))</f>
        <v>0.5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0</v>
      </c>
      <c r="T19" s="65">
        <f>MIN($T$6/100*F19,200)</f>
        <v>0</v>
      </c>
      <c r="U19" s="65">
        <f>MIN($U$6/100*F19,250)</f>
        <v>0</v>
      </c>
      <c r="V19" s="65">
        <v>0.2</v>
      </c>
      <c r="W19" s="65">
        <v>0.2</v>
      </c>
      <c r="X19" s="65">
        <v>0.6</v>
      </c>
      <c r="Y19" s="81">
        <f>IF(AND(D19&lt;49.85,G19&gt;0),$C$2*ABS(G19)/40000,(SUMPRODUCT(--(G19&gt;$S19:$U19),(G19-$S19:$U19),($V19:$X19)))*E19/40000)</f>
        <v>0</v>
      </c>
      <c r="Z19" s="73">
        <f>IF(AND(C19&gt;=50.1,G19&lt;0),($A$2)*ABS(G19)/40000,0)</f>
        <v>0</v>
      </c>
      <c r="AA19" s="73">
        <f>R19+Y19+Z19</f>
        <v>0</v>
      </c>
      <c r="AB19" s="148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85">
      <c r="A20" s="76">
        <v>0.125</v>
      </c>
      <c r="B20" s="77">
        <v>0.135416666666667</v>
      </c>
      <c r="C20" s="78">
        <v>49.97</v>
      </c>
      <c r="D20" s="79">
        <f>ROUND(C20,2)</f>
        <v>49.97</v>
      </c>
      <c r="E20" s="65">
        <v>383.71</v>
      </c>
      <c r="F20" s="66">
        <v>0</v>
      </c>
      <c r="G20" s="80">
        <v>0</v>
      </c>
      <c r="H20" s="68">
        <f>MAX(G20,-0.12*F20)</f>
        <v>0</v>
      </c>
      <c r="I20" s="68">
        <f>IF(ABS(F20)&lt;=10,0.5,IF(ABS(F20)&lt;=25,1,IF(ABS(F20)&lt;=100,2,10)))</f>
        <v>0.5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0</v>
      </c>
      <c r="T20" s="65">
        <f>MIN($T$6/100*F20,200)</f>
        <v>0</v>
      </c>
      <c r="U20" s="65">
        <f>MIN($U$6/100*F20,250)</f>
        <v>0</v>
      </c>
      <c r="V20" s="65">
        <v>0.2</v>
      </c>
      <c r="W20" s="65">
        <v>0.2</v>
      </c>
      <c r="X20" s="65">
        <v>0.6</v>
      </c>
      <c r="Y20" s="81">
        <f>IF(AND(D20&lt;49.85,G20&gt;0),$C$2*ABS(G20)/40000,(SUMPRODUCT(--(G20&gt;$S20:$U20),(G20-$S20:$U20),($V20:$X20)))*E20/40000)</f>
        <v>0</v>
      </c>
      <c r="Z20" s="73">
        <f>IF(AND(C20&gt;=50.1,G20&lt;0),($A$2)*ABS(G20)/40000,0)</f>
        <v>0</v>
      </c>
      <c r="AA20" s="73">
        <f>R20+Y20+Z20</f>
        <v>0</v>
      </c>
      <c r="AB20" s="148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85">
      <c r="A21" s="76">
        <v>0.135416666666667</v>
      </c>
      <c r="B21" s="77">
        <v>0.145833333333334</v>
      </c>
      <c r="C21" s="78">
        <v>49.97</v>
      </c>
      <c r="D21" s="79">
        <f>ROUND(C21,2)</f>
        <v>49.97</v>
      </c>
      <c r="E21" s="65">
        <v>383.71</v>
      </c>
      <c r="F21" s="66">
        <v>0</v>
      </c>
      <c r="G21" s="80">
        <v>0</v>
      </c>
      <c r="H21" s="68">
        <f>MAX(G21,-0.12*F21)</f>
        <v>0</v>
      </c>
      <c r="I21" s="68">
        <f>IF(ABS(F21)&lt;=10,0.5,IF(ABS(F21)&lt;=25,1,IF(ABS(F21)&lt;=100,2,10)))</f>
        <v>0.5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0</v>
      </c>
      <c r="T21" s="65">
        <f>MIN($T$6/100*F21,200)</f>
        <v>0</v>
      </c>
      <c r="U21" s="65">
        <f>MIN($U$6/100*F21,250)</f>
        <v>0</v>
      </c>
      <c r="V21" s="65">
        <v>0.2</v>
      </c>
      <c r="W21" s="65">
        <v>0.2</v>
      </c>
      <c r="X21" s="65">
        <v>0.6</v>
      </c>
      <c r="Y21" s="81">
        <f>IF(AND(D21&lt;49.85,G21&gt;0),$C$2*ABS(G21)/40000,(SUMPRODUCT(--(G21&gt;$S21:$U21),(G21-$S21:$U21),($V21:$X21)))*E21/40000)</f>
        <v>0</v>
      </c>
      <c r="Z21" s="73">
        <f>IF(AND(C21&gt;=50.1,G21&lt;0),($A$2)*ABS(G21)/40000,0)</f>
        <v>0</v>
      </c>
      <c r="AA21" s="73">
        <f>R21+Y21+Z21</f>
        <v>0</v>
      </c>
      <c r="AB21" s="148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85">
      <c r="A22" s="76">
        <v>0.145833333333333</v>
      </c>
      <c r="B22" s="77">
        <v>0.15625</v>
      </c>
      <c r="C22" s="78">
        <v>50.02</v>
      </c>
      <c r="D22" s="79">
        <f>ROUND(C22,2)</f>
        <v>50.02</v>
      </c>
      <c r="E22" s="65">
        <v>172.59</v>
      </c>
      <c r="F22" s="66">
        <v>0</v>
      </c>
      <c r="G22" s="80">
        <v>0</v>
      </c>
      <c r="H22" s="68">
        <f>MAX(G22,-0.12*F22)</f>
        <v>0</v>
      </c>
      <c r="I22" s="68">
        <f>IF(ABS(F22)&lt;=10,0.5,IF(ABS(F22)&lt;=25,1,IF(ABS(F22)&lt;=100,2,10)))</f>
        <v>0.5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0</v>
      </c>
      <c r="T22" s="65">
        <f>MIN($T$6/100*F22,200)</f>
        <v>0</v>
      </c>
      <c r="U22" s="65">
        <f>MIN($U$6/100*F22,250)</f>
        <v>0</v>
      </c>
      <c r="V22" s="65">
        <v>0.2</v>
      </c>
      <c r="W22" s="65">
        <v>0.2</v>
      </c>
      <c r="X22" s="65">
        <v>0.6</v>
      </c>
      <c r="Y22" s="81">
        <f>IF(AND(D22&lt;49.85,G22&gt;0),$C$2*ABS(G22)/40000,(SUMPRODUCT(--(G22&gt;$S22:$U22),(G22-$S22:$U22),($V22:$X22)))*E22/40000)</f>
        <v>0</v>
      </c>
      <c r="Z22" s="73">
        <f>IF(AND(C22&gt;=50.1,G22&lt;0),($A$2)*ABS(G22)/40000,0)</f>
        <v>0</v>
      </c>
      <c r="AA22" s="73">
        <f>R22+Y22+Z22</f>
        <v>0</v>
      </c>
      <c r="AB22" s="148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85">
      <c r="A23" s="76">
        <v>0.15625</v>
      </c>
      <c r="B23" s="77">
        <v>0.166666666666667</v>
      </c>
      <c r="C23" s="78">
        <v>49.97</v>
      </c>
      <c r="D23" s="79">
        <f>ROUND(C23,2)</f>
        <v>49.97</v>
      </c>
      <c r="E23" s="65">
        <v>383.71</v>
      </c>
      <c r="F23" s="66">
        <v>0</v>
      </c>
      <c r="G23" s="80">
        <v>0</v>
      </c>
      <c r="H23" s="68">
        <f>MAX(G23,-0.12*F23)</f>
        <v>0</v>
      </c>
      <c r="I23" s="68">
        <f>IF(ABS(F23)&lt;=10,0.5,IF(ABS(F23)&lt;=25,1,IF(ABS(F23)&lt;=100,2,10)))</f>
        <v>0.5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0</v>
      </c>
      <c r="T23" s="65">
        <f>MIN($T$6/100*F23,200)</f>
        <v>0</v>
      </c>
      <c r="U23" s="65">
        <f>MIN($U$6/100*F23,250)</f>
        <v>0</v>
      </c>
      <c r="V23" s="65">
        <v>0.2</v>
      </c>
      <c r="W23" s="65">
        <v>0.2</v>
      </c>
      <c r="X23" s="65">
        <v>0.6</v>
      </c>
      <c r="Y23" s="81">
        <f>IF(AND(D23&lt;49.85,G23&gt;0),$C$2*ABS(G23)/40000,(SUMPRODUCT(--(G23&gt;$S23:$U23),(G23-$S23:$U23),($V23:$X23)))*E23/40000)</f>
        <v>0</v>
      </c>
      <c r="Z23" s="73">
        <f>IF(AND(C23&gt;=50.1,G23&lt;0),($A$2)*ABS(G23)/40000,0)</f>
        <v>0</v>
      </c>
      <c r="AA23" s="73">
        <f>R23+Y23+Z23</f>
        <v>0</v>
      </c>
      <c r="AB23" s="148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85">
      <c r="A24" s="76">
        <v>0.166666666666667</v>
      </c>
      <c r="B24" s="77">
        <v>0.177083333333334</v>
      </c>
      <c r="C24" s="78">
        <v>49.97</v>
      </c>
      <c r="D24" s="79">
        <f>ROUND(C24,2)</f>
        <v>49.97</v>
      </c>
      <c r="E24" s="65">
        <v>383.71</v>
      </c>
      <c r="F24" s="66">
        <v>0</v>
      </c>
      <c r="G24" s="80">
        <v>0</v>
      </c>
      <c r="H24" s="68">
        <f>MAX(G24,-0.12*F24)</f>
        <v>0</v>
      </c>
      <c r="I24" s="68">
        <f>IF(ABS(F24)&lt;=10,0.5,IF(ABS(F24)&lt;=25,1,IF(ABS(F24)&lt;=100,2,10)))</f>
        <v>0.5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0</v>
      </c>
      <c r="T24" s="65">
        <f>MIN($T$6/100*F24,200)</f>
        <v>0</v>
      </c>
      <c r="U24" s="65">
        <f>MIN($U$6/100*F24,250)</f>
        <v>0</v>
      </c>
      <c r="V24" s="65">
        <v>0.2</v>
      </c>
      <c r="W24" s="65">
        <v>0.2</v>
      </c>
      <c r="X24" s="65">
        <v>0.6</v>
      </c>
      <c r="Y24" s="81">
        <f>IF(AND(D24&lt;49.85,G24&gt;0),$C$2*ABS(G24)/40000,(SUMPRODUCT(--(G24&gt;$S24:$U24),(G24-$S24:$U24),($V24:$X24)))*E24/40000)</f>
        <v>0</v>
      </c>
      <c r="Z24" s="73">
        <f>IF(AND(C24&gt;=50.1,G24&lt;0),($A$2)*ABS(G24)/40000,0)</f>
        <v>0</v>
      </c>
      <c r="AA24" s="73">
        <f>R24+Y24+Z24</f>
        <v>0</v>
      </c>
      <c r="AB24" s="148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85">
      <c r="A25" s="76">
        <v>0.177083333333333</v>
      </c>
      <c r="B25" s="77">
        <v>0.1875</v>
      </c>
      <c r="C25" s="78">
        <v>50.04</v>
      </c>
      <c r="D25" s="79">
        <f>ROUND(C25,2)</f>
        <v>50.04</v>
      </c>
      <c r="E25" s="65">
        <v>57.53</v>
      </c>
      <c r="F25" s="66">
        <v>0</v>
      </c>
      <c r="G25" s="80">
        <v>0</v>
      </c>
      <c r="H25" s="68">
        <f>MAX(G25,-0.12*F25)</f>
        <v>0</v>
      </c>
      <c r="I25" s="68">
        <f>IF(ABS(F25)&lt;=10,0.5,IF(ABS(F25)&lt;=25,1,IF(ABS(F25)&lt;=100,2,10)))</f>
        <v>0.5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0</v>
      </c>
      <c r="T25" s="65">
        <f>MIN($T$6/100*F25,200)</f>
        <v>0</v>
      </c>
      <c r="U25" s="65">
        <f>MIN($U$6/100*F25,250)</f>
        <v>0</v>
      </c>
      <c r="V25" s="65">
        <v>0.2</v>
      </c>
      <c r="W25" s="65">
        <v>0.2</v>
      </c>
      <c r="X25" s="65">
        <v>0.6</v>
      </c>
      <c r="Y25" s="81">
        <f>IF(AND(D25&lt;49.85,G25&gt;0),$C$2*ABS(G25)/40000,(SUMPRODUCT(--(G25&gt;$S25:$U25),(G25-$S25:$U25),($V25:$X25)))*E25/40000)</f>
        <v>0</v>
      </c>
      <c r="Z25" s="73">
        <f>IF(AND(C25&gt;=50.1,G25&lt;0),($A$2)*ABS(G25)/40000,0)</f>
        <v>0</v>
      </c>
      <c r="AA25" s="73">
        <f>R25+Y25+Z25</f>
        <v>0</v>
      </c>
      <c r="AB25" s="148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85">
      <c r="A26" s="76">
        <v>0.1875</v>
      </c>
      <c r="B26" s="77">
        <v>0.197916666666667</v>
      </c>
      <c r="C26" s="78">
        <v>50.02</v>
      </c>
      <c r="D26" s="79">
        <f>ROUND(C26,2)</f>
        <v>50.02</v>
      </c>
      <c r="E26" s="65">
        <v>172.59</v>
      </c>
      <c r="F26" s="66">
        <v>0</v>
      </c>
      <c r="G26" s="80">
        <v>0</v>
      </c>
      <c r="H26" s="68">
        <f>MAX(G26,-0.12*F26)</f>
        <v>0</v>
      </c>
      <c r="I26" s="68">
        <f>IF(ABS(F26)&lt;=10,0.5,IF(ABS(F26)&lt;=25,1,IF(ABS(F26)&lt;=100,2,10)))</f>
        <v>0.5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0</v>
      </c>
      <c r="T26" s="65">
        <f>MIN($T$6/100*F26,200)</f>
        <v>0</v>
      </c>
      <c r="U26" s="65">
        <f>MIN($U$6/100*F26,250)</f>
        <v>0</v>
      </c>
      <c r="V26" s="65">
        <v>0.2</v>
      </c>
      <c r="W26" s="65">
        <v>0.2</v>
      </c>
      <c r="X26" s="65">
        <v>0.6</v>
      </c>
      <c r="Y26" s="81">
        <f>IF(AND(D26&lt;49.85,G26&gt;0),$C$2*ABS(G26)/40000,(SUMPRODUCT(--(G26&gt;$S26:$U26),(G26-$S26:$U26),($V26:$X26)))*E26/40000)</f>
        <v>0</v>
      </c>
      <c r="Z26" s="73">
        <f>IF(AND(C26&gt;=50.1,G26&lt;0),($A$2)*ABS(G26)/40000,0)</f>
        <v>0</v>
      </c>
      <c r="AA26" s="73">
        <f>R26+Y26+Z26</f>
        <v>0</v>
      </c>
      <c r="AB26" s="148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85">
      <c r="A27" s="76">
        <v>0.197916666666667</v>
      </c>
      <c r="B27" s="77">
        <v>0.208333333333334</v>
      </c>
      <c r="C27" s="78">
        <v>50.01</v>
      </c>
      <c r="D27" s="79">
        <f>ROUND(C27,2)</f>
        <v>50.01</v>
      </c>
      <c r="E27" s="65">
        <v>230.12</v>
      </c>
      <c r="F27" s="66">
        <v>0</v>
      </c>
      <c r="G27" s="80">
        <v>0</v>
      </c>
      <c r="H27" s="68">
        <f>MAX(G27,-0.12*F27)</f>
        <v>0</v>
      </c>
      <c r="I27" s="68">
        <f>IF(ABS(F27)&lt;=10,0.5,IF(ABS(F27)&lt;=25,1,IF(ABS(F27)&lt;=100,2,10)))</f>
        <v>0.5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0</v>
      </c>
      <c r="T27" s="65">
        <f>MIN($T$6/100*F27,200)</f>
        <v>0</v>
      </c>
      <c r="U27" s="65">
        <f>MIN($U$6/100*F27,250)</f>
        <v>0</v>
      </c>
      <c r="V27" s="65">
        <v>0.2</v>
      </c>
      <c r="W27" s="65">
        <v>0.2</v>
      </c>
      <c r="X27" s="65">
        <v>0.6</v>
      </c>
      <c r="Y27" s="81">
        <f>IF(AND(D27&lt;49.85,G27&gt;0),$C$2*ABS(G27)/40000,(SUMPRODUCT(--(G27&gt;$S27:$U27),(G27-$S27:$U27),($V27:$X27)))*E27/40000)</f>
        <v>0</v>
      </c>
      <c r="Z27" s="73">
        <f>IF(AND(C27&gt;=50.1,G27&lt;0),($A$2)*ABS(G27)/40000,0)</f>
        <v>0</v>
      </c>
      <c r="AA27" s="73">
        <f>R27+Y27+Z27</f>
        <v>0</v>
      </c>
      <c r="AB27" s="148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85">
      <c r="A28" s="76">
        <v>0.208333333333333</v>
      </c>
      <c r="B28" s="77">
        <v>0.21875</v>
      </c>
      <c r="C28" s="78">
        <v>49.99</v>
      </c>
      <c r="D28" s="79">
        <f>ROUND(C28,2)</f>
        <v>49.99</v>
      </c>
      <c r="E28" s="65">
        <v>319.67</v>
      </c>
      <c r="F28" s="66">
        <v>0</v>
      </c>
      <c r="G28" s="80">
        <v>0</v>
      </c>
      <c r="H28" s="68">
        <f>MAX(G28,-0.12*F28)</f>
        <v>0</v>
      </c>
      <c r="I28" s="68">
        <f>IF(ABS(F28)&lt;=10,0.5,IF(ABS(F28)&lt;=25,1,IF(ABS(F28)&lt;=100,2,10)))</f>
        <v>0.5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0</v>
      </c>
      <c r="T28" s="65">
        <f>MIN($T$6/100*F28,200)</f>
        <v>0</v>
      </c>
      <c r="U28" s="65">
        <f>MIN($U$6/100*F28,250)</f>
        <v>0</v>
      </c>
      <c r="V28" s="65">
        <v>0.2</v>
      </c>
      <c r="W28" s="65">
        <v>0.2</v>
      </c>
      <c r="X28" s="65">
        <v>0.6</v>
      </c>
      <c r="Y28" s="81">
        <f>IF(AND(D28&lt;49.85,G28&gt;0),$C$2*ABS(G28)/40000,(SUMPRODUCT(--(G28&gt;$S28:$U28),(G28-$S28:$U28),($V28:$X28)))*E28/40000)</f>
        <v>0</v>
      </c>
      <c r="Z28" s="73">
        <f>IF(AND(C28&gt;=50.1,G28&lt;0),($A$2)*ABS(G28)/40000,0)</f>
        <v>0</v>
      </c>
      <c r="AA28" s="73">
        <f>R28+Y28+Z28</f>
        <v>0</v>
      </c>
      <c r="AB28" s="148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85">
      <c r="A29" s="76">
        <v>0.21875</v>
      </c>
      <c r="B29" s="77">
        <v>0.229166666666667</v>
      </c>
      <c r="C29" s="78">
        <v>49.97</v>
      </c>
      <c r="D29" s="79">
        <f>ROUND(C29,2)</f>
        <v>49.97</v>
      </c>
      <c r="E29" s="65">
        <v>383.71</v>
      </c>
      <c r="F29" s="66">
        <v>0</v>
      </c>
      <c r="G29" s="80">
        <v>0</v>
      </c>
      <c r="H29" s="68">
        <f>MAX(G29,-0.12*F29)</f>
        <v>0</v>
      </c>
      <c r="I29" s="68">
        <f>IF(ABS(F29)&lt;=10,0.5,IF(ABS(F29)&lt;=25,1,IF(ABS(F29)&lt;=100,2,10)))</f>
        <v>0.5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0</v>
      </c>
      <c r="T29" s="65">
        <f>MIN($T$6/100*F29,200)</f>
        <v>0</v>
      </c>
      <c r="U29" s="65">
        <f>MIN($U$6/100*F29,250)</f>
        <v>0</v>
      </c>
      <c r="V29" s="65">
        <v>0.2</v>
      </c>
      <c r="W29" s="65">
        <v>0.2</v>
      </c>
      <c r="X29" s="65">
        <v>0.6</v>
      </c>
      <c r="Y29" s="81">
        <f>IF(AND(D29&lt;49.85,G29&gt;0),$C$2*ABS(G29)/40000,(SUMPRODUCT(--(G29&gt;$S29:$U29),(G29-$S29:$U29),($V29:$X29)))*E29/40000)</f>
        <v>0</v>
      </c>
      <c r="Z29" s="73">
        <f>IF(AND(C29&gt;=50.1,G29&lt;0),($A$2)*ABS(G29)/40000,0)</f>
        <v>0</v>
      </c>
      <c r="AA29" s="73">
        <f>R29+Y29+Z29</f>
        <v>0</v>
      </c>
      <c r="AB29" s="148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85">
      <c r="A30" s="76">
        <v>0.229166666666667</v>
      </c>
      <c r="B30" s="77">
        <v>0.239583333333334</v>
      </c>
      <c r="C30" s="78">
        <v>49.98</v>
      </c>
      <c r="D30" s="79">
        <f>ROUND(C30,2)</f>
        <v>49.98</v>
      </c>
      <c r="E30" s="65">
        <v>351.69</v>
      </c>
      <c r="F30" s="66">
        <v>0</v>
      </c>
      <c r="G30" s="80">
        <v>0</v>
      </c>
      <c r="H30" s="68">
        <f>MAX(G30,-0.12*F30)</f>
        <v>0</v>
      </c>
      <c r="I30" s="68">
        <f>IF(ABS(F30)&lt;=10,0.5,IF(ABS(F30)&lt;=25,1,IF(ABS(F30)&lt;=100,2,10)))</f>
        <v>0.5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0</v>
      </c>
      <c r="T30" s="65">
        <f>MIN($T$6/100*F30,200)</f>
        <v>0</v>
      </c>
      <c r="U30" s="65">
        <f>MIN($U$6/100*F30,250)</f>
        <v>0</v>
      </c>
      <c r="V30" s="65">
        <v>0.2</v>
      </c>
      <c r="W30" s="65">
        <v>0.2</v>
      </c>
      <c r="X30" s="65">
        <v>0.6</v>
      </c>
      <c r="Y30" s="81">
        <f>IF(AND(D30&lt;49.85,G30&gt;0),$C$2*ABS(G30)/40000,(SUMPRODUCT(--(G30&gt;$S30:$U30),(G30-$S30:$U30),($V30:$X30)))*E30/40000)</f>
        <v>0</v>
      </c>
      <c r="Z30" s="73">
        <f>IF(AND(C30&gt;=50.1,G30&lt;0),($A$2)*ABS(G30)/40000,0)</f>
        <v>0</v>
      </c>
      <c r="AA30" s="73">
        <f>R30+Y30+Z30</f>
        <v>0</v>
      </c>
      <c r="AB30" s="148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85">
      <c r="A31" s="76">
        <v>0.239583333333333</v>
      </c>
      <c r="B31" s="77">
        <v>0.25</v>
      </c>
      <c r="C31" s="78">
        <v>50.04</v>
      </c>
      <c r="D31" s="79">
        <f>ROUND(C31,2)</f>
        <v>50.04</v>
      </c>
      <c r="E31" s="65">
        <v>57.53</v>
      </c>
      <c r="F31" s="66">
        <v>0</v>
      </c>
      <c r="G31" s="80">
        <v>0</v>
      </c>
      <c r="H31" s="68">
        <f>MAX(G31,-0.12*F31)</f>
        <v>0</v>
      </c>
      <c r="I31" s="68">
        <f>IF(ABS(F31)&lt;=10,0.5,IF(ABS(F31)&lt;=25,1,IF(ABS(F31)&lt;=100,2,10)))</f>
        <v>0.5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0</v>
      </c>
      <c r="T31" s="65">
        <f>MIN($T$6/100*F31,200)</f>
        <v>0</v>
      </c>
      <c r="U31" s="65">
        <f>MIN($U$6/100*F31,250)</f>
        <v>0</v>
      </c>
      <c r="V31" s="65">
        <v>0.2</v>
      </c>
      <c r="W31" s="65">
        <v>0.2</v>
      </c>
      <c r="X31" s="65">
        <v>0.6</v>
      </c>
      <c r="Y31" s="81">
        <f>IF(AND(D31&lt;49.85,G31&gt;0),$C$2*ABS(G31)/40000,(SUMPRODUCT(--(G31&gt;$S31:$U31),(G31-$S31:$U31),($V31:$X31)))*E31/40000)</f>
        <v>0</v>
      </c>
      <c r="Z31" s="73">
        <f>IF(AND(C31&gt;=50.1,G31&lt;0),($A$2)*ABS(G31)/40000,0)</f>
        <v>0</v>
      </c>
      <c r="AA31" s="73">
        <f>R31+Y31+Z31</f>
        <v>0</v>
      </c>
      <c r="AB31" s="148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85">
      <c r="A32" s="76">
        <v>0.25</v>
      </c>
      <c r="B32" s="77">
        <v>0.260416666666667</v>
      </c>
      <c r="C32" s="78">
        <v>50.04</v>
      </c>
      <c r="D32" s="79">
        <f>ROUND(C32,2)</f>
        <v>50.04</v>
      </c>
      <c r="E32" s="65">
        <v>57.53</v>
      </c>
      <c r="F32" s="66">
        <v>0</v>
      </c>
      <c r="G32" s="80">
        <v>0</v>
      </c>
      <c r="H32" s="68">
        <f>MAX(G32,-0.12*F32)</f>
        <v>0</v>
      </c>
      <c r="I32" s="68">
        <f>IF(ABS(F32)&lt;=10,0.5,IF(ABS(F32)&lt;=25,1,IF(ABS(F32)&lt;=100,2,10)))</f>
        <v>0.5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0</v>
      </c>
      <c r="T32" s="65">
        <f>MIN($T$6/100*F32,200)</f>
        <v>0</v>
      </c>
      <c r="U32" s="65">
        <f>MIN($U$6/100*F32,250)</f>
        <v>0</v>
      </c>
      <c r="V32" s="65">
        <v>0.2</v>
      </c>
      <c r="W32" s="65">
        <v>0.2</v>
      </c>
      <c r="X32" s="65">
        <v>0.6</v>
      </c>
      <c r="Y32" s="81">
        <f>IF(AND(D32&lt;49.85,G32&gt;0),$C$2*ABS(G32)/40000,(SUMPRODUCT(--(G32&gt;$S32:$U32),(G32-$S32:$U32),($V32:$X32)))*E32/40000)</f>
        <v>0</v>
      </c>
      <c r="Z32" s="73">
        <f>IF(AND(C32&gt;=50.1,G32&lt;0),($A$2)*ABS(G32)/40000,0)</f>
        <v>0</v>
      </c>
      <c r="AA32" s="73">
        <f>R32+Y32+Z32</f>
        <v>0</v>
      </c>
      <c r="AB32" s="148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85">
      <c r="A33" s="76">
        <v>0.260416666666667</v>
      </c>
      <c r="B33" s="77">
        <v>0.270833333333334</v>
      </c>
      <c r="C33" s="78">
        <v>50.05</v>
      </c>
      <c r="D33" s="79">
        <f>ROUND(C33,2)</f>
        <v>50.05</v>
      </c>
      <c r="E33" s="65">
        <v>0</v>
      </c>
      <c r="F33" s="66">
        <v>0</v>
      </c>
      <c r="G33" s="80">
        <v>0</v>
      </c>
      <c r="H33" s="68">
        <f>MAX(G33,-0.12*F33)</f>
        <v>0</v>
      </c>
      <c r="I33" s="68">
        <f>IF(ABS(F33)&lt;=10,0.5,IF(ABS(F33)&lt;=25,1,IF(ABS(F33)&lt;=100,2,10)))</f>
        <v>0.5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0</v>
      </c>
      <c r="T33" s="65">
        <f>MIN($T$6/100*F33,200)</f>
        <v>0</v>
      </c>
      <c r="U33" s="65">
        <f>MIN($U$6/100*F33,250)</f>
        <v>0</v>
      </c>
      <c r="V33" s="65">
        <v>0.2</v>
      </c>
      <c r="W33" s="65">
        <v>0.2</v>
      </c>
      <c r="X33" s="65">
        <v>0.6</v>
      </c>
      <c r="Y33" s="81">
        <f>IF(AND(D33&lt;49.85,G33&gt;0),$C$2*ABS(G33)/40000,(SUMPRODUCT(--(G33&gt;$S33:$U33),(G33-$S33:$U33),($V33:$X33)))*E33/40000)</f>
        <v>0</v>
      </c>
      <c r="Z33" s="73">
        <f>IF(AND(C33&gt;=50.1,G33&lt;0),($A$2)*ABS(G33)/40000,0)</f>
        <v>0</v>
      </c>
      <c r="AA33" s="73">
        <f>R33+Y33+Z33</f>
        <v>0</v>
      </c>
      <c r="AB33" s="148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85">
      <c r="A34" s="76">
        <v>0.270833333333333</v>
      </c>
      <c r="B34" s="77">
        <v>0.28125</v>
      </c>
      <c r="C34" s="78">
        <v>50.04</v>
      </c>
      <c r="D34" s="79">
        <f>ROUND(C34,2)</f>
        <v>50.04</v>
      </c>
      <c r="E34" s="65">
        <v>57.53</v>
      </c>
      <c r="F34" s="66">
        <v>0</v>
      </c>
      <c r="G34" s="80">
        <v>0</v>
      </c>
      <c r="H34" s="68">
        <f>MAX(G34,-0.12*F34)</f>
        <v>0</v>
      </c>
      <c r="I34" s="68">
        <f>IF(ABS(F34)&lt;=10,0.5,IF(ABS(F34)&lt;=25,1,IF(ABS(F34)&lt;=100,2,10)))</f>
        <v>0.5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0</v>
      </c>
      <c r="T34" s="65">
        <f>MIN($T$6/100*F34,200)</f>
        <v>0</v>
      </c>
      <c r="U34" s="65">
        <f>MIN($U$6/100*F34,250)</f>
        <v>0</v>
      </c>
      <c r="V34" s="65">
        <v>0.2</v>
      </c>
      <c r="W34" s="65">
        <v>0.2</v>
      </c>
      <c r="X34" s="65">
        <v>0.6</v>
      </c>
      <c r="Y34" s="81">
        <f>IF(AND(D34&lt;49.85,G34&gt;0),$C$2*ABS(G34)/40000,(SUMPRODUCT(--(G34&gt;$S34:$U34),(G34-$S34:$U34),($V34:$X34)))*E34/40000)</f>
        <v>0</v>
      </c>
      <c r="Z34" s="73">
        <f>IF(AND(C34&gt;=50.1,G34&lt;0),($A$2)*ABS(G34)/40000,0)</f>
        <v>0</v>
      </c>
      <c r="AA34" s="73">
        <f>R34+Y34+Z34</f>
        <v>0</v>
      </c>
      <c r="AB34" s="148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85">
      <c r="A35" s="76">
        <v>0.28125</v>
      </c>
      <c r="B35" s="77">
        <v>0.291666666666667</v>
      </c>
      <c r="C35" s="78">
        <v>50.03</v>
      </c>
      <c r="D35" s="79">
        <f>ROUND(C35,2)</f>
        <v>50.03</v>
      </c>
      <c r="E35" s="65">
        <v>115.06</v>
      </c>
      <c r="F35" s="66">
        <v>0</v>
      </c>
      <c r="G35" s="80">
        <v>0</v>
      </c>
      <c r="H35" s="68">
        <f>MAX(G35,-0.12*F35)</f>
        <v>0</v>
      </c>
      <c r="I35" s="68">
        <f>IF(ABS(F35)&lt;=10,0.5,IF(ABS(F35)&lt;=25,1,IF(ABS(F35)&lt;=100,2,10)))</f>
        <v>0.5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0</v>
      </c>
      <c r="T35" s="65">
        <f>MIN($T$6/100*F35,200)</f>
        <v>0</v>
      </c>
      <c r="U35" s="65">
        <f>MIN($U$6/100*F35,250)</f>
        <v>0</v>
      </c>
      <c r="V35" s="65">
        <v>0.2</v>
      </c>
      <c r="W35" s="65">
        <v>0.2</v>
      </c>
      <c r="X35" s="65">
        <v>0.6</v>
      </c>
      <c r="Y35" s="81">
        <f>IF(AND(D35&lt;49.85,G35&gt;0),$C$2*ABS(G35)/40000,(SUMPRODUCT(--(G35&gt;$S35:$U35),(G35-$S35:$U35),($V35:$X35)))*E35/40000)</f>
        <v>0</v>
      </c>
      <c r="Z35" s="73">
        <f>IF(AND(C35&gt;=50.1,G35&lt;0),($A$2)*ABS(G35)/40000,0)</f>
        <v>0</v>
      </c>
      <c r="AA35" s="73">
        <f>R35+Y35+Z35</f>
        <v>0</v>
      </c>
      <c r="AB35" s="148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85">
      <c r="A36" s="76">
        <v>0.291666666666667</v>
      </c>
      <c r="B36" s="77">
        <v>0.302083333333334</v>
      </c>
      <c r="C36" s="78">
        <v>50.01</v>
      </c>
      <c r="D36" s="79">
        <f>ROUND(C36,2)</f>
        <v>50.01</v>
      </c>
      <c r="E36" s="65">
        <v>230.12</v>
      </c>
      <c r="F36" s="66">
        <v>0</v>
      </c>
      <c r="G36" s="80">
        <v>0</v>
      </c>
      <c r="H36" s="68">
        <f>MAX(G36,-0.12*F36)</f>
        <v>0</v>
      </c>
      <c r="I36" s="68">
        <f>IF(ABS(F36)&lt;=10,0.5,IF(ABS(F36)&lt;=25,1,IF(ABS(F36)&lt;=100,2,10)))</f>
        <v>0.5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0</v>
      </c>
      <c r="T36" s="65">
        <f>MIN($T$6/100*F36,200)</f>
        <v>0</v>
      </c>
      <c r="U36" s="65">
        <f>MIN($U$6/100*F36,250)</f>
        <v>0</v>
      </c>
      <c r="V36" s="65">
        <v>0.2</v>
      </c>
      <c r="W36" s="65">
        <v>0.2</v>
      </c>
      <c r="X36" s="65">
        <v>0.6</v>
      </c>
      <c r="Y36" s="81">
        <f>IF(AND(D36&lt;49.85,G36&gt;0),$C$2*ABS(G36)/40000,(SUMPRODUCT(--(G36&gt;$S36:$U36),(G36-$S36:$U36),($V36:$X36)))*E36/40000)</f>
        <v>0</v>
      </c>
      <c r="Z36" s="73">
        <f>IF(AND(C36&gt;=50.1,G36&lt;0),($A$2)*ABS(G36)/40000,0)</f>
        <v>0</v>
      </c>
      <c r="AA36" s="73">
        <f>R36+Y36+Z36</f>
        <v>0</v>
      </c>
      <c r="AB36" s="148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85">
      <c r="A37" s="76">
        <v>0.302083333333333</v>
      </c>
      <c r="B37" s="77">
        <v>0.3125</v>
      </c>
      <c r="C37" s="78">
        <v>49.96</v>
      </c>
      <c r="D37" s="79">
        <f>ROUND(C37,2)</f>
        <v>49.96</v>
      </c>
      <c r="E37" s="65">
        <v>415.74</v>
      </c>
      <c r="F37" s="66">
        <v>0</v>
      </c>
      <c r="G37" s="80">
        <v>0</v>
      </c>
      <c r="H37" s="68">
        <f>MAX(G37,-0.12*F37)</f>
        <v>0</v>
      </c>
      <c r="I37" s="68">
        <f>IF(ABS(F37)&lt;=10,0.5,IF(ABS(F37)&lt;=25,1,IF(ABS(F37)&lt;=100,2,10)))</f>
        <v>0.5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0</v>
      </c>
      <c r="T37" s="65">
        <f>MIN($T$6/100*F37,200)</f>
        <v>0</v>
      </c>
      <c r="U37" s="65">
        <f>MIN($U$6/100*F37,250)</f>
        <v>0</v>
      </c>
      <c r="V37" s="65">
        <v>0.2</v>
      </c>
      <c r="W37" s="65">
        <v>0.2</v>
      </c>
      <c r="X37" s="65">
        <v>0.6</v>
      </c>
      <c r="Y37" s="81">
        <f>IF(AND(D37&lt;49.85,G37&gt;0),$C$2*ABS(G37)/40000,(SUMPRODUCT(--(G37&gt;$S37:$U37),(G37-$S37:$U37),($V37:$X37)))*E37/40000)</f>
        <v>0</v>
      </c>
      <c r="Z37" s="73">
        <f>IF(AND(C37&gt;=50.1,G37&lt;0),($A$2)*ABS(G37)/40000,0)</f>
        <v>0</v>
      </c>
      <c r="AA37" s="73">
        <f>R37+Y37+Z37</f>
        <v>0</v>
      </c>
      <c r="AB37" s="148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85">
      <c r="A38" s="76">
        <v>0.3125</v>
      </c>
      <c r="B38" s="77">
        <v>0.322916666666667</v>
      </c>
      <c r="C38" s="78">
        <v>49.95</v>
      </c>
      <c r="D38" s="79">
        <f>ROUND(C38,2)</f>
        <v>49.95</v>
      </c>
      <c r="E38" s="65">
        <v>447.76</v>
      </c>
      <c r="F38" s="66">
        <v>0</v>
      </c>
      <c r="G38" s="80">
        <v>0</v>
      </c>
      <c r="H38" s="68">
        <f>MAX(G38,-0.12*F38)</f>
        <v>0</v>
      </c>
      <c r="I38" s="68">
        <f>IF(ABS(F38)&lt;=10,0.5,IF(ABS(F38)&lt;=25,1,IF(ABS(F38)&lt;=100,2,10)))</f>
        <v>0.5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0</v>
      </c>
      <c r="T38" s="65">
        <f>MIN($T$6/100*F38,200)</f>
        <v>0</v>
      </c>
      <c r="U38" s="65">
        <f>MIN($U$6/100*F38,250)</f>
        <v>0</v>
      </c>
      <c r="V38" s="65">
        <v>0.2</v>
      </c>
      <c r="W38" s="65">
        <v>0.2</v>
      </c>
      <c r="X38" s="65">
        <v>0.6</v>
      </c>
      <c r="Y38" s="81">
        <f>IF(AND(D38&lt;49.85,G38&gt;0),$C$2*ABS(G38)/40000,(SUMPRODUCT(--(G38&gt;$S38:$U38),(G38-$S38:$U38),($V38:$X38)))*E38/40000)</f>
        <v>0</v>
      </c>
      <c r="Z38" s="73">
        <f>IF(AND(C38&gt;=50.1,G38&lt;0),($A$2)*ABS(G38)/40000,0)</f>
        <v>0</v>
      </c>
      <c r="AA38" s="73">
        <f>R38+Y38+Z38</f>
        <v>0</v>
      </c>
      <c r="AB38" s="148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85">
      <c r="A39" s="76">
        <v>0.322916666666667</v>
      </c>
      <c r="B39" s="77">
        <v>0.333333333333334</v>
      </c>
      <c r="C39" s="78">
        <v>49.97</v>
      </c>
      <c r="D39" s="79">
        <f>ROUND(C39,2)</f>
        <v>49.97</v>
      </c>
      <c r="E39" s="65">
        <v>383.71</v>
      </c>
      <c r="F39" s="66">
        <v>0</v>
      </c>
      <c r="G39" s="80">
        <v>0</v>
      </c>
      <c r="H39" s="68">
        <f>MAX(G39,-0.12*F39)</f>
        <v>0</v>
      </c>
      <c r="I39" s="68">
        <f>IF(ABS(F39)&lt;=10,0.5,IF(ABS(F39)&lt;=25,1,IF(ABS(F39)&lt;=100,2,10)))</f>
        <v>0.5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0</v>
      </c>
      <c r="T39" s="65">
        <f>MIN($T$6/100*F39,200)</f>
        <v>0</v>
      </c>
      <c r="U39" s="65">
        <f>MIN($U$6/100*F39,250)</f>
        <v>0</v>
      </c>
      <c r="V39" s="65">
        <v>0.2</v>
      </c>
      <c r="W39" s="65">
        <v>0.2</v>
      </c>
      <c r="X39" s="65">
        <v>0.6</v>
      </c>
      <c r="Y39" s="81">
        <f>IF(AND(D39&lt;49.85,G39&gt;0),$C$2*ABS(G39)/40000,(SUMPRODUCT(--(G39&gt;$S39:$U39),(G39-$S39:$U39),($V39:$X39)))*E39/40000)</f>
        <v>0</v>
      </c>
      <c r="Z39" s="73">
        <f>IF(AND(C39&gt;=50.1,G39&lt;0),($A$2)*ABS(G39)/40000,0)</f>
        <v>0</v>
      </c>
      <c r="AA39" s="73">
        <f>R39+Y39+Z39</f>
        <v>0</v>
      </c>
      <c r="AB39" s="148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85">
      <c r="A40" s="76">
        <v>0.333333333333333</v>
      </c>
      <c r="B40" s="77">
        <v>0.34375</v>
      </c>
      <c r="C40" s="78">
        <v>50.02</v>
      </c>
      <c r="D40" s="79">
        <f>ROUND(C40,2)</f>
        <v>50.02</v>
      </c>
      <c r="E40" s="65">
        <v>172.59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81">
        <f>IF(AND(D40&lt;49.85,G40&gt;0),$C$2*ABS(G40)/40000,(SUMPRODUCT(--(G40&gt;$S40:$U40),(G40-$S40:$U40),($V40:$X40)))*E40/40000)</f>
        <v>0</v>
      </c>
      <c r="Z40" s="73">
        <f>IF(AND(C40&gt;=50.1,G40&lt;0),($A$2)*ABS(G40)/40000,0)</f>
        <v>0</v>
      </c>
      <c r="AA40" s="73">
        <f>R40+Y40+Z40</f>
        <v>0</v>
      </c>
      <c r="AB40" s="148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85">
      <c r="A41" s="76">
        <v>0.34375</v>
      </c>
      <c r="B41" s="77">
        <v>0.354166666666667</v>
      </c>
      <c r="C41" s="78">
        <v>49.98</v>
      </c>
      <c r="D41" s="79">
        <f>ROUND(C41,2)</f>
        <v>49.98</v>
      </c>
      <c r="E41" s="65">
        <v>351.69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81">
        <f>IF(AND(D41&lt;49.85,G41&gt;0),$C$2*ABS(G41)/40000,(SUMPRODUCT(--(G41&gt;$S41:$U41),(G41-$S41:$U41),($V41:$X41)))*E41/40000)</f>
        <v>0</v>
      </c>
      <c r="Z41" s="73">
        <f>IF(AND(C41&gt;=50.1,G41&lt;0),($A$2)*ABS(G41)/40000,0)</f>
        <v>0</v>
      </c>
      <c r="AA41" s="73">
        <f>R41+Y41+Z41</f>
        <v>0</v>
      </c>
      <c r="AB41" s="148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85">
      <c r="A42" s="76">
        <v>0.354166666666667</v>
      </c>
      <c r="B42" s="77">
        <v>0.364583333333334</v>
      </c>
      <c r="C42" s="78">
        <v>49.96</v>
      </c>
      <c r="D42" s="79">
        <f>ROUND(C42,2)</f>
        <v>49.96</v>
      </c>
      <c r="E42" s="65">
        <v>415.74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81">
        <f>IF(AND(D42&lt;49.85,G42&gt;0),$C$2*ABS(G42)/40000,(SUMPRODUCT(--(G42&gt;$S42:$U42),(G42-$S42:$U42),($V42:$X42)))*E42/40000)</f>
        <v>0</v>
      </c>
      <c r="Z42" s="73">
        <f>IF(AND(C42&gt;=50.1,G42&lt;0),($A$2)*ABS(G42)/40000,0)</f>
        <v>0</v>
      </c>
      <c r="AA42" s="73">
        <f>R42+Y42+Z42</f>
        <v>0</v>
      </c>
      <c r="AB42" s="148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85">
      <c r="A43" s="76">
        <v>0.364583333333333</v>
      </c>
      <c r="B43" s="77">
        <v>0.375</v>
      </c>
      <c r="C43" s="78">
        <v>49.96</v>
      </c>
      <c r="D43" s="79">
        <f>ROUND(C43,2)</f>
        <v>49.96</v>
      </c>
      <c r="E43" s="65">
        <v>415.74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81">
        <f>IF(AND(D43&lt;49.85,G43&gt;0),$C$2*ABS(G43)/40000,(SUMPRODUCT(--(G43&gt;$S43:$U43),(G43-$S43:$U43),($V43:$X43)))*E43/40000)</f>
        <v>0</v>
      </c>
      <c r="Z43" s="73">
        <f>IF(AND(C43&gt;=50.1,G43&lt;0),($A$2)*ABS(G43)/40000,0)</f>
        <v>0</v>
      </c>
      <c r="AA43" s="73">
        <f>R43+Y43+Z43</f>
        <v>0</v>
      </c>
      <c r="AB43" s="148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85">
      <c r="A44" s="76">
        <v>0.375</v>
      </c>
      <c r="B44" s="77">
        <v>0.385416666666667</v>
      </c>
      <c r="C44" s="78">
        <v>49.89</v>
      </c>
      <c r="D44" s="79">
        <f>ROUND(C44,2)</f>
        <v>49.89</v>
      </c>
      <c r="E44" s="65">
        <v>639.89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81">
        <f>IF(AND(D44&lt;49.85,G44&gt;0),$C$2*ABS(G44)/40000,(SUMPRODUCT(--(G44&gt;$S44:$U44),(G44-$S44:$U44),($V44:$X44)))*E44/40000)</f>
        <v>0</v>
      </c>
      <c r="Z44" s="73">
        <f>IF(AND(C44&gt;=50.1,G44&lt;0),($A$2)*ABS(G44)/40000,0)</f>
        <v>0</v>
      </c>
      <c r="AA44" s="73">
        <f>R44+Y44+Z44</f>
        <v>0</v>
      </c>
      <c r="AB44" s="148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85">
      <c r="A45" s="76">
        <v>0.385416666666667</v>
      </c>
      <c r="B45" s="77">
        <v>0.395833333333334</v>
      </c>
      <c r="C45" s="78">
        <v>49.83</v>
      </c>
      <c r="D45" s="79">
        <f>ROUND(C45,2)</f>
        <v>49.83</v>
      </c>
      <c r="E45" s="65">
        <v>800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81">
        <f>IF(AND(D45&lt;49.85,G45&gt;0),$C$2*ABS(G45)/40000,(SUMPRODUCT(--(G45&gt;$S45:$U45),(G45-$S45:$U45),($V45:$X45)))*E45/40000)</f>
        <v>0</v>
      </c>
      <c r="Z45" s="73">
        <f>IF(AND(C45&gt;=50.1,G45&lt;0),($A$2)*ABS(G45)/40000,0)</f>
        <v>0</v>
      </c>
      <c r="AA45" s="73">
        <f>R45+Y45+Z45</f>
        <v>0</v>
      </c>
      <c r="AB45" s="148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85">
      <c r="A46" s="76">
        <v>0.395833333333333</v>
      </c>
      <c r="B46" s="77">
        <v>0.40625</v>
      </c>
      <c r="C46" s="78">
        <v>49.92</v>
      </c>
      <c r="D46" s="79">
        <f>ROUND(C46,2)</f>
        <v>49.92</v>
      </c>
      <c r="E46" s="65">
        <v>543.8200000000001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81">
        <f>IF(AND(D46&lt;49.85,G46&gt;0),$C$2*ABS(G46)/40000,(SUMPRODUCT(--(G46&gt;$S46:$U46),(G46-$S46:$U46),($V46:$X46)))*E46/40000)</f>
        <v>0</v>
      </c>
      <c r="Z46" s="73">
        <f>IF(AND(C46&gt;=50.1,G46&lt;0),($A$2)*ABS(G46)/40000,0)</f>
        <v>0</v>
      </c>
      <c r="AA46" s="73">
        <f>R46+Y46+Z46</f>
        <v>0</v>
      </c>
      <c r="AB46" s="148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85">
      <c r="A47" s="76">
        <v>0.40625</v>
      </c>
      <c r="B47" s="77">
        <v>0.416666666666667</v>
      </c>
      <c r="C47" s="78">
        <v>50.02</v>
      </c>
      <c r="D47" s="79">
        <f>ROUND(C47,2)</f>
        <v>50.02</v>
      </c>
      <c r="E47" s="65">
        <v>172.59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81">
        <f>IF(AND(D47&lt;49.85,G47&gt;0),$C$2*ABS(G47)/40000,(SUMPRODUCT(--(G47&gt;$S47:$U47),(G47-$S47:$U47),($V47:$X47)))*E47/40000)</f>
        <v>0</v>
      </c>
      <c r="Z47" s="73">
        <f>IF(AND(C47&gt;=50.1,G47&lt;0),($A$2)*ABS(G47)/40000,0)</f>
        <v>0</v>
      </c>
      <c r="AA47" s="73">
        <f>R47+Y47+Z47</f>
        <v>0</v>
      </c>
      <c r="AB47" s="148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85">
      <c r="A48" s="76">
        <v>0.416666666666667</v>
      </c>
      <c r="B48" s="77">
        <v>0.427083333333334</v>
      </c>
      <c r="C48" s="78">
        <v>49.98</v>
      </c>
      <c r="D48" s="79">
        <f>ROUND(C48,2)</f>
        <v>49.98</v>
      </c>
      <c r="E48" s="65">
        <v>351.69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81">
        <f>IF(AND(D48&lt;49.85,G48&gt;0),$C$2*ABS(G48)/40000,(SUMPRODUCT(--(G48&gt;$S48:$U48),(G48-$S48:$U48),($V48:$X48)))*E48/40000)</f>
        <v>0</v>
      </c>
      <c r="Z48" s="73">
        <f>IF(AND(C48&gt;=50.1,G48&lt;0),($A$2)*ABS(G48)/40000,0)</f>
        <v>0</v>
      </c>
      <c r="AA48" s="73">
        <f>R48+Y48+Z48</f>
        <v>0</v>
      </c>
      <c r="AB48" s="148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85">
      <c r="A49" s="76">
        <v>0.427083333333333</v>
      </c>
      <c r="B49" s="77">
        <v>0.4375</v>
      </c>
      <c r="C49" s="78">
        <v>50</v>
      </c>
      <c r="D49" s="79">
        <f>ROUND(C49,2)</f>
        <v>50</v>
      </c>
      <c r="E49" s="65">
        <v>287.65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81">
        <f>IF(AND(D49&lt;49.85,G49&gt;0),$C$2*ABS(G49)/40000,(SUMPRODUCT(--(G49&gt;$S49:$U49),(G49-$S49:$U49),($V49:$X49)))*E49/40000)</f>
        <v>0</v>
      </c>
      <c r="Z49" s="73">
        <f>IF(AND(C49&gt;=50.1,G49&lt;0),($A$2)*ABS(G49)/40000,0)</f>
        <v>0</v>
      </c>
      <c r="AA49" s="73">
        <f>R49+Y49+Z49</f>
        <v>0</v>
      </c>
      <c r="AB49" s="148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85">
      <c r="A50" s="76">
        <v>0.4375</v>
      </c>
      <c r="B50" s="77">
        <v>0.447916666666667</v>
      </c>
      <c r="C50" s="78">
        <v>50.05</v>
      </c>
      <c r="D50" s="79">
        <f>ROUND(C50,2)</f>
        <v>50.05</v>
      </c>
      <c r="E50" s="65">
        <v>0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81">
        <f>IF(AND(D50&lt;49.85,G50&gt;0),$C$2*ABS(G50)/40000,(SUMPRODUCT(--(G50&gt;$S50:$U50),(G50-$S50:$U50),($V50:$X50)))*E50/40000)</f>
        <v>0</v>
      </c>
      <c r="Z50" s="73">
        <f>IF(AND(C50&gt;=50.1,G50&lt;0),($A$2)*ABS(G50)/40000,0)</f>
        <v>0</v>
      </c>
      <c r="AA50" s="73">
        <f>R50+Y50+Z50</f>
        <v>0</v>
      </c>
      <c r="AB50" s="148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85">
      <c r="A51" s="76">
        <v>0.447916666666667</v>
      </c>
      <c r="B51" s="77">
        <v>0.458333333333334</v>
      </c>
      <c r="C51" s="78">
        <v>50.03</v>
      </c>
      <c r="D51" s="79">
        <f>ROUND(C51,2)</f>
        <v>50.03</v>
      </c>
      <c r="E51" s="65">
        <v>115.06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81">
        <f>IF(AND(D51&lt;49.85,G51&gt;0),$C$2*ABS(G51)/40000,(SUMPRODUCT(--(G51&gt;$S51:$U51),(G51-$S51:$U51),($V51:$X51)))*E51/40000)</f>
        <v>0</v>
      </c>
      <c r="Z51" s="73">
        <f>IF(AND(C51&gt;=50.1,G51&lt;0),($A$2)*ABS(G51)/40000,0)</f>
        <v>0</v>
      </c>
      <c r="AA51" s="73">
        <f>R51+Y51+Z51</f>
        <v>0</v>
      </c>
      <c r="AB51" s="148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85">
      <c r="A52" s="76">
        <v>0.458333333333333</v>
      </c>
      <c r="B52" s="77">
        <v>0.46875</v>
      </c>
      <c r="C52" s="78">
        <v>50.05</v>
      </c>
      <c r="D52" s="79">
        <f>ROUND(C52,2)</f>
        <v>50.05</v>
      </c>
      <c r="E52" s="65">
        <v>0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81">
        <f>IF(AND(D52&lt;49.85,G52&gt;0),$C$2*ABS(G52)/40000,(SUMPRODUCT(--(G52&gt;$S52:$U52),(G52-$S52:$U52),($V52:$X52)))*E52/40000)</f>
        <v>0</v>
      </c>
      <c r="Z52" s="73">
        <f>IF(AND(C52&gt;=50.1,G52&lt;0),($A$2)*ABS(G52)/40000,0)</f>
        <v>0</v>
      </c>
      <c r="AA52" s="73">
        <f>R52+Y52+Z52</f>
        <v>0</v>
      </c>
      <c r="AB52" s="148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85">
      <c r="A53" s="76">
        <v>0.46875</v>
      </c>
      <c r="B53" s="77">
        <v>0.479166666666667</v>
      </c>
      <c r="C53" s="78">
        <v>50.03</v>
      </c>
      <c r="D53" s="79">
        <f>ROUND(C53,2)</f>
        <v>50.03</v>
      </c>
      <c r="E53" s="65">
        <v>115.06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81">
        <f>IF(AND(D53&lt;49.85,G53&gt;0),$C$2*ABS(G53)/40000,(SUMPRODUCT(--(G53&gt;$S53:$U53),(G53-$S53:$U53),($V53:$X53)))*E53/40000)</f>
        <v>0</v>
      </c>
      <c r="Z53" s="73">
        <f>IF(AND(C53&gt;=50.1,G53&lt;0),($A$2)*ABS(G53)/40000,0)</f>
        <v>0</v>
      </c>
      <c r="AA53" s="73">
        <f>R53+Y53+Z53</f>
        <v>0</v>
      </c>
      <c r="AB53" s="148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85">
      <c r="A54" s="76">
        <v>0.479166666666667</v>
      </c>
      <c r="B54" s="77">
        <v>0.489583333333334</v>
      </c>
      <c r="C54" s="78">
        <v>49.96</v>
      </c>
      <c r="D54" s="79">
        <f>ROUND(C54,2)</f>
        <v>49.96</v>
      </c>
      <c r="E54" s="65">
        <v>415.74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81">
        <f>IF(AND(D54&lt;49.85,G54&gt;0),$C$2*ABS(G54)/40000,(SUMPRODUCT(--(G54&gt;$S54:$U54),(G54-$S54:$U54),($V54:$X54)))*E54/40000)</f>
        <v>0</v>
      </c>
      <c r="Z54" s="73">
        <f>IF(AND(C54&gt;=50.1,G54&lt;0),($A$2)*ABS(G54)/40000,0)</f>
        <v>0</v>
      </c>
      <c r="AA54" s="73">
        <f>R54+Y54+Z54</f>
        <v>0</v>
      </c>
      <c r="AB54" s="148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85">
      <c r="A55" s="76">
        <v>0.489583333333333</v>
      </c>
      <c r="B55" s="77">
        <v>0.5</v>
      </c>
      <c r="C55" s="78">
        <v>49.93</v>
      </c>
      <c r="D55" s="79">
        <f>ROUND(C55,2)</f>
        <v>49.93</v>
      </c>
      <c r="E55" s="65">
        <v>511.8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81">
        <f>IF(AND(D55&lt;49.85,G55&gt;0),$C$2*ABS(G55)/40000,(SUMPRODUCT(--(G55&gt;$S55:$U55),(G55-$S55:$U55),($V55:$X55)))*E55/40000)</f>
        <v>0</v>
      </c>
      <c r="Z55" s="73">
        <f>IF(AND(C55&gt;=50.1,G55&lt;0),($A$2)*ABS(G55)/40000,0)</f>
        <v>0</v>
      </c>
      <c r="AA55" s="73">
        <f>R55+Y55+Z55</f>
        <v>0</v>
      </c>
      <c r="AB55" s="148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85">
      <c r="A56" s="76">
        <v>0.5</v>
      </c>
      <c r="B56" s="77">
        <v>0.510416666666667</v>
      </c>
      <c r="C56" s="78">
        <v>49.95</v>
      </c>
      <c r="D56" s="79">
        <f>ROUND(C56,2)</f>
        <v>49.95</v>
      </c>
      <c r="E56" s="65">
        <v>447.76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81">
        <f>IF(AND(D56&lt;49.85,G56&gt;0),$C$2*ABS(G56)/40000,(SUMPRODUCT(--(G56&gt;$S56:$U56),(G56-$S56:$U56),($V56:$X56)))*E56/40000)</f>
        <v>0</v>
      </c>
      <c r="Z56" s="73">
        <f>IF(AND(C56&gt;=50.1,G56&lt;0),($A$2)*ABS(G56)/40000,0)</f>
        <v>0</v>
      </c>
      <c r="AA56" s="73">
        <f>R56+Y56+Z56</f>
        <v>0</v>
      </c>
      <c r="AB56" s="148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85">
      <c r="A57" s="76">
        <v>0.510416666666667</v>
      </c>
      <c r="B57" s="77">
        <v>0.520833333333334</v>
      </c>
      <c r="C57" s="78">
        <v>49.86</v>
      </c>
      <c r="D57" s="79">
        <f>ROUND(C57,2)</f>
        <v>49.86</v>
      </c>
      <c r="E57" s="65">
        <v>735.96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81">
        <f>IF(AND(D57&lt;49.85,G57&gt;0),$C$2*ABS(G57)/40000,(SUMPRODUCT(--(G57&gt;$S57:$U57),(G57-$S57:$U57),($V57:$X57)))*E57/40000)</f>
        <v>0</v>
      </c>
      <c r="Z57" s="73">
        <f>IF(AND(C57&gt;=50.1,G57&lt;0),($A$2)*ABS(G57)/40000,0)</f>
        <v>0</v>
      </c>
      <c r="AA57" s="73">
        <f>R57+Y57+Z57</f>
        <v>0</v>
      </c>
      <c r="AB57" s="148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85">
      <c r="A58" s="76">
        <v>0.520833333333333</v>
      </c>
      <c r="B58" s="77">
        <v>0.53125</v>
      </c>
      <c r="C58" s="78">
        <v>49.97</v>
      </c>
      <c r="D58" s="79">
        <f>ROUND(C58,2)</f>
        <v>49.97</v>
      </c>
      <c r="E58" s="65">
        <v>383.71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81">
        <f>IF(AND(D58&lt;49.85,G58&gt;0),$C$2*ABS(G58)/40000,(SUMPRODUCT(--(G58&gt;$S58:$U58),(G58-$S58:$U58),($V58:$X58)))*E58/40000)</f>
        <v>0</v>
      </c>
      <c r="Z58" s="73">
        <f>IF(AND(C58&gt;=50.1,G58&lt;0),($A$2)*ABS(G58)/40000,0)</f>
        <v>0</v>
      </c>
      <c r="AA58" s="73">
        <f>R58+Y58+Z58</f>
        <v>0</v>
      </c>
      <c r="AB58" s="148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85">
      <c r="A59" s="76">
        <v>0.53125</v>
      </c>
      <c r="B59" s="77">
        <v>0.541666666666667</v>
      </c>
      <c r="C59" s="78">
        <v>50.03</v>
      </c>
      <c r="D59" s="79">
        <f>ROUND(C59,2)</f>
        <v>50.03</v>
      </c>
      <c r="E59" s="65">
        <v>115.06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81">
        <f>IF(AND(D59&lt;49.85,G59&gt;0),$C$2*ABS(G59)/40000,(SUMPRODUCT(--(G59&gt;$S59:$U59),(G59-$S59:$U59),($V59:$X59)))*E59/40000)</f>
        <v>0</v>
      </c>
      <c r="Z59" s="73">
        <f>IF(AND(C59&gt;=50.1,G59&lt;0),($A$2)*ABS(G59)/40000,0)</f>
        <v>0</v>
      </c>
      <c r="AA59" s="73">
        <f>R59+Y59+Z59</f>
        <v>0</v>
      </c>
      <c r="AB59" s="148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85">
      <c r="A60" s="76">
        <v>0.541666666666667</v>
      </c>
      <c r="B60" s="77">
        <v>0.552083333333334</v>
      </c>
      <c r="C60" s="78">
        <v>50.05</v>
      </c>
      <c r="D60" s="79">
        <f>ROUND(C60,2)</f>
        <v>50.05</v>
      </c>
      <c r="E60" s="65">
        <v>0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81">
        <f>IF(AND(D60&lt;49.85,G60&gt;0),$C$2*ABS(G60)/40000,(SUMPRODUCT(--(G60&gt;$S60:$U60),(G60-$S60:$U60),($V60:$X60)))*E60/40000)</f>
        <v>0</v>
      </c>
      <c r="Z60" s="73">
        <f>IF(AND(C60&gt;=50.1,G60&lt;0),($A$2)*ABS(G60)/40000,0)</f>
        <v>0</v>
      </c>
      <c r="AA60" s="73">
        <f>R60+Y60+Z60</f>
        <v>0</v>
      </c>
      <c r="AB60" s="148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85">
      <c r="A61" s="76">
        <v>0.552083333333333</v>
      </c>
      <c r="B61" s="77">
        <v>0.5625</v>
      </c>
      <c r="C61" s="78">
        <v>50.01</v>
      </c>
      <c r="D61" s="79">
        <f>ROUND(C61,2)</f>
        <v>50.01</v>
      </c>
      <c r="E61" s="65">
        <v>230.12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81">
        <f>IF(AND(D61&lt;49.85,G61&gt;0),$C$2*ABS(G61)/40000,(SUMPRODUCT(--(G61&gt;$S61:$U61),(G61-$S61:$U61),($V61:$X61)))*E61/40000)</f>
        <v>0</v>
      </c>
      <c r="Z61" s="73">
        <f>IF(AND(C61&gt;=50.1,G61&lt;0),($A$2)*ABS(G61)/40000,0)</f>
        <v>0</v>
      </c>
      <c r="AA61" s="73">
        <f>R61+Y61+Z61</f>
        <v>0</v>
      </c>
      <c r="AB61" s="148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85">
      <c r="A62" s="76">
        <v>0.5625</v>
      </c>
      <c r="B62" s="77">
        <v>0.572916666666667</v>
      </c>
      <c r="C62" s="78">
        <v>49.96</v>
      </c>
      <c r="D62" s="79">
        <f>ROUND(C62,2)</f>
        <v>49.96</v>
      </c>
      <c r="E62" s="65">
        <v>415.74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81">
        <f>IF(AND(D62&lt;49.85,G62&gt;0),$C$2*ABS(G62)/40000,(SUMPRODUCT(--(G62&gt;$S62:$U62),(G62-$S62:$U62),($V62:$X62)))*E62/40000)</f>
        <v>0</v>
      </c>
      <c r="Z62" s="73">
        <f>IF(AND(C62&gt;=50.1,G62&lt;0),($A$2)*ABS(G62)/40000,0)</f>
        <v>0</v>
      </c>
      <c r="AA62" s="73">
        <f>R62+Y62+Z62</f>
        <v>0</v>
      </c>
      <c r="AB62" s="148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85">
      <c r="A63" s="76">
        <v>0.572916666666667</v>
      </c>
      <c r="B63" s="77">
        <v>0.583333333333334</v>
      </c>
      <c r="C63" s="78">
        <v>49.99</v>
      </c>
      <c r="D63" s="79">
        <f>ROUND(C63,2)</f>
        <v>49.99</v>
      </c>
      <c r="E63" s="65">
        <v>319.67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81">
        <f>IF(AND(D63&lt;49.85,G63&gt;0),$C$2*ABS(G63)/40000,(SUMPRODUCT(--(G63&gt;$S63:$U63),(G63-$S63:$U63),($V63:$X63)))*E63/40000)</f>
        <v>0</v>
      </c>
      <c r="Z63" s="73">
        <f>IF(AND(C63&gt;=50.1,G63&lt;0),($A$2)*ABS(G63)/40000,0)</f>
        <v>0</v>
      </c>
      <c r="AA63" s="73">
        <f>R63+Y63+Z63</f>
        <v>0</v>
      </c>
      <c r="AB63" s="148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85">
      <c r="A64" s="76">
        <v>0.583333333333333</v>
      </c>
      <c r="B64" s="77">
        <v>0.59375</v>
      </c>
      <c r="C64" s="78">
        <v>49.98</v>
      </c>
      <c r="D64" s="79">
        <f>ROUND(C64,2)</f>
        <v>49.98</v>
      </c>
      <c r="E64" s="65">
        <v>351.69</v>
      </c>
      <c r="F64" s="66">
        <v>25.77</v>
      </c>
      <c r="G64" s="80">
        <v>0</v>
      </c>
      <c r="H64" s="68">
        <f>MAX(G64,-0.12*F64)</f>
        <v>0</v>
      </c>
      <c r="I64" s="68">
        <f>IF(ABS(F64)&lt;=10,0.5,IF(ABS(F64)&lt;=25,1,IF(ABS(F64)&lt;=100,2,10)))</f>
        <v>2</v>
      </c>
      <c r="J64" s="69">
        <f>IF(G64&lt;-I64,1,0)</f>
        <v>0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0</v>
      </c>
      <c r="S64" s="65">
        <f>MIN($S$6/100*F64,150)</f>
        <v>3.0924</v>
      </c>
      <c r="T64" s="65">
        <f>MIN($T$6/100*F64,200)</f>
        <v>3.8655</v>
      </c>
      <c r="U64" s="65">
        <f>MIN($U$6/100*F64,250)</f>
        <v>5.154</v>
      </c>
      <c r="V64" s="65">
        <v>0.2</v>
      </c>
      <c r="W64" s="65">
        <v>0.2</v>
      </c>
      <c r="X64" s="65">
        <v>0.6</v>
      </c>
      <c r="Y64" s="81">
        <f>IF(AND(D64&lt;49.85,G64&gt;0),$C$2*ABS(G64)/40000,(SUMPRODUCT(--(G64&gt;$S64:$U64),(G64-$S64:$U64),($V64:$X64)))*E64/40000)</f>
        <v>0</v>
      </c>
      <c r="Z64" s="73">
        <f>IF(AND(C64&gt;=50.1,G64&lt;0),($A$2)*ABS(G64)/40000,0)</f>
        <v>0</v>
      </c>
      <c r="AA64" s="73">
        <f>R64+Y64+Z64</f>
        <v>0</v>
      </c>
      <c r="AB64" s="148">
        <f>IF(AA64&gt;=0,AA64,"")</f>
        <v>0</v>
      </c>
      <c r="AC64" s="82" t="str">
        <f>IF(AA64&lt;0,AA64,"")</f>
        <v/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85">
      <c r="A65" s="76">
        <v>0.59375</v>
      </c>
      <c r="B65" s="77">
        <v>0.604166666666667</v>
      </c>
      <c r="C65" s="78">
        <v>49.94</v>
      </c>
      <c r="D65" s="79">
        <f>ROUND(C65,2)</f>
        <v>49.94</v>
      </c>
      <c r="E65" s="65">
        <v>479.78</v>
      </c>
      <c r="F65" s="66">
        <v>25.77</v>
      </c>
      <c r="G65" s="80">
        <v>0</v>
      </c>
      <c r="H65" s="68">
        <f>MAX(G65,-0.12*F65)</f>
        <v>0</v>
      </c>
      <c r="I65" s="68">
        <f>IF(ABS(F65)&lt;=10,0.5,IF(ABS(F65)&lt;=25,1,IF(ABS(F65)&lt;=100,2,10)))</f>
        <v>2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0</v>
      </c>
      <c r="S65" s="65">
        <f>MIN($S$6/100*F65,150)</f>
        <v>3.0924</v>
      </c>
      <c r="T65" s="65">
        <f>MIN($T$6/100*F65,200)</f>
        <v>3.8655</v>
      </c>
      <c r="U65" s="65">
        <f>MIN($U$6/100*F65,250)</f>
        <v>5.154</v>
      </c>
      <c r="V65" s="65">
        <v>0.2</v>
      </c>
      <c r="W65" s="65">
        <v>0.2</v>
      </c>
      <c r="X65" s="65">
        <v>0.6</v>
      </c>
      <c r="Y65" s="81">
        <f>IF(AND(D65&lt;49.85,G65&gt;0),$C$2*ABS(G65)/40000,(SUMPRODUCT(--(G65&gt;$S65:$U65),(G65-$S65:$U65),($V65:$X65)))*E65/40000)</f>
        <v>0</v>
      </c>
      <c r="Z65" s="73">
        <f>IF(AND(C65&gt;=50.1,G65&lt;0),($A$2)*ABS(G65)/40000,0)</f>
        <v>0</v>
      </c>
      <c r="AA65" s="73">
        <f>R65+Y65+Z65</f>
        <v>0</v>
      </c>
      <c r="AB65" s="148">
        <f>IF(AA65&gt;=0,AA65,"")</f>
        <v>0</v>
      </c>
      <c r="AC65" s="82" t="str">
        <f>IF(AA65&lt;0,AA65,"")</f>
        <v/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85">
      <c r="A66" s="76">
        <v>0.604166666666667</v>
      </c>
      <c r="B66" s="77">
        <v>0.614583333333334</v>
      </c>
      <c r="C66" s="78">
        <v>49.97</v>
      </c>
      <c r="D66" s="79">
        <f>ROUND(C66,2)</f>
        <v>49.97</v>
      </c>
      <c r="E66" s="65">
        <v>383.71</v>
      </c>
      <c r="F66" s="66">
        <v>25.77</v>
      </c>
      <c r="G66" s="80">
        <v>0</v>
      </c>
      <c r="H66" s="68">
        <f>MAX(G66,-0.12*F66)</f>
        <v>0</v>
      </c>
      <c r="I66" s="68">
        <f>IF(ABS(F66)&lt;=10,0.5,IF(ABS(F66)&lt;=25,1,IF(ABS(F66)&lt;=100,2,10)))</f>
        <v>2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3.0924</v>
      </c>
      <c r="T66" s="65">
        <f>MIN($T$6/100*F66,200)</f>
        <v>3.8655</v>
      </c>
      <c r="U66" s="65">
        <f>MIN($U$6/100*F66,250)</f>
        <v>5.154</v>
      </c>
      <c r="V66" s="65">
        <v>0.2</v>
      </c>
      <c r="W66" s="65">
        <v>0.2</v>
      </c>
      <c r="X66" s="65">
        <v>0.6</v>
      </c>
      <c r="Y66" s="81">
        <f>IF(AND(D66&lt;49.85,G66&gt;0),$C$2*ABS(G66)/40000,(SUMPRODUCT(--(G66&gt;$S66:$U66),(G66-$S66:$U66),($V66:$X66)))*E66/40000)</f>
        <v>0</v>
      </c>
      <c r="Z66" s="73">
        <f>IF(AND(C66&gt;=50.1,G66&lt;0),($A$2)*ABS(G66)/40000,0)</f>
        <v>0</v>
      </c>
      <c r="AA66" s="73">
        <f>R66+Y66+Z66</f>
        <v>0</v>
      </c>
      <c r="AB66" s="148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85">
      <c r="A67" s="76">
        <v>0.614583333333333</v>
      </c>
      <c r="B67" s="77">
        <v>0.625</v>
      </c>
      <c r="C67" s="78">
        <v>50.02</v>
      </c>
      <c r="D67" s="79">
        <f>ROUND(C67,2)</f>
        <v>50.02</v>
      </c>
      <c r="E67" s="65">
        <v>172.59</v>
      </c>
      <c r="F67" s="66">
        <v>25.77</v>
      </c>
      <c r="G67" s="80">
        <v>0</v>
      </c>
      <c r="H67" s="68">
        <f>MAX(G67,-0.12*F67)</f>
        <v>0</v>
      </c>
      <c r="I67" s="68">
        <f>IF(ABS(F67)&lt;=10,0.5,IF(ABS(F67)&lt;=25,1,IF(ABS(F67)&lt;=100,2,10)))</f>
        <v>2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0</v>
      </c>
      <c r="S67" s="65">
        <f>MIN($S$6/100*F67,150)</f>
        <v>3.0924</v>
      </c>
      <c r="T67" s="65">
        <f>MIN($T$6/100*F67,200)</f>
        <v>3.8655</v>
      </c>
      <c r="U67" s="65">
        <f>MIN($U$6/100*F67,250)</f>
        <v>5.154</v>
      </c>
      <c r="V67" s="65">
        <v>0.2</v>
      </c>
      <c r="W67" s="65">
        <v>0.2</v>
      </c>
      <c r="X67" s="65">
        <v>0.6</v>
      </c>
      <c r="Y67" s="81">
        <f>IF(AND(D67&lt;49.85,G67&gt;0),$C$2*ABS(G67)/40000,(SUMPRODUCT(--(G67&gt;$S67:$U67),(G67-$S67:$U67),($V67:$X67)))*E67/40000)</f>
        <v>0</v>
      </c>
      <c r="Z67" s="73">
        <f>IF(AND(C67&gt;=50.1,G67&lt;0),($A$2)*ABS(G67)/40000,0)</f>
        <v>0</v>
      </c>
      <c r="AA67" s="73">
        <f>R67+Y67+Z67</f>
        <v>0</v>
      </c>
      <c r="AB67" s="148">
        <f>IF(AA67&gt;=0,AA67,"")</f>
        <v>0</v>
      </c>
      <c r="AC67" s="82" t="str">
        <f>IF(AA67&lt;0,AA67,"")</f>
        <v/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85">
      <c r="A68" s="76">
        <v>0.625</v>
      </c>
      <c r="B68" s="77">
        <v>0.635416666666667</v>
      </c>
      <c r="C68" s="78">
        <v>50.04</v>
      </c>
      <c r="D68" s="79">
        <f>ROUND(C68,2)</f>
        <v>50.04</v>
      </c>
      <c r="E68" s="65">
        <v>57.53</v>
      </c>
      <c r="F68" s="66">
        <v>25.77</v>
      </c>
      <c r="G68" s="80">
        <v>0</v>
      </c>
      <c r="H68" s="68">
        <f>MAX(G68,-0.12*F68)</f>
        <v>0</v>
      </c>
      <c r="I68" s="68">
        <f>IF(ABS(F68)&lt;=10,0.5,IF(ABS(F68)&lt;=25,1,IF(ABS(F68)&lt;=100,2,10)))</f>
        <v>2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0</v>
      </c>
      <c r="S68" s="65">
        <f>MIN($S$6/100*F68,150)</f>
        <v>3.0924</v>
      </c>
      <c r="T68" s="65">
        <f>MIN($T$6/100*F68,200)</f>
        <v>3.8655</v>
      </c>
      <c r="U68" s="65">
        <f>MIN($U$6/100*F68,250)</f>
        <v>5.154</v>
      </c>
      <c r="V68" s="65">
        <v>0.2</v>
      </c>
      <c r="W68" s="65">
        <v>0.2</v>
      </c>
      <c r="X68" s="65">
        <v>0.6</v>
      </c>
      <c r="Y68" s="81">
        <f>IF(AND(D68&lt;49.85,G68&gt;0),$C$2*ABS(G68)/40000,(SUMPRODUCT(--(G68&gt;$S68:$U68),(G68-$S68:$U68),($V68:$X68)))*E68/40000)</f>
        <v>0</v>
      </c>
      <c r="Z68" s="73">
        <f>IF(AND(C68&gt;=50.1,G68&lt;0),($A$2)*ABS(G68)/40000,0)</f>
        <v>0</v>
      </c>
      <c r="AA68" s="73">
        <f>R68+Y68+Z68</f>
        <v>0</v>
      </c>
      <c r="AB68" s="148">
        <f>IF(AA68&gt;=0,AA68,"")</f>
        <v>0</v>
      </c>
      <c r="AC68" s="82" t="str">
        <f>IF(AA68&lt;0,AA68,"")</f>
        <v/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85">
      <c r="A69" s="76">
        <v>0.635416666666667</v>
      </c>
      <c r="B69" s="77">
        <v>0.645833333333334</v>
      </c>
      <c r="C69" s="78">
        <v>49.97</v>
      </c>
      <c r="D69" s="79">
        <f>ROUND(C69,2)</f>
        <v>49.97</v>
      </c>
      <c r="E69" s="65">
        <v>383.71</v>
      </c>
      <c r="F69" s="66">
        <v>25.77</v>
      </c>
      <c r="G69" s="80">
        <v>0</v>
      </c>
      <c r="H69" s="68">
        <f>MAX(G69,-0.12*F69)</f>
        <v>0</v>
      </c>
      <c r="I69" s="68">
        <f>IF(ABS(F69)&lt;=10,0.5,IF(ABS(F69)&lt;=25,1,IF(ABS(F69)&lt;=100,2,10)))</f>
        <v>2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0</v>
      </c>
      <c r="S69" s="65">
        <f>MIN($S$6/100*F69,150)</f>
        <v>3.0924</v>
      </c>
      <c r="T69" s="65">
        <f>MIN($T$6/100*F69,200)</f>
        <v>3.8655</v>
      </c>
      <c r="U69" s="65">
        <f>MIN($U$6/100*F69,250)</f>
        <v>5.154</v>
      </c>
      <c r="V69" s="65">
        <v>0.2</v>
      </c>
      <c r="W69" s="65">
        <v>0.2</v>
      </c>
      <c r="X69" s="65">
        <v>0.6</v>
      </c>
      <c r="Y69" s="81">
        <f>IF(AND(D69&lt;49.85,G69&gt;0),$C$2*ABS(G69)/40000,(SUMPRODUCT(--(G69&gt;$S69:$U69),(G69-$S69:$U69),($V69:$X69)))*E69/40000)</f>
        <v>0</v>
      </c>
      <c r="Z69" s="73">
        <f>IF(AND(C69&gt;=50.1,G69&lt;0),($A$2)*ABS(G69)/40000,0)</f>
        <v>0</v>
      </c>
      <c r="AA69" s="73">
        <f>R69+Y69+Z69</f>
        <v>0</v>
      </c>
      <c r="AB69" s="148">
        <f>IF(AA69&gt;=0,AA69,"")</f>
        <v>0</v>
      </c>
      <c r="AC69" s="82" t="str">
        <f>IF(AA69&lt;0,AA69,"")</f>
        <v/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85">
      <c r="A70" s="76">
        <v>0.645833333333333</v>
      </c>
      <c r="B70" s="77">
        <v>0.65625</v>
      </c>
      <c r="C70" s="78">
        <v>50</v>
      </c>
      <c r="D70" s="79">
        <f>ROUND(C70,2)</f>
        <v>50</v>
      </c>
      <c r="E70" s="65">
        <v>287.65</v>
      </c>
      <c r="F70" s="66">
        <v>25.77</v>
      </c>
      <c r="G70" s="80">
        <v>0</v>
      </c>
      <c r="H70" s="68">
        <f>MAX(G70,-0.12*F70)</f>
        <v>0</v>
      </c>
      <c r="I70" s="68">
        <f>IF(ABS(F70)&lt;=10,0.5,IF(ABS(F70)&lt;=25,1,IF(ABS(F70)&lt;=100,2,10)))</f>
        <v>2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0</v>
      </c>
      <c r="S70" s="65">
        <f>MIN($S$6/100*F70,150)</f>
        <v>3.0924</v>
      </c>
      <c r="T70" s="65">
        <f>MIN($T$6/100*F70,200)</f>
        <v>3.8655</v>
      </c>
      <c r="U70" s="65">
        <f>MIN($U$6/100*F70,250)</f>
        <v>5.154</v>
      </c>
      <c r="V70" s="65">
        <v>0.2</v>
      </c>
      <c r="W70" s="65">
        <v>0.2</v>
      </c>
      <c r="X70" s="65">
        <v>0.6</v>
      </c>
      <c r="Y70" s="81">
        <f>IF(AND(D70&lt;49.85,G70&gt;0),$C$2*ABS(G70)/40000,(SUMPRODUCT(--(G70&gt;$S70:$U70),(G70-$S70:$U70),($V70:$X70)))*E70/40000)</f>
        <v>0</v>
      </c>
      <c r="Z70" s="73">
        <f>IF(AND(C70&gt;=50.1,G70&lt;0),($A$2)*ABS(G70)/40000,0)</f>
        <v>0</v>
      </c>
      <c r="AA70" s="73">
        <f>R70+Y70+Z70</f>
        <v>0</v>
      </c>
      <c r="AB70" s="148">
        <f>IF(AA70&gt;=0,AA70,"")</f>
        <v>0</v>
      </c>
      <c r="AC70" s="82" t="str">
        <f>IF(AA70&lt;0,AA70,"")</f>
        <v/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85">
      <c r="A71" s="76">
        <v>0.65625</v>
      </c>
      <c r="B71" s="77">
        <v>0.666666666666667</v>
      </c>
      <c r="C71" s="78">
        <v>49.99</v>
      </c>
      <c r="D71" s="79">
        <f>ROUND(C71,2)</f>
        <v>49.99</v>
      </c>
      <c r="E71" s="65">
        <v>319.67</v>
      </c>
      <c r="F71" s="66">
        <v>25.77</v>
      </c>
      <c r="G71" s="80">
        <v>0</v>
      </c>
      <c r="H71" s="68">
        <f>MAX(G71,-0.12*F71)</f>
        <v>0</v>
      </c>
      <c r="I71" s="68">
        <f>IF(ABS(F71)&lt;=10,0.5,IF(ABS(F71)&lt;=25,1,IF(ABS(F71)&lt;=100,2,10)))</f>
        <v>2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3.0924</v>
      </c>
      <c r="T71" s="65">
        <f>MIN($T$6/100*F71,200)</f>
        <v>3.8655</v>
      </c>
      <c r="U71" s="65">
        <f>MIN($U$6/100*F71,250)</f>
        <v>5.154</v>
      </c>
      <c r="V71" s="65">
        <v>0.2</v>
      </c>
      <c r="W71" s="65">
        <v>0.2</v>
      </c>
      <c r="X71" s="65">
        <v>0.6</v>
      </c>
      <c r="Y71" s="81">
        <f>IF(AND(D71&lt;49.85,G71&gt;0),$C$2*ABS(G71)/40000,(SUMPRODUCT(--(G71&gt;$S71:$U71),(G71-$S71:$U71),($V71:$X71)))*E71/40000)</f>
        <v>0</v>
      </c>
      <c r="Z71" s="73">
        <f>IF(AND(C71&gt;=50.1,G71&lt;0),($A$2)*ABS(G71)/40000,0)</f>
        <v>0</v>
      </c>
      <c r="AA71" s="73">
        <f>R71+Y71+Z71</f>
        <v>0</v>
      </c>
      <c r="AB71" s="148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85">
      <c r="A72" s="76">
        <v>0.666666666666667</v>
      </c>
      <c r="B72" s="77">
        <v>0.677083333333334</v>
      </c>
      <c r="C72" s="78">
        <v>50.08</v>
      </c>
      <c r="D72" s="79">
        <f>ROUND(C72,2)</f>
        <v>50.08</v>
      </c>
      <c r="E72" s="65">
        <v>0</v>
      </c>
      <c r="F72" s="66">
        <v>25.77</v>
      </c>
      <c r="G72" s="80">
        <v>0</v>
      </c>
      <c r="H72" s="68">
        <f>MAX(G72,-0.12*F72)</f>
        <v>0</v>
      </c>
      <c r="I72" s="68">
        <f>IF(ABS(F72)&lt;=10,0.5,IF(ABS(F72)&lt;=25,1,IF(ABS(F72)&lt;=100,2,10)))</f>
        <v>2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3.0924</v>
      </c>
      <c r="T72" s="65">
        <f>MIN($T$6/100*F72,200)</f>
        <v>3.8655</v>
      </c>
      <c r="U72" s="65">
        <f>MIN($U$6/100*F72,250)</f>
        <v>5.154</v>
      </c>
      <c r="V72" s="65">
        <v>0.2</v>
      </c>
      <c r="W72" s="65">
        <v>0.2</v>
      </c>
      <c r="X72" s="65">
        <v>0.6</v>
      </c>
      <c r="Y72" s="81">
        <f>IF(AND(D72&lt;49.85,G72&gt;0),$C$2*ABS(G72)/40000,(SUMPRODUCT(--(G72&gt;$S72:$U72),(G72-$S72:$U72),($V72:$X72)))*E72/40000)</f>
        <v>0</v>
      </c>
      <c r="Z72" s="73">
        <f>IF(AND(C72&gt;=50.1,G72&lt;0),($A$2)*ABS(G72)/40000,0)</f>
        <v>0</v>
      </c>
      <c r="AA72" s="73">
        <f>R72+Y72+Z72</f>
        <v>0</v>
      </c>
      <c r="AB72" s="148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85">
      <c r="A73" s="76">
        <v>0.677083333333333</v>
      </c>
      <c r="B73" s="77">
        <v>0.6875</v>
      </c>
      <c r="C73" s="78">
        <v>49.94</v>
      </c>
      <c r="D73" s="79">
        <f>ROUND(C73,2)</f>
        <v>49.94</v>
      </c>
      <c r="E73" s="65">
        <v>479.78</v>
      </c>
      <c r="F73" s="66">
        <v>25.77</v>
      </c>
      <c r="G73" s="80">
        <v>0</v>
      </c>
      <c r="H73" s="68">
        <f>MAX(G73,-0.12*F73)</f>
        <v>0</v>
      </c>
      <c r="I73" s="68">
        <f>IF(ABS(F73)&lt;=10,0.5,IF(ABS(F73)&lt;=25,1,IF(ABS(F73)&lt;=100,2,10)))</f>
        <v>2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3.0924</v>
      </c>
      <c r="T73" s="65">
        <f>MIN($T$6/100*F73,200)</f>
        <v>3.8655</v>
      </c>
      <c r="U73" s="65">
        <f>MIN($U$6/100*F73,250)</f>
        <v>5.154</v>
      </c>
      <c r="V73" s="65">
        <v>0.2</v>
      </c>
      <c r="W73" s="65">
        <v>0.2</v>
      </c>
      <c r="X73" s="65">
        <v>0.6</v>
      </c>
      <c r="Y73" s="81">
        <f>IF(AND(D73&lt;49.85,G73&gt;0),$C$2*ABS(G73)/40000,(SUMPRODUCT(--(G73&gt;$S73:$U73),(G73-$S73:$U73),($V73:$X73)))*E73/40000)</f>
        <v>0</v>
      </c>
      <c r="Z73" s="73">
        <f>IF(AND(C73&gt;=50.1,G73&lt;0),($A$2)*ABS(G73)/40000,0)</f>
        <v>0</v>
      </c>
      <c r="AA73" s="73">
        <f>R73+Y73+Z73</f>
        <v>0</v>
      </c>
      <c r="AB73" s="148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85">
      <c r="A74" s="76">
        <v>0.6875</v>
      </c>
      <c r="B74" s="77">
        <v>0.697916666666667</v>
      </c>
      <c r="C74" s="78">
        <v>49.95</v>
      </c>
      <c r="D74" s="79">
        <f>ROUND(C74,2)</f>
        <v>49.95</v>
      </c>
      <c r="E74" s="65">
        <v>447.76</v>
      </c>
      <c r="F74" s="66">
        <v>25.77</v>
      </c>
      <c r="G74" s="80">
        <v>0</v>
      </c>
      <c r="H74" s="68">
        <f>MAX(G74,-0.12*F74)</f>
        <v>0</v>
      </c>
      <c r="I74" s="68">
        <f>IF(ABS(F74)&lt;=10,0.5,IF(ABS(F74)&lt;=25,1,IF(ABS(F74)&lt;=100,2,10)))</f>
        <v>2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3.0924</v>
      </c>
      <c r="T74" s="65">
        <f>MIN($T$6/100*F74,200)</f>
        <v>3.8655</v>
      </c>
      <c r="U74" s="65">
        <f>MIN($U$6/100*F74,250)</f>
        <v>5.154</v>
      </c>
      <c r="V74" s="65">
        <v>0.2</v>
      </c>
      <c r="W74" s="65">
        <v>0.2</v>
      </c>
      <c r="X74" s="65">
        <v>0.6</v>
      </c>
      <c r="Y74" s="81">
        <f>IF(AND(D74&lt;49.85,G74&gt;0),$C$2*ABS(G74)/40000,(SUMPRODUCT(--(G74&gt;$S74:$U74),(G74-$S74:$U74),($V74:$X74)))*E74/40000)</f>
        <v>0</v>
      </c>
      <c r="Z74" s="73">
        <f>IF(AND(C74&gt;=50.1,G74&lt;0),($A$2)*ABS(G74)/40000,0)</f>
        <v>0</v>
      </c>
      <c r="AA74" s="73">
        <f>R74+Y74+Z74</f>
        <v>0</v>
      </c>
      <c r="AB74" s="148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85">
      <c r="A75" s="76">
        <v>0.697916666666667</v>
      </c>
      <c r="B75" s="77">
        <v>0.708333333333334</v>
      </c>
      <c r="C75" s="78">
        <v>49.92</v>
      </c>
      <c r="D75" s="79">
        <f>ROUND(C75,2)</f>
        <v>49.92</v>
      </c>
      <c r="E75" s="65">
        <v>543.8200000000001</v>
      </c>
      <c r="F75" s="66">
        <v>25.77</v>
      </c>
      <c r="G75" s="80">
        <v>0</v>
      </c>
      <c r="H75" s="68">
        <f>MAX(G75,-0.12*F75)</f>
        <v>0</v>
      </c>
      <c r="I75" s="68">
        <f>IF(ABS(F75)&lt;=10,0.5,IF(ABS(F75)&lt;=25,1,IF(ABS(F75)&lt;=100,2,10)))</f>
        <v>2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3.0924</v>
      </c>
      <c r="T75" s="65">
        <f>MIN($T$6/100*F75,200)</f>
        <v>3.8655</v>
      </c>
      <c r="U75" s="65">
        <f>MIN($U$6/100*F75,250)</f>
        <v>5.154</v>
      </c>
      <c r="V75" s="65">
        <v>0.2</v>
      </c>
      <c r="W75" s="65">
        <v>0.2</v>
      </c>
      <c r="X75" s="65">
        <v>0.6</v>
      </c>
      <c r="Y75" s="81">
        <f>IF(AND(D75&lt;49.85,G75&gt;0),$C$2*ABS(G75)/40000,(SUMPRODUCT(--(G75&gt;$S75:$U75),(G75-$S75:$U75),($V75:$X75)))*E75/40000)</f>
        <v>0</v>
      </c>
      <c r="Z75" s="73">
        <f>IF(AND(C75&gt;=50.1,G75&lt;0),($A$2)*ABS(G75)/40000,0)</f>
        <v>0</v>
      </c>
      <c r="AA75" s="73">
        <f>R75+Y75+Z75</f>
        <v>0</v>
      </c>
      <c r="AB75" s="148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85">
      <c r="A76" s="76">
        <v>0.708333333333333</v>
      </c>
      <c r="B76" s="77">
        <v>0.71875</v>
      </c>
      <c r="C76" s="78">
        <v>50</v>
      </c>
      <c r="D76" s="79">
        <f>ROUND(C76,2)</f>
        <v>50</v>
      </c>
      <c r="E76" s="65">
        <v>287.65</v>
      </c>
      <c r="F76" s="66">
        <v>25.77</v>
      </c>
      <c r="G76" s="80">
        <v>0</v>
      </c>
      <c r="H76" s="68">
        <f>MAX(G76,-0.12*F76)</f>
        <v>0</v>
      </c>
      <c r="I76" s="68">
        <f>IF(ABS(F76)&lt;=10,0.5,IF(ABS(F76)&lt;=25,1,IF(ABS(F76)&lt;=100,2,10)))</f>
        <v>2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3.0924</v>
      </c>
      <c r="T76" s="65">
        <f>MIN($T$6/100*F76,200)</f>
        <v>3.8655</v>
      </c>
      <c r="U76" s="65">
        <f>MIN($U$6/100*F76,250)</f>
        <v>5.154</v>
      </c>
      <c r="V76" s="65">
        <v>0.2</v>
      </c>
      <c r="W76" s="65">
        <v>0.2</v>
      </c>
      <c r="X76" s="65">
        <v>0.6</v>
      </c>
      <c r="Y76" s="81">
        <f>IF(AND(D76&lt;49.85,G76&gt;0),$C$2*ABS(G76)/40000,(SUMPRODUCT(--(G76&gt;$S76:$U76),(G76-$S76:$U76),($V76:$X76)))*E76/40000)</f>
        <v>0</v>
      </c>
      <c r="Z76" s="73">
        <f>IF(AND(C76&gt;=50.1,G76&lt;0),($A$2)*ABS(G76)/40000,0)</f>
        <v>0</v>
      </c>
      <c r="AA76" s="73">
        <f>R76+Y76+Z76</f>
        <v>0</v>
      </c>
      <c r="AB76" s="148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85">
      <c r="A77" s="76">
        <v>0.71875</v>
      </c>
      <c r="B77" s="77">
        <v>0.729166666666667</v>
      </c>
      <c r="C77" s="78">
        <v>49.94</v>
      </c>
      <c r="D77" s="79">
        <f>ROUND(C77,2)</f>
        <v>49.94</v>
      </c>
      <c r="E77" s="65">
        <v>479.78</v>
      </c>
      <c r="F77" s="66">
        <v>25.77</v>
      </c>
      <c r="G77" s="80">
        <v>0</v>
      </c>
      <c r="H77" s="68">
        <f>MAX(G77,-0.12*F77)</f>
        <v>0</v>
      </c>
      <c r="I77" s="68">
        <f>IF(ABS(F77)&lt;=10,0.5,IF(ABS(F77)&lt;=25,1,IF(ABS(F77)&lt;=100,2,10)))</f>
        <v>2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3.0924</v>
      </c>
      <c r="T77" s="65">
        <f>MIN($T$6/100*F77,200)</f>
        <v>3.8655</v>
      </c>
      <c r="U77" s="65">
        <f>MIN($U$6/100*F77,250)</f>
        <v>5.154</v>
      </c>
      <c r="V77" s="65">
        <v>0.2</v>
      </c>
      <c r="W77" s="65">
        <v>0.2</v>
      </c>
      <c r="X77" s="65">
        <v>0.6</v>
      </c>
      <c r="Y77" s="81">
        <f>IF(AND(D77&lt;49.85,G77&gt;0),$C$2*ABS(G77)/40000,(SUMPRODUCT(--(G77&gt;$S77:$U77),(G77-$S77:$U77),($V77:$X77)))*E77/40000)</f>
        <v>0</v>
      </c>
      <c r="Z77" s="73">
        <f>IF(AND(C77&gt;=50.1,G77&lt;0),($A$2)*ABS(G77)/40000,0)</f>
        <v>0</v>
      </c>
      <c r="AA77" s="73">
        <f>R77+Y77+Z77</f>
        <v>0</v>
      </c>
      <c r="AB77" s="148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85">
      <c r="A78" s="76">
        <v>0.729166666666667</v>
      </c>
      <c r="B78" s="77">
        <v>0.739583333333334</v>
      </c>
      <c r="C78" s="78">
        <v>50</v>
      </c>
      <c r="D78" s="79">
        <f>ROUND(C78,2)</f>
        <v>50</v>
      </c>
      <c r="E78" s="65">
        <v>287.65</v>
      </c>
      <c r="F78" s="66">
        <v>25.77</v>
      </c>
      <c r="G78" s="80">
        <v>0</v>
      </c>
      <c r="H78" s="68">
        <f>MAX(G78,-0.12*F78)</f>
        <v>0</v>
      </c>
      <c r="I78" s="68">
        <f>IF(ABS(F78)&lt;=10,0.5,IF(ABS(F78)&lt;=25,1,IF(ABS(F78)&lt;=100,2,10)))</f>
        <v>2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3.0924</v>
      </c>
      <c r="T78" s="65">
        <f>MIN($T$6/100*F78,200)</f>
        <v>3.8655</v>
      </c>
      <c r="U78" s="65">
        <f>MIN($U$6/100*F78,250)</f>
        <v>5.154</v>
      </c>
      <c r="V78" s="65">
        <v>0.2</v>
      </c>
      <c r="W78" s="65">
        <v>0.2</v>
      </c>
      <c r="X78" s="65">
        <v>0.6</v>
      </c>
      <c r="Y78" s="81">
        <f>IF(AND(D78&lt;49.85,G78&gt;0),$C$2*ABS(G78)/40000,(SUMPRODUCT(--(G78&gt;$S78:$U78),(G78-$S78:$U78),($V78:$X78)))*E78/40000)</f>
        <v>0</v>
      </c>
      <c r="Z78" s="73">
        <f>IF(AND(C78&gt;=50.1,G78&lt;0),($A$2)*ABS(G78)/40000,0)</f>
        <v>0</v>
      </c>
      <c r="AA78" s="73">
        <f>R78+Y78+Z78</f>
        <v>0</v>
      </c>
      <c r="AB78" s="148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85">
      <c r="A79" s="76">
        <v>0.739583333333333</v>
      </c>
      <c r="B79" s="77">
        <v>0.75</v>
      </c>
      <c r="C79" s="78">
        <v>49.94</v>
      </c>
      <c r="D79" s="79">
        <f>ROUND(C79,2)</f>
        <v>49.94</v>
      </c>
      <c r="E79" s="65">
        <v>479.78</v>
      </c>
      <c r="F79" s="66">
        <v>25.77</v>
      </c>
      <c r="G79" s="80">
        <v>0</v>
      </c>
      <c r="H79" s="68">
        <f>MAX(G79,-0.12*F79)</f>
        <v>0</v>
      </c>
      <c r="I79" s="68">
        <f>IF(ABS(F79)&lt;=10,0.5,IF(ABS(F79)&lt;=25,1,IF(ABS(F79)&lt;=100,2,10)))</f>
        <v>2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3.0924</v>
      </c>
      <c r="T79" s="65">
        <f>MIN($T$6/100*F79,200)</f>
        <v>3.8655</v>
      </c>
      <c r="U79" s="65">
        <f>MIN($U$6/100*F79,250)</f>
        <v>5.154</v>
      </c>
      <c r="V79" s="65">
        <v>0.2</v>
      </c>
      <c r="W79" s="65">
        <v>0.2</v>
      </c>
      <c r="X79" s="65">
        <v>0.6</v>
      </c>
      <c r="Y79" s="81">
        <f>IF(AND(D79&lt;49.85,G79&gt;0),$C$2*ABS(G79)/40000,(SUMPRODUCT(--(G79&gt;$S79:$U79),(G79-$S79:$U79),($V79:$X79)))*E79/40000)</f>
        <v>0</v>
      </c>
      <c r="Z79" s="73">
        <f>IF(AND(C79&gt;=50.1,G79&lt;0),($A$2)*ABS(G79)/40000,0)</f>
        <v>0</v>
      </c>
      <c r="AA79" s="73">
        <f>R79+Y79+Z79</f>
        <v>0</v>
      </c>
      <c r="AB79" s="148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85">
      <c r="A80" s="76">
        <v>0.75</v>
      </c>
      <c r="B80" s="77">
        <v>0.760416666666667</v>
      </c>
      <c r="C80" s="78">
        <v>50.03</v>
      </c>
      <c r="D80" s="79">
        <f>ROUND(C80,2)</f>
        <v>50.03</v>
      </c>
      <c r="E80" s="65">
        <v>115.06</v>
      </c>
      <c r="F80" s="66">
        <v>25.77</v>
      </c>
      <c r="G80" s="80">
        <v>0</v>
      </c>
      <c r="H80" s="68">
        <f>MAX(G80,-0.12*F80)</f>
        <v>0</v>
      </c>
      <c r="I80" s="68">
        <f>IF(ABS(F80)&lt;=10,0.5,IF(ABS(F80)&lt;=25,1,IF(ABS(F80)&lt;=100,2,10)))</f>
        <v>2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3.0924</v>
      </c>
      <c r="T80" s="65">
        <f>MIN($T$6/100*F80,200)</f>
        <v>3.8655</v>
      </c>
      <c r="U80" s="65">
        <f>MIN($U$6/100*F80,250)</f>
        <v>5.154</v>
      </c>
      <c r="V80" s="65">
        <v>0.2</v>
      </c>
      <c r="W80" s="65">
        <v>0.2</v>
      </c>
      <c r="X80" s="65">
        <v>0.6</v>
      </c>
      <c r="Y80" s="81">
        <f>IF(AND(D80&lt;49.85,G80&gt;0),$C$2*ABS(G80)/40000,(SUMPRODUCT(--(G80&gt;$S80:$U80),(G80-$S80:$U80),($V80:$X80)))*E80/40000)</f>
        <v>0</v>
      </c>
      <c r="Z80" s="73">
        <f>IF(AND(C80&gt;=50.1,G80&lt;0),($A$2)*ABS(G80)/40000,0)</f>
        <v>0</v>
      </c>
      <c r="AA80" s="73">
        <f>R80+Y80+Z80</f>
        <v>0</v>
      </c>
      <c r="AB80" s="148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85">
      <c r="A81" s="76">
        <v>0.760416666666667</v>
      </c>
      <c r="B81" s="77">
        <v>0.770833333333334</v>
      </c>
      <c r="C81" s="78">
        <v>49.93</v>
      </c>
      <c r="D81" s="79">
        <f>ROUND(C81,2)</f>
        <v>49.93</v>
      </c>
      <c r="E81" s="65">
        <v>511.8</v>
      </c>
      <c r="F81" s="66">
        <v>25.77</v>
      </c>
      <c r="G81" s="80">
        <v>0</v>
      </c>
      <c r="H81" s="68">
        <f>MAX(G81,-0.12*F81)</f>
        <v>0</v>
      </c>
      <c r="I81" s="68">
        <f>IF(ABS(F81)&lt;=10,0.5,IF(ABS(F81)&lt;=25,1,IF(ABS(F81)&lt;=100,2,10)))</f>
        <v>2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0</v>
      </c>
      <c r="S81" s="65">
        <f>MIN($S$6/100*F81,150)</f>
        <v>3.0924</v>
      </c>
      <c r="T81" s="65">
        <f>MIN($T$6/100*F81,200)</f>
        <v>3.8655</v>
      </c>
      <c r="U81" s="65">
        <f>MIN($U$6/100*F81,250)</f>
        <v>5.154</v>
      </c>
      <c r="V81" s="65">
        <v>0.2</v>
      </c>
      <c r="W81" s="65">
        <v>0.2</v>
      </c>
      <c r="X81" s="65">
        <v>0.6</v>
      </c>
      <c r="Y81" s="81">
        <f>IF(AND(D81&lt;49.85,G81&gt;0),$C$2*ABS(G81)/40000,(SUMPRODUCT(--(G81&gt;$S81:$U81),(G81-$S81:$U81),($V81:$X81)))*E81/40000)</f>
        <v>0</v>
      </c>
      <c r="Z81" s="73">
        <f>IF(AND(C81&gt;=50.1,G81&lt;0),($A$2)*ABS(G81)/40000,0)</f>
        <v>0</v>
      </c>
      <c r="AA81" s="73">
        <f>R81+Y81+Z81</f>
        <v>0</v>
      </c>
      <c r="AB81" s="148">
        <f>IF(AA81&gt;=0,AA81,"")</f>
        <v>0</v>
      </c>
      <c r="AC81" s="82" t="str">
        <f>IF(AA81&lt;0,AA81,"")</f>
        <v/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85">
      <c r="A82" s="76">
        <v>0.770833333333333</v>
      </c>
      <c r="B82" s="77">
        <v>0.78125</v>
      </c>
      <c r="C82" s="78">
        <v>50</v>
      </c>
      <c r="D82" s="79">
        <f>ROUND(C82,2)</f>
        <v>50</v>
      </c>
      <c r="E82" s="65">
        <v>287.65</v>
      </c>
      <c r="F82" s="66">
        <v>25.77</v>
      </c>
      <c r="G82" s="80">
        <v>0</v>
      </c>
      <c r="H82" s="68">
        <f>MAX(G82,-0.12*F82)</f>
        <v>0</v>
      </c>
      <c r="I82" s="68">
        <f>IF(ABS(F82)&lt;=10,0.5,IF(ABS(F82)&lt;=25,1,IF(ABS(F82)&lt;=100,2,10)))</f>
        <v>2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3.0924</v>
      </c>
      <c r="T82" s="65">
        <f>MIN($T$6/100*F82,200)</f>
        <v>3.8655</v>
      </c>
      <c r="U82" s="65">
        <f>MIN($U$6/100*F82,250)</f>
        <v>5.154</v>
      </c>
      <c r="V82" s="65">
        <v>0.2</v>
      </c>
      <c r="W82" s="65">
        <v>0.2</v>
      </c>
      <c r="X82" s="65">
        <v>0.6</v>
      </c>
      <c r="Y82" s="81">
        <f>IF(AND(D82&lt;49.85,G82&gt;0),$C$2*ABS(G82)/40000,(SUMPRODUCT(--(G82&gt;$S82:$U82),(G82-$S82:$U82),($V82:$X82)))*E82/40000)</f>
        <v>0</v>
      </c>
      <c r="Z82" s="73">
        <f>IF(AND(C82&gt;=50.1,G82&lt;0),($A$2)*ABS(G82)/40000,0)</f>
        <v>0</v>
      </c>
      <c r="AA82" s="73">
        <f>R82+Y82+Z82</f>
        <v>0</v>
      </c>
      <c r="AB82" s="148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85">
      <c r="A83" s="76">
        <v>0.78125</v>
      </c>
      <c r="B83" s="77">
        <v>0.791666666666667</v>
      </c>
      <c r="C83" s="78">
        <v>50.02</v>
      </c>
      <c r="D83" s="79">
        <f>ROUND(C83,2)</f>
        <v>50.02</v>
      </c>
      <c r="E83" s="65">
        <v>172.59</v>
      </c>
      <c r="F83" s="66">
        <v>25.77</v>
      </c>
      <c r="G83" s="80">
        <v>0</v>
      </c>
      <c r="H83" s="68">
        <f>MAX(G83,-0.12*F83)</f>
        <v>0</v>
      </c>
      <c r="I83" s="68">
        <f>IF(ABS(F83)&lt;=10,0.5,IF(ABS(F83)&lt;=25,1,IF(ABS(F83)&lt;=100,2,10)))</f>
        <v>2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3.0924</v>
      </c>
      <c r="T83" s="65">
        <f>MIN($T$6/100*F83,200)</f>
        <v>3.8655</v>
      </c>
      <c r="U83" s="65">
        <f>MIN($U$6/100*F83,250)</f>
        <v>5.154</v>
      </c>
      <c r="V83" s="65">
        <v>0.2</v>
      </c>
      <c r="W83" s="65">
        <v>0.2</v>
      </c>
      <c r="X83" s="65">
        <v>0.6</v>
      </c>
      <c r="Y83" s="81">
        <f>IF(AND(D83&lt;49.85,G83&gt;0),$C$2*ABS(G83)/40000,(SUMPRODUCT(--(G83&gt;$S83:$U83),(G83-$S83:$U83),($V83:$X83)))*E83/40000)</f>
        <v>0</v>
      </c>
      <c r="Z83" s="73">
        <f>IF(AND(C83&gt;=50.1,G83&lt;0),($A$2)*ABS(G83)/40000,0)</f>
        <v>0</v>
      </c>
      <c r="AA83" s="73">
        <f>R83+Y83+Z83</f>
        <v>0</v>
      </c>
      <c r="AB83" s="148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85">
      <c r="A84" s="76">
        <v>0.791666666666667</v>
      </c>
      <c r="B84" s="77">
        <v>0.802083333333334</v>
      </c>
      <c r="C84" s="78">
        <v>50.02</v>
      </c>
      <c r="D84" s="79">
        <f>ROUND(C84,2)</f>
        <v>50.02</v>
      </c>
      <c r="E84" s="65">
        <v>172.59</v>
      </c>
      <c r="F84" s="66">
        <v>25.77</v>
      </c>
      <c r="G84" s="80">
        <v>0</v>
      </c>
      <c r="H84" s="68">
        <f>MAX(G84,-0.12*F84)</f>
        <v>0</v>
      </c>
      <c r="I84" s="68">
        <f>IF(ABS(F84)&lt;=10,0.5,IF(ABS(F84)&lt;=25,1,IF(ABS(F84)&lt;=100,2,10)))</f>
        <v>2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0</v>
      </c>
      <c r="S84" s="65">
        <f>MIN($S$6/100*F84,150)</f>
        <v>3.0924</v>
      </c>
      <c r="T84" s="65">
        <f>MIN($T$6/100*F84,200)</f>
        <v>3.8655</v>
      </c>
      <c r="U84" s="65">
        <f>MIN($U$6/100*F84,250)</f>
        <v>5.154</v>
      </c>
      <c r="V84" s="65">
        <v>0.2</v>
      </c>
      <c r="W84" s="65">
        <v>0.2</v>
      </c>
      <c r="X84" s="65">
        <v>0.6</v>
      </c>
      <c r="Y84" s="81">
        <f>IF(AND(D84&lt;49.85,G84&gt;0),$C$2*ABS(G84)/40000,(SUMPRODUCT(--(G84&gt;$S84:$U84),(G84-$S84:$U84),($V84:$X84)))*E84/40000)</f>
        <v>0</v>
      </c>
      <c r="Z84" s="73">
        <f>IF(AND(C84&gt;=50.1,G84&lt;0),($A$2)*ABS(G84)/40000,0)</f>
        <v>0</v>
      </c>
      <c r="AA84" s="73">
        <f>R84+Y84+Z84</f>
        <v>0</v>
      </c>
      <c r="AB84" s="148">
        <f>IF(AA84&gt;=0,AA84,"")</f>
        <v>0</v>
      </c>
      <c r="AC84" s="82" t="str">
        <f>IF(AA84&lt;0,AA84,"")</f>
        <v/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85">
      <c r="A85" s="76">
        <v>0.802083333333333</v>
      </c>
      <c r="B85" s="77">
        <v>0.8125</v>
      </c>
      <c r="C85" s="78">
        <v>50.01</v>
      </c>
      <c r="D85" s="79">
        <f>ROUND(C85,2)</f>
        <v>50.01</v>
      </c>
      <c r="E85" s="65">
        <v>230.12</v>
      </c>
      <c r="F85" s="66">
        <v>25.77</v>
      </c>
      <c r="G85" s="80">
        <v>0</v>
      </c>
      <c r="H85" s="68">
        <f>MAX(G85,-0.12*F85)</f>
        <v>0</v>
      </c>
      <c r="I85" s="68">
        <f>IF(ABS(F85)&lt;=10,0.5,IF(ABS(F85)&lt;=25,1,IF(ABS(F85)&lt;=100,2,10)))</f>
        <v>2</v>
      </c>
      <c r="J85" s="69">
        <f>IF(G85&lt;-I85,1,0)</f>
        <v>0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0</v>
      </c>
      <c r="S85" s="65">
        <f>MIN($S$6/100*F85,150)</f>
        <v>3.0924</v>
      </c>
      <c r="T85" s="65">
        <f>MIN($T$6/100*F85,200)</f>
        <v>3.8655</v>
      </c>
      <c r="U85" s="65">
        <f>MIN($U$6/100*F85,250)</f>
        <v>5.154</v>
      </c>
      <c r="V85" s="65">
        <v>0.2</v>
      </c>
      <c r="W85" s="65">
        <v>0.2</v>
      </c>
      <c r="X85" s="65">
        <v>0.6</v>
      </c>
      <c r="Y85" s="81">
        <f>IF(AND(D85&lt;49.85,G85&gt;0),$C$2*ABS(G85)/40000,(SUMPRODUCT(--(G85&gt;$S85:$U85),(G85-$S85:$U85),($V85:$X85)))*E85/40000)</f>
        <v>0</v>
      </c>
      <c r="Z85" s="73">
        <f>IF(AND(C85&gt;=50.1,G85&lt;0),($A$2)*ABS(G85)/40000,0)</f>
        <v>0</v>
      </c>
      <c r="AA85" s="73">
        <f>R85+Y85+Z85</f>
        <v>0</v>
      </c>
      <c r="AB85" s="148">
        <f>IF(AA85&gt;=0,AA85,"")</f>
        <v>0</v>
      </c>
      <c r="AC85" s="82" t="str">
        <f>IF(AA85&lt;0,AA85,"")</f>
        <v/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85">
      <c r="A86" s="76">
        <v>0.8125</v>
      </c>
      <c r="B86" s="77">
        <v>0.822916666666667</v>
      </c>
      <c r="C86" s="78">
        <v>49.94</v>
      </c>
      <c r="D86" s="79">
        <f>ROUND(C86,2)</f>
        <v>49.94</v>
      </c>
      <c r="E86" s="65">
        <v>479.78</v>
      </c>
      <c r="F86" s="66">
        <v>25.77</v>
      </c>
      <c r="G86" s="80">
        <v>0</v>
      </c>
      <c r="H86" s="68">
        <f>MAX(G86,-0.12*F86)</f>
        <v>0</v>
      </c>
      <c r="I86" s="68">
        <f>IF(ABS(F86)&lt;=10,0.5,IF(ABS(F86)&lt;=25,1,IF(ABS(F86)&lt;=100,2,10)))</f>
        <v>2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0</v>
      </c>
      <c r="S86" s="65">
        <f>MIN($S$6/100*F86,150)</f>
        <v>3.0924</v>
      </c>
      <c r="T86" s="65">
        <f>MIN($T$6/100*F86,200)</f>
        <v>3.8655</v>
      </c>
      <c r="U86" s="65">
        <f>MIN($U$6/100*F86,250)</f>
        <v>5.154</v>
      </c>
      <c r="V86" s="65">
        <v>0.2</v>
      </c>
      <c r="W86" s="65">
        <v>0.2</v>
      </c>
      <c r="X86" s="65">
        <v>0.6</v>
      </c>
      <c r="Y86" s="81">
        <f>IF(AND(D86&lt;49.85,G86&gt;0),$C$2*ABS(G86)/40000,(SUMPRODUCT(--(G86&gt;$S86:$U86),(G86-$S86:$U86),($V86:$X86)))*E86/40000)</f>
        <v>0</v>
      </c>
      <c r="Z86" s="73">
        <f>IF(AND(C86&gt;=50.1,G86&lt;0),($A$2)*ABS(G86)/40000,0)</f>
        <v>0</v>
      </c>
      <c r="AA86" s="73">
        <f>R86+Y86+Z86</f>
        <v>0</v>
      </c>
      <c r="AB86" s="148">
        <f>IF(AA86&gt;=0,AA86,"")</f>
        <v>0</v>
      </c>
      <c r="AC86" s="82" t="str">
        <f>IF(AA86&lt;0,AA86,"")</f>
        <v/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85">
      <c r="A87" s="76">
        <v>0.822916666666667</v>
      </c>
      <c r="B87" s="77">
        <v>0.833333333333334</v>
      </c>
      <c r="C87" s="78">
        <v>50.01</v>
      </c>
      <c r="D87" s="79">
        <f>ROUND(C87,2)</f>
        <v>50.01</v>
      </c>
      <c r="E87" s="65">
        <v>230.12</v>
      </c>
      <c r="F87" s="66">
        <v>25.77</v>
      </c>
      <c r="G87" s="80">
        <v>0</v>
      </c>
      <c r="H87" s="68">
        <f>MAX(G87,-0.12*F87)</f>
        <v>0</v>
      </c>
      <c r="I87" s="68">
        <f>IF(ABS(F87)&lt;=10,0.5,IF(ABS(F87)&lt;=25,1,IF(ABS(F87)&lt;=100,2,10)))</f>
        <v>2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3.0924</v>
      </c>
      <c r="T87" s="65">
        <f>MIN($T$6/100*F87,200)</f>
        <v>3.8655</v>
      </c>
      <c r="U87" s="65">
        <f>MIN($U$6/100*F87,250)</f>
        <v>5.154</v>
      </c>
      <c r="V87" s="65">
        <v>0.2</v>
      </c>
      <c r="W87" s="65">
        <v>0.2</v>
      </c>
      <c r="X87" s="65">
        <v>0.6</v>
      </c>
      <c r="Y87" s="81">
        <f>IF(AND(D87&lt;49.85,G87&gt;0),$C$2*ABS(G87)/40000,(SUMPRODUCT(--(G87&gt;$S87:$U87),(G87-$S87:$U87),($V87:$X87)))*E87/40000)</f>
        <v>0</v>
      </c>
      <c r="Z87" s="73">
        <f>IF(AND(C87&gt;=50.1,G87&lt;0),($A$2)*ABS(G87)/40000,0)</f>
        <v>0</v>
      </c>
      <c r="AA87" s="73">
        <f>R87+Y87+Z87</f>
        <v>0</v>
      </c>
      <c r="AB87" s="148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85">
      <c r="A88" s="76">
        <v>0.833333333333333</v>
      </c>
      <c r="B88" s="77">
        <v>0.84375</v>
      </c>
      <c r="C88" s="78">
        <v>50.02</v>
      </c>
      <c r="D88" s="79">
        <f>ROUND(C88,2)</f>
        <v>50.02</v>
      </c>
      <c r="E88" s="65">
        <v>172.59</v>
      </c>
      <c r="F88" s="66">
        <v>25.77</v>
      </c>
      <c r="G88" s="80">
        <v>0</v>
      </c>
      <c r="H88" s="68">
        <f>MAX(G88,-0.12*F88)</f>
        <v>0</v>
      </c>
      <c r="I88" s="68">
        <f>IF(ABS(F88)&lt;=10,0.5,IF(ABS(F88)&lt;=25,1,IF(ABS(F88)&lt;=100,2,10)))</f>
        <v>2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3.0924</v>
      </c>
      <c r="T88" s="65">
        <f>MIN($T$6/100*F88,200)</f>
        <v>3.8655</v>
      </c>
      <c r="U88" s="65">
        <f>MIN($U$6/100*F88,250)</f>
        <v>5.154</v>
      </c>
      <c r="V88" s="65">
        <v>0.2</v>
      </c>
      <c r="W88" s="65">
        <v>0.2</v>
      </c>
      <c r="X88" s="65">
        <v>0.6</v>
      </c>
      <c r="Y88" s="81">
        <f>IF(AND(D88&lt;49.85,G88&gt;0),$C$2*ABS(G88)/40000,(SUMPRODUCT(--(G88&gt;$S88:$U88),(G88-$S88:$U88),($V88:$X88)))*E88/40000)</f>
        <v>0</v>
      </c>
      <c r="Z88" s="73">
        <f>IF(AND(C88&gt;=50.1,G88&lt;0),($A$2)*ABS(G88)/40000,0)</f>
        <v>0</v>
      </c>
      <c r="AA88" s="73">
        <f>R88+Y88+Z88</f>
        <v>0</v>
      </c>
      <c r="AB88" s="148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85">
      <c r="A89" s="76">
        <v>0.84375</v>
      </c>
      <c r="B89" s="77">
        <v>0.854166666666667</v>
      </c>
      <c r="C89" s="78">
        <v>49.97</v>
      </c>
      <c r="D89" s="79">
        <f>ROUND(C89,2)</f>
        <v>49.97</v>
      </c>
      <c r="E89" s="65">
        <v>383.71</v>
      </c>
      <c r="F89" s="66">
        <v>25.77</v>
      </c>
      <c r="G89" s="80">
        <v>0</v>
      </c>
      <c r="H89" s="68">
        <f>MAX(G89,-0.12*F89)</f>
        <v>0</v>
      </c>
      <c r="I89" s="68">
        <f>IF(ABS(F89)&lt;=10,0.5,IF(ABS(F89)&lt;=25,1,IF(ABS(F89)&lt;=100,2,10)))</f>
        <v>2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3.0924</v>
      </c>
      <c r="T89" s="65">
        <f>MIN($T$6/100*F89,200)</f>
        <v>3.8655</v>
      </c>
      <c r="U89" s="65">
        <f>MIN($U$6/100*F89,250)</f>
        <v>5.154</v>
      </c>
      <c r="V89" s="65">
        <v>0.2</v>
      </c>
      <c r="W89" s="65">
        <v>0.2</v>
      </c>
      <c r="X89" s="65">
        <v>0.6</v>
      </c>
      <c r="Y89" s="81">
        <f>IF(AND(D89&lt;49.85,G89&gt;0),$C$2*ABS(G89)/40000,(SUMPRODUCT(--(G89&gt;$S89:$U89),(G89-$S89:$U89),($V89:$X89)))*E89/40000)</f>
        <v>0</v>
      </c>
      <c r="Z89" s="73">
        <f>IF(AND(C89&gt;=50.1,G89&lt;0),($A$2)*ABS(G89)/40000,0)</f>
        <v>0</v>
      </c>
      <c r="AA89" s="73">
        <f>R89+Y89+Z89</f>
        <v>0</v>
      </c>
      <c r="AB89" s="148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85">
      <c r="A90" s="76">
        <v>0.854166666666667</v>
      </c>
      <c r="B90" s="77">
        <v>0.864583333333334</v>
      </c>
      <c r="C90" s="78">
        <v>49.97</v>
      </c>
      <c r="D90" s="79">
        <f>ROUND(C90,2)</f>
        <v>49.97</v>
      </c>
      <c r="E90" s="65">
        <v>383.71</v>
      </c>
      <c r="F90" s="66">
        <v>25.77</v>
      </c>
      <c r="G90" s="80">
        <v>0</v>
      </c>
      <c r="H90" s="68">
        <f>MAX(G90,-0.12*F90)</f>
        <v>0</v>
      </c>
      <c r="I90" s="68">
        <f>IF(ABS(F90)&lt;=10,0.5,IF(ABS(F90)&lt;=25,1,IF(ABS(F90)&lt;=100,2,10)))</f>
        <v>2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3.0924</v>
      </c>
      <c r="T90" s="65">
        <f>MIN($T$6/100*F90,200)</f>
        <v>3.8655</v>
      </c>
      <c r="U90" s="65">
        <f>MIN($U$6/100*F90,250)</f>
        <v>5.154</v>
      </c>
      <c r="V90" s="65">
        <v>0.2</v>
      </c>
      <c r="W90" s="65">
        <v>0.2</v>
      </c>
      <c r="X90" s="65">
        <v>0.6</v>
      </c>
      <c r="Y90" s="81">
        <f>IF(AND(D90&lt;49.85,G90&gt;0),$C$2*ABS(G90)/40000,(SUMPRODUCT(--(G90&gt;$S90:$U90),(G90-$S90:$U90),($V90:$X90)))*E90/40000)</f>
        <v>0</v>
      </c>
      <c r="Z90" s="73">
        <f>IF(AND(C90&gt;=50.1,G90&lt;0),($A$2)*ABS(G90)/40000,0)</f>
        <v>0</v>
      </c>
      <c r="AA90" s="73">
        <f>R90+Y90+Z90</f>
        <v>0</v>
      </c>
      <c r="AB90" s="148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85">
      <c r="A91" s="76">
        <v>0.864583333333333</v>
      </c>
      <c r="B91" s="77">
        <v>0.875</v>
      </c>
      <c r="C91" s="78">
        <v>49.91</v>
      </c>
      <c r="D91" s="79">
        <f>ROUND(C91,2)</f>
        <v>49.91</v>
      </c>
      <c r="E91" s="65">
        <v>575.85</v>
      </c>
      <c r="F91" s="66">
        <v>25.77</v>
      </c>
      <c r="G91" s="80">
        <v>0</v>
      </c>
      <c r="H91" s="68">
        <f>MAX(G91,-0.12*F91)</f>
        <v>0</v>
      </c>
      <c r="I91" s="68">
        <f>IF(ABS(F91)&lt;=10,0.5,IF(ABS(F91)&lt;=25,1,IF(ABS(F91)&lt;=100,2,10)))</f>
        <v>2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0</v>
      </c>
      <c r="S91" s="65">
        <f>MIN($S$6/100*F91,150)</f>
        <v>3.0924</v>
      </c>
      <c r="T91" s="65">
        <f>MIN($T$6/100*F91,200)</f>
        <v>3.8655</v>
      </c>
      <c r="U91" s="65">
        <f>MIN($U$6/100*F91,250)</f>
        <v>5.154</v>
      </c>
      <c r="V91" s="65">
        <v>0.2</v>
      </c>
      <c r="W91" s="65">
        <v>0.2</v>
      </c>
      <c r="X91" s="65">
        <v>0.6</v>
      </c>
      <c r="Y91" s="81">
        <f>IF(AND(D91&lt;49.85,G91&gt;0),$C$2*ABS(G91)/40000,(SUMPRODUCT(--(G91&gt;$S91:$U91),(G91-$S91:$U91),($V91:$X91)))*E91/40000)</f>
        <v>0</v>
      </c>
      <c r="Z91" s="73">
        <f>IF(AND(C91&gt;=50.1,G91&lt;0),($A$2)*ABS(G91)/40000,0)</f>
        <v>0</v>
      </c>
      <c r="AA91" s="73">
        <f>R91+Y91+Z91</f>
        <v>0</v>
      </c>
      <c r="AB91" s="148">
        <f>IF(AA91&gt;=0,AA91,"")</f>
        <v>0</v>
      </c>
      <c r="AC91" s="82" t="str">
        <f>IF(AA91&lt;0,AA91,"")</f>
        <v/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85">
      <c r="A92" s="76">
        <v>0.875</v>
      </c>
      <c r="B92" s="77">
        <v>0.885416666666667</v>
      </c>
      <c r="C92" s="78">
        <v>49.85</v>
      </c>
      <c r="D92" s="79">
        <f>ROUND(C92,2)</f>
        <v>49.85</v>
      </c>
      <c r="E92" s="65">
        <v>767.98</v>
      </c>
      <c r="F92" s="66">
        <v>25.77</v>
      </c>
      <c r="G92" s="80">
        <v>0</v>
      </c>
      <c r="H92" s="68">
        <f>MAX(G92,-0.12*F92)</f>
        <v>0</v>
      </c>
      <c r="I92" s="68">
        <f>IF(ABS(F92)&lt;=10,0.5,IF(ABS(F92)&lt;=25,1,IF(ABS(F92)&lt;=100,2,10)))</f>
        <v>2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0</v>
      </c>
      <c r="S92" s="65">
        <f>MIN($S$6/100*F92,150)</f>
        <v>3.0924</v>
      </c>
      <c r="T92" s="65">
        <f>MIN($T$6/100*F92,200)</f>
        <v>3.8655</v>
      </c>
      <c r="U92" s="65">
        <f>MIN($U$6/100*F92,250)</f>
        <v>5.154</v>
      </c>
      <c r="V92" s="65">
        <v>0.2</v>
      </c>
      <c r="W92" s="65">
        <v>0.2</v>
      </c>
      <c r="X92" s="65">
        <v>0.6</v>
      </c>
      <c r="Y92" s="81">
        <f>IF(AND(D92&lt;49.85,G92&gt;0),$C$2*ABS(G92)/40000,(SUMPRODUCT(--(G92&gt;$S92:$U92),(G92-$S92:$U92),($V92:$X92)))*E92/40000)</f>
        <v>0</v>
      </c>
      <c r="Z92" s="73">
        <f>IF(AND(C92&gt;=50.1,G92&lt;0),($A$2)*ABS(G92)/40000,0)</f>
        <v>0</v>
      </c>
      <c r="AA92" s="73">
        <f>R92+Y92+Z92</f>
        <v>0</v>
      </c>
      <c r="AB92" s="148">
        <f>IF(AA92&gt;=0,AA92,"")</f>
        <v>0</v>
      </c>
      <c r="AC92" s="82" t="str">
        <f>IF(AA92&lt;0,AA92,"")</f>
        <v/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85">
      <c r="A93" s="76">
        <v>0.885416666666667</v>
      </c>
      <c r="B93" s="77">
        <v>0.895833333333334</v>
      </c>
      <c r="C93" s="78">
        <v>49.92</v>
      </c>
      <c r="D93" s="79">
        <f>ROUND(C93,2)</f>
        <v>49.92</v>
      </c>
      <c r="E93" s="65">
        <v>543.8200000000001</v>
      </c>
      <c r="F93" s="66">
        <v>25.77</v>
      </c>
      <c r="G93" s="80">
        <v>0</v>
      </c>
      <c r="H93" s="68">
        <f>MAX(G93,-0.12*F93)</f>
        <v>0</v>
      </c>
      <c r="I93" s="68">
        <f>IF(ABS(F93)&lt;=10,0.5,IF(ABS(F93)&lt;=25,1,IF(ABS(F93)&lt;=100,2,10)))</f>
        <v>2</v>
      </c>
      <c r="J93" s="69">
        <f>IF(G93&lt;-I93,1,0)</f>
        <v>0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0</v>
      </c>
      <c r="S93" s="65">
        <f>MIN($S$6/100*F93,150)</f>
        <v>3.0924</v>
      </c>
      <c r="T93" s="65">
        <f>MIN($T$6/100*F93,200)</f>
        <v>3.8655</v>
      </c>
      <c r="U93" s="65">
        <f>MIN($U$6/100*F93,250)</f>
        <v>5.154</v>
      </c>
      <c r="V93" s="65">
        <v>0.2</v>
      </c>
      <c r="W93" s="65">
        <v>0.2</v>
      </c>
      <c r="X93" s="65">
        <v>0.6</v>
      </c>
      <c r="Y93" s="81">
        <f>IF(AND(D93&lt;49.85,G93&gt;0),$C$2*ABS(G93)/40000,(SUMPRODUCT(--(G93&gt;$S93:$U93),(G93-$S93:$U93),($V93:$X93)))*E93/40000)</f>
        <v>0</v>
      </c>
      <c r="Z93" s="73">
        <f>IF(AND(C93&gt;=50.1,G93&lt;0),($A$2)*ABS(G93)/40000,0)</f>
        <v>0</v>
      </c>
      <c r="AA93" s="73">
        <f>R93+Y93+Z93</f>
        <v>0</v>
      </c>
      <c r="AB93" s="148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85">
      <c r="A94" s="76">
        <v>0.895833333333333</v>
      </c>
      <c r="B94" s="77">
        <v>0.90625</v>
      </c>
      <c r="C94" s="78">
        <v>50</v>
      </c>
      <c r="D94" s="79">
        <f>ROUND(C94,2)</f>
        <v>50</v>
      </c>
      <c r="E94" s="65">
        <v>287.65</v>
      </c>
      <c r="F94" s="66">
        <v>25.77</v>
      </c>
      <c r="G94" s="80">
        <v>0</v>
      </c>
      <c r="H94" s="68">
        <f>MAX(G94,-0.12*F94)</f>
        <v>0</v>
      </c>
      <c r="I94" s="68">
        <f>IF(ABS(F94)&lt;=10,0.5,IF(ABS(F94)&lt;=25,1,IF(ABS(F94)&lt;=100,2,10)))</f>
        <v>2</v>
      </c>
      <c r="J94" s="69">
        <f>IF(G94&lt;-I94,1,0)</f>
        <v>0</v>
      </c>
      <c r="K94" s="69">
        <f>IF(J94=J93,K93+J94,0)</f>
        <v>0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0</v>
      </c>
      <c r="S94" s="65">
        <f>MIN($S$6/100*F94,150)</f>
        <v>3.0924</v>
      </c>
      <c r="T94" s="65">
        <f>MIN($T$6/100*F94,200)</f>
        <v>3.8655</v>
      </c>
      <c r="U94" s="65">
        <f>MIN($U$6/100*F94,250)</f>
        <v>5.154</v>
      </c>
      <c r="V94" s="65">
        <v>0.2</v>
      </c>
      <c r="W94" s="65">
        <v>0.2</v>
      </c>
      <c r="X94" s="65">
        <v>0.6</v>
      </c>
      <c r="Y94" s="81">
        <f>IF(AND(D94&lt;49.85,G94&gt;0),$C$2*ABS(G94)/40000,(SUMPRODUCT(--(G94&gt;$S94:$U94),(G94-$S94:$U94),($V94:$X94)))*E94/40000)</f>
        <v>0</v>
      </c>
      <c r="Z94" s="73">
        <f>IF(AND(C94&gt;=50.1,G94&lt;0),($A$2)*ABS(G94)/40000,0)</f>
        <v>0</v>
      </c>
      <c r="AA94" s="73">
        <f>R94+Y94+Z94</f>
        <v>0</v>
      </c>
      <c r="AB94" s="148">
        <f>IF(AA94&gt;=0,AA94,"")</f>
        <v>0</v>
      </c>
      <c r="AC94" s="82" t="str">
        <f>IF(AA94&lt;0,AA94,"")</f>
        <v/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85">
      <c r="A95" s="76">
        <v>0.90625</v>
      </c>
      <c r="B95" s="77">
        <v>0.916666666666667</v>
      </c>
      <c r="C95" s="78">
        <v>49.99</v>
      </c>
      <c r="D95" s="79">
        <f>ROUND(C95,2)</f>
        <v>49.99</v>
      </c>
      <c r="E95" s="65">
        <v>319.67</v>
      </c>
      <c r="F95" s="66">
        <v>25.77</v>
      </c>
      <c r="G95" s="80">
        <v>0</v>
      </c>
      <c r="H95" s="68">
        <f>MAX(G95,-0.12*F95)</f>
        <v>0</v>
      </c>
      <c r="I95" s="68">
        <f>IF(ABS(F95)&lt;=10,0.5,IF(ABS(F95)&lt;=25,1,IF(ABS(F95)&lt;=100,2,10)))</f>
        <v>2</v>
      </c>
      <c r="J95" s="69">
        <f>IF(G95&lt;-I95,1,0)</f>
        <v>0</v>
      </c>
      <c r="K95" s="69">
        <f>IF(J95=J94,K94+J95,0)</f>
        <v>0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0</v>
      </c>
      <c r="S95" s="65">
        <f>MIN($S$6/100*F95,150)</f>
        <v>3.0924</v>
      </c>
      <c r="T95" s="65">
        <f>MIN($T$6/100*F95,200)</f>
        <v>3.8655</v>
      </c>
      <c r="U95" s="65">
        <f>MIN($U$6/100*F95,250)</f>
        <v>5.154</v>
      </c>
      <c r="V95" s="65">
        <v>0.2</v>
      </c>
      <c r="W95" s="65">
        <v>0.2</v>
      </c>
      <c r="X95" s="65">
        <v>0.6</v>
      </c>
      <c r="Y95" s="81">
        <f>IF(AND(D95&lt;49.85,G95&gt;0),$C$2*ABS(G95)/40000,(SUMPRODUCT(--(G95&gt;$S95:$U95),(G95-$S95:$U95),($V95:$X95)))*E95/40000)</f>
        <v>0</v>
      </c>
      <c r="Z95" s="73">
        <f>IF(AND(C95&gt;=50.1,G95&lt;0),($A$2)*ABS(G95)/40000,0)</f>
        <v>0</v>
      </c>
      <c r="AA95" s="73">
        <f>R95+Y95+Z95</f>
        <v>0</v>
      </c>
      <c r="AB95" s="148">
        <f>IF(AA95&gt;=0,AA95,"")</f>
        <v>0</v>
      </c>
      <c r="AC95" s="82" t="str">
        <f>IF(AA95&lt;0,AA95,"")</f>
        <v/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85">
      <c r="A96" s="76">
        <v>0.916666666666667</v>
      </c>
      <c r="B96" s="77">
        <v>0.927083333333334</v>
      </c>
      <c r="C96" s="78">
        <v>49.9</v>
      </c>
      <c r="D96" s="79">
        <f>ROUND(C96,2)</f>
        <v>49.9</v>
      </c>
      <c r="E96" s="65">
        <v>607.87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81">
        <f>IF(AND(D96&lt;49.85,G96&gt;0),$C$2*ABS(G96)/40000,(SUMPRODUCT(--(G96&gt;$S96:$U96),(G96-$S96:$U96),($V96:$X96)))*E96/40000)</f>
        <v>0</v>
      </c>
      <c r="Z96" s="73">
        <f>IF(AND(C96&gt;=50.1,G96&lt;0),($A$2)*ABS(G96)/40000,0)</f>
        <v>0</v>
      </c>
      <c r="AA96" s="73">
        <f>R96+Y96+Z96</f>
        <v>0</v>
      </c>
      <c r="AB96" s="148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85">
      <c r="A97" s="76">
        <v>0.927083333333333</v>
      </c>
      <c r="B97" s="77">
        <v>0.9375</v>
      </c>
      <c r="C97" s="78">
        <v>49.98</v>
      </c>
      <c r="D97" s="79">
        <f>ROUND(C97,2)</f>
        <v>49.98</v>
      </c>
      <c r="E97" s="65">
        <v>351.69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81">
        <f>IF(AND(D97&lt;49.85,G97&gt;0),$C$2*ABS(G97)/40000,(SUMPRODUCT(--(G97&gt;$S97:$U97),(G97-$S97:$U97),($V97:$X97)))*E97/40000)</f>
        <v>0</v>
      </c>
      <c r="Z97" s="73">
        <f>IF(AND(C97&gt;=50.1,G97&lt;0),($A$2)*ABS(G97)/40000,0)</f>
        <v>0</v>
      </c>
      <c r="AA97" s="73">
        <f>R97+Y97+Z97</f>
        <v>0</v>
      </c>
      <c r="AB97" s="148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85">
      <c r="A98" s="76">
        <v>0.9375</v>
      </c>
      <c r="B98" s="77">
        <v>0.947916666666667</v>
      </c>
      <c r="C98" s="78">
        <v>50.02</v>
      </c>
      <c r="D98" s="79">
        <f>ROUND(C98,2)</f>
        <v>50.02</v>
      </c>
      <c r="E98" s="65">
        <v>172.59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81">
        <f>IF(AND(D98&lt;49.85,G98&gt;0),$C$2*ABS(G98)/40000,(SUMPRODUCT(--(G98&gt;$S98:$U98),(G98-$S98:$U98),($V98:$X98)))*E98/40000)</f>
        <v>0</v>
      </c>
      <c r="Z98" s="73">
        <f>IF(AND(C98&gt;=50.1,G98&lt;0),($A$2)*ABS(G98)/40000,0)</f>
        <v>0</v>
      </c>
      <c r="AA98" s="73">
        <f>R98+Y98+Z98</f>
        <v>0</v>
      </c>
      <c r="AB98" s="148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85">
      <c r="A99" s="76">
        <v>0.947916666666667</v>
      </c>
      <c r="B99" s="77">
        <v>0.958333333333334</v>
      </c>
      <c r="C99" s="78">
        <v>50.05</v>
      </c>
      <c r="D99" s="79">
        <f>ROUND(C99,2)</f>
        <v>50.05</v>
      </c>
      <c r="E99" s="65">
        <v>0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81">
        <f>IF(AND(D99&lt;49.85,G99&gt;0),$C$2*ABS(G99)/40000,(SUMPRODUCT(--(G99&gt;$S99:$U99),(G99-$S99:$U99),($V99:$X99)))*E99/40000)</f>
        <v>0</v>
      </c>
      <c r="Z99" s="73">
        <f>IF(AND(C99&gt;=50.1,G99&lt;0),($A$2)*ABS(G99)/40000,0)</f>
        <v>0</v>
      </c>
      <c r="AA99" s="73">
        <f>R99+Y99+Z99</f>
        <v>0</v>
      </c>
      <c r="AB99" s="148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85">
      <c r="A100" s="76">
        <v>0.958333333333333</v>
      </c>
      <c r="B100" s="77">
        <v>0.96875</v>
      </c>
      <c r="C100" s="78">
        <v>50.07</v>
      </c>
      <c r="D100" s="79">
        <f>ROUND(C100,2)</f>
        <v>50.07</v>
      </c>
      <c r="E100" s="65">
        <v>0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81">
        <f>IF(AND(D100&lt;49.85,G100&gt;0),$C$2*ABS(G100)/40000,(SUMPRODUCT(--(G100&gt;$S100:$U100),(G100-$S100:$U100),($V100:$X100)))*E100/40000)</f>
        <v>0</v>
      </c>
      <c r="Z100" s="73">
        <f>IF(AND(C100&gt;=50.1,G100&lt;0),($A$2)*ABS(G100)/40000,0)</f>
        <v>0</v>
      </c>
      <c r="AA100" s="73">
        <f>R100+Y100+Z100</f>
        <v>0</v>
      </c>
      <c r="AB100" s="148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85">
      <c r="A101" s="76">
        <v>0.96875</v>
      </c>
      <c r="B101" s="77">
        <v>0.979166666666667</v>
      </c>
      <c r="C101" s="78">
        <v>50.04</v>
      </c>
      <c r="D101" s="79">
        <f>ROUND(C101,2)</f>
        <v>50.04</v>
      </c>
      <c r="E101" s="65">
        <v>57.53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81">
        <f>IF(AND(D101&lt;49.85,G101&gt;0),$C$2*ABS(G101)/40000,(SUMPRODUCT(--(G101&gt;$S101:$U101),(G101-$S101:$U101),($V101:$X101)))*E101/40000)</f>
        <v>0</v>
      </c>
      <c r="Z101" s="73">
        <f>IF(AND(C101&gt;=50.1,G101&lt;0),($A$2)*ABS(G101)/40000,0)</f>
        <v>0</v>
      </c>
      <c r="AA101" s="73">
        <f>R101+Y101+Z101</f>
        <v>0</v>
      </c>
      <c r="AB101" s="148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85">
      <c r="A102" s="76">
        <v>0.979166666666667</v>
      </c>
      <c r="B102" s="77">
        <v>0.989583333333334</v>
      </c>
      <c r="C102" s="78">
        <v>50.02</v>
      </c>
      <c r="D102" s="79">
        <f>ROUND(C102,2)</f>
        <v>50.02</v>
      </c>
      <c r="E102" s="65">
        <v>172.59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81">
        <f>IF(AND(D102&lt;49.85,G102&gt;0),$C$2*ABS(G102)/40000,(SUMPRODUCT(--(G102&gt;$S102:$U102),(G102-$S102:$U102),($V102:$X102)))*E102/40000)</f>
        <v>0</v>
      </c>
      <c r="Z102" s="73">
        <f>IF(AND(C102&gt;=50.1,G102&lt;0),($A$2)*ABS(G102)/40000,0)</f>
        <v>0</v>
      </c>
      <c r="AA102" s="73">
        <f>R102+Y102+Z102</f>
        <v>0</v>
      </c>
      <c r="AB102" s="148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85">
      <c r="A103" s="101">
        <v>0.989583333333333</v>
      </c>
      <c r="B103" s="102">
        <v>1</v>
      </c>
      <c r="C103" s="103">
        <v>50.02</v>
      </c>
      <c r="D103" s="104">
        <f>ROUND(C103,2)</f>
        <v>50.02</v>
      </c>
      <c r="E103" s="105">
        <v>172.59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11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114">
        <f>IF(AND(D103&lt;49.85,G103&gt;0),$C$2*ABS(G103)/40000,(SUMPRODUCT(--(G103&gt;$S103:$U103),(G103-$S103:$U103),($V103:$X103)))*E103/40000)</f>
        <v>0</v>
      </c>
      <c r="Z103" s="73">
        <f>IF(AND(C103&gt;=50.1,G103&lt;0),($A$2)*ABS(G103)/40000,0)</f>
        <v>0</v>
      </c>
      <c r="AA103" s="113">
        <f>R103+Y103+Z103</f>
        <v>0</v>
      </c>
      <c r="AB103" s="149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49.98968750000001</v>
      </c>
      <c r="D104" s="118">
        <f>ROUND(C104,2)</f>
        <v>49.99</v>
      </c>
      <c r="E104" s="119">
        <f>AVERAGE(E6:E103)</f>
        <v>289.3235416666665</v>
      </c>
      <c r="F104" s="119">
        <f>AVERAGE(F6:F103)</f>
        <v>8.589999999999996</v>
      </c>
      <c r="G104" s="120">
        <f>SUM(G8:G103)/4</f>
        <v>0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0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0</v>
      </c>
      <c r="AB104" s="125">
        <f>SUM(AB8:AB103)</f>
        <v>0</v>
      </c>
      <c r="AC104" s="126">
        <f>SUM(AC8:AC103)</f>
        <v>0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0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57.5294</v>
      </c>
      <c r="AH152" s="92">
        <f>MIN(AG152,$C$2)</f>
        <v>57.5294</v>
      </c>
    </row>
    <row r="153" spans="1:37" customHeight="1" ht="15.75">
      <c r="AE153" s="17"/>
      <c r="AF153" s="143">
        <f>ROUND((AF152-0.01),2)</f>
        <v>50.03</v>
      </c>
      <c r="AG153" s="144">
        <f>2*$A$2/5</f>
        <v>115.0588</v>
      </c>
      <c r="AH153" s="92">
        <f>MIN(AG153,$C$2)</f>
        <v>115.0588</v>
      </c>
    </row>
    <row r="154" spans="1:37" customHeight="1" ht="15.75">
      <c r="AE154" s="17"/>
      <c r="AF154" s="143">
        <f>ROUND((AF153-0.01),2)</f>
        <v>50.02</v>
      </c>
      <c r="AG154" s="144">
        <f>3*$A$2/5</f>
        <v>172.5882</v>
      </c>
      <c r="AH154" s="92">
        <f>MIN(AG154,$C$2)</f>
        <v>172.5882</v>
      </c>
    </row>
    <row r="155" spans="1:37" customHeight="1" ht="15.75">
      <c r="AE155" s="17"/>
      <c r="AF155" s="143">
        <f>ROUND((AF154-0.01),2)</f>
        <v>50.01</v>
      </c>
      <c r="AG155" s="144">
        <f>4*$A$2/5</f>
        <v>230.1176</v>
      </c>
      <c r="AH155" s="92">
        <f>MIN(AG155,$C$2)</f>
        <v>230.1176</v>
      </c>
    </row>
    <row r="156" spans="1:37" customHeight="1" ht="15.75">
      <c r="AE156" s="17"/>
      <c r="AF156" s="143">
        <f>ROUND((AF155-0.01),2)</f>
        <v>50</v>
      </c>
      <c r="AG156" s="144">
        <f>5*$A$2/5</f>
        <v>287.647</v>
      </c>
      <c r="AH156" s="92">
        <f>MIN(AG156,$C$2)</f>
        <v>287.647</v>
      </c>
    </row>
    <row r="157" spans="1:37" customHeight="1" ht="15.75">
      <c r="AE157" s="17"/>
      <c r="AF157" s="143">
        <f>ROUND((AF156-0.01),2)</f>
        <v>49.99</v>
      </c>
      <c r="AG157" s="144">
        <f>50+15*$A$2/16</f>
        <v>319.6690625</v>
      </c>
      <c r="AH157" s="92">
        <f>MIN(AG157,$C$2)</f>
        <v>319.6690625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351.691125</v>
      </c>
      <c r="AH158" s="92">
        <f>MIN(AG158,$C$2)</f>
        <v>351.691125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383.7131875</v>
      </c>
      <c r="AH159" s="92">
        <f>MIN(AG159,$C$2)</f>
        <v>383.7131875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415.73525</v>
      </c>
      <c r="AH160" s="92">
        <f>MIN(AG160,$C$2)</f>
        <v>415.73525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447.7573125</v>
      </c>
      <c r="AH161" s="92">
        <f>MIN(AG161,$C$2)</f>
        <v>447.7573125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479.779375</v>
      </c>
      <c r="AH162" s="92">
        <f>MIN(AG162,$C$2)</f>
        <v>479.779375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511.8014375</v>
      </c>
      <c r="AH163" s="92">
        <f>MIN(AG163,$C$2)</f>
        <v>511.8014375</v>
      </c>
    </row>
    <row r="164" spans="1:37" customHeight="1" ht="15">
      <c r="AE164" s="17"/>
      <c r="AF164" s="143">
        <f>ROUND((AF163-0.01),2)</f>
        <v>49.92</v>
      </c>
      <c r="AG164" s="144">
        <f>400+8*$A$2/16</f>
        <v>543.8235</v>
      </c>
      <c r="AH164" s="145">
        <f>MIN(AG164,$C$2)</f>
        <v>543.8235</v>
      </c>
    </row>
    <row r="165" spans="1:37" customHeight="1" ht="15">
      <c r="AE165" s="17"/>
      <c r="AF165" s="143">
        <f>ROUND((AF164-0.01),2)</f>
        <v>49.91</v>
      </c>
      <c r="AG165" s="144">
        <f>450+7*$A$2/16</f>
        <v>575.8455625</v>
      </c>
      <c r="AH165" s="145">
        <f>MIN(AG165,$C$2)</f>
        <v>575.8455625</v>
      </c>
    </row>
    <row r="166" spans="1:37" customHeight="1" ht="15">
      <c r="AE166" s="17"/>
      <c r="AF166" s="143">
        <f>ROUND((AF165-0.01),2)</f>
        <v>49.9</v>
      </c>
      <c r="AG166" s="144">
        <f>500+6*$A$2/16</f>
        <v>607.867625</v>
      </c>
      <c r="AH166" s="145">
        <f>MIN(AG166,$C$2)</f>
        <v>607.867625</v>
      </c>
    </row>
    <row r="167" spans="1:37" customHeight="1" ht="15">
      <c r="AE167" s="17"/>
      <c r="AF167" s="143">
        <f>ROUND((AF166-0.01),2)</f>
        <v>49.89</v>
      </c>
      <c r="AG167" s="144">
        <f>550+5*$A$2/16</f>
        <v>639.8896875</v>
      </c>
      <c r="AH167" s="145">
        <f>MIN(AG167,$C$2)</f>
        <v>639.8896875</v>
      </c>
    </row>
    <row r="168" spans="1:37" customHeight="1" ht="15">
      <c r="AE168" s="17"/>
      <c r="AF168" s="143">
        <f>ROUND((AF167-0.01),2)</f>
        <v>49.88</v>
      </c>
      <c r="AG168" s="144">
        <f>600+4*$A$2/16</f>
        <v>671.91175</v>
      </c>
      <c r="AH168" s="145">
        <f>MIN(AG168,$C$2)</f>
        <v>671.91175</v>
      </c>
    </row>
    <row r="169" spans="1:37" customHeight="1" ht="15">
      <c r="AE169" s="17"/>
      <c r="AF169" s="143">
        <f>ROUND((AF168-0.01),2)</f>
        <v>49.87</v>
      </c>
      <c r="AG169" s="144">
        <f>650+3*$A$2/16</f>
        <v>703.9338125</v>
      </c>
      <c r="AH169" s="145">
        <f>MIN(AG169,$C$2)</f>
        <v>703.9338125</v>
      </c>
    </row>
    <row r="170" spans="1:37" customHeight="1" ht="15">
      <c r="AE170" s="17"/>
      <c r="AF170" s="143">
        <f>ROUND((AF169-0.01),2)</f>
        <v>49.86</v>
      </c>
      <c r="AG170" s="144">
        <f>700+2*$A$2/16</f>
        <v>735.955875</v>
      </c>
      <c r="AH170" s="145">
        <f>MIN(AG170,$C$2)</f>
        <v>735.955875</v>
      </c>
    </row>
    <row r="171" spans="1:37" customHeight="1" ht="15">
      <c r="AE171" s="17"/>
      <c r="AF171" s="143">
        <f>ROUND((AF170-0.01),2)</f>
        <v>49.85</v>
      </c>
      <c r="AG171" s="144">
        <f>750+1*$A$2/16</f>
        <v>767.9779375000001</v>
      </c>
      <c r="AH171" s="145">
        <f>MIN(AG171,$C$2)</f>
        <v>767.9779375000001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9">
    <cfRule type="cellIs" dxfId="2" priority="193" operator="greaterThan">
      <formula>0</formula>
    </cfRule>
  </conditionalFormatting>
  <conditionalFormatting sqref="L10">
    <cfRule type="cellIs" dxfId="2" priority="194" operator="greaterThan">
      <formula>0</formula>
    </cfRule>
  </conditionalFormatting>
  <conditionalFormatting sqref="L11">
    <cfRule type="cellIs" dxfId="2" priority="195" operator="greaterThan">
      <formula>0</formula>
    </cfRule>
  </conditionalFormatting>
  <conditionalFormatting sqref="L12">
    <cfRule type="cellIs" dxfId="2" priority="196" operator="greaterThan">
      <formula>0</formula>
    </cfRule>
  </conditionalFormatting>
  <conditionalFormatting sqref="L13">
    <cfRule type="cellIs" dxfId="2" priority="197" operator="greaterThan">
      <formula>0</formula>
    </cfRule>
  </conditionalFormatting>
  <conditionalFormatting sqref="L14">
    <cfRule type="cellIs" dxfId="2" priority="198" operator="greaterThan">
      <formula>0</formula>
    </cfRule>
  </conditionalFormatting>
  <conditionalFormatting sqref="L15">
    <cfRule type="cellIs" dxfId="2" priority="199" operator="greaterThan">
      <formula>0</formula>
    </cfRule>
  </conditionalFormatting>
  <conditionalFormatting sqref="L16">
    <cfRule type="cellIs" dxfId="2" priority="200" operator="greaterThan">
      <formula>0</formula>
    </cfRule>
  </conditionalFormatting>
  <conditionalFormatting sqref="L17">
    <cfRule type="cellIs" dxfId="2" priority="201" operator="greaterThan">
      <formula>0</formula>
    </cfRule>
  </conditionalFormatting>
  <conditionalFormatting sqref="L18">
    <cfRule type="cellIs" dxfId="2" priority="202" operator="greaterThan">
      <formula>0</formula>
    </cfRule>
  </conditionalFormatting>
  <conditionalFormatting sqref="L19">
    <cfRule type="cellIs" dxfId="2" priority="203" operator="greaterThan">
      <formula>0</formula>
    </cfRule>
  </conditionalFormatting>
  <conditionalFormatting sqref="L20">
    <cfRule type="cellIs" dxfId="2" priority="204" operator="greaterThan">
      <formula>0</formula>
    </cfRule>
  </conditionalFormatting>
  <conditionalFormatting sqref="L21">
    <cfRule type="cellIs" dxfId="2" priority="205" operator="greaterThan">
      <formula>0</formula>
    </cfRule>
  </conditionalFormatting>
  <conditionalFormatting sqref="L22">
    <cfRule type="cellIs" dxfId="2" priority="206" operator="greaterThan">
      <formula>0</formula>
    </cfRule>
  </conditionalFormatting>
  <conditionalFormatting sqref="L23">
    <cfRule type="cellIs" dxfId="2" priority="207" operator="greaterThan">
      <formula>0</formula>
    </cfRule>
  </conditionalFormatting>
  <conditionalFormatting sqref="L24">
    <cfRule type="cellIs" dxfId="2" priority="208" operator="greaterThan">
      <formula>0</formula>
    </cfRule>
  </conditionalFormatting>
  <conditionalFormatting sqref="L25">
    <cfRule type="cellIs" dxfId="2" priority="209" operator="greaterThan">
      <formula>0</formula>
    </cfRule>
  </conditionalFormatting>
  <conditionalFormatting sqref="L26">
    <cfRule type="cellIs" dxfId="2" priority="210" operator="greaterThan">
      <formula>0</formula>
    </cfRule>
  </conditionalFormatting>
  <conditionalFormatting sqref="L27">
    <cfRule type="cellIs" dxfId="2" priority="211" operator="greaterThan">
      <formula>0</formula>
    </cfRule>
  </conditionalFormatting>
  <conditionalFormatting sqref="L28">
    <cfRule type="cellIs" dxfId="2" priority="212" operator="greaterThan">
      <formula>0</formula>
    </cfRule>
  </conditionalFormatting>
  <conditionalFormatting sqref="L29">
    <cfRule type="cellIs" dxfId="2" priority="213" operator="greaterThan">
      <formula>0</formula>
    </cfRule>
  </conditionalFormatting>
  <conditionalFormatting sqref="L30">
    <cfRule type="cellIs" dxfId="2" priority="214" operator="greaterThan">
      <formula>0</formula>
    </cfRule>
  </conditionalFormatting>
  <conditionalFormatting sqref="L31">
    <cfRule type="cellIs" dxfId="2" priority="215" operator="greaterThan">
      <formula>0</formula>
    </cfRule>
  </conditionalFormatting>
  <conditionalFormatting sqref="L32">
    <cfRule type="cellIs" dxfId="2" priority="216" operator="greaterThan">
      <formula>0</formula>
    </cfRule>
  </conditionalFormatting>
  <conditionalFormatting sqref="L33">
    <cfRule type="cellIs" dxfId="2" priority="217" operator="greaterThan">
      <formula>0</formula>
    </cfRule>
  </conditionalFormatting>
  <conditionalFormatting sqref="L34">
    <cfRule type="cellIs" dxfId="2" priority="218" operator="greaterThan">
      <formula>0</formula>
    </cfRule>
  </conditionalFormatting>
  <conditionalFormatting sqref="L35">
    <cfRule type="cellIs" dxfId="2" priority="219" operator="greaterThan">
      <formula>0</formula>
    </cfRule>
  </conditionalFormatting>
  <conditionalFormatting sqref="L36">
    <cfRule type="cellIs" dxfId="2" priority="220" operator="greaterThan">
      <formula>0</formula>
    </cfRule>
  </conditionalFormatting>
  <conditionalFormatting sqref="L37">
    <cfRule type="cellIs" dxfId="2" priority="221" operator="greaterThan">
      <formula>0</formula>
    </cfRule>
  </conditionalFormatting>
  <conditionalFormatting sqref="L38">
    <cfRule type="cellIs" dxfId="2" priority="222" operator="greaterThan">
      <formula>0</formula>
    </cfRule>
  </conditionalFormatting>
  <conditionalFormatting sqref="L39">
    <cfRule type="cellIs" dxfId="2" priority="223" operator="greaterThan">
      <formula>0</formula>
    </cfRule>
  </conditionalFormatting>
  <conditionalFormatting sqref="L40">
    <cfRule type="cellIs" dxfId="2" priority="224" operator="greaterThan">
      <formula>0</formula>
    </cfRule>
  </conditionalFormatting>
  <conditionalFormatting sqref="L41">
    <cfRule type="cellIs" dxfId="2" priority="225" operator="greaterThan">
      <formula>0</formula>
    </cfRule>
  </conditionalFormatting>
  <conditionalFormatting sqref="L42">
    <cfRule type="cellIs" dxfId="2" priority="226" operator="greaterThan">
      <formula>0</formula>
    </cfRule>
  </conditionalFormatting>
  <conditionalFormatting sqref="L43">
    <cfRule type="cellIs" dxfId="2" priority="227" operator="greaterThan">
      <formula>0</formula>
    </cfRule>
  </conditionalFormatting>
  <conditionalFormatting sqref="L44">
    <cfRule type="cellIs" dxfId="2" priority="228" operator="greaterThan">
      <formula>0</formula>
    </cfRule>
  </conditionalFormatting>
  <conditionalFormatting sqref="L45">
    <cfRule type="cellIs" dxfId="2" priority="229" operator="greaterThan">
      <formula>0</formula>
    </cfRule>
  </conditionalFormatting>
  <conditionalFormatting sqref="L46">
    <cfRule type="cellIs" dxfId="2" priority="230" operator="greaterThan">
      <formula>0</formula>
    </cfRule>
  </conditionalFormatting>
  <conditionalFormatting sqref="L47">
    <cfRule type="cellIs" dxfId="2" priority="231" operator="greaterThan">
      <formula>0</formula>
    </cfRule>
  </conditionalFormatting>
  <conditionalFormatting sqref="L48">
    <cfRule type="cellIs" dxfId="2" priority="232" operator="greaterThan">
      <formula>0</formula>
    </cfRule>
  </conditionalFormatting>
  <conditionalFormatting sqref="L49">
    <cfRule type="cellIs" dxfId="2" priority="233" operator="greaterThan">
      <formula>0</formula>
    </cfRule>
  </conditionalFormatting>
  <conditionalFormatting sqref="L50">
    <cfRule type="cellIs" dxfId="2" priority="234" operator="greaterThan">
      <formula>0</formula>
    </cfRule>
  </conditionalFormatting>
  <conditionalFormatting sqref="L51">
    <cfRule type="cellIs" dxfId="2" priority="235" operator="greaterThan">
      <formula>0</formula>
    </cfRule>
  </conditionalFormatting>
  <conditionalFormatting sqref="L52">
    <cfRule type="cellIs" dxfId="2" priority="236" operator="greaterThan">
      <formula>0</formula>
    </cfRule>
  </conditionalFormatting>
  <conditionalFormatting sqref="L53">
    <cfRule type="cellIs" dxfId="2" priority="237" operator="greaterThan">
      <formula>0</formula>
    </cfRule>
  </conditionalFormatting>
  <conditionalFormatting sqref="L54">
    <cfRule type="cellIs" dxfId="2" priority="238" operator="greaterThan">
      <formula>0</formula>
    </cfRule>
  </conditionalFormatting>
  <conditionalFormatting sqref="L55">
    <cfRule type="cellIs" dxfId="2" priority="239" operator="greaterThan">
      <formula>0</formula>
    </cfRule>
  </conditionalFormatting>
  <conditionalFormatting sqref="L56">
    <cfRule type="cellIs" dxfId="2" priority="240" operator="greaterThan">
      <formula>0</formula>
    </cfRule>
  </conditionalFormatting>
  <conditionalFormatting sqref="L57">
    <cfRule type="cellIs" dxfId="2" priority="241" operator="greaterThan">
      <formula>0</formula>
    </cfRule>
  </conditionalFormatting>
  <conditionalFormatting sqref="L58">
    <cfRule type="cellIs" dxfId="2" priority="242" operator="greaterThan">
      <formula>0</formula>
    </cfRule>
  </conditionalFormatting>
  <conditionalFormatting sqref="L59">
    <cfRule type="cellIs" dxfId="2" priority="243" operator="greaterThan">
      <formula>0</formula>
    </cfRule>
  </conditionalFormatting>
  <conditionalFormatting sqref="L60">
    <cfRule type="cellIs" dxfId="2" priority="244" operator="greaterThan">
      <formula>0</formula>
    </cfRule>
  </conditionalFormatting>
  <conditionalFormatting sqref="L61">
    <cfRule type="cellIs" dxfId="2" priority="245" operator="greaterThan">
      <formula>0</formula>
    </cfRule>
  </conditionalFormatting>
  <conditionalFormatting sqref="L62">
    <cfRule type="cellIs" dxfId="2" priority="246" operator="greaterThan">
      <formula>0</formula>
    </cfRule>
  </conditionalFormatting>
  <conditionalFormatting sqref="L63">
    <cfRule type="cellIs" dxfId="2" priority="247" operator="greaterThan">
      <formula>0</formula>
    </cfRule>
  </conditionalFormatting>
  <conditionalFormatting sqref="L64">
    <cfRule type="cellIs" dxfId="2" priority="248" operator="greaterThan">
      <formula>0</formula>
    </cfRule>
  </conditionalFormatting>
  <conditionalFormatting sqref="L65">
    <cfRule type="cellIs" dxfId="2" priority="249" operator="greaterThan">
      <formula>0</formula>
    </cfRule>
  </conditionalFormatting>
  <conditionalFormatting sqref="L66">
    <cfRule type="cellIs" dxfId="2" priority="250" operator="greaterThan">
      <formula>0</formula>
    </cfRule>
  </conditionalFormatting>
  <conditionalFormatting sqref="L67">
    <cfRule type="cellIs" dxfId="2" priority="251" operator="greaterThan">
      <formula>0</formula>
    </cfRule>
  </conditionalFormatting>
  <conditionalFormatting sqref="L68">
    <cfRule type="cellIs" dxfId="2" priority="252" operator="greaterThan">
      <formula>0</formula>
    </cfRule>
  </conditionalFormatting>
  <conditionalFormatting sqref="L69">
    <cfRule type="cellIs" dxfId="2" priority="253" operator="greaterThan">
      <formula>0</formula>
    </cfRule>
  </conditionalFormatting>
  <conditionalFormatting sqref="L70">
    <cfRule type="cellIs" dxfId="2" priority="254" operator="greaterThan">
      <formula>0</formula>
    </cfRule>
  </conditionalFormatting>
  <conditionalFormatting sqref="L71">
    <cfRule type="cellIs" dxfId="2" priority="255" operator="greaterThan">
      <formula>0</formula>
    </cfRule>
  </conditionalFormatting>
  <conditionalFormatting sqref="L72">
    <cfRule type="cellIs" dxfId="2" priority="256" operator="greaterThan">
      <formula>0</formula>
    </cfRule>
  </conditionalFormatting>
  <conditionalFormatting sqref="L73">
    <cfRule type="cellIs" dxfId="2" priority="257" operator="greaterThan">
      <formula>0</formula>
    </cfRule>
  </conditionalFormatting>
  <conditionalFormatting sqref="L74">
    <cfRule type="cellIs" dxfId="2" priority="258" operator="greaterThan">
      <formula>0</formula>
    </cfRule>
  </conditionalFormatting>
  <conditionalFormatting sqref="L75">
    <cfRule type="cellIs" dxfId="2" priority="259" operator="greaterThan">
      <formula>0</formula>
    </cfRule>
  </conditionalFormatting>
  <conditionalFormatting sqref="L76">
    <cfRule type="cellIs" dxfId="2" priority="260" operator="greaterThan">
      <formula>0</formula>
    </cfRule>
  </conditionalFormatting>
  <conditionalFormatting sqref="L77">
    <cfRule type="cellIs" dxfId="2" priority="261" operator="greaterThan">
      <formula>0</formula>
    </cfRule>
  </conditionalFormatting>
  <conditionalFormatting sqref="L78">
    <cfRule type="cellIs" dxfId="2" priority="262" operator="greaterThan">
      <formula>0</formula>
    </cfRule>
  </conditionalFormatting>
  <conditionalFormatting sqref="L79">
    <cfRule type="cellIs" dxfId="2" priority="263" operator="greaterThan">
      <formula>0</formula>
    </cfRule>
  </conditionalFormatting>
  <conditionalFormatting sqref="L80">
    <cfRule type="cellIs" dxfId="2" priority="264" operator="greaterThan">
      <formula>0</formula>
    </cfRule>
  </conditionalFormatting>
  <conditionalFormatting sqref="L81">
    <cfRule type="cellIs" dxfId="2" priority="265" operator="greaterThan">
      <formula>0</formula>
    </cfRule>
  </conditionalFormatting>
  <conditionalFormatting sqref="L82">
    <cfRule type="cellIs" dxfId="2" priority="266" operator="greaterThan">
      <formula>0</formula>
    </cfRule>
  </conditionalFormatting>
  <conditionalFormatting sqref="L83">
    <cfRule type="cellIs" dxfId="2" priority="267" operator="greaterThan">
      <formula>0</formula>
    </cfRule>
  </conditionalFormatting>
  <conditionalFormatting sqref="L84">
    <cfRule type="cellIs" dxfId="2" priority="268" operator="greaterThan">
      <formula>0</formula>
    </cfRule>
  </conditionalFormatting>
  <conditionalFormatting sqref="L85">
    <cfRule type="cellIs" dxfId="2" priority="269" operator="greaterThan">
      <formula>0</formula>
    </cfRule>
  </conditionalFormatting>
  <conditionalFormatting sqref="L86">
    <cfRule type="cellIs" dxfId="2" priority="270" operator="greaterThan">
      <formula>0</formula>
    </cfRule>
  </conditionalFormatting>
  <conditionalFormatting sqref="L87">
    <cfRule type="cellIs" dxfId="2" priority="271" operator="greaterThan">
      <formula>0</formula>
    </cfRule>
  </conditionalFormatting>
  <conditionalFormatting sqref="L88">
    <cfRule type="cellIs" dxfId="2" priority="272" operator="greaterThan">
      <formula>0</formula>
    </cfRule>
  </conditionalFormatting>
  <conditionalFormatting sqref="L89">
    <cfRule type="cellIs" dxfId="2" priority="273" operator="greaterThan">
      <formula>0</formula>
    </cfRule>
  </conditionalFormatting>
  <conditionalFormatting sqref="L90">
    <cfRule type="cellIs" dxfId="2" priority="274" operator="greaterThan">
      <formula>0</formula>
    </cfRule>
  </conditionalFormatting>
  <conditionalFormatting sqref="L91">
    <cfRule type="cellIs" dxfId="2" priority="275" operator="greaterThan">
      <formula>0</formula>
    </cfRule>
  </conditionalFormatting>
  <conditionalFormatting sqref="L92">
    <cfRule type="cellIs" dxfId="2" priority="276" operator="greaterThan">
      <formula>0</formula>
    </cfRule>
  </conditionalFormatting>
  <conditionalFormatting sqref="L93">
    <cfRule type="cellIs" dxfId="2" priority="277" operator="greaterThan">
      <formula>0</formula>
    </cfRule>
  </conditionalFormatting>
  <conditionalFormatting sqref="L94">
    <cfRule type="cellIs" dxfId="2" priority="278" operator="greaterThan">
      <formula>0</formula>
    </cfRule>
  </conditionalFormatting>
  <conditionalFormatting sqref="L95">
    <cfRule type="cellIs" dxfId="2" priority="279" operator="greaterThan">
      <formula>0</formula>
    </cfRule>
  </conditionalFormatting>
  <conditionalFormatting sqref="L96">
    <cfRule type="cellIs" dxfId="2" priority="280" operator="greaterThan">
      <formula>0</formula>
    </cfRule>
  </conditionalFormatting>
  <conditionalFormatting sqref="L97">
    <cfRule type="cellIs" dxfId="2" priority="281" operator="greaterThan">
      <formula>0</formula>
    </cfRule>
  </conditionalFormatting>
  <conditionalFormatting sqref="L98">
    <cfRule type="cellIs" dxfId="2" priority="282" operator="greaterThan">
      <formula>0</formula>
    </cfRule>
  </conditionalFormatting>
  <conditionalFormatting sqref="L99">
    <cfRule type="cellIs" dxfId="2" priority="283" operator="greaterThan">
      <formula>0</formula>
    </cfRule>
  </conditionalFormatting>
  <conditionalFormatting sqref="L100">
    <cfRule type="cellIs" dxfId="2" priority="284" operator="greaterThan">
      <formula>0</formula>
    </cfRule>
  </conditionalFormatting>
  <conditionalFormatting sqref="L101">
    <cfRule type="cellIs" dxfId="2" priority="285" operator="greaterThan">
      <formula>0</formula>
    </cfRule>
  </conditionalFormatting>
  <conditionalFormatting sqref="L102">
    <cfRule type="cellIs" dxfId="2" priority="286" operator="greaterThan">
      <formula>0</formula>
    </cfRule>
  </conditionalFormatting>
  <conditionalFormatting sqref="L103">
    <cfRule type="cellIs" dxfId="2" priority="287" operator="greaterThan">
      <formula>0</formula>
    </cfRule>
  </conditionalFormatting>
  <conditionalFormatting sqref="L104">
    <cfRule type="cellIs" dxfId="2" priority="288" operator="greaterThan">
      <formula>0</formula>
    </cfRule>
  </conditionalFormatting>
  <conditionalFormatting sqref="O9">
    <cfRule type="cellIs" dxfId="2" priority="289" operator="greaterThan">
      <formula>0</formula>
    </cfRule>
  </conditionalFormatting>
  <conditionalFormatting sqref="O9">
    <cfRule type="cellIs" dxfId="2" priority="290" operator="greaterThan">
      <formula>0</formula>
    </cfRule>
  </conditionalFormatting>
  <conditionalFormatting sqref="O10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1">
    <cfRule type="cellIs" dxfId="2" priority="294" operator="greaterThan">
      <formula>0</formula>
    </cfRule>
  </conditionalFormatting>
  <conditionalFormatting sqref="O12">
    <cfRule type="cellIs" dxfId="2" priority="295" operator="greaterThan">
      <formula>0</formula>
    </cfRule>
  </conditionalFormatting>
  <conditionalFormatting sqref="O12">
    <cfRule type="cellIs" dxfId="2" priority="296" operator="greaterThan">
      <formula>0</formula>
    </cfRule>
  </conditionalFormatting>
  <conditionalFormatting sqref="O13">
    <cfRule type="cellIs" dxfId="2" priority="297" operator="greaterThan">
      <formula>0</formula>
    </cfRule>
  </conditionalFormatting>
  <conditionalFormatting sqref="O13">
    <cfRule type="cellIs" dxfId="2" priority="298" operator="greaterThan">
      <formula>0</formula>
    </cfRule>
  </conditionalFormatting>
  <conditionalFormatting sqref="O14">
    <cfRule type="cellIs" dxfId="2" priority="299" operator="greaterThan">
      <formula>0</formula>
    </cfRule>
  </conditionalFormatting>
  <conditionalFormatting sqref="O14">
    <cfRule type="cellIs" dxfId="2" priority="300" operator="greaterThan">
      <formula>0</formula>
    </cfRule>
  </conditionalFormatting>
  <conditionalFormatting sqref="O15">
    <cfRule type="cellIs" dxfId="2" priority="301" operator="greaterThan">
      <formula>0</formula>
    </cfRule>
  </conditionalFormatting>
  <conditionalFormatting sqref="O15">
    <cfRule type="cellIs" dxfId="2" priority="302" operator="greaterThan">
      <formula>0</formula>
    </cfRule>
  </conditionalFormatting>
  <conditionalFormatting sqref="O16">
    <cfRule type="cellIs" dxfId="2" priority="303" operator="greaterThan">
      <formula>0</formula>
    </cfRule>
  </conditionalFormatting>
  <conditionalFormatting sqref="O16">
    <cfRule type="cellIs" dxfId="2" priority="304" operator="greaterThan">
      <formula>0</formula>
    </cfRule>
  </conditionalFormatting>
  <conditionalFormatting sqref="O17">
    <cfRule type="cellIs" dxfId="2" priority="305" operator="greaterThan">
      <formula>0</formula>
    </cfRule>
  </conditionalFormatting>
  <conditionalFormatting sqref="O17">
    <cfRule type="cellIs" dxfId="2" priority="306" operator="greaterThan">
      <formula>0</formula>
    </cfRule>
  </conditionalFormatting>
  <conditionalFormatting sqref="O18">
    <cfRule type="cellIs" dxfId="2" priority="307" operator="greaterThan">
      <formula>0</formula>
    </cfRule>
  </conditionalFormatting>
  <conditionalFormatting sqref="O18">
    <cfRule type="cellIs" dxfId="2" priority="308" operator="greaterThan">
      <formula>0</formula>
    </cfRule>
  </conditionalFormatting>
  <conditionalFormatting sqref="O19">
    <cfRule type="cellIs" dxfId="2" priority="309" operator="greaterThan">
      <formula>0</formula>
    </cfRule>
  </conditionalFormatting>
  <conditionalFormatting sqref="O19">
    <cfRule type="cellIs" dxfId="2" priority="310" operator="greaterThan">
      <formula>0</formula>
    </cfRule>
  </conditionalFormatting>
  <conditionalFormatting sqref="O20">
    <cfRule type="cellIs" dxfId="2" priority="311" operator="greaterThan">
      <formula>0</formula>
    </cfRule>
  </conditionalFormatting>
  <conditionalFormatting sqref="O20">
    <cfRule type="cellIs" dxfId="2" priority="312" operator="greaterThan">
      <formula>0</formula>
    </cfRule>
  </conditionalFormatting>
  <conditionalFormatting sqref="O21">
    <cfRule type="cellIs" dxfId="2" priority="313" operator="greaterThan">
      <formula>0</formula>
    </cfRule>
  </conditionalFormatting>
  <conditionalFormatting sqref="O21">
    <cfRule type="cellIs" dxfId="2" priority="314" operator="greaterThan">
      <formula>0</formula>
    </cfRule>
  </conditionalFormatting>
  <conditionalFormatting sqref="O22">
    <cfRule type="cellIs" dxfId="2" priority="315" operator="greaterThan">
      <formula>0</formula>
    </cfRule>
  </conditionalFormatting>
  <conditionalFormatting sqref="O22">
    <cfRule type="cellIs" dxfId="2" priority="316" operator="greaterThan">
      <formula>0</formula>
    </cfRule>
  </conditionalFormatting>
  <conditionalFormatting sqref="O23">
    <cfRule type="cellIs" dxfId="2" priority="317" operator="greaterThan">
      <formula>0</formula>
    </cfRule>
  </conditionalFormatting>
  <conditionalFormatting sqref="O23">
    <cfRule type="cellIs" dxfId="2" priority="318" operator="greaterThan">
      <formula>0</formula>
    </cfRule>
  </conditionalFormatting>
  <conditionalFormatting sqref="O24">
    <cfRule type="cellIs" dxfId="2" priority="319" operator="greaterThan">
      <formula>0</formula>
    </cfRule>
  </conditionalFormatting>
  <conditionalFormatting sqref="O24">
    <cfRule type="cellIs" dxfId="2" priority="320" operator="greaterThan">
      <formula>0</formula>
    </cfRule>
  </conditionalFormatting>
  <conditionalFormatting sqref="O25">
    <cfRule type="cellIs" dxfId="2" priority="321" operator="greaterThan">
      <formula>0</formula>
    </cfRule>
  </conditionalFormatting>
  <conditionalFormatting sqref="O25">
    <cfRule type="cellIs" dxfId="2" priority="322" operator="greaterThan">
      <formula>0</formula>
    </cfRule>
  </conditionalFormatting>
  <conditionalFormatting sqref="O26">
    <cfRule type="cellIs" dxfId="2" priority="323" operator="greaterThan">
      <formula>0</formula>
    </cfRule>
  </conditionalFormatting>
  <conditionalFormatting sqref="O26">
    <cfRule type="cellIs" dxfId="2" priority="324" operator="greaterThan">
      <formula>0</formula>
    </cfRule>
  </conditionalFormatting>
  <conditionalFormatting sqref="O27">
    <cfRule type="cellIs" dxfId="2" priority="325" operator="greaterThan">
      <formula>0</formula>
    </cfRule>
  </conditionalFormatting>
  <conditionalFormatting sqref="O27">
    <cfRule type="cellIs" dxfId="2" priority="326" operator="greaterThan">
      <formula>0</formula>
    </cfRule>
  </conditionalFormatting>
  <conditionalFormatting sqref="O28">
    <cfRule type="cellIs" dxfId="2" priority="327" operator="greaterThan">
      <formula>0</formula>
    </cfRule>
  </conditionalFormatting>
  <conditionalFormatting sqref="O28">
    <cfRule type="cellIs" dxfId="2" priority="328" operator="greaterThan">
      <formula>0</formula>
    </cfRule>
  </conditionalFormatting>
  <conditionalFormatting sqref="O29">
    <cfRule type="cellIs" dxfId="2" priority="329" operator="greaterThan">
      <formula>0</formula>
    </cfRule>
  </conditionalFormatting>
  <conditionalFormatting sqref="O29">
    <cfRule type="cellIs" dxfId="2" priority="330" operator="greaterThan">
      <formula>0</formula>
    </cfRule>
  </conditionalFormatting>
  <conditionalFormatting sqref="O30">
    <cfRule type="cellIs" dxfId="2" priority="331" operator="greaterThan">
      <formula>0</formula>
    </cfRule>
  </conditionalFormatting>
  <conditionalFormatting sqref="O30">
    <cfRule type="cellIs" dxfId="2" priority="332" operator="greaterThan">
      <formula>0</formula>
    </cfRule>
  </conditionalFormatting>
  <conditionalFormatting sqref="O31">
    <cfRule type="cellIs" dxfId="2" priority="333" operator="greaterThan">
      <formula>0</formula>
    </cfRule>
  </conditionalFormatting>
  <conditionalFormatting sqref="O31">
    <cfRule type="cellIs" dxfId="2" priority="334" operator="greaterThan">
      <formula>0</formula>
    </cfRule>
  </conditionalFormatting>
  <conditionalFormatting sqref="O32">
    <cfRule type="cellIs" dxfId="2" priority="335" operator="greaterThan">
      <formula>0</formula>
    </cfRule>
  </conditionalFormatting>
  <conditionalFormatting sqref="O32">
    <cfRule type="cellIs" dxfId="2" priority="336" operator="greaterThan">
      <formula>0</formula>
    </cfRule>
  </conditionalFormatting>
  <conditionalFormatting sqref="O33">
    <cfRule type="cellIs" dxfId="2" priority="337" operator="greaterThan">
      <formula>0</formula>
    </cfRule>
  </conditionalFormatting>
  <conditionalFormatting sqref="O33">
    <cfRule type="cellIs" dxfId="2" priority="338" operator="greaterThan">
      <formula>0</formula>
    </cfRule>
  </conditionalFormatting>
  <conditionalFormatting sqref="O34">
    <cfRule type="cellIs" dxfId="2" priority="339" operator="greaterThan">
      <formula>0</formula>
    </cfRule>
  </conditionalFormatting>
  <conditionalFormatting sqref="O34">
    <cfRule type="cellIs" dxfId="2" priority="340" operator="greaterThan">
      <formula>0</formula>
    </cfRule>
  </conditionalFormatting>
  <conditionalFormatting sqref="O35">
    <cfRule type="cellIs" dxfId="2" priority="341" operator="greaterThan">
      <formula>0</formula>
    </cfRule>
  </conditionalFormatting>
  <conditionalFormatting sqref="O35">
    <cfRule type="cellIs" dxfId="2" priority="342" operator="greaterThan">
      <formula>0</formula>
    </cfRule>
  </conditionalFormatting>
  <conditionalFormatting sqref="O36">
    <cfRule type="cellIs" dxfId="2" priority="343" operator="greaterThan">
      <formula>0</formula>
    </cfRule>
  </conditionalFormatting>
  <conditionalFormatting sqref="O36">
    <cfRule type="cellIs" dxfId="2" priority="344" operator="greaterThan">
      <formula>0</formula>
    </cfRule>
  </conditionalFormatting>
  <conditionalFormatting sqref="O37">
    <cfRule type="cellIs" dxfId="2" priority="345" operator="greaterThan">
      <formula>0</formula>
    </cfRule>
  </conditionalFormatting>
  <conditionalFormatting sqref="O37">
    <cfRule type="cellIs" dxfId="2" priority="346" operator="greaterThan">
      <formula>0</formula>
    </cfRule>
  </conditionalFormatting>
  <conditionalFormatting sqref="O38">
    <cfRule type="cellIs" dxfId="2" priority="347" operator="greaterThan">
      <formula>0</formula>
    </cfRule>
  </conditionalFormatting>
  <conditionalFormatting sqref="O38">
    <cfRule type="cellIs" dxfId="2" priority="348" operator="greaterThan">
      <formula>0</formula>
    </cfRule>
  </conditionalFormatting>
  <conditionalFormatting sqref="O39">
    <cfRule type="cellIs" dxfId="2" priority="349" operator="greaterThan">
      <formula>0</formula>
    </cfRule>
  </conditionalFormatting>
  <conditionalFormatting sqref="O39">
    <cfRule type="cellIs" dxfId="2" priority="350" operator="greaterThan">
      <formula>0</formula>
    </cfRule>
  </conditionalFormatting>
  <conditionalFormatting sqref="O40">
    <cfRule type="cellIs" dxfId="2" priority="351" operator="greaterThan">
      <formula>0</formula>
    </cfRule>
  </conditionalFormatting>
  <conditionalFormatting sqref="O40">
    <cfRule type="cellIs" dxfId="2" priority="352" operator="greaterThan">
      <formula>0</formula>
    </cfRule>
  </conditionalFormatting>
  <conditionalFormatting sqref="O41">
    <cfRule type="cellIs" dxfId="2" priority="353" operator="greaterThan">
      <formula>0</formula>
    </cfRule>
  </conditionalFormatting>
  <conditionalFormatting sqref="O41">
    <cfRule type="cellIs" dxfId="2" priority="354" operator="greaterThan">
      <formula>0</formula>
    </cfRule>
  </conditionalFormatting>
  <conditionalFormatting sqref="O42">
    <cfRule type="cellIs" dxfId="2" priority="355" operator="greaterThan">
      <formula>0</formula>
    </cfRule>
  </conditionalFormatting>
  <conditionalFormatting sqref="O42">
    <cfRule type="cellIs" dxfId="2" priority="356" operator="greaterThan">
      <formula>0</formula>
    </cfRule>
  </conditionalFormatting>
  <conditionalFormatting sqref="O43">
    <cfRule type="cellIs" dxfId="2" priority="357" operator="greaterThan">
      <formula>0</formula>
    </cfRule>
  </conditionalFormatting>
  <conditionalFormatting sqref="O43">
    <cfRule type="cellIs" dxfId="2" priority="358" operator="greaterThan">
      <formula>0</formula>
    </cfRule>
  </conditionalFormatting>
  <conditionalFormatting sqref="O44">
    <cfRule type="cellIs" dxfId="2" priority="359" operator="greaterThan">
      <formula>0</formula>
    </cfRule>
  </conditionalFormatting>
  <conditionalFormatting sqref="O44">
    <cfRule type="cellIs" dxfId="2" priority="360" operator="greaterThan">
      <formula>0</formula>
    </cfRule>
  </conditionalFormatting>
  <conditionalFormatting sqref="O45">
    <cfRule type="cellIs" dxfId="2" priority="361" operator="greaterThan">
      <formula>0</formula>
    </cfRule>
  </conditionalFormatting>
  <conditionalFormatting sqref="O45">
    <cfRule type="cellIs" dxfId="2" priority="362" operator="greaterThan">
      <formula>0</formula>
    </cfRule>
  </conditionalFormatting>
  <conditionalFormatting sqref="O46">
    <cfRule type="cellIs" dxfId="2" priority="363" operator="greaterThan">
      <formula>0</formula>
    </cfRule>
  </conditionalFormatting>
  <conditionalFormatting sqref="O46">
    <cfRule type="cellIs" dxfId="2" priority="364" operator="greaterThan">
      <formula>0</formula>
    </cfRule>
  </conditionalFormatting>
  <conditionalFormatting sqref="O47">
    <cfRule type="cellIs" dxfId="2" priority="365" operator="greaterThan">
      <formula>0</formula>
    </cfRule>
  </conditionalFormatting>
  <conditionalFormatting sqref="O47">
    <cfRule type="cellIs" dxfId="2" priority="366" operator="greaterThan">
      <formula>0</formula>
    </cfRule>
  </conditionalFormatting>
  <conditionalFormatting sqref="O48">
    <cfRule type="cellIs" dxfId="2" priority="367" operator="greaterThan">
      <formula>0</formula>
    </cfRule>
  </conditionalFormatting>
  <conditionalFormatting sqref="O48">
    <cfRule type="cellIs" dxfId="2" priority="368" operator="greaterThan">
      <formula>0</formula>
    </cfRule>
  </conditionalFormatting>
  <conditionalFormatting sqref="O49">
    <cfRule type="cellIs" dxfId="2" priority="369" operator="greaterThan">
      <formula>0</formula>
    </cfRule>
  </conditionalFormatting>
  <conditionalFormatting sqref="O49">
    <cfRule type="cellIs" dxfId="2" priority="370" operator="greaterThan">
      <formula>0</formula>
    </cfRule>
  </conditionalFormatting>
  <conditionalFormatting sqref="O50">
    <cfRule type="cellIs" dxfId="2" priority="371" operator="greaterThan">
      <formula>0</formula>
    </cfRule>
  </conditionalFormatting>
  <conditionalFormatting sqref="O50">
    <cfRule type="cellIs" dxfId="2" priority="372" operator="greaterThan">
      <formula>0</formula>
    </cfRule>
  </conditionalFormatting>
  <conditionalFormatting sqref="O51">
    <cfRule type="cellIs" dxfId="2" priority="373" operator="greaterThan">
      <formula>0</formula>
    </cfRule>
  </conditionalFormatting>
  <conditionalFormatting sqref="O51">
    <cfRule type="cellIs" dxfId="2" priority="374" operator="greaterThan">
      <formula>0</formula>
    </cfRule>
  </conditionalFormatting>
  <conditionalFormatting sqref="O52">
    <cfRule type="cellIs" dxfId="2" priority="375" operator="greaterThan">
      <formula>0</formula>
    </cfRule>
  </conditionalFormatting>
  <conditionalFormatting sqref="O52">
    <cfRule type="cellIs" dxfId="2" priority="376" operator="greaterThan">
      <formula>0</formula>
    </cfRule>
  </conditionalFormatting>
  <conditionalFormatting sqref="O53">
    <cfRule type="cellIs" dxfId="2" priority="377" operator="greaterThan">
      <formula>0</formula>
    </cfRule>
  </conditionalFormatting>
  <conditionalFormatting sqref="O53">
    <cfRule type="cellIs" dxfId="2" priority="378" operator="greaterThan">
      <formula>0</formula>
    </cfRule>
  </conditionalFormatting>
  <conditionalFormatting sqref="O54">
    <cfRule type="cellIs" dxfId="2" priority="379" operator="greaterThan">
      <formula>0</formula>
    </cfRule>
  </conditionalFormatting>
  <conditionalFormatting sqref="O54">
    <cfRule type="cellIs" dxfId="2" priority="380" operator="greaterThan">
      <formula>0</formula>
    </cfRule>
  </conditionalFormatting>
  <conditionalFormatting sqref="O55">
    <cfRule type="cellIs" dxfId="2" priority="381" operator="greaterThan">
      <formula>0</formula>
    </cfRule>
  </conditionalFormatting>
  <conditionalFormatting sqref="O55">
    <cfRule type="cellIs" dxfId="2" priority="382" operator="greaterThan">
      <formula>0</formula>
    </cfRule>
  </conditionalFormatting>
  <conditionalFormatting sqref="O56">
    <cfRule type="cellIs" dxfId="2" priority="383" operator="greaterThan">
      <formula>0</formula>
    </cfRule>
  </conditionalFormatting>
  <conditionalFormatting sqref="O56">
    <cfRule type="cellIs" dxfId="2" priority="384" operator="greaterThan">
      <formula>0</formula>
    </cfRule>
  </conditionalFormatting>
  <conditionalFormatting sqref="O57">
    <cfRule type="cellIs" dxfId="2" priority="385" operator="greaterThan">
      <formula>0</formula>
    </cfRule>
  </conditionalFormatting>
  <conditionalFormatting sqref="O57">
    <cfRule type="cellIs" dxfId="2" priority="386" operator="greaterThan">
      <formula>0</formula>
    </cfRule>
  </conditionalFormatting>
  <conditionalFormatting sqref="O58">
    <cfRule type="cellIs" dxfId="2" priority="387" operator="greaterThan">
      <formula>0</formula>
    </cfRule>
  </conditionalFormatting>
  <conditionalFormatting sqref="O58">
    <cfRule type="cellIs" dxfId="2" priority="388" operator="greaterThan">
      <formula>0</formula>
    </cfRule>
  </conditionalFormatting>
  <conditionalFormatting sqref="O59">
    <cfRule type="cellIs" dxfId="2" priority="389" operator="greaterThan">
      <formula>0</formula>
    </cfRule>
  </conditionalFormatting>
  <conditionalFormatting sqref="O59">
    <cfRule type="cellIs" dxfId="2" priority="390" operator="greaterThan">
      <formula>0</formula>
    </cfRule>
  </conditionalFormatting>
  <conditionalFormatting sqref="O60">
    <cfRule type="cellIs" dxfId="2" priority="391" operator="greaterThan">
      <formula>0</formula>
    </cfRule>
  </conditionalFormatting>
  <conditionalFormatting sqref="O60">
    <cfRule type="cellIs" dxfId="2" priority="392" operator="greaterThan">
      <formula>0</formula>
    </cfRule>
  </conditionalFormatting>
  <conditionalFormatting sqref="O61">
    <cfRule type="cellIs" dxfId="2" priority="393" operator="greaterThan">
      <formula>0</formula>
    </cfRule>
  </conditionalFormatting>
  <conditionalFormatting sqref="O61">
    <cfRule type="cellIs" dxfId="2" priority="394" operator="greaterThan">
      <formula>0</formula>
    </cfRule>
  </conditionalFormatting>
  <conditionalFormatting sqref="O62">
    <cfRule type="cellIs" dxfId="2" priority="395" operator="greaterThan">
      <formula>0</formula>
    </cfRule>
  </conditionalFormatting>
  <conditionalFormatting sqref="O62">
    <cfRule type="cellIs" dxfId="2" priority="396" operator="greaterThan">
      <formula>0</formula>
    </cfRule>
  </conditionalFormatting>
  <conditionalFormatting sqref="O63">
    <cfRule type="cellIs" dxfId="2" priority="397" operator="greaterThan">
      <formula>0</formula>
    </cfRule>
  </conditionalFormatting>
  <conditionalFormatting sqref="O63">
    <cfRule type="cellIs" dxfId="2" priority="398" operator="greaterThan">
      <formula>0</formula>
    </cfRule>
  </conditionalFormatting>
  <conditionalFormatting sqref="O64">
    <cfRule type="cellIs" dxfId="2" priority="399" operator="greaterThan">
      <formula>0</formula>
    </cfRule>
  </conditionalFormatting>
  <conditionalFormatting sqref="O64">
    <cfRule type="cellIs" dxfId="2" priority="400" operator="greaterThan">
      <formula>0</formula>
    </cfRule>
  </conditionalFormatting>
  <conditionalFormatting sqref="O65">
    <cfRule type="cellIs" dxfId="2" priority="401" operator="greaterThan">
      <formula>0</formula>
    </cfRule>
  </conditionalFormatting>
  <conditionalFormatting sqref="O65">
    <cfRule type="cellIs" dxfId="2" priority="402" operator="greaterThan">
      <formula>0</formula>
    </cfRule>
  </conditionalFormatting>
  <conditionalFormatting sqref="O66">
    <cfRule type="cellIs" dxfId="2" priority="403" operator="greaterThan">
      <formula>0</formula>
    </cfRule>
  </conditionalFormatting>
  <conditionalFormatting sqref="O66">
    <cfRule type="cellIs" dxfId="2" priority="404" operator="greaterThan">
      <formula>0</formula>
    </cfRule>
  </conditionalFormatting>
  <conditionalFormatting sqref="O67">
    <cfRule type="cellIs" dxfId="2" priority="405" operator="greaterThan">
      <formula>0</formula>
    </cfRule>
  </conditionalFormatting>
  <conditionalFormatting sqref="O67">
    <cfRule type="cellIs" dxfId="2" priority="406" operator="greaterThan">
      <formula>0</formula>
    </cfRule>
  </conditionalFormatting>
  <conditionalFormatting sqref="O68">
    <cfRule type="cellIs" dxfId="2" priority="407" operator="greaterThan">
      <formula>0</formula>
    </cfRule>
  </conditionalFormatting>
  <conditionalFormatting sqref="O68">
    <cfRule type="cellIs" dxfId="2" priority="408" operator="greaterThan">
      <formula>0</formula>
    </cfRule>
  </conditionalFormatting>
  <conditionalFormatting sqref="O69">
    <cfRule type="cellIs" dxfId="2" priority="409" operator="greaterThan">
      <formula>0</formula>
    </cfRule>
  </conditionalFormatting>
  <conditionalFormatting sqref="O69">
    <cfRule type="cellIs" dxfId="2" priority="410" operator="greaterThan">
      <formula>0</formula>
    </cfRule>
  </conditionalFormatting>
  <conditionalFormatting sqref="O70">
    <cfRule type="cellIs" dxfId="2" priority="411" operator="greaterThan">
      <formula>0</formula>
    </cfRule>
  </conditionalFormatting>
  <conditionalFormatting sqref="O70">
    <cfRule type="cellIs" dxfId="2" priority="412" operator="greaterThan">
      <formula>0</formula>
    </cfRule>
  </conditionalFormatting>
  <conditionalFormatting sqref="O71">
    <cfRule type="cellIs" dxfId="2" priority="413" operator="greaterThan">
      <formula>0</formula>
    </cfRule>
  </conditionalFormatting>
  <conditionalFormatting sqref="O71">
    <cfRule type="cellIs" dxfId="2" priority="414" operator="greaterThan">
      <formula>0</formula>
    </cfRule>
  </conditionalFormatting>
  <conditionalFormatting sqref="O72">
    <cfRule type="cellIs" dxfId="2" priority="415" operator="greaterThan">
      <formula>0</formula>
    </cfRule>
  </conditionalFormatting>
  <conditionalFormatting sqref="O72">
    <cfRule type="cellIs" dxfId="2" priority="416" operator="greaterThan">
      <formula>0</formula>
    </cfRule>
  </conditionalFormatting>
  <conditionalFormatting sqref="O73">
    <cfRule type="cellIs" dxfId="2" priority="417" operator="greaterThan">
      <formula>0</formula>
    </cfRule>
  </conditionalFormatting>
  <conditionalFormatting sqref="O73">
    <cfRule type="cellIs" dxfId="2" priority="418" operator="greaterThan">
      <formula>0</formula>
    </cfRule>
  </conditionalFormatting>
  <conditionalFormatting sqref="O74">
    <cfRule type="cellIs" dxfId="2" priority="419" operator="greaterThan">
      <formula>0</formula>
    </cfRule>
  </conditionalFormatting>
  <conditionalFormatting sqref="O74">
    <cfRule type="cellIs" dxfId="2" priority="420" operator="greaterThan">
      <formula>0</formula>
    </cfRule>
  </conditionalFormatting>
  <conditionalFormatting sqref="O75">
    <cfRule type="cellIs" dxfId="2" priority="421" operator="greaterThan">
      <formula>0</formula>
    </cfRule>
  </conditionalFormatting>
  <conditionalFormatting sqref="O75">
    <cfRule type="cellIs" dxfId="2" priority="422" operator="greaterThan">
      <formula>0</formula>
    </cfRule>
  </conditionalFormatting>
  <conditionalFormatting sqref="O76">
    <cfRule type="cellIs" dxfId="2" priority="423" operator="greaterThan">
      <formula>0</formula>
    </cfRule>
  </conditionalFormatting>
  <conditionalFormatting sqref="O76">
    <cfRule type="cellIs" dxfId="2" priority="424" operator="greaterThan">
      <formula>0</formula>
    </cfRule>
  </conditionalFormatting>
  <conditionalFormatting sqref="O77">
    <cfRule type="cellIs" dxfId="2" priority="425" operator="greaterThan">
      <formula>0</formula>
    </cfRule>
  </conditionalFormatting>
  <conditionalFormatting sqref="O77">
    <cfRule type="cellIs" dxfId="2" priority="426" operator="greaterThan">
      <formula>0</formula>
    </cfRule>
  </conditionalFormatting>
  <conditionalFormatting sqref="O78">
    <cfRule type="cellIs" dxfId="2" priority="427" operator="greaterThan">
      <formula>0</formula>
    </cfRule>
  </conditionalFormatting>
  <conditionalFormatting sqref="O78">
    <cfRule type="cellIs" dxfId="2" priority="428" operator="greaterThan">
      <formula>0</formula>
    </cfRule>
  </conditionalFormatting>
  <conditionalFormatting sqref="O79">
    <cfRule type="cellIs" dxfId="2" priority="429" operator="greaterThan">
      <formula>0</formula>
    </cfRule>
  </conditionalFormatting>
  <conditionalFormatting sqref="O79">
    <cfRule type="cellIs" dxfId="2" priority="430" operator="greaterThan">
      <formula>0</formula>
    </cfRule>
  </conditionalFormatting>
  <conditionalFormatting sqref="O80">
    <cfRule type="cellIs" dxfId="2" priority="431" operator="greaterThan">
      <formula>0</formula>
    </cfRule>
  </conditionalFormatting>
  <conditionalFormatting sqref="O80">
    <cfRule type="cellIs" dxfId="2" priority="432" operator="greaterThan">
      <formula>0</formula>
    </cfRule>
  </conditionalFormatting>
  <conditionalFormatting sqref="O81">
    <cfRule type="cellIs" dxfId="2" priority="433" operator="greaterThan">
      <formula>0</formula>
    </cfRule>
  </conditionalFormatting>
  <conditionalFormatting sqref="O81">
    <cfRule type="cellIs" dxfId="2" priority="434" operator="greaterThan">
      <formula>0</formula>
    </cfRule>
  </conditionalFormatting>
  <conditionalFormatting sqref="O82">
    <cfRule type="cellIs" dxfId="2" priority="435" operator="greaterThan">
      <formula>0</formula>
    </cfRule>
  </conditionalFormatting>
  <conditionalFormatting sqref="O82">
    <cfRule type="cellIs" dxfId="2" priority="436" operator="greaterThan">
      <formula>0</formula>
    </cfRule>
  </conditionalFormatting>
  <conditionalFormatting sqref="O83">
    <cfRule type="cellIs" dxfId="2" priority="437" operator="greaterThan">
      <formula>0</formula>
    </cfRule>
  </conditionalFormatting>
  <conditionalFormatting sqref="O83">
    <cfRule type="cellIs" dxfId="2" priority="438" operator="greaterThan">
      <formula>0</formula>
    </cfRule>
  </conditionalFormatting>
  <conditionalFormatting sqref="O84">
    <cfRule type="cellIs" dxfId="2" priority="439" operator="greaterThan">
      <formula>0</formula>
    </cfRule>
  </conditionalFormatting>
  <conditionalFormatting sqref="O84">
    <cfRule type="cellIs" dxfId="2" priority="440" operator="greaterThan">
      <formula>0</formula>
    </cfRule>
  </conditionalFormatting>
  <conditionalFormatting sqref="O85">
    <cfRule type="cellIs" dxfId="2" priority="441" operator="greaterThan">
      <formula>0</formula>
    </cfRule>
  </conditionalFormatting>
  <conditionalFormatting sqref="O85">
    <cfRule type="cellIs" dxfId="2" priority="442" operator="greaterThan">
      <formula>0</formula>
    </cfRule>
  </conditionalFormatting>
  <conditionalFormatting sqref="O86">
    <cfRule type="cellIs" dxfId="2" priority="443" operator="greaterThan">
      <formula>0</formula>
    </cfRule>
  </conditionalFormatting>
  <conditionalFormatting sqref="O86">
    <cfRule type="cellIs" dxfId="2" priority="444" operator="greaterThan">
      <formula>0</formula>
    </cfRule>
  </conditionalFormatting>
  <conditionalFormatting sqref="O87">
    <cfRule type="cellIs" dxfId="2" priority="445" operator="greaterThan">
      <formula>0</formula>
    </cfRule>
  </conditionalFormatting>
  <conditionalFormatting sqref="O87">
    <cfRule type="cellIs" dxfId="2" priority="446" operator="greaterThan">
      <formula>0</formula>
    </cfRule>
  </conditionalFormatting>
  <conditionalFormatting sqref="O88">
    <cfRule type="cellIs" dxfId="2" priority="447" operator="greaterThan">
      <formula>0</formula>
    </cfRule>
  </conditionalFormatting>
  <conditionalFormatting sqref="O88">
    <cfRule type="cellIs" dxfId="2" priority="448" operator="greaterThan">
      <formula>0</formula>
    </cfRule>
  </conditionalFormatting>
  <conditionalFormatting sqref="O89">
    <cfRule type="cellIs" dxfId="2" priority="449" operator="greaterThan">
      <formula>0</formula>
    </cfRule>
  </conditionalFormatting>
  <conditionalFormatting sqref="O89">
    <cfRule type="cellIs" dxfId="2" priority="450" operator="greaterThan">
      <formula>0</formula>
    </cfRule>
  </conditionalFormatting>
  <conditionalFormatting sqref="O90">
    <cfRule type="cellIs" dxfId="2" priority="451" operator="greaterThan">
      <formula>0</formula>
    </cfRule>
  </conditionalFormatting>
  <conditionalFormatting sqref="O90">
    <cfRule type="cellIs" dxfId="2" priority="452" operator="greaterThan">
      <formula>0</formula>
    </cfRule>
  </conditionalFormatting>
  <conditionalFormatting sqref="O91">
    <cfRule type="cellIs" dxfId="2" priority="453" operator="greaterThan">
      <formula>0</formula>
    </cfRule>
  </conditionalFormatting>
  <conditionalFormatting sqref="O91">
    <cfRule type="cellIs" dxfId="2" priority="454" operator="greaterThan">
      <formula>0</formula>
    </cfRule>
  </conditionalFormatting>
  <conditionalFormatting sqref="O92">
    <cfRule type="cellIs" dxfId="2" priority="455" operator="greaterThan">
      <formula>0</formula>
    </cfRule>
  </conditionalFormatting>
  <conditionalFormatting sqref="O92">
    <cfRule type="cellIs" dxfId="2" priority="456" operator="greaterThan">
      <formula>0</formula>
    </cfRule>
  </conditionalFormatting>
  <conditionalFormatting sqref="O93">
    <cfRule type="cellIs" dxfId="2" priority="457" operator="greaterThan">
      <formula>0</formula>
    </cfRule>
  </conditionalFormatting>
  <conditionalFormatting sqref="O93">
    <cfRule type="cellIs" dxfId="2" priority="458" operator="greaterThan">
      <formula>0</formula>
    </cfRule>
  </conditionalFormatting>
  <conditionalFormatting sqref="O94">
    <cfRule type="cellIs" dxfId="2" priority="459" operator="greaterThan">
      <formula>0</formula>
    </cfRule>
  </conditionalFormatting>
  <conditionalFormatting sqref="O94">
    <cfRule type="cellIs" dxfId="2" priority="460" operator="greaterThan">
      <formula>0</formula>
    </cfRule>
  </conditionalFormatting>
  <conditionalFormatting sqref="O95">
    <cfRule type="cellIs" dxfId="2" priority="461" operator="greaterThan">
      <formula>0</formula>
    </cfRule>
  </conditionalFormatting>
  <conditionalFormatting sqref="O95">
    <cfRule type="cellIs" dxfId="2" priority="462" operator="greaterThan">
      <formula>0</formula>
    </cfRule>
  </conditionalFormatting>
  <conditionalFormatting sqref="O96">
    <cfRule type="cellIs" dxfId="2" priority="463" operator="greaterThan">
      <formula>0</formula>
    </cfRule>
  </conditionalFormatting>
  <conditionalFormatting sqref="O96">
    <cfRule type="cellIs" dxfId="2" priority="464" operator="greaterThan">
      <formula>0</formula>
    </cfRule>
  </conditionalFormatting>
  <conditionalFormatting sqref="O97">
    <cfRule type="cellIs" dxfId="2" priority="465" operator="greaterThan">
      <formula>0</formula>
    </cfRule>
  </conditionalFormatting>
  <conditionalFormatting sqref="O97">
    <cfRule type="cellIs" dxfId="2" priority="466" operator="greaterThan">
      <formula>0</formula>
    </cfRule>
  </conditionalFormatting>
  <conditionalFormatting sqref="O98">
    <cfRule type="cellIs" dxfId="2" priority="467" operator="greaterThan">
      <formula>0</formula>
    </cfRule>
  </conditionalFormatting>
  <conditionalFormatting sqref="O98">
    <cfRule type="cellIs" dxfId="2" priority="468" operator="greaterThan">
      <formula>0</formula>
    </cfRule>
  </conditionalFormatting>
  <conditionalFormatting sqref="O99">
    <cfRule type="cellIs" dxfId="2" priority="469" operator="greaterThan">
      <formula>0</formula>
    </cfRule>
  </conditionalFormatting>
  <conditionalFormatting sqref="O99">
    <cfRule type="cellIs" dxfId="2" priority="470" operator="greaterThan">
      <formula>0</formula>
    </cfRule>
  </conditionalFormatting>
  <conditionalFormatting sqref="O100">
    <cfRule type="cellIs" dxfId="2" priority="471" operator="greaterThan">
      <formula>0</formula>
    </cfRule>
  </conditionalFormatting>
  <conditionalFormatting sqref="O100">
    <cfRule type="cellIs" dxfId="2" priority="472" operator="greaterThan">
      <formula>0</formula>
    </cfRule>
  </conditionalFormatting>
  <conditionalFormatting sqref="O101">
    <cfRule type="cellIs" dxfId="2" priority="473" operator="greaterThan">
      <formula>0</formula>
    </cfRule>
  </conditionalFormatting>
  <conditionalFormatting sqref="O101">
    <cfRule type="cellIs" dxfId="2" priority="474" operator="greaterThan">
      <formula>0</formula>
    </cfRule>
  </conditionalFormatting>
  <conditionalFormatting sqref="O102">
    <cfRule type="cellIs" dxfId="2" priority="475" operator="greaterThan">
      <formula>0</formula>
    </cfRule>
  </conditionalFormatting>
  <conditionalFormatting sqref="O102">
    <cfRule type="cellIs" dxfId="2" priority="476" operator="greaterThan">
      <formula>0</formula>
    </cfRule>
  </conditionalFormatting>
  <conditionalFormatting sqref="O103">
    <cfRule type="cellIs" dxfId="2" priority="477" operator="greaterThan">
      <formula>0</formula>
    </cfRule>
  </conditionalFormatting>
  <conditionalFormatting sqref="O103">
    <cfRule type="cellIs" dxfId="2" priority="478" operator="greaterThan">
      <formula>0</formula>
    </cfRule>
  </conditionalFormatting>
  <conditionalFormatting sqref="O104">
    <cfRule type="cellIs" dxfId="2" priority="479" operator="greaterThan">
      <formula>0</formula>
    </cfRule>
  </conditionalFormatting>
  <conditionalFormatting sqref="P8">
    <cfRule type="cellIs" dxfId="3" priority="480" operator="greaterThan">
      <formula>0</formula>
    </cfRule>
  </conditionalFormatting>
  <conditionalFormatting sqref="P9">
    <cfRule type="cellIs" dxfId="3" priority="481" operator="greaterThan">
      <formula>0</formula>
    </cfRule>
  </conditionalFormatting>
  <conditionalFormatting sqref="P10">
    <cfRule type="cellIs" dxfId="3" priority="482" operator="greaterThan">
      <formula>0</formula>
    </cfRule>
  </conditionalFormatting>
  <conditionalFormatting sqref="P11">
    <cfRule type="cellIs" dxfId="3" priority="483" operator="greaterThan">
      <formula>0</formula>
    </cfRule>
  </conditionalFormatting>
  <conditionalFormatting sqref="P12">
    <cfRule type="cellIs" dxfId="3" priority="484" operator="greaterThan">
      <formula>0</formula>
    </cfRule>
  </conditionalFormatting>
  <conditionalFormatting sqref="P13">
    <cfRule type="cellIs" dxfId="3" priority="485" operator="greaterThan">
      <formula>0</formula>
    </cfRule>
  </conditionalFormatting>
  <conditionalFormatting sqref="P14">
    <cfRule type="cellIs" dxfId="3" priority="486" operator="greaterThan">
      <formula>0</formula>
    </cfRule>
  </conditionalFormatting>
  <conditionalFormatting sqref="P15">
    <cfRule type="cellIs" dxfId="3" priority="487" operator="greaterThan">
      <formula>0</formula>
    </cfRule>
  </conditionalFormatting>
  <conditionalFormatting sqref="P16">
    <cfRule type="cellIs" dxfId="3" priority="488" operator="greaterThan">
      <formula>0</formula>
    </cfRule>
  </conditionalFormatting>
  <conditionalFormatting sqref="P17">
    <cfRule type="cellIs" dxfId="3" priority="489" operator="greaterThan">
      <formula>0</formula>
    </cfRule>
  </conditionalFormatting>
  <conditionalFormatting sqref="P18">
    <cfRule type="cellIs" dxfId="3" priority="490" operator="greaterThan">
      <formula>0</formula>
    </cfRule>
  </conditionalFormatting>
  <conditionalFormatting sqref="P19">
    <cfRule type="cellIs" dxfId="3" priority="491" operator="greaterThan">
      <formula>0</formula>
    </cfRule>
  </conditionalFormatting>
  <conditionalFormatting sqref="P20">
    <cfRule type="cellIs" dxfId="3" priority="492" operator="greaterThan">
      <formula>0</formula>
    </cfRule>
  </conditionalFormatting>
  <conditionalFormatting sqref="P21">
    <cfRule type="cellIs" dxfId="3" priority="493" operator="greaterThan">
      <formula>0</formula>
    </cfRule>
  </conditionalFormatting>
  <conditionalFormatting sqref="P22">
    <cfRule type="cellIs" dxfId="3" priority="494" operator="greaterThan">
      <formula>0</formula>
    </cfRule>
  </conditionalFormatting>
  <conditionalFormatting sqref="P23">
    <cfRule type="cellIs" dxfId="3" priority="495" operator="greaterThan">
      <formula>0</formula>
    </cfRule>
  </conditionalFormatting>
  <conditionalFormatting sqref="P24">
    <cfRule type="cellIs" dxfId="3" priority="496" operator="greaterThan">
      <formula>0</formula>
    </cfRule>
  </conditionalFormatting>
  <conditionalFormatting sqref="P25">
    <cfRule type="cellIs" dxfId="3" priority="497" operator="greaterThan">
      <formula>0</formula>
    </cfRule>
  </conditionalFormatting>
  <conditionalFormatting sqref="P26">
    <cfRule type="cellIs" dxfId="3" priority="498" operator="greaterThan">
      <formula>0</formula>
    </cfRule>
  </conditionalFormatting>
  <conditionalFormatting sqref="P27">
    <cfRule type="cellIs" dxfId="3" priority="499" operator="greaterThan">
      <formula>0</formula>
    </cfRule>
  </conditionalFormatting>
  <conditionalFormatting sqref="P28">
    <cfRule type="cellIs" dxfId="3" priority="500" operator="greaterThan">
      <formula>0</formula>
    </cfRule>
  </conditionalFormatting>
  <conditionalFormatting sqref="P29">
    <cfRule type="cellIs" dxfId="3" priority="501" operator="greaterThan">
      <formula>0</formula>
    </cfRule>
  </conditionalFormatting>
  <conditionalFormatting sqref="P30">
    <cfRule type="cellIs" dxfId="3" priority="502" operator="greaterThan">
      <formula>0</formula>
    </cfRule>
  </conditionalFormatting>
  <conditionalFormatting sqref="P31">
    <cfRule type="cellIs" dxfId="3" priority="503" operator="greaterThan">
      <formula>0</formula>
    </cfRule>
  </conditionalFormatting>
  <conditionalFormatting sqref="P32">
    <cfRule type="cellIs" dxfId="3" priority="504" operator="greaterThan">
      <formula>0</formula>
    </cfRule>
  </conditionalFormatting>
  <conditionalFormatting sqref="P33">
    <cfRule type="cellIs" dxfId="3" priority="505" operator="greaterThan">
      <formula>0</formula>
    </cfRule>
  </conditionalFormatting>
  <conditionalFormatting sqref="P34">
    <cfRule type="cellIs" dxfId="3" priority="506" operator="greaterThan">
      <formula>0</formula>
    </cfRule>
  </conditionalFormatting>
  <conditionalFormatting sqref="P35">
    <cfRule type="cellIs" dxfId="3" priority="507" operator="greaterThan">
      <formula>0</formula>
    </cfRule>
  </conditionalFormatting>
  <conditionalFormatting sqref="P36">
    <cfRule type="cellIs" dxfId="3" priority="508" operator="greaterThan">
      <formula>0</formula>
    </cfRule>
  </conditionalFormatting>
  <conditionalFormatting sqref="P37">
    <cfRule type="cellIs" dxfId="3" priority="509" operator="greaterThan">
      <formula>0</formula>
    </cfRule>
  </conditionalFormatting>
  <conditionalFormatting sqref="P38">
    <cfRule type="cellIs" dxfId="3" priority="510" operator="greaterThan">
      <formula>0</formula>
    </cfRule>
  </conditionalFormatting>
  <conditionalFormatting sqref="P39">
    <cfRule type="cellIs" dxfId="3" priority="511" operator="greaterThan">
      <formula>0</formula>
    </cfRule>
  </conditionalFormatting>
  <conditionalFormatting sqref="P40">
    <cfRule type="cellIs" dxfId="3" priority="512" operator="greaterThan">
      <formula>0</formula>
    </cfRule>
  </conditionalFormatting>
  <conditionalFormatting sqref="P41">
    <cfRule type="cellIs" dxfId="3" priority="513" operator="greaterThan">
      <formula>0</formula>
    </cfRule>
  </conditionalFormatting>
  <conditionalFormatting sqref="P42">
    <cfRule type="cellIs" dxfId="3" priority="514" operator="greaterThan">
      <formula>0</formula>
    </cfRule>
  </conditionalFormatting>
  <conditionalFormatting sqref="P43">
    <cfRule type="cellIs" dxfId="3" priority="515" operator="greaterThan">
      <formula>0</formula>
    </cfRule>
  </conditionalFormatting>
  <conditionalFormatting sqref="P44">
    <cfRule type="cellIs" dxfId="3" priority="516" operator="greaterThan">
      <formula>0</formula>
    </cfRule>
  </conditionalFormatting>
  <conditionalFormatting sqref="P45">
    <cfRule type="cellIs" dxfId="3" priority="517" operator="greaterThan">
      <formula>0</formula>
    </cfRule>
  </conditionalFormatting>
  <conditionalFormatting sqref="P46">
    <cfRule type="cellIs" dxfId="3" priority="518" operator="greaterThan">
      <formula>0</formula>
    </cfRule>
  </conditionalFormatting>
  <conditionalFormatting sqref="P47">
    <cfRule type="cellIs" dxfId="3" priority="519" operator="greaterThan">
      <formula>0</formula>
    </cfRule>
  </conditionalFormatting>
  <conditionalFormatting sqref="P48">
    <cfRule type="cellIs" dxfId="3" priority="520" operator="greaterThan">
      <formula>0</formula>
    </cfRule>
  </conditionalFormatting>
  <conditionalFormatting sqref="P49">
    <cfRule type="cellIs" dxfId="3" priority="521" operator="greaterThan">
      <formula>0</formula>
    </cfRule>
  </conditionalFormatting>
  <conditionalFormatting sqref="P50">
    <cfRule type="cellIs" dxfId="3" priority="522" operator="greaterThan">
      <formula>0</formula>
    </cfRule>
  </conditionalFormatting>
  <conditionalFormatting sqref="P51">
    <cfRule type="cellIs" dxfId="3" priority="523" operator="greaterThan">
      <formula>0</formula>
    </cfRule>
  </conditionalFormatting>
  <conditionalFormatting sqref="P52">
    <cfRule type="cellIs" dxfId="3" priority="524" operator="greaterThan">
      <formula>0</formula>
    </cfRule>
  </conditionalFormatting>
  <conditionalFormatting sqref="P53">
    <cfRule type="cellIs" dxfId="3" priority="525" operator="greaterThan">
      <formula>0</formula>
    </cfRule>
  </conditionalFormatting>
  <conditionalFormatting sqref="P54">
    <cfRule type="cellIs" dxfId="3" priority="526" operator="greaterThan">
      <formula>0</formula>
    </cfRule>
  </conditionalFormatting>
  <conditionalFormatting sqref="P55">
    <cfRule type="cellIs" dxfId="3" priority="527" operator="greaterThan">
      <formula>0</formula>
    </cfRule>
  </conditionalFormatting>
  <conditionalFormatting sqref="P56">
    <cfRule type="cellIs" dxfId="3" priority="528" operator="greaterThan">
      <formula>0</formula>
    </cfRule>
  </conditionalFormatting>
  <conditionalFormatting sqref="P57">
    <cfRule type="cellIs" dxfId="3" priority="529" operator="greaterThan">
      <formula>0</formula>
    </cfRule>
  </conditionalFormatting>
  <conditionalFormatting sqref="P58">
    <cfRule type="cellIs" dxfId="3" priority="530" operator="greaterThan">
      <formula>0</formula>
    </cfRule>
  </conditionalFormatting>
  <conditionalFormatting sqref="P59">
    <cfRule type="cellIs" dxfId="3" priority="531" operator="greaterThan">
      <formula>0</formula>
    </cfRule>
  </conditionalFormatting>
  <conditionalFormatting sqref="P60">
    <cfRule type="cellIs" dxfId="3" priority="532" operator="greaterThan">
      <formula>0</formula>
    </cfRule>
  </conditionalFormatting>
  <conditionalFormatting sqref="P61">
    <cfRule type="cellIs" dxfId="3" priority="533" operator="greaterThan">
      <formula>0</formula>
    </cfRule>
  </conditionalFormatting>
  <conditionalFormatting sqref="P62">
    <cfRule type="cellIs" dxfId="3" priority="534" operator="greaterThan">
      <formula>0</formula>
    </cfRule>
  </conditionalFormatting>
  <conditionalFormatting sqref="P63">
    <cfRule type="cellIs" dxfId="3" priority="535" operator="greaterThan">
      <formula>0</formula>
    </cfRule>
  </conditionalFormatting>
  <conditionalFormatting sqref="P64">
    <cfRule type="cellIs" dxfId="3" priority="536" operator="greaterThan">
      <formula>0</formula>
    </cfRule>
  </conditionalFormatting>
  <conditionalFormatting sqref="P65">
    <cfRule type="cellIs" dxfId="3" priority="537" operator="greaterThan">
      <formula>0</formula>
    </cfRule>
  </conditionalFormatting>
  <conditionalFormatting sqref="P66">
    <cfRule type="cellIs" dxfId="3" priority="538" operator="greaterThan">
      <formula>0</formula>
    </cfRule>
  </conditionalFormatting>
  <conditionalFormatting sqref="P67">
    <cfRule type="cellIs" dxfId="3" priority="539" operator="greaterThan">
      <formula>0</formula>
    </cfRule>
  </conditionalFormatting>
  <conditionalFormatting sqref="P68">
    <cfRule type="cellIs" dxfId="3" priority="540" operator="greaterThan">
      <formula>0</formula>
    </cfRule>
  </conditionalFormatting>
  <conditionalFormatting sqref="P69">
    <cfRule type="cellIs" dxfId="3" priority="541" operator="greaterThan">
      <formula>0</formula>
    </cfRule>
  </conditionalFormatting>
  <conditionalFormatting sqref="P70">
    <cfRule type="cellIs" dxfId="3" priority="542" operator="greaterThan">
      <formula>0</formula>
    </cfRule>
  </conditionalFormatting>
  <conditionalFormatting sqref="P71">
    <cfRule type="cellIs" dxfId="3" priority="543" operator="greaterThan">
      <formula>0</formula>
    </cfRule>
  </conditionalFormatting>
  <conditionalFormatting sqref="P72">
    <cfRule type="cellIs" dxfId="3" priority="544" operator="greaterThan">
      <formula>0</formula>
    </cfRule>
  </conditionalFormatting>
  <conditionalFormatting sqref="P73">
    <cfRule type="cellIs" dxfId="3" priority="545" operator="greaterThan">
      <formula>0</formula>
    </cfRule>
  </conditionalFormatting>
  <conditionalFormatting sqref="P74">
    <cfRule type="cellIs" dxfId="3" priority="546" operator="greaterThan">
      <formula>0</formula>
    </cfRule>
  </conditionalFormatting>
  <conditionalFormatting sqref="P75">
    <cfRule type="cellIs" dxfId="3" priority="547" operator="greaterThan">
      <formula>0</formula>
    </cfRule>
  </conditionalFormatting>
  <conditionalFormatting sqref="P76">
    <cfRule type="cellIs" dxfId="3" priority="548" operator="greaterThan">
      <formula>0</formula>
    </cfRule>
  </conditionalFormatting>
  <conditionalFormatting sqref="P77">
    <cfRule type="cellIs" dxfId="3" priority="549" operator="greaterThan">
      <formula>0</formula>
    </cfRule>
  </conditionalFormatting>
  <conditionalFormatting sqref="P78">
    <cfRule type="cellIs" dxfId="3" priority="550" operator="greaterThan">
      <formula>0</formula>
    </cfRule>
  </conditionalFormatting>
  <conditionalFormatting sqref="P79">
    <cfRule type="cellIs" dxfId="3" priority="551" operator="greaterThan">
      <formula>0</formula>
    </cfRule>
  </conditionalFormatting>
  <conditionalFormatting sqref="P80">
    <cfRule type="cellIs" dxfId="3" priority="552" operator="greaterThan">
      <formula>0</formula>
    </cfRule>
  </conditionalFormatting>
  <conditionalFormatting sqref="P81">
    <cfRule type="cellIs" dxfId="3" priority="553" operator="greaterThan">
      <formula>0</formula>
    </cfRule>
  </conditionalFormatting>
  <conditionalFormatting sqref="P82">
    <cfRule type="cellIs" dxfId="3" priority="554" operator="greaterThan">
      <formula>0</formula>
    </cfRule>
  </conditionalFormatting>
  <conditionalFormatting sqref="P83">
    <cfRule type="cellIs" dxfId="3" priority="555" operator="greaterThan">
      <formula>0</formula>
    </cfRule>
  </conditionalFormatting>
  <conditionalFormatting sqref="P84">
    <cfRule type="cellIs" dxfId="3" priority="556" operator="greaterThan">
      <formula>0</formula>
    </cfRule>
  </conditionalFormatting>
  <conditionalFormatting sqref="P85">
    <cfRule type="cellIs" dxfId="3" priority="557" operator="greaterThan">
      <formula>0</formula>
    </cfRule>
  </conditionalFormatting>
  <conditionalFormatting sqref="P86">
    <cfRule type="cellIs" dxfId="3" priority="558" operator="greaterThan">
      <formula>0</formula>
    </cfRule>
  </conditionalFormatting>
  <conditionalFormatting sqref="P87">
    <cfRule type="cellIs" dxfId="3" priority="559" operator="greaterThan">
      <formula>0</formula>
    </cfRule>
  </conditionalFormatting>
  <conditionalFormatting sqref="P88">
    <cfRule type="cellIs" dxfId="3" priority="560" operator="greaterThan">
      <formula>0</formula>
    </cfRule>
  </conditionalFormatting>
  <conditionalFormatting sqref="P89">
    <cfRule type="cellIs" dxfId="3" priority="561" operator="greaterThan">
      <formula>0</formula>
    </cfRule>
  </conditionalFormatting>
  <conditionalFormatting sqref="P90">
    <cfRule type="cellIs" dxfId="3" priority="562" operator="greaterThan">
      <formula>0</formula>
    </cfRule>
  </conditionalFormatting>
  <conditionalFormatting sqref="P91">
    <cfRule type="cellIs" dxfId="3" priority="563" operator="greaterThan">
      <formula>0</formula>
    </cfRule>
  </conditionalFormatting>
  <conditionalFormatting sqref="P92">
    <cfRule type="cellIs" dxfId="3" priority="564" operator="greaterThan">
      <formula>0</formula>
    </cfRule>
  </conditionalFormatting>
  <conditionalFormatting sqref="P93">
    <cfRule type="cellIs" dxfId="3" priority="565" operator="greaterThan">
      <formula>0</formula>
    </cfRule>
  </conditionalFormatting>
  <conditionalFormatting sqref="P94">
    <cfRule type="cellIs" dxfId="3" priority="566" operator="greaterThan">
      <formula>0</formula>
    </cfRule>
  </conditionalFormatting>
  <conditionalFormatting sqref="P95">
    <cfRule type="cellIs" dxfId="3" priority="567" operator="greaterThan">
      <formula>0</formula>
    </cfRule>
  </conditionalFormatting>
  <conditionalFormatting sqref="P96">
    <cfRule type="cellIs" dxfId="3" priority="568" operator="greaterThan">
      <formula>0</formula>
    </cfRule>
  </conditionalFormatting>
  <conditionalFormatting sqref="P97">
    <cfRule type="cellIs" dxfId="3" priority="569" operator="greaterThan">
      <formula>0</formula>
    </cfRule>
  </conditionalFormatting>
  <conditionalFormatting sqref="P98">
    <cfRule type="cellIs" dxfId="3" priority="570" operator="greaterThan">
      <formula>0</formula>
    </cfRule>
  </conditionalFormatting>
  <conditionalFormatting sqref="P99">
    <cfRule type="cellIs" dxfId="3" priority="571" operator="greaterThan">
      <formula>0</formula>
    </cfRule>
  </conditionalFormatting>
  <conditionalFormatting sqref="P100">
    <cfRule type="cellIs" dxfId="3" priority="572" operator="greaterThan">
      <formula>0</formula>
    </cfRule>
  </conditionalFormatting>
  <conditionalFormatting sqref="P101">
    <cfRule type="cellIs" dxfId="3" priority="573" operator="greaterThan">
      <formula>0</formula>
    </cfRule>
  </conditionalFormatting>
  <conditionalFormatting sqref="P102">
    <cfRule type="cellIs" dxfId="3" priority="574" operator="greaterThan">
      <formula>0</formula>
    </cfRule>
  </conditionalFormatting>
  <conditionalFormatting sqref="P103">
    <cfRule type="cellIs" dxfId="3" priority="575" operator="greaterThan">
      <formula>0</formula>
    </cfRule>
  </conditionalFormatting>
  <conditionalFormatting sqref="Q8">
    <cfRule type="cellIs" dxfId="3" priority="576" operator="greaterThan">
      <formula>0</formula>
    </cfRule>
  </conditionalFormatting>
  <conditionalFormatting sqref="Q9">
    <cfRule type="cellIs" dxfId="3" priority="577" operator="greaterThan">
      <formula>0</formula>
    </cfRule>
  </conditionalFormatting>
  <conditionalFormatting sqref="Q10">
    <cfRule type="cellIs" dxfId="3" priority="578" operator="greaterThan">
      <formula>0</formula>
    </cfRule>
  </conditionalFormatting>
  <conditionalFormatting sqref="Q11">
    <cfRule type="cellIs" dxfId="3" priority="579" operator="greaterThan">
      <formula>0</formula>
    </cfRule>
  </conditionalFormatting>
  <conditionalFormatting sqref="Q12">
    <cfRule type="cellIs" dxfId="3" priority="580" operator="greaterThan">
      <formula>0</formula>
    </cfRule>
  </conditionalFormatting>
  <conditionalFormatting sqref="Q13">
    <cfRule type="cellIs" dxfId="3" priority="581" operator="greaterThan">
      <formula>0</formula>
    </cfRule>
  </conditionalFormatting>
  <conditionalFormatting sqref="Q14">
    <cfRule type="cellIs" dxfId="3" priority="582" operator="greaterThan">
      <formula>0</formula>
    </cfRule>
  </conditionalFormatting>
  <conditionalFormatting sqref="Q15">
    <cfRule type="cellIs" dxfId="3" priority="583" operator="greaterThan">
      <formula>0</formula>
    </cfRule>
  </conditionalFormatting>
  <conditionalFormatting sqref="Q16">
    <cfRule type="cellIs" dxfId="3" priority="584" operator="greaterThan">
      <formula>0</formula>
    </cfRule>
  </conditionalFormatting>
  <conditionalFormatting sqref="Q17">
    <cfRule type="cellIs" dxfId="3" priority="585" operator="greaterThan">
      <formula>0</formula>
    </cfRule>
  </conditionalFormatting>
  <conditionalFormatting sqref="Q18">
    <cfRule type="cellIs" dxfId="3" priority="586" operator="greaterThan">
      <formula>0</formula>
    </cfRule>
  </conditionalFormatting>
  <conditionalFormatting sqref="Q19">
    <cfRule type="cellIs" dxfId="3" priority="587" operator="greaterThan">
      <formula>0</formula>
    </cfRule>
  </conditionalFormatting>
  <conditionalFormatting sqref="Q20">
    <cfRule type="cellIs" dxfId="3" priority="588" operator="greaterThan">
      <formula>0</formula>
    </cfRule>
  </conditionalFormatting>
  <conditionalFormatting sqref="Q21">
    <cfRule type="cellIs" dxfId="3" priority="589" operator="greaterThan">
      <formula>0</formula>
    </cfRule>
  </conditionalFormatting>
  <conditionalFormatting sqref="Q22">
    <cfRule type="cellIs" dxfId="3" priority="590" operator="greaterThan">
      <formula>0</formula>
    </cfRule>
  </conditionalFormatting>
  <conditionalFormatting sqref="Q23">
    <cfRule type="cellIs" dxfId="3" priority="591" operator="greaterThan">
      <formula>0</formula>
    </cfRule>
  </conditionalFormatting>
  <conditionalFormatting sqref="Q24">
    <cfRule type="cellIs" dxfId="3" priority="592" operator="greaterThan">
      <formula>0</formula>
    </cfRule>
  </conditionalFormatting>
  <conditionalFormatting sqref="Q25">
    <cfRule type="cellIs" dxfId="3" priority="593" operator="greaterThan">
      <formula>0</formula>
    </cfRule>
  </conditionalFormatting>
  <conditionalFormatting sqref="Q26">
    <cfRule type="cellIs" dxfId="3" priority="594" operator="greaterThan">
      <formula>0</formula>
    </cfRule>
  </conditionalFormatting>
  <conditionalFormatting sqref="Q27">
    <cfRule type="cellIs" dxfId="3" priority="595" operator="greaterThan">
      <formula>0</formula>
    </cfRule>
  </conditionalFormatting>
  <conditionalFormatting sqref="Q28">
    <cfRule type="cellIs" dxfId="3" priority="596" operator="greaterThan">
      <formula>0</formula>
    </cfRule>
  </conditionalFormatting>
  <conditionalFormatting sqref="Q29">
    <cfRule type="cellIs" dxfId="3" priority="597" operator="greaterThan">
      <formula>0</formula>
    </cfRule>
  </conditionalFormatting>
  <conditionalFormatting sqref="Q30">
    <cfRule type="cellIs" dxfId="3" priority="598" operator="greaterThan">
      <formula>0</formula>
    </cfRule>
  </conditionalFormatting>
  <conditionalFormatting sqref="Q31">
    <cfRule type="cellIs" dxfId="3" priority="599" operator="greaterThan">
      <formula>0</formula>
    </cfRule>
  </conditionalFormatting>
  <conditionalFormatting sqref="Q32">
    <cfRule type="cellIs" dxfId="3" priority="600" operator="greaterThan">
      <formula>0</formula>
    </cfRule>
  </conditionalFormatting>
  <conditionalFormatting sqref="Q33">
    <cfRule type="cellIs" dxfId="3" priority="601" operator="greaterThan">
      <formula>0</formula>
    </cfRule>
  </conditionalFormatting>
  <conditionalFormatting sqref="Q34">
    <cfRule type="cellIs" dxfId="3" priority="602" operator="greaterThan">
      <formula>0</formula>
    </cfRule>
  </conditionalFormatting>
  <conditionalFormatting sqref="Q35">
    <cfRule type="cellIs" dxfId="3" priority="603" operator="greaterThan">
      <formula>0</formula>
    </cfRule>
  </conditionalFormatting>
  <conditionalFormatting sqref="Q36">
    <cfRule type="cellIs" dxfId="3" priority="604" operator="greaterThan">
      <formula>0</formula>
    </cfRule>
  </conditionalFormatting>
  <conditionalFormatting sqref="Q37">
    <cfRule type="cellIs" dxfId="3" priority="605" operator="greaterThan">
      <formula>0</formula>
    </cfRule>
  </conditionalFormatting>
  <conditionalFormatting sqref="Q38">
    <cfRule type="cellIs" dxfId="3" priority="606" operator="greaterThan">
      <formula>0</formula>
    </cfRule>
  </conditionalFormatting>
  <conditionalFormatting sqref="Q39">
    <cfRule type="cellIs" dxfId="3" priority="607" operator="greaterThan">
      <formula>0</formula>
    </cfRule>
  </conditionalFormatting>
  <conditionalFormatting sqref="Q40">
    <cfRule type="cellIs" dxfId="3" priority="608" operator="greaterThan">
      <formula>0</formula>
    </cfRule>
  </conditionalFormatting>
  <conditionalFormatting sqref="Q41">
    <cfRule type="cellIs" dxfId="3" priority="609" operator="greaterThan">
      <formula>0</formula>
    </cfRule>
  </conditionalFormatting>
  <conditionalFormatting sqref="Q42">
    <cfRule type="cellIs" dxfId="3" priority="610" operator="greaterThan">
      <formula>0</formula>
    </cfRule>
  </conditionalFormatting>
  <conditionalFormatting sqref="Q43">
    <cfRule type="cellIs" dxfId="3" priority="611" operator="greaterThan">
      <formula>0</formula>
    </cfRule>
  </conditionalFormatting>
  <conditionalFormatting sqref="Q44">
    <cfRule type="cellIs" dxfId="3" priority="612" operator="greaterThan">
      <formula>0</formula>
    </cfRule>
  </conditionalFormatting>
  <conditionalFormatting sqref="Q45">
    <cfRule type="cellIs" dxfId="3" priority="613" operator="greaterThan">
      <formula>0</formula>
    </cfRule>
  </conditionalFormatting>
  <conditionalFormatting sqref="Q46">
    <cfRule type="cellIs" dxfId="3" priority="614" operator="greaterThan">
      <formula>0</formula>
    </cfRule>
  </conditionalFormatting>
  <conditionalFormatting sqref="Q47">
    <cfRule type="cellIs" dxfId="3" priority="615" operator="greaterThan">
      <formula>0</formula>
    </cfRule>
  </conditionalFormatting>
  <conditionalFormatting sqref="Q48">
    <cfRule type="cellIs" dxfId="3" priority="616" operator="greaterThan">
      <formula>0</formula>
    </cfRule>
  </conditionalFormatting>
  <conditionalFormatting sqref="Q49">
    <cfRule type="cellIs" dxfId="3" priority="617" operator="greaterThan">
      <formula>0</formula>
    </cfRule>
  </conditionalFormatting>
  <conditionalFormatting sqref="Q50">
    <cfRule type="cellIs" dxfId="3" priority="618" operator="greaterThan">
      <formula>0</formula>
    </cfRule>
  </conditionalFormatting>
  <conditionalFormatting sqref="Q51">
    <cfRule type="cellIs" dxfId="3" priority="619" operator="greaterThan">
      <formula>0</formula>
    </cfRule>
  </conditionalFormatting>
  <conditionalFormatting sqref="Q52">
    <cfRule type="cellIs" dxfId="3" priority="620" operator="greaterThan">
      <formula>0</formula>
    </cfRule>
  </conditionalFormatting>
  <conditionalFormatting sqref="Q53">
    <cfRule type="cellIs" dxfId="3" priority="621" operator="greaterThan">
      <formula>0</formula>
    </cfRule>
  </conditionalFormatting>
  <conditionalFormatting sqref="Q54">
    <cfRule type="cellIs" dxfId="3" priority="622" operator="greaterThan">
      <formula>0</formula>
    </cfRule>
  </conditionalFormatting>
  <conditionalFormatting sqref="Q55">
    <cfRule type="cellIs" dxfId="3" priority="623" operator="greaterThan">
      <formula>0</formula>
    </cfRule>
  </conditionalFormatting>
  <conditionalFormatting sqref="Q56">
    <cfRule type="cellIs" dxfId="3" priority="624" operator="greaterThan">
      <formula>0</formula>
    </cfRule>
  </conditionalFormatting>
  <conditionalFormatting sqref="Q57">
    <cfRule type="cellIs" dxfId="3" priority="625" operator="greaterThan">
      <formula>0</formula>
    </cfRule>
  </conditionalFormatting>
  <conditionalFormatting sqref="Q58">
    <cfRule type="cellIs" dxfId="3" priority="626" operator="greaterThan">
      <formula>0</formula>
    </cfRule>
  </conditionalFormatting>
  <conditionalFormatting sqref="Q59">
    <cfRule type="cellIs" dxfId="3" priority="627" operator="greaterThan">
      <formula>0</formula>
    </cfRule>
  </conditionalFormatting>
  <conditionalFormatting sqref="Q60">
    <cfRule type="cellIs" dxfId="3" priority="628" operator="greaterThan">
      <formula>0</formula>
    </cfRule>
  </conditionalFormatting>
  <conditionalFormatting sqref="Q61">
    <cfRule type="cellIs" dxfId="3" priority="629" operator="greaterThan">
      <formula>0</formula>
    </cfRule>
  </conditionalFormatting>
  <conditionalFormatting sqref="Q62">
    <cfRule type="cellIs" dxfId="3" priority="630" operator="greaterThan">
      <formula>0</formula>
    </cfRule>
  </conditionalFormatting>
  <conditionalFormatting sqref="Q63">
    <cfRule type="cellIs" dxfId="3" priority="631" operator="greaterThan">
      <formula>0</formula>
    </cfRule>
  </conditionalFormatting>
  <conditionalFormatting sqref="Q64">
    <cfRule type="cellIs" dxfId="3" priority="632" operator="greaterThan">
      <formula>0</formula>
    </cfRule>
  </conditionalFormatting>
  <conditionalFormatting sqref="Q65">
    <cfRule type="cellIs" dxfId="3" priority="633" operator="greaterThan">
      <formula>0</formula>
    </cfRule>
  </conditionalFormatting>
  <conditionalFormatting sqref="Q66">
    <cfRule type="cellIs" dxfId="3" priority="634" operator="greaterThan">
      <formula>0</formula>
    </cfRule>
  </conditionalFormatting>
  <conditionalFormatting sqref="Q67">
    <cfRule type="cellIs" dxfId="3" priority="635" operator="greaterThan">
      <formula>0</formula>
    </cfRule>
  </conditionalFormatting>
  <conditionalFormatting sqref="Q68">
    <cfRule type="cellIs" dxfId="3" priority="636" operator="greaterThan">
      <formula>0</formula>
    </cfRule>
  </conditionalFormatting>
  <conditionalFormatting sqref="Q69">
    <cfRule type="cellIs" dxfId="3" priority="637" operator="greaterThan">
      <formula>0</formula>
    </cfRule>
  </conditionalFormatting>
  <conditionalFormatting sqref="Q70">
    <cfRule type="cellIs" dxfId="3" priority="638" operator="greaterThan">
      <formula>0</formula>
    </cfRule>
  </conditionalFormatting>
  <conditionalFormatting sqref="Q71">
    <cfRule type="cellIs" dxfId="3" priority="639" operator="greaterThan">
      <formula>0</formula>
    </cfRule>
  </conditionalFormatting>
  <conditionalFormatting sqref="Q72">
    <cfRule type="cellIs" dxfId="3" priority="640" operator="greaterThan">
      <formula>0</formula>
    </cfRule>
  </conditionalFormatting>
  <conditionalFormatting sqref="Q73">
    <cfRule type="cellIs" dxfId="3" priority="641" operator="greaterThan">
      <formula>0</formula>
    </cfRule>
  </conditionalFormatting>
  <conditionalFormatting sqref="Q74">
    <cfRule type="cellIs" dxfId="3" priority="642" operator="greaterThan">
      <formula>0</formula>
    </cfRule>
  </conditionalFormatting>
  <conditionalFormatting sqref="Q75">
    <cfRule type="cellIs" dxfId="3" priority="643" operator="greaterThan">
      <formula>0</formula>
    </cfRule>
  </conditionalFormatting>
  <conditionalFormatting sqref="Q76">
    <cfRule type="cellIs" dxfId="3" priority="644" operator="greaterThan">
      <formula>0</formula>
    </cfRule>
  </conditionalFormatting>
  <conditionalFormatting sqref="Q77">
    <cfRule type="cellIs" dxfId="3" priority="645" operator="greaterThan">
      <formula>0</formula>
    </cfRule>
  </conditionalFormatting>
  <conditionalFormatting sqref="Q78">
    <cfRule type="cellIs" dxfId="3" priority="646" operator="greaterThan">
      <formula>0</formula>
    </cfRule>
  </conditionalFormatting>
  <conditionalFormatting sqref="Q79">
    <cfRule type="cellIs" dxfId="3" priority="647" operator="greaterThan">
      <formula>0</formula>
    </cfRule>
  </conditionalFormatting>
  <conditionalFormatting sqref="Q80">
    <cfRule type="cellIs" dxfId="3" priority="648" operator="greaterThan">
      <formula>0</formula>
    </cfRule>
  </conditionalFormatting>
  <conditionalFormatting sqref="Q81">
    <cfRule type="cellIs" dxfId="3" priority="649" operator="greaterThan">
      <formula>0</formula>
    </cfRule>
  </conditionalFormatting>
  <conditionalFormatting sqref="Q82">
    <cfRule type="cellIs" dxfId="3" priority="650" operator="greaterThan">
      <formula>0</formula>
    </cfRule>
  </conditionalFormatting>
  <conditionalFormatting sqref="Q83">
    <cfRule type="cellIs" dxfId="3" priority="651" operator="greaterThan">
      <formula>0</formula>
    </cfRule>
  </conditionalFormatting>
  <conditionalFormatting sqref="Q84">
    <cfRule type="cellIs" dxfId="3" priority="652" operator="greaterThan">
      <formula>0</formula>
    </cfRule>
  </conditionalFormatting>
  <conditionalFormatting sqref="Q85">
    <cfRule type="cellIs" dxfId="3" priority="653" operator="greaterThan">
      <formula>0</formula>
    </cfRule>
  </conditionalFormatting>
  <conditionalFormatting sqref="Q86">
    <cfRule type="cellIs" dxfId="3" priority="654" operator="greaterThan">
      <formula>0</formula>
    </cfRule>
  </conditionalFormatting>
  <conditionalFormatting sqref="Q87">
    <cfRule type="cellIs" dxfId="3" priority="655" operator="greaterThan">
      <formula>0</formula>
    </cfRule>
  </conditionalFormatting>
  <conditionalFormatting sqref="Q88">
    <cfRule type="cellIs" dxfId="3" priority="656" operator="greaterThan">
      <formula>0</formula>
    </cfRule>
  </conditionalFormatting>
  <conditionalFormatting sqref="Q89">
    <cfRule type="cellIs" dxfId="3" priority="657" operator="greaterThan">
      <formula>0</formula>
    </cfRule>
  </conditionalFormatting>
  <conditionalFormatting sqref="Q90">
    <cfRule type="cellIs" dxfId="3" priority="658" operator="greaterThan">
      <formula>0</formula>
    </cfRule>
  </conditionalFormatting>
  <conditionalFormatting sqref="Q91">
    <cfRule type="cellIs" dxfId="3" priority="659" operator="greaterThan">
      <formula>0</formula>
    </cfRule>
  </conditionalFormatting>
  <conditionalFormatting sqref="Q92">
    <cfRule type="cellIs" dxfId="3" priority="660" operator="greaterThan">
      <formula>0</formula>
    </cfRule>
  </conditionalFormatting>
  <conditionalFormatting sqref="Q93">
    <cfRule type="cellIs" dxfId="3" priority="661" operator="greaterThan">
      <formula>0</formula>
    </cfRule>
  </conditionalFormatting>
  <conditionalFormatting sqref="Q94">
    <cfRule type="cellIs" dxfId="3" priority="662" operator="greaterThan">
      <formula>0</formula>
    </cfRule>
  </conditionalFormatting>
  <conditionalFormatting sqref="Q95">
    <cfRule type="cellIs" dxfId="3" priority="663" operator="greaterThan">
      <formula>0</formula>
    </cfRule>
  </conditionalFormatting>
  <conditionalFormatting sqref="Q96">
    <cfRule type="cellIs" dxfId="3" priority="664" operator="greaterThan">
      <formula>0</formula>
    </cfRule>
  </conditionalFormatting>
  <conditionalFormatting sqref="Q97">
    <cfRule type="cellIs" dxfId="3" priority="665" operator="greaterThan">
      <formula>0</formula>
    </cfRule>
  </conditionalFormatting>
  <conditionalFormatting sqref="Q98">
    <cfRule type="cellIs" dxfId="3" priority="666" operator="greaterThan">
      <formula>0</formula>
    </cfRule>
  </conditionalFormatting>
  <conditionalFormatting sqref="Q99">
    <cfRule type="cellIs" dxfId="3" priority="667" operator="greaterThan">
      <formula>0</formula>
    </cfRule>
  </conditionalFormatting>
  <conditionalFormatting sqref="Q100">
    <cfRule type="cellIs" dxfId="3" priority="668" operator="greaterThan">
      <formula>0</formula>
    </cfRule>
  </conditionalFormatting>
  <conditionalFormatting sqref="Q101">
    <cfRule type="cellIs" dxfId="3" priority="669" operator="greaterThan">
      <formula>0</formula>
    </cfRule>
  </conditionalFormatting>
  <conditionalFormatting sqref="Q102">
    <cfRule type="cellIs" dxfId="3" priority="670" operator="greaterThan">
      <formula>0</formula>
    </cfRule>
  </conditionalFormatting>
  <conditionalFormatting sqref="Q103">
    <cfRule type="cellIs" dxfId="3" priority="671" operator="greaterThan">
      <formula>0</formula>
    </cfRule>
  </conditionalFormatting>
  <conditionalFormatting sqref="G8">
    <cfRule type="cellIs" dxfId="4" priority="672" operator="greaterThan">
      <formula>250</formula>
    </cfRule>
  </conditionalFormatting>
  <conditionalFormatting sqref="G8">
    <cfRule type="cellIs" dxfId="5" priority="673" operator="greaterThan">
      <formula>200</formula>
    </cfRule>
  </conditionalFormatting>
  <conditionalFormatting sqref="G8">
    <cfRule type="cellIs" dxfId="6" priority="674" operator="greaterThan">
      <formula>150</formula>
    </cfRule>
  </conditionalFormatting>
  <conditionalFormatting sqref="G9">
    <cfRule type="cellIs" dxfId="4" priority="675" operator="greaterThan">
      <formula>250</formula>
    </cfRule>
  </conditionalFormatting>
  <conditionalFormatting sqref="G9">
    <cfRule type="cellIs" dxfId="5" priority="676" operator="greaterThan">
      <formula>200</formula>
    </cfRule>
  </conditionalFormatting>
  <conditionalFormatting sqref="G9">
    <cfRule type="cellIs" dxfId="6" priority="677" operator="greaterThan">
      <formula>150</formula>
    </cfRule>
  </conditionalFormatting>
  <conditionalFormatting sqref="G10">
    <cfRule type="cellIs" dxfId="4" priority="678" operator="greaterThan">
      <formula>250</formula>
    </cfRule>
  </conditionalFormatting>
  <conditionalFormatting sqref="G10">
    <cfRule type="cellIs" dxfId="5" priority="679" operator="greaterThan">
      <formula>200</formula>
    </cfRule>
  </conditionalFormatting>
  <conditionalFormatting sqref="G10">
    <cfRule type="cellIs" dxfId="6" priority="680" operator="greaterThan">
      <formula>150</formula>
    </cfRule>
  </conditionalFormatting>
  <conditionalFormatting sqref="G11">
    <cfRule type="cellIs" dxfId="4" priority="681" operator="greaterThan">
      <formula>250</formula>
    </cfRule>
  </conditionalFormatting>
  <conditionalFormatting sqref="G11">
    <cfRule type="cellIs" dxfId="5" priority="682" operator="greaterThan">
      <formula>200</formula>
    </cfRule>
  </conditionalFormatting>
  <conditionalFormatting sqref="G11">
    <cfRule type="cellIs" dxfId="6" priority="683" operator="greaterThan">
      <formula>150</formula>
    </cfRule>
  </conditionalFormatting>
  <conditionalFormatting sqref="G12">
    <cfRule type="cellIs" dxfId="4" priority="684" operator="greaterThan">
      <formula>250</formula>
    </cfRule>
  </conditionalFormatting>
  <conditionalFormatting sqref="G12">
    <cfRule type="cellIs" dxfId="5" priority="685" operator="greaterThan">
      <formula>200</formula>
    </cfRule>
  </conditionalFormatting>
  <conditionalFormatting sqref="G12">
    <cfRule type="cellIs" dxfId="6" priority="686" operator="greaterThan">
      <formula>150</formula>
    </cfRule>
  </conditionalFormatting>
  <conditionalFormatting sqref="G13">
    <cfRule type="cellIs" dxfId="4" priority="687" operator="greaterThan">
      <formula>250</formula>
    </cfRule>
  </conditionalFormatting>
  <conditionalFormatting sqref="G13">
    <cfRule type="cellIs" dxfId="5" priority="688" operator="greaterThan">
      <formula>200</formula>
    </cfRule>
  </conditionalFormatting>
  <conditionalFormatting sqref="G13">
    <cfRule type="cellIs" dxfId="6" priority="689" operator="greaterThan">
      <formula>150</formula>
    </cfRule>
  </conditionalFormatting>
  <conditionalFormatting sqref="G14">
    <cfRule type="cellIs" dxfId="4" priority="690" operator="greaterThan">
      <formula>250</formula>
    </cfRule>
  </conditionalFormatting>
  <conditionalFormatting sqref="G14">
    <cfRule type="cellIs" dxfId="5" priority="691" operator="greaterThan">
      <formula>200</formula>
    </cfRule>
  </conditionalFormatting>
  <conditionalFormatting sqref="G14">
    <cfRule type="cellIs" dxfId="6" priority="692" operator="greaterThan">
      <formula>150</formula>
    </cfRule>
  </conditionalFormatting>
  <conditionalFormatting sqref="G15">
    <cfRule type="cellIs" dxfId="4" priority="693" operator="greaterThan">
      <formula>250</formula>
    </cfRule>
  </conditionalFormatting>
  <conditionalFormatting sqref="G15">
    <cfRule type="cellIs" dxfId="5" priority="694" operator="greaterThan">
      <formula>200</formula>
    </cfRule>
  </conditionalFormatting>
  <conditionalFormatting sqref="G15">
    <cfRule type="cellIs" dxfId="6" priority="695" operator="greaterThan">
      <formula>150</formula>
    </cfRule>
  </conditionalFormatting>
  <conditionalFormatting sqref="G16">
    <cfRule type="cellIs" dxfId="4" priority="696" operator="greaterThan">
      <formula>250</formula>
    </cfRule>
  </conditionalFormatting>
  <conditionalFormatting sqref="G16">
    <cfRule type="cellIs" dxfId="5" priority="697" operator="greaterThan">
      <formula>200</formula>
    </cfRule>
  </conditionalFormatting>
  <conditionalFormatting sqref="G16">
    <cfRule type="cellIs" dxfId="6" priority="698" operator="greaterThan">
      <formula>150</formula>
    </cfRule>
  </conditionalFormatting>
  <conditionalFormatting sqref="G17">
    <cfRule type="cellIs" dxfId="4" priority="699" operator="greaterThan">
      <formula>250</formula>
    </cfRule>
  </conditionalFormatting>
  <conditionalFormatting sqref="G17">
    <cfRule type="cellIs" dxfId="5" priority="700" operator="greaterThan">
      <formula>200</formula>
    </cfRule>
  </conditionalFormatting>
  <conditionalFormatting sqref="G17">
    <cfRule type="cellIs" dxfId="6" priority="701" operator="greaterThan">
      <formula>150</formula>
    </cfRule>
  </conditionalFormatting>
  <conditionalFormatting sqref="G18">
    <cfRule type="cellIs" dxfId="4" priority="702" operator="greaterThan">
      <formula>250</formula>
    </cfRule>
  </conditionalFormatting>
  <conditionalFormatting sqref="G18">
    <cfRule type="cellIs" dxfId="5" priority="703" operator="greaterThan">
      <formula>200</formula>
    </cfRule>
  </conditionalFormatting>
  <conditionalFormatting sqref="G18">
    <cfRule type="cellIs" dxfId="6" priority="704" operator="greaterThan">
      <formula>150</formula>
    </cfRule>
  </conditionalFormatting>
  <conditionalFormatting sqref="G19">
    <cfRule type="cellIs" dxfId="4" priority="705" operator="greaterThan">
      <formula>250</formula>
    </cfRule>
  </conditionalFormatting>
  <conditionalFormatting sqref="G19">
    <cfRule type="cellIs" dxfId="5" priority="706" operator="greaterThan">
      <formula>200</formula>
    </cfRule>
  </conditionalFormatting>
  <conditionalFormatting sqref="G19">
    <cfRule type="cellIs" dxfId="6" priority="707" operator="greaterThan">
      <formula>150</formula>
    </cfRule>
  </conditionalFormatting>
  <conditionalFormatting sqref="G20">
    <cfRule type="cellIs" dxfId="4" priority="708" operator="greaterThan">
      <formula>250</formula>
    </cfRule>
  </conditionalFormatting>
  <conditionalFormatting sqref="G20">
    <cfRule type="cellIs" dxfId="5" priority="709" operator="greaterThan">
      <formula>200</formula>
    </cfRule>
  </conditionalFormatting>
  <conditionalFormatting sqref="G20">
    <cfRule type="cellIs" dxfId="6" priority="710" operator="greaterThan">
      <formula>150</formula>
    </cfRule>
  </conditionalFormatting>
  <conditionalFormatting sqref="G21">
    <cfRule type="cellIs" dxfId="4" priority="711" operator="greaterThan">
      <formula>250</formula>
    </cfRule>
  </conditionalFormatting>
  <conditionalFormatting sqref="G21">
    <cfRule type="cellIs" dxfId="5" priority="712" operator="greaterThan">
      <formula>200</formula>
    </cfRule>
  </conditionalFormatting>
  <conditionalFormatting sqref="G21">
    <cfRule type="cellIs" dxfId="6" priority="713" operator="greaterThan">
      <formula>150</formula>
    </cfRule>
  </conditionalFormatting>
  <conditionalFormatting sqref="G22">
    <cfRule type="cellIs" dxfId="4" priority="714" operator="greaterThan">
      <formula>250</formula>
    </cfRule>
  </conditionalFormatting>
  <conditionalFormatting sqref="G22">
    <cfRule type="cellIs" dxfId="5" priority="715" operator="greaterThan">
      <formula>200</formula>
    </cfRule>
  </conditionalFormatting>
  <conditionalFormatting sqref="G22">
    <cfRule type="cellIs" dxfId="6" priority="716" operator="greaterThan">
      <formula>150</formula>
    </cfRule>
  </conditionalFormatting>
  <conditionalFormatting sqref="G23">
    <cfRule type="cellIs" dxfId="4" priority="717" operator="greaterThan">
      <formula>250</formula>
    </cfRule>
  </conditionalFormatting>
  <conditionalFormatting sqref="G23">
    <cfRule type="cellIs" dxfId="5" priority="718" operator="greaterThan">
      <formula>200</formula>
    </cfRule>
  </conditionalFormatting>
  <conditionalFormatting sqref="G23">
    <cfRule type="cellIs" dxfId="6" priority="719" operator="greaterThan">
      <formula>150</formula>
    </cfRule>
  </conditionalFormatting>
  <conditionalFormatting sqref="G24">
    <cfRule type="cellIs" dxfId="4" priority="720" operator="greaterThan">
      <formula>250</formula>
    </cfRule>
  </conditionalFormatting>
  <conditionalFormatting sqref="G24">
    <cfRule type="cellIs" dxfId="5" priority="721" operator="greaterThan">
      <formula>200</formula>
    </cfRule>
  </conditionalFormatting>
  <conditionalFormatting sqref="G24">
    <cfRule type="cellIs" dxfId="6" priority="722" operator="greaterThan">
      <formula>150</formula>
    </cfRule>
  </conditionalFormatting>
  <conditionalFormatting sqref="G25">
    <cfRule type="cellIs" dxfId="4" priority="723" operator="greaterThan">
      <formula>250</formula>
    </cfRule>
  </conditionalFormatting>
  <conditionalFormatting sqref="G25">
    <cfRule type="cellIs" dxfId="5" priority="724" operator="greaterThan">
      <formula>200</formula>
    </cfRule>
  </conditionalFormatting>
  <conditionalFormatting sqref="G25">
    <cfRule type="cellIs" dxfId="6" priority="725" operator="greaterThan">
      <formula>150</formula>
    </cfRule>
  </conditionalFormatting>
  <conditionalFormatting sqref="G26">
    <cfRule type="cellIs" dxfId="4" priority="726" operator="greaterThan">
      <formula>250</formula>
    </cfRule>
  </conditionalFormatting>
  <conditionalFormatting sqref="G26">
    <cfRule type="cellIs" dxfId="5" priority="727" operator="greaterThan">
      <formula>200</formula>
    </cfRule>
  </conditionalFormatting>
  <conditionalFormatting sqref="G26">
    <cfRule type="cellIs" dxfId="6" priority="728" operator="greaterThan">
      <formula>150</formula>
    </cfRule>
  </conditionalFormatting>
  <conditionalFormatting sqref="G27">
    <cfRule type="cellIs" dxfId="4" priority="729" operator="greaterThan">
      <formula>250</formula>
    </cfRule>
  </conditionalFormatting>
  <conditionalFormatting sqref="G27">
    <cfRule type="cellIs" dxfId="5" priority="730" operator="greaterThan">
      <formula>200</formula>
    </cfRule>
  </conditionalFormatting>
  <conditionalFormatting sqref="G27">
    <cfRule type="cellIs" dxfId="6" priority="731" operator="greaterThan">
      <formula>150</formula>
    </cfRule>
  </conditionalFormatting>
  <conditionalFormatting sqref="G28">
    <cfRule type="cellIs" dxfId="4" priority="732" operator="greaterThan">
      <formula>250</formula>
    </cfRule>
  </conditionalFormatting>
  <conditionalFormatting sqref="G28">
    <cfRule type="cellIs" dxfId="5" priority="733" operator="greaterThan">
      <formula>200</formula>
    </cfRule>
  </conditionalFormatting>
  <conditionalFormatting sqref="G28">
    <cfRule type="cellIs" dxfId="6" priority="734" operator="greaterThan">
      <formula>150</formula>
    </cfRule>
  </conditionalFormatting>
  <conditionalFormatting sqref="G29">
    <cfRule type="cellIs" dxfId="4" priority="735" operator="greaterThan">
      <formula>250</formula>
    </cfRule>
  </conditionalFormatting>
  <conditionalFormatting sqref="G29">
    <cfRule type="cellIs" dxfId="5" priority="736" operator="greaterThan">
      <formula>200</formula>
    </cfRule>
  </conditionalFormatting>
  <conditionalFormatting sqref="G29">
    <cfRule type="cellIs" dxfId="6" priority="737" operator="greaterThan">
      <formula>150</formula>
    </cfRule>
  </conditionalFormatting>
  <conditionalFormatting sqref="G30">
    <cfRule type="cellIs" dxfId="4" priority="738" operator="greaterThan">
      <formula>250</formula>
    </cfRule>
  </conditionalFormatting>
  <conditionalFormatting sqref="G30">
    <cfRule type="cellIs" dxfId="5" priority="739" operator="greaterThan">
      <formula>200</formula>
    </cfRule>
  </conditionalFormatting>
  <conditionalFormatting sqref="G30">
    <cfRule type="cellIs" dxfId="6" priority="740" operator="greaterThan">
      <formula>150</formula>
    </cfRule>
  </conditionalFormatting>
  <conditionalFormatting sqref="G31">
    <cfRule type="cellIs" dxfId="4" priority="741" operator="greaterThan">
      <formula>250</formula>
    </cfRule>
  </conditionalFormatting>
  <conditionalFormatting sqref="G31">
    <cfRule type="cellIs" dxfId="5" priority="742" operator="greaterThan">
      <formula>200</formula>
    </cfRule>
  </conditionalFormatting>
  <conditionalFormatting sqref="G31">
    <cfRule type="cellIs" dxfId="6" priority="743" operator="greaterThan">
      <formula>150</formula>
    </cfRule>
  </conditionalFormatting>
  <conditionalFormatting sqref="G32">
    <cfRule type="cellIs" dxfId="4" priority="744" operator="greaterThan">
      <formula>250</formula>
    </cfRule>
  </conditionalFormatting>
  <conditionalFormatting sqref="G32">
    <cfRule type="cellIs" dxfId="5" priority="745" operator="greaterThan">
      <formula>200</formula>
    </cfRule>
  </conditionalFormatting>
  <conditionalFormatting sqref="G32">
    <cfRule type="cellIs" dxfId="6" priority="746" operator="greaterThan">
      <formula>150</formula>
    </cfRule>
  </conditionalFormatting>
  <conditionalFormatting sqref="G33">
    <cfRule type="cellIs" dxfId="4" priority="747" operator="greaterThan">
      <formula>250</formula>
    </cfRule>
  </conditionalFormatting>
  <conditionalFormatting sqref="G33">
    <cfRule type="cellIs" dxfId="5" priority="748" operator="greaterThan">
      <formula>200</formula>
    </cfRule>
  </conditionalFormatting>
  <conditionalFormatting sqref="G33">
    <cfRule type="cellIs" dxfId="6" priority="749" operator="greaterThan">
      <formula>150</formula>
    </cfRule>
  </conditionalFormatting>
  <conditionalFormatting sqref="G34">
    <cfRule type="cellIs" dxfId="4" priority="750" operator="greaterThan">
      <formula>250</formula>
    </cfRule>
  </conditionalFormatting>
  <conditionalFormatting sqref="G34">
    <cfRule type="cellIs" dxfId="5" priority="751" operator="greaterThan">
      <formula>200</formula>
    </cfRule>
  </conditionalFormatting>
  <conditionalFormatting sqref="G34">
    <cfRule type="cellIs" dxfId="6" priority="752" operator="greaterThan">
      <formula>150</formula>
    </cfRule>
  </conditionalFormatting>
  <conditionalFormatting sqref="G35">
    <cfRule type="cellIs" dxfId="4" priority="753" operator="greaterThan">
      <formula>250</formula>
    </cfRule>
  </conditionalFormatting>
  <conditionalFormatting sqref="G35">
    <cfRule type="cellIs" dxfId="5" priority="754" operator="greaterThan">
      <formula>200</formula>
    </cfRule>
  </conditionalFormatting>
  <conditionalFormatting sqref="G35">
    <cfRule type="cellIs" dxfId="6" priority="755" operator="greaterThan">
      <formula>150</formula>
    </cfRule>
  </conditionalFormatting>
  <conditionalFormatting sqref="G36">
    <cfRule type="cellIs" dxfId="4" priority="756" operator="greaterThan">
      <formula>250</formula>
    </cfRule>
  </conditionalFormatting>
  <conditionalFormatting sqref="G36">
    <cfRule type="cellIs" dxfId="5" priority="757" operator="greaterThan">
      <formula>200</formula>
    </cfRule>
  </conditionalFormatting>
  <conditionalFormatting sqref="G36">
    <cfRule type="cellIs" dxfId="6" priority="758" operator="greaterThan">
      <formula>150</formula>
    </cfRule>
  </conditionalFormatting>
  <conditionalFormatting sqref="G37">
    <cfRule type="cellIs" dxfId="4" priority="759" operator="greaterThan">
      <formula>250</formula>
    </cfRule>
  </conditionalFormatting>
  <conditionalFormatting sqref="G37">
    <cfRule type="cellIs" dxfId="5" priority="760" operator="greaterThan">
      <formula>200</formula>
    </cfRule>
  </conditionalFormatting>
  <conditionalFormatting sqref="G37">
    <cfRule type="cellIs" dxfId="6" priority="761" operator="greaterThan">
      <formula>150</formula>
    </cfRule>
  </conditionalFormatting>
  <conditionalFormatting sqref="G38">
    <cfRule type="cellIs" dxfId="4" priority="762" operator="greaterThan">
      <formula>250</formula>
    </cfRule>
  </conditionalFormatting>
  <conditionalFormatting sqref="G38">
    <cfRule type="cellIs" dxfId="5" priority="763" operator="greaterThan">
      <formula>200</formula>
    </cfRule>
  </conditionalFormatting>
  <conditionalFormatting sqref="G38">
    <cfRule type="cellIs" dxfId="6" priority="764" operator="greaterThan">
      <formula>150</formula>
    </cfRule>
  </conditionalFormatting>
  <conditionalFormatting sqref="G39">
    <cfRule type="cellIs" dxfId="4" priority="765" operator="greaterThan">
      <formula>250</formula>
    </cfRule>
  </conditionalFormatting>
  <conditionalFormatting sqref="G39">
    <cfRule type="cellIs" dxfId="5" priority="766" operator="greaterThan">
      <formula>200</formula>
    </cfRule>
  </conditionalFormatting>
  <conditionalFormatting sqref="G39">
    <cfRule type="cellIs" dxfId="6" priority="767" operator="greaterThan">
      <formula>150</formula>
    </cfRule>
  </conditionalFormatting>
  <conditionalFormatting sqref="G40">
    <cfRule type="cellIs" dxfId="4" priority="768" operator="greaterThan">
      <formula>250</formula>
    </cfRule>
  </conditionalFormatting>
  <conditionalFormatting sqref="G40">
    <cfRule type="cellIs" dxfId="5" priority="769" operator="greaterThan">
      <formula>200</formula>
    </cfRule>
  </conditionalFormatting>
  <conditionalFormatting sqref="G40">
    <cfRule type="cellIs" dxfId="6" priority="770" operator="greaterThan">
      <formula>150</formula>
    </cfRule>
  </conditionalFormatting>
  <conditionalFormatting sqref="G41">
    <cfRule type="cellIs" dxfId="4" priority="771" operator="greaterThan">
      <formula>250</formula>
    </cfRule>
  </conditionalFormatting>
  <conditionalFormatting sqref="G41">
    <cfRule type="cellIs" dxfId="5" priority="772" operator="greaterThan">
      <formula>200</formula>
    </cfRule>
  </conditionalFormatting>
  <conditionalFormatting sqref="G41">
    <cfRule type="cellIs" dxfId="6" priority="773" operator="greaterThan">
      <formula>150</formula>
    </cfRule>
  </conditionalFormatting>
  <conditionalFormatting sqref="G42">
    <cfRule type="cellIs" dxfId="4" priority="774" operator="greaterThan">
      <formula>250</formula>
    </cfRule>
  </conditionalFormatting>
  <conditionalFormatting sqref="G42">
    <cfRule type="cellIs" dxfId="5" priority="775" operator="greaterThan">
      <formula>200</formula>
    </cfRule>
  </conditionalFormatting>
  <conditionalFormatting sqref="G42">
    <cfRule type="cellIs" dxfId="6" priority="776" operator="greaterThan">
      <formula>150</formula>
    </cfRule>
  </conditionalFormatting>
  <conditionalFormatting sqref="G43">
    <cfRule type="cellIs" dxfId="4" priority="777" operator="greaterThan">
      <formula>250</formula>
    </cfRule>
  </conditionalFormatting>
  <conditionalFormatting sqref="G43">
    <cfRule type="cellIs" dxfId="5" priority="778" operator="greaterThan">
      <formula>200</formula>
    </cfRule>
  </conditionalFormatting>
  <conditionalFormatting sqref="G43">
    <cfRule type="cellIs" dxfId="6" priority="779" operator="greaterThan">
      <formula>150</formula>
    </cfRule>
  </conditionalFormatting>
  <conditionalFormatting sqref="G44">
    <cfRule type="cellIs" dxfId="4" priority="780" operator="greaterThan">
      <formula>250</formula>
    </cfRule>
  </conditionalFormatting>
  <conditionalFormatting sqref="G44">
    <cfRule type="cellIs" dxfId="5" priority="781" operator="greaterThan">
      <formula>200</formula>
    </cfRule>
  </conditionalFormatting>
  <conditionalFormatting sqref="G44">
    <cfRule type="cellIs" dxfId="6" priority="782" operator="greaterThan">
      <formula>150</formula>
    </cfRule>
  </conditionalFormatting>
  <conditionalFormatting sqref="G45">
    <cfRule type="cellIs" dxfId="4" priority="783" operator="greaterThan">
      <formula>250</formula>
    </cfRule>
  </conditionalFormatting>
  <conditionalFormatting sqref="G45">
    <cfRule type="cellIs" dxfId="5" priority="784" operator="greaterThan">
      <formula>200</formula>
    </cfRule>
  </conditionalFormatting>
  <conditionalFormatting sqref="G45">
    <cfRule type="cellIs" dxfId="6" priority="785" operator="greaterThan">
      <formula>150</formula>
    </cfRule>
  </conditionalFormatting>
  <conditionalFormatting sqref="G46">
    <cfRule type="cellIs" dxfId="4" priority="786" operator="greaterThan">
      <formula>250</formula>
    </cfRule>
  </conditionalFormatting>
  <conditionalFormatting sqref="G46">
    <cfRule type="cellIs" dxfId="5" priority="787" operator="greaterThan">
      <formula>200</formula>
    </cfRule>
  </conditionalFormatting>
  <conditionalFormatting sqref="G46">
    <cfRule type="cellIs" dxfId="6" priority="788" operator="greaterThan">
      <formula>150</formula>
    </cfRule>
  </conditionalFormatting>
  <conditionalFormatting sqref="G47">
    <cfRule type="cellIs" dxfId="4" priority="789" operator="greaterThan">
      <formula>250</formula>
    </cfRule>
  </conditionalFormatting>
  <conditionalFormatting sqref="G47">
    <cfRule type="cellIs" dxfId="5" priority="790" operator="greaterThan">
      <formula>200</formula>
    </cfRule>
  </conditionalFormatting>
  <conditionalFormatting sqref="G47">
    <cfRule type="cellIs" dxfId="6" priority="791" operator="greaterThan">
      <formula>150</formula>
    </cfRule>
  </conditionalFormatting>
  <conditionalFormatting sqref="G48">
    <cfRule type="cellIs" dxfId="4" priority="792" operator="greaterThan">
      <formula>250</formula>
    </cfRule>
  </conditionalFormatting>
  <conditionalFormatting sqref="G48">
    <cfRule type="cellIs" dxfId="5" priority="793" operator="greaterThan">
      <formula>200</formula>
    </cfRule>
  </conditionalFormatting>
  <conditionalFormatting sqref="G48">
    <cfRule type="cellIs" dxfId="6" priority="794" operator="greaterThan">
      <formula>150</formula>
    </cfRule>
  </conditionalFormatting>
  <conditionalFormatting sqref="G49">
    <cfRule type="cellIs" dxfId="4" priority="795" operator="greaterThan">
      <formula>250</formula>
    </cfRule>
  </conditionalFormatting>
  <conditionalFormatting sqref="G49">
    <cfRule type="cellIs" dxfId="5" priority="796" operator="greaterThan">
      <formula>200</formula>
    </cfRule>
  </conditionalFormatting>
  <conditionalFormatting sqref="G49">
    <cfRule type="cellIs" dxfId="6" priority="797" operator="greaterThan">
      <formula>150</formula>
    </cfRule>
  </conditionalFormatting>
  <conditionalFormatting sqref="G50">
    <cfRule type="cellIs" dxfId="4" priority="798" operator="greaterThan">
      <formula>250</formula>
    </cfRule>
  </conditionalFormatting>
  <conditionalFormatting sqref="G50">
    <cfRule type="cellIs" dxfId="5" priority="799" operator="greaterThan">
      <formula>200</formula>
    </cfRule>
  </conditionalFormatting>
  <conditionalFormatting sqref="G50">
    <cfRule type="cellIs" dxfId="6" priority="800" operator="greaterThan">
      <formula>150</formula>
    </cfRule>
  </conditionalFormatting>
  <conditionalFormatting sqref="G51">
    <cfRule type="cellIs" dxfId="4" priority="801" operator="greaterThan">
      <formula>250</formula>
    </cfRule>
  </conditionalFormatting>
  <conditionalFormatting sqref="G51">
    <cfRule type="cellIs" dxfId="5" priority="802" operator="greaterThan">
      <formula>200</formula>
    </cfRule>
  </conditionalFormatting>
  <conditionalFormatting sqref="G51">
    <cfRule type="cellIs" dxfId="6" priority="803" operator="greaterThan">
      <formula>150</formula>
    </cfRule>
  </conditionalFormatting>
  <conditionalFormatting sqref="G52">
    <cfRule type="cellIs" dxfId="4" priority="804" operator="greaterThan">
      <formula>250</formula>
    </cfRule>
  </conditionalFormatting>
  <conditionalFormatting sqref="G52">
    <cfRule type="cellIs" dxfId="5" priority="805" operator="greaterThan">
      <formula>200</formula>
    </cfRule>
  </conditionalFormatting>
  <conditionalFormatting sqref="G52">
    <cfRule type="cellIs" dxfId="6" priority="806" operator="greaterThan">
      <formula>150</formula>
    </cfRule>
  </conditionalFormatting>
  <conditionalFormatting sqref="G53">
    <cfRule type="cellIs" dxfId="4" priority="807" operator="greaterThan">
      <formula>250</formula>
    </cfRule>
  </conditionalFormatting>
  <conditionalFormatting sqref="G53">
    <cfRule type="cellIs" dxfId="5" priority="808" operator="greaterThan">
      <formula>200</formula>
    </cfRule>
  </conditionalFormatting>
  <conditionalFormatting sqref="G53">
    <cfRule type="cellIs" dxfId="6" priority="809" operator="greaterThan">
      <formula>150</formula>
    </cfRule>
  </conditionalFormatting>
  <conditionalFormatting sqref="G54">
    <cfRule type="cellIs" dxfId="4" priority="810" operator="greaterThan">
      <formula>250</formula>
    </cfRule>
  </conditionalFormatting>
  <conditionalFormatting sqref="G54">
    <cfRule type="cellIs" dxfId="5" priority="811" operator="greaterThan">
      <formula>200</formula>
    </cfRule>
  </conditionalFormatting>
  <conditionalFormatting sqref="G54">
    <cfRule type="cellIs" dxfId="6" priority="812" operator="greaterThan">
      <formula>150</formula>
    </cfRule>
  </conditionalFormatting>
  <conditionalFormatting sqref="G55">
    <cfRule type="cellIs" dxfId="4" priority="813" operator="greaterThan">
      <formula>250</formula>
    </cfRule>
  </conditionalFormatting>
  <conditionalFormatting sqref="G55">
    <cfRule type="cellIs" dxfId="5" priority="814" operator="greaterThan">
      <formula>200</formula>
    </cfRule>
  </conditionalFormatting>
  <conditionalFormatting sqref="G55">
    <cfRule type="cellIs" dxfId="6" priority="815" operator="greaterThan">
      <formula>150</formula>
    </cfRule>
  </conditionalFormatting>
  <conditionalFormatting sqref="G56">
    <cfRule type="cellIs" dxfId="4" priority="816" operator="greaterThan">
      <formula>250</formula>
    </cfRule>
  </conditionalFormatting>
  <conditionalFormatting sqref="G56">
    <cfRule type="cellIs" dxfId="5" priority="817" operator="greaterThan">
      <formula>200</formula>
    </cfRule>
  </conditionalFormatting>
  <conditionalFormatting sqref="G56">
    <cfRule type="cellIs" dxfId="6" priority="818" operator="greaterThan">
      <formula>150</formula>
    </cfRule>
  </conditionalFormatting>
  <conditionalFormatting sqref="G57">
    <cfRule type="cellIs" dxfId="4" priority="819" operator="greaterThan">
      <formula>250</formula>
    </cfRule>
  </conditionalFormatting>
  <conditionalFormatting sqref="G57">
    <cfRule type="cellIs" dxfId="5" priority="820" operator="greaterThan">
      <formula>200</formula>
    </cfRule>
  </conditionalFormatting>
  <conditionalFormatting sqref="G57">
    <cfRule type="cellIs" dxfId="6" priority="821" operator="greaterThan">
      <formula>150</formula>
    </cfRule>
  </conditionalFormatting>
  <conditionalFormatting sqref="G58">
    <cfRule type="cellIs" dxfId="4" priority="822" operator="greaterThan">
      <formula>250</formula>
    </cfRule>
  </conditionalFormatting>
  <conditionalFormatting sqref="G58">
    <cfRule type="cellIs" dxfId="5" priority="823" operator="greaterThan">
      <formula>200</formula>
    </cfRule>
  </conditionalFormatting>
  <conditionalFormatting sqref="G58">
    <cfRule type="cellIs" dxfId="6" priority="824" operator="greaterThan">
      <formula>150</formula>
    </cfRule>
  </conditionalFormatting>
  <conditionalFormatting sqref="G59">
    <cfRule type="cellIs" dxfId="4" priority="825" operator="greaterThan">
      <formula>250</formula>
    </cfRule>
  </conditionalFormatting>
  <conditionalFormatting sqref="G59">
    <cfRule type="cellIs" dxfId="5" priority="826" operator="greaterThan">
      <formula>200</formula>
    </cfRule>
  </conditionalFormatting>
  <conditionalFormatting sqref="G59">
    <cfRule type="cellIs" dxfId="6" priority="827" operator="greaterThan">
      <formula>150</formula>
    </cfRule>
  </conditionalFormatting>
  <conditionalFormatting sqref="G60">
    <cfRule type="cellIs" dxfId="4" priority="828" operator="greaterThan">
      <formula>250</formula>
    </cfRule>
  </conditionalFormatting>
  <conditionalFormatting sqref="G60">
    <cfRule type="cellIs" dxfId="5" priority="829" operator="greaterThan">
      <formula>200</formula>
    </cfRule>
  </conditionalFormatting>
  <conditionalFormatting sqref="G60">
    <cfRule type="cellIs" dxfId="6" priority="830" operator="greaterThan">
      <formula>150</formula>
    </cfRule>
  </conditionalFormatting>
  <conditionalFormatting sqref="G61">
    <cfRule type="cellIs" dxfId="4" priority="831" operator="greaterThan">
      <formula>250</formula>
    </cfRule>
  </conditionalFormatting>
  <conditionalFormatting sqref="G61">
    <cfRule type="cellIs" dxfId="5" priority="832" operator="greaterThan">
      <formula>200</formula>
    </cfRule>
  </conditionalFormatting>
  <conditionalFormatting sqref="G61">
    <cfRule type="cellIs" dxfId="6" priority="833" operator="greaterThan">
      <formula>150</formula>
    </cfRule>
  </conditionalFormatting>
  <conditionalFormatting sqref="G62">
    <cfRule type="cellIs" dxfId="4" priority="834" operator="greaterThan">
      <formula>250</formula>
    </cfRule>
  </conditionalFormatting>
  <conditionalFormatting sqref="G62">
    <cfRule type="cellIs" dxfId="5" priority="835" operator="greaterThan">
      <formula>200</formula>
    </cfRule>
  </conditionalFormatting>
  <conditionalFormatting sqref="G62">
    <cfRule type="cellIs" dxfId="6" priority="836" operator="greaterThan">
      <formula>150</formula>
    </cfRule>
  </conditionalFormatting>
  <conditionalFormatting sqref="G63">
    <cfRule type="cellIs" dxfId="4" priority="837" operator="greaterThan">
      <formula>250</formula>
    </cfRule>
  </conditionalFormatting>
  <conditionalFormatting sqref="G63">
    <cfRule type="cellIs" dxfId="5" priority="838" operator="greaterThan">
      <formula>200</formula>
    </cfRule>
  </conditionalFormatting>
  <conditionalFormatting sqref="G63">
    <cfRule type="cellIs" dxfId="6" priority="839" operator="greaterThan">
      <formula>150</formula>
    </cfRule>
  </conditionalFormatting>
  <conditionalFormatting sqref="G64">
    <cfRule type="cellIs" dxfId="4" priority="840" operator="greaterThan">
      <formula>250</formula>
    </cfRule>
  </conditionalFormatting>
  <conditionalFormatting sqref="G64">
    <cfRule type="cellIs" dxfId="5" priority="841" operator="greaterThan">
      <formula>200</formula>
    </cfRule>
  </conditionalFormatting>
  <conditionalFormatting sqref="G64">
    <cfRule type="cellIs" dxfId="6" priority="842" operator="greaterThan">
      <formula>150</formula>
    </cfRule>
  </conditionalFormatting>
  <conditionalFormatting sqref="G65">
    <cfRule type="cellIs" dxfId="4" priority="843" operator="greaterThan">
      <formula>250</formula>
    </cfRule>
  </conditionalFormatting>
  <conditionalFormatting sqref="G65">
    <cfRule type="cellIs" dxfId="5" priority="844" operator="greaterThan">
      <formula>200</formula>
    </cfRule>
  </conditionalFormatting>
  <conditionalFormatting sqref="G65">
    <cfRule type="cellIs" dxfId="6" priority="845" operator="greaterThan">
      <formula>150</formula>
    </cfRule>
  </conditionalFormatting>
  <conditionalFormatting sqref="G66">
    <cfRule type="cellIs" dxfId="4" priority="846" operator="greaterThan">
      <formula>250</formula>
    </cfRule>
  </conditionalFormatting>
  <conditionalFormatting sqref="G66">
    <cfRule type="cellIs" dxfId="5" priority="847" operator="greaterThan">
      <formula>200</formula>
    </cfRule>
  </conditionalFormatting>
  <conditionalFormatting sqref="G66">
    <cfRule type="cellIs" dxfId="6" priority="848" operator="greaterThan">
      <formula>150</formula>
    </cfRule>
  </conditionalFormatting>
  <conditionalFormatting sqref="G67">
    <cfRule type="cellIs" dxfId="4" priority="849" operator="greaterThan">
      <formula>250</formula>
    </cfRule>
  </conditionalFormatting>
  <conditionalFormatting sqref="G67">
    <cfRule type="cellIs" dxfId="5" priority="850" operator="greaterThan">
      <formula>200</formula>
    </cfRule>
  </conditionalFormatting>
  <conditionalFormatting sqref="G67">
    <cfRule type="cellIs" dxfId="6" priority="851" operator="greaterThan">
      <formula>150</formula>
    </cfRule>
  </conditionalFormatting>
  <conditionalFormatting sqref="G68">
    <cfRule type="cellIs" dxfId="4" priority="852" operator="greaterThan">
      <formula>250</formula>
    </cfRule>
  </conditionalFormatting>
  <conditionalFormatting sqref="G68">
    <cfRule type="cellIs" dxfId="5" priority="853" operator="greaterThan">
      <formula>200</formula>
    </cfRule>
  </conditionalFormatting>
  <conditionalFormatting sqref="G68">
    <cfRule type="cellIs" dxfId="6" priority="854" operator="greaterThan">
      <formula>150</formula>
    </cfRule>
  </conditionalFormatting>
  <conditionalFormatting sqref="G69">
    <cfRule type="cellIs" dxfId="4" priority="855" operator="greaterThan">
      <formula>250</formula>
    </cfRule>
  </conditionalFormatting>
  <conditionalFormatting sqref="G69">
    <cfRule type="cellIs" dxfId="5" priority="856" operator="greaterThan">
      <formula>200</formula>
    </cfRule>
  </conditionalFormatting>
  <conditionalFormatting sqref="G69">
    <cfRule type="cellIs" dxfId="6" priority="857" operator="greaterThan">
      <formula>150</formula>
    </cfRule>
  </conditionalFormatting>
  <conditionalFormatting sqref="G70">
    <cfRule type="cellIs" dxfId="4" priority="858" operator="greaterThan">
      <formula>250</formula>
    </cfRule>
  </conditionalFormatting>
  <conditionalFormatting sqref="G70">
    <cfRule type="cellIs" dxfId="5" priority="859" operator="greaterThan">
      <formula>200</formula>
    </cfRule>
  </conditionalFormatting>
  <conditionalFormatting sqref="G70">
    <cfRule type="cellIs" dxfId="6" priority="860" operator="greaterThan">
      <formula>150</formula>
    </cfRule>
  </conditionalFormatting>
  <conditionalFormatting sqref="G71">
    <cfRule type="cellIs" dxfId="4" priority="861" operator="greaterThan">
      <formula>250</formula>
    </cfRule>
  </conditionalFormatting>
  <conditionalFormatting sqref="G71">
    <cfRule type="cellIs" dxfId="5" priority="862" operator="greaterThan">
      <formula>200</formula>
    </cfRule>
  </conditionalFormatting>
  <conditionalFormatting sqref="G71">
    <cfRule type="cellIs" dxfId="6" priority="863" operator="greaterThan">
      <formula>150</formula>
    </cfRule>
  </conditionalFormatting>
  <conditionalFormatting sqref="G72">
    <cfRule type="cellIs" dxfId="4" priority="864" operator="greaterThan">
      <formula>250</formula>
    </cfRule>
  </conditionalFormatting>
  <conditionalFormatting sqref="G72">
    <cfRule type="cellIs" dxfId="5" priority="865" operator="greaterThan">
      <formula>200</formula>
    </cfRule>
  </conditionalFormatting>
  <conditionalFormatting sqref="G72">
    <cfRule type="cellIs" dxfId="6" priority="866" operator="greaterThan">
      <formula>150</formula>
    </cfRule>
  </conditionalFormatting>
  <conditionalFormatting sqref="G73">
    <cfRule type="cellIs" dxfId="4" priority="867" operator="greaterThan">
      <formula>250</formula>
    </cfRule>
  </conditionalFormatting>
  <conditionalFormatting sqref="G73">
    <cfRule type="cellIs" dxfId="5" priority="868" operator="greaterThan">
      <formula>200</formula>
    </cfRule>
  </conditionalFormatting>
  <conditionalFormatting sqref="G73">
    <cfRule type="cellIs" dxfId="6" priority="869" operator="greaterThan">
      <formula>150</formula>
    </cfRule>
  </conditionalFormatting>
  <conditionalFormatting sqref="G74">
    <cfRule type="cellIs" dxfId="4" priority="870" operator="greaterThan">
      <formula>250</formula>
    </cfRule>
  </conditionalFormatting>
  <conditionalFormatting sqref="G74">
    <cfRule type="cellIs" dxfId="5" priority="871" operator="greaterThan">
      <formula>200</formula>
    </cfRule>
  </conditionalFormatting>
  <conditionalFormatting sqref="G74">
    <cfRule type="cellIs" dxfId="6" priority="872" operator="greaterThan">
      <formula>150</formula>
    </cfRule>
  </conditionalFormatting>
  <conditionalFormatting sqref="G75">
    <cfRule type="cellIs" dxfId="4" priority="873" operator="greaterThan">
      <formula>250</formula>
    </cfRule>
  </conditionalFormatting>
  <conditionalFormatting sqref="G75">
    <cfRule type="cellIs" dxfId="5" priority="874" operator="greaterThan">
      <formula>200</formula>
    </cfRule>
  </conditionalFormatting>
  <conditionalFormatting sqref="G75">
    <cfRule type="cellIs" dxfId="6" priority="875" operator="greaterThan">
      <formula>150</formula>
    </cfRule>
  </conditionalFormatting>
  <conditionalFormatting sqref="G76">
    <cfRule type="cellIs" dxfId="4" priority="876" operator="greaterThan">
      <formula>250</formula>
    </cfRule>
  </conditionalFormatting>
  <conditionalFormatting sqref="G76">
    <cfRule type="cellIs" dxfId="5" priority="877" operator="greaterThan">
      <formula>200</formula>
    </cfRule>
  </conditionalFormatting>
  <conditionalFormatting sqref="G76">
    <cfRule type="cellIs" dxfId="6" priority="878" operator="greaterThan">
      <formula>150</formula>
    </cfRule>
  </conditionalFormatting>
  <conditionalFormatting sqref="G77">
    <cfRule type="cellIs" dxfId="4" priority="879" operator="greaterThan">
      <formula>250</formula>
    </cfRule>
  </conditionalFormatting>
  <conditionalFormatting sqref="G77">
    <cfRule type="cellIs" dxfId="5" priority="880" operator="greaterThan">
      <formula>200</formula>
    </cfRule>
  </conditionalFormatting>
  <conditionalFormatting sqref="G77">
    <cfRule type="cellIs" dxfId="6" priority="881" operator="greaterThan">
      <formula>150</formula>
    </cfRule>
  </conditionalFormatting>
  <conditionalFormatting sqref="G78">
    <cfRule type="cellIs" dxfId="4" priority="882" operator="greaterThan">
      <formula>250</formula>
    </cfRule>
  </conditionalFormatting>
  <conditionalFormatting sqref="G78">
    <cfRule type="cellIs" dxfId="5" priority="883" operator="greaterThan">
      <formula>200</formula>
    </cfRule>
  </conditionalFormatting>
  <conditionalFormatting sqref="G78">
    <cfRule type="cellIs" dxfId="6" priority="884" operator="greaterThan">
      <formula>150</formula>
    </cfRule>
  </conditionalFormatting>
  <conditionalFormatting sqref="G79">
    <cfRule type="cellIs" dxfId="4" priority="885" operator="greaterThan">
      <formula>250</formula>
    </cfRule>
  </conditionalFormatting>
  <conditionalFormatting sqref="G79">
    <cfRule type="cellIs" dxfId="5" priority="886" operator="greaterThan">
      <formula>200</formula>
    </cfRule>
  </conditionalFormatting>
  <conditionalFormatting sqref="G79">
    <cfRule type="cellIs" dxfId="6" priority="887" operator="greaterThan">
      <formula>150</formula>
    </cfRule>
  </conditionalFormatting>
  <conditionalFormatting sqref="G80">
    <cfRule type="cellIs" dxfId="4" priority="888" operator="greaterThan">
      <formula>250</formula>
    </cfRule>
  </conditionalFormatting>
  <conditionalFormatting sqref="G80">
    <cfRule type="cellIs" dxfId="5" priority="889" operator="greaterThan">
      <formula>200</formula>
    </cfRule>
  </conditionalFormatting>
  <conditionalFormatting sqref="G80">
    <cfRule type="cellIs" dxfId="6" priority="890" operator="greaterThan">
      <formula>150</formula>
    </cfRule>
  </conditionalFormatting>
  <conditionalFormatting sqref="G81">
    <cfRule type="cellIs" dxfId="4" priority="891" operator="greaterThan">
      <formula>250</formula>
    </cfRule>
  </conditionalFormatting>
  <conditionalFormatting sqref="G81">
    <cfRule type="cellIs" dxfId="5" priority="892" operator="greaterThan">
      <formula>200</formula>
    </cfRule>
  </conditionalFormatting>
  <conditionalFormatting sqref="G81">
    <cfRule type="cellIs" dxfId="6" priority="893" operator="greaterThan">
      <formula>150</formula>
    </cfRule>
  </conditionalFormatting>
  <conditionalFormatting sqref="G82">
    <cfRule type="cellIs" dxfId="4" priority="894" operator="greaterThan">
      <formula>250</formula>
    </cfRule>
  </conditionalFormatting>
  <conditionalFormatting sqref="G82">
    <cfRule type="cellIs" dxfId="5" priority="895" operator="greaterThan">
      <formula>200</formula>
    </cfRule>
  </conditionalFormatting>
  <conditionalFormatting sqref="G82">
    <cfRule type="cellIs" dxfId="6" priority="896" operator="greaterThan">
      <formula>150</formula>
    </cfRule>
  </conditionalFormatting>
  <conditionalFormatting sqref="G83">
    <cfRule type="cellIs" dxfId="4" priority="897" operator="greaterThan">
      <formula>250</formula>
    </cfRule>
  </conditionalFormatting>
  <conditionalFormatting sqref="G83">
    <cfRule type="cellIs" dxfId="5" priority="898" operator="greaterThan">
      <formula>200</formula>
    </cfRule>
  </conditionalFormatting>
  <conditionalFormatting sqref="G83">
    <cfRule type="cellIs" dxfId="6" priority="899" operator="greaterThan">
      <formula>150</formula>
    </cfRule>
  </conditionalFormatting>
  <conditionalFormatting sqref="G84">
    <cfRule type="cellIs" dxfId="4" priority="900" operator="greaterThan">
      <formula>250</formula>
    </cfRule>
  </conditionalFormatting>
  <conditionalFormatting sqref="G84">
    <cfRule type="cellIs" dxfId="5" priority="901" operator="greaterThan">
      <formula>200</formula>
    </cfRule>
  </conditionalFormatting>
  <conditionalFormatting sqref="G84">
    <cfRule type="cellIs" dxfId="6" priority="902" operator="greaterThan">
      <formula>150</formula>
    </cfRule>
  </conditionalFormatting>
  <conditionalFormatting sqref="G85">
    <cfRule type="cellIs" dxfId="4" priority="903" operator="greaterThan">
      <formula>250</formula>
    </cfRule>
  </conditionalFormatting>
  <conditionalFormatting sqref="G85">
    <cfRule type="cellIs" dxfId="5" priority="904" operator="greaterThan">
      <formula>200</formula>
    </cfRule>
  </conditionalFormatting>
  <conditionalFormatting sqref="G85">
    <cfRule type="cellIs" dxfId="6" priority="905" operator="greaterThan">
      <formula>150</formula>
    </cfRule>
  </conditionalFormatting>
  <conditionalFormatting sqref="G86">
    <cfRule type="cellIs" dxfId="4" priority="906" operator="greaterThan">
      <formula>250</formula>
    </cfRule>
  </conditionalFormatting>
  <conditionalFormatting sqref="G86">
    <cfRule type="cellIs" dxfId="5" priority="907" operator="greaterThan">
      <formula>200</formula>
    </cfRule>
  </conditionalFormatting>
  <conditionalFormatting sqref="G86">
    <cfRule type="cellIs" dxfId="6" priority="908" operator="greaterThan">
      <formula>150</formula>
    </cfRule>
  </conditionalFormatting>
  <conditionalFormatting sqref="G87">
    <cfRule type="cellIs" dxfId="4" priority="909" operator="greaterThan">
      <formula>250</formula>
    </cfRule>
  </conditionalFormatting>
  <conditionalFormatting sqref="G87">
    <cfRule type="cellIs" dxfId="5" priority="910" operator="greaterThan">
      <formula>200</formula>
    </cfRule>
  </conditionalFormatting>
  <conditionalFormatting sqref="G87">
    <cfRule type="cellIs" dxfId="6" priority="911" operator="greaterThan">
      <formula>150</formula>
    </cfRule>
  </conditionalFormatting>
  <conditionalFormatting sqref="G88">
    <cfRule type="cellIs" dxfId="4" priority="912" operator="greaterThan">
      <formula>250</formula>
    </cfRule>
  </conditionalFormatting>
  <conditionalFormatting sqref="G88">
    <cfRule type="cellIs" dxfId="5" priority="913" operator="greaterThan">
      <formula>200</formula>
    </cfRule>
  </conditionalFormatting>
  <conditionalFormatting sqref="G88">
    <cfRule type="cellIs" dxfId="6" priority="914" operator="greaterThan">
      <formula>150</formula>
    </cfRule>
  </conditionalFormatting>
  <conditionalFormatting sqref="G89">
    <cfRule type="cellIs" dxfId="4" priority="915" operator="greaterThan">
      <formula>250</formula>
    </cfRule>
  </conditionalFormatting>
  <conditionalFormatting sqref="G89">
    <cfRule type="cellIs" dxfId="5" priority="916" operator="greaterThan">
      <formula>200</formula>
    </cfRule>
  </conditionalFormatting>
  <conditionalFormatting sqref="G89">
    <cfRule type="cellIs" dxfId="6" priority="917" operator="greaterThan">
      <formula>150</formula>
    </cfRule>
  </conditionalFormatting>
  <conditionalFormatting sqref="G90">
    <cfRule type="cellIs" dxfId="4" priority="918" operator="greaterThan">
      <formula>250</formula>
    </cfRule>
  </conditionalFormatting>
  <conditionalFormatting sqref="G90">
    <cfRule type="cellIs" dxfId="5" priority="919" operator="greaterThan">
      <formula>200</formula>
    </cfRule>
  </conditionalFormatting>
  <conditionalFormatting sqref="G90">
    <cfRule type="cellIs" dxfId="6" priority="920" operator="greaterThan">
      <formula>150</formula>
    </cfRule>
  </conditionalFormatting>
  <conditionalFormatting sqref="G91">
    <cfRule type="cellIs" dxfId="4" priority="921" operator="greaterThan">
      <formula>250</formula>
    </cfRule>
  </conditionalFormatting>
  <conditionalFormatting sqref="G91">
    <cfRule type="cellIs" dxfId="5" priority="922" operator="greaterThan">
      <formula>200</formula>
    </cfRule>
  </conditionalFormatting>
  <conditionalFormatting sqref="G91">
    <cfRule type="cellIs" dxfId="6" priority="923" operator="greaterThan">
      <formula>150</formula>
    </cfRule>
  </conditionalFormatting>
  <conditionalFormatting sqref="G92">
    <cfRule type="cellIs" dxfId="4" priority="924" operator="greaterThan">
      <formula>250</formula>
    </cfRule>
  </conditionalFormatting>
  <conditionalFormatting sqref="G92">
    <cfRule type="cellIs" dxfId="5" priority="925" operator="greaterThan">
      <formula>200</formula>
    </cfRule>
  </conditionalFormatting>
  <conditionalFormatting sqref="G92">
    <cfRule type="cellIs" dxfId="6" priority="926" operator="greaterThan">
      <formula>150</formula>
    </cfRule>
  </conditionalFormatting>
  <conditionalFormatting sqref="G93">
    <cfRule type="cellIs" dxfId="4" priority="927" operator="greaterThan">
      <formula>250</formula>
    </cfRule>
  </conditionalFormatting>
  <conditionalFormatting sqref="G93">
    <cfRule type="cellIs" dxfId="5" priority="928" operator="greaterThan">
      <formula>200</formula>
    </cfRule>
  </conditionalFormatting>
  <conditionalFormatting sqref="G93">
    <cfRule type="cellIs" dxfId="6" priority="929" operator="greaterThan">
      <formula>150</formula>
    </cfRule>
  </conditionalFormatting>
  <conditionalFormatting sqref="G94">
    <cfRule type="cellIs" dxfId="4" priority="930" operator="greaterThan">
      <formula>250</formula>
    </cfRule>
  </conditionalFormatting>
  <conditionalFormatting sqref="G94">
    <cfRule type="cellIs" dxfId="5" priority="931" operator="greaterThan">
      <formula>200</formula>
    </cfRule>
  </conditionalFormatting>
  <conditionalFormatting sqref="G94">
    <cfRule type="cellIs" dxfId="6" priority="932" operator="greaterThan">
      <formula>150</formula>
    </cfRule>
  </conditionalFormatting>
  <conditionalFormatting sqref="G95">
    <cfRule type="cellIs" dxfId="4" priority="933" operator="greaterThan">
      <formula>250</formula>
    </cfRule>
  </conditionalFormatting>
  <conditionalFormatting sqref="G95">
    <cfRule type="cellIs" dxfId="5" priority="934" operator="greaterThan">
      <formula>200</formula>
    </cfRule>
  </conditionalFormatting>
  <conditionalFormatting sqref="G95">
    <cfRule type="cellIs" dxfId="6" priority="935" operator="greaterThan">
      <formula>150</formula>
    </cfRule>
  </conditionalFormatting>
  <conditionalFormatting sqref="G96">
    <cfRule type="cellIs" dxfId="4" priority="936" operator="greaterThan">
      <formula>250</formula>
    </cfRule>
  </conditionalFormatting>
  <conditionalFormatting sqref="G96">
    <cfRule type="cellIs" dxfId="5" priority="937" operator="greaterThan">
      <formula>200</formula>
    </cfRule>
  </conditionalFormatting>
  <conditionalFormatting sqref="G96">
    <cfRule type="cellIs" dxfId="6" priority="938" operator="greaterThan">
      <formula>150</formula>
    </cfRule>
  </conditionalFormatting>
  <conditionalFormatting sqref="G97">
    <cfRule type="cellIs" dxfId="4" priority="939" operator="greaterThan">
      <formula>250</formula>
    </cfRule>
  </conditionalFormatting>
  <conditionalFormatting sqref="G97">
    <cfRule type="cellIs" dxfId="5" priority="940" operator="greaterThan">
      <formula>200</formula>
    </cfRule>
  </conditionalFormatting>
  <conditionalFormatting sqref="G97">
    <cfRule type="cellIs" dxfId="6" priority="941" operator="greaterThan">
      <formula>150</formula>
    </cfRule>
  </conditionalFormatting>
  <conditionalFormatting sqref="G98">
    <cfRule type="cellIs" dxfId="4" priority="942" operator="greaterThan">
      <formula>250</formula>
    </cfRule>
  </conditionalFormatting>
  <conditionalFormatting sqref="G98">
    <cfRule type="cellIs" dxfId="5" priority="943" operator="greaterThan">
      <formula>200</formula>
    </cfRule>
  </conditionalFormatting>
  <conditionalFormatting sqref="G98">
    <cfRule type="cellIs" dxfId="6" priority="944" operator="greaterThan">
      <formula>150</formula>
    </cfRule>
  </conditionalFormatting>
  <conditionalFormatting sqref="G99">
    <cfRule type="cellIs" dxfId="4" priority="945" operator="greaterThan">
      <formula>250</formula>
    </cfRule>
  </conditionalFormatting>
  <conditionalFormatting sqref="G99">
    <cfRule type="cellIs" dxfId="5" priority="946" operator="greaterThan">
      <formula>200</formula>
    </cfRule>
  </conditionalFormatting>
  <conditionalFormatting sqref="G99">
    <cfRule type="cellIs" dxfId="6" priority="947" operator="greaterThan">
      <formula>150</formula>
    </cfRule>
  </conditionalFormatting>
  <conditionalFormatting sqref="G100">
    <cfRule type="cellIs" dxfId="4" priority="948" operator="greaterThan">
      <formula>250</formula>
    </cfRule>
  </conditionalFormatting>
  <conditionalFormatting sqref="G100">
    <cfRule type="cellIs" dxfId="5" priority="949" operator="greaterThan">
      <formula>200</formula>
    </cfRule>
  </conditionalFormatting>
  <conditionalFormatting sqref="G100">
    <cfRule type="cellIs" dxfId="6" priority="950" operator="greaterThan">
      <formula>150</formula>
    </cfRule>
  </conditionalFormatting>
  <conditionalFormatting sqref="G101">
    <cfRule type="cellIs" dxfId="4" priority="951" operator="greaterThan">
      <formula>250</formula>
    </cfRule>
  </conditionalFormatting>
  <conditionalFormatting sqref="G101">
    <cfRule type="cellIs" dxfId="5" priority="952" operator="greaterThan">
      <formula>200</formula>
    </cfRule>
  </conditionalFormatting>
  <conditionalFormatting sqref="G101">
    <cfRule type="cellIs" dxfId="6" priority="953" operator="greaterThan">
      <formula>150</formula>
    </cfRule>
  </conditionalFormatting>
  <conditionalFormatting sqref="G102">
    <cfRule type="cellIs" dxfId="4" priority="954" operator="greaterThan">
      <formula>250</formula>
    </cfRule>
  </conditionalFormatting>
  <conditionalFormatting sqref="G102">
    <cfRule type="cellIs" dxfId="5" priority="955" operator="greaterThan">
      <formula>200</formula>
    </cfRule>
  </conditionalFormatting>
  <conditionalFormatting sqref="G102">
    <cfRule type="cellIs" dxfId="6" priority="956" operator="greaterThan">
      <formula>150</formula>
    </cfRule>
  </conditionalFormatting>
  <conditionalFormatting sqref="G103">
    <cfRule type="cellIs" dxfId="4" priority="957" operator="greaterThan">
      <formula>250</formula>
    </cfRule>
  </conditionalFormatting>
  <conditionalFormatting sqref="G103">
    <cfRule type="cellIs" dxfId="5" priority="958" operator="greaterThan">
      <formula>200</formula>
    </cfRule>
  </conditionalFormatting>
  <conditionalFormatting sqref="G103">
    <cfRule type="cellIs" dxfId="6" priority="959" operator="greaterThan">
      <formula>150</formula>
    </cfRule>
  </conditionalFormatting>
  <conditionalFormatting sqref="H8">
    <cfRule type="cellIs" dxfId="4" priority="960" operator="greaterThan">
      <formula>250</formula>
    </cfRule>
  </conditionalFormatting>
  <conditionalFormatting sqref="H8">
    <cfRule type="cellIs" dxfId="5" priority="961" operator="greaterThan">
      <formula>200</formula>
    </cfRule>
  </conditionalFormatting>
  <conditionalFormatting sqref="H8">
    <cfRule type="cellIs" dxfId="6" priority="962" operator="greaterThan">
      <formula>150</formula>
    </cfRule>
  </conditionalFormatting>
  <conditionalFormatting sqref="H9">
    <cfRule type="cellIs" dxfId="4" priority="963" operator="greaterThan">
      <formula>250</formula>
    </cfRule>
  </conditionalFormatting>
  <conditionalFormatting sqref="H9">
    <cfRule type="cellIs" dxfId="5" priority="964" operator="greaterThan">
      <formula>200</formula>
    </cfRule>
  </conditionalFormatting>
  <conditionalFormatting sqref="H9">
    <cfRule type="cellIs" dxfId="6" priority="965" operator="greaterThan">
      <formula>150</formula>
    </cfRule>
  </conditionalFormatting>
  <conditionalFormatting sqref="H10">
    <cfRule type="cellIs" dxfId="4" priority="966" operator="greaterThan">
      <formula>250</formula>
    </cfRule>
  </conditionalFormatting>
  <conditionalFormatting sqref="H10">
    <cfRule type="cellIs" dxfId="5" priority="967" operator="greaterThan">
      <formula>200</formula>
    </cfRule>
  </conditionalFormatting>
  <conditionalFormatting sqref="H10">
    <cfRule type="cellIs" dxfId="6" priority="968" operator="greaterThan">
      <formula>150</formula>
    </cfRule>
  </conditionalFormatting>
  <conditionalFormatting sqref="H11">
    <cfRule type="cellIs" dxfId="4" priority="969" operator="greaterThan">
      <formula>250</formula>
    </cfRule>
  </conditionalFormatting>
  <conditionalFormatting sqref="H11">
    <cfRule type="cellIs" dxfId="5" priority="970" operator="greaterThan">
      <formula>200</formula>
    </cfRule>
  </conditionalFormatting>
  <conditionalFormatting sqref="H11">
    <cfRule type="cellIs" dxfId="6" priority="971" operator="greaterThan">
      <formula>150</formula>
    </cfRule>
  </conditionalFormatting>
  <conditionalFormatting sqref="H12">
    <cfRule type="cellIs" dxfId="4" priority="972" operator="greaterThan">
      <formula>250</formula>
    </cfRule>
  </conditionalFormatting>
  <conditionalFormatting sqref="H12">
    <cfRule type="cellIs" dxfId="5" priority="973" operator="greaterThan">
      <formula>200</formula>
    </cfRule>
  </conditionalFormatting>
  <conditionalFormatting sqref="H12">
    <cfRule type="cellIs" dxfId="6" priority="974" operator="greaterThan">
      <formula>150</formula>
    </cfRule>
  </conditionalFormatting>
  <conditionalFormatting sqref="H13">
    <cfRule type="cellIs" dxfId="4" priority="975" operator="greaterThan">
      <formula>250</formula>
    </cfRule>
  </conditionalFormatting>
  <conditionalFormatting sqref="H13">
    <cfRule type="cellIs" dxfId="5" priority="976" operator="greaterThan">
      <formula>200</formula>
    </cfRule>
  </conditionalFormatting>
  <conditionalFormatting sqref="H13">
    <cfRule type="cellIs" dxfId="6" priority="977" operator="greaterThan">
      <formula>150</formula>
    </cfRule>
  </conditionalFormatting>
  <conditionalFormatting sqref="H14">
    <cfRule type="cellIs" dxfId="4" priority="978" operator="greaterThan">
      <formula>250</formula>
    </cfRule>
  </conditionalFormatting>
  <conditionalFormatting sqref="H14">
    <cfRule type="cellIs" dxfId="5" priority="979" operator="greaterThan">
      <formula>200</formula>
    </cfRule>
  </conditionalFormatting>
  <conditionalFormatting sqref="H14">
    <cfRule type="cellIs" dxfId="6" priority="980" operator="greaterThan">
      <formula>150</formula>
    </cfRule>
  </conditionalFormatting>
  <conditionalFormatting sqref="H15">
    <cfRule type="cellIs" dxfId="4" priority="981" operator="greaterThan">
      <formula>250</formula>
    </cfRule>
  </conditionalFormatting>
  <conditionalFormatting sqref="H15">
    <cfRule type="cellIs" dxfId="5" priority="982" operator="greaterThan">
      <formula>200</formula>
    </cfRule>
  </conditionalFormatting>
  <conditionalFormatting sqref="H15">
    <cfRule type="cellIs" dxfId="6" priority="983" operator="greaterThan">
      <formula>150</formula>
    </cfRule>
  </conditionalFormatting>
  <conditionalFormatting sqref="H16">
    <cfRule type="cellIs" dxfId="4" priority="984" operator="greaterThan">
      <formula>250</formula>
    </cfRule>
  </conditionalFormatting>
  <conditionalFormatting sqref="H16">
    <cfRule type="cellIs" dxfId="5" priority="985" operator="greaterThan">
      <formula>200</formula>
    </cfRule>
  </conditionalFormatting>
  <conditionalFormatting sqref="H16">
    <cfRule type="cellIs" dxfId="6" priority="986" operator="greaterThan">
      <formula>150</formula>
    </cfRule>
  </conditionalFormatting>
  <conditionalFormatting sqref="H17">
    <cfRule type="cellIs" dxfId="4" priority="987" operator="greaterThan">
      <formula>250</formula>
    </cfRule>
  </conditionalFormatting>
  <conditionalFormatting sqref="H17">
    <cfRule type="cellIs" dxfId="5" priority="988" operator="greaterThan">
      <formula>200</formula>
    </cfRule>
  </conditionalFormatting>
  <conditionalFormatting sqref="H17">
    <cfRule type="cellIs" dxfId="6" priority="989" operator="greaterThan">
      <formula>150</formula>
    </cfRule>
  </conditionalFormatting>
  <conditionalFormatting sqref="H18">
    <cfRule type="cellIs" dxfId="4" priority="990" operator="greaterThan">
      <formula>250</formula>
    </cfRule>
  </conditionalFormatting>
  <conditionalFormatting sqref="H18">
    <cfRule type="cellIs" dxfId="5" priority="991" operator="greaterThan">
      <formula>200</formula>
    </cfRule>
  </conditionalFormatting>
  <conditionalFormatting sqref="H18">
    <cfRule type="cellIs" dxfId="6" priority="992" operator="greaterThan">
      <formula>150</formula>
    </cfRule>
  </conditionalFormatting>
  <conditionalFormatting sqref="H19">
    <cfRule type="cellIs" dxfId="4" priority="993" operator="greaterThan">
      <formula>250</formula>
    </cfRule>
  </conditionalFormatting>
  <conditionalFormatting sqref="H19">
    <cfRule type="cellIs" dxfId="5" priority="994" operator="greaterThan">
      <formula>200</formula>
    </cfRule>
  </conditionalFormatting>
  <conditionalFormatting sqref="H19">
    <cfRule type="cellIs" dxfId="6" priority="995" operator="greaterThan">
      <formula>150</formula>
    </cfRule>
  </conditionalFormatting>
  <conditionalFormatting sqref="H20">
    <cfRule type="cellIs" dxfId="4" priority="996" operator="greaterThan">
      <formula>250</formula>
    </cfRule>
  </conditionalFormatting>
  <conditionalFormatting sqref="H20">
    <cfRule type="cellIs" dxfId="5" priority="997" operator="greaterThan">
      <formula>200</formula>
    </cfRule>
  </conditionalFormatting>
  <conditionalFormatting sqref="H20">
    <cfRule type="cellIs" dxfId="6" priority="998" operator="greaterThan">
      <formula>150</formula>
    </cfRule>
  </conditionalFormatting>
  <conditionalFormatting sqref="H21">
    <cfRule type="cellIs" dxfId="4" priority="999" operator="greaterThan">
      <formula>250</formula>
    </cfRule>
  </conditionalFormatting>
  <conditionalFormatting sqref="H21">
    <cfRule type="cellIs" dxfId="5" priority="1000" operator="greaterThan">
      <formula>200</formula>
    </cfRule>
  </conditionalFormatting>
  <conditionalFormatting sqref="H21">
    <cfRule type="cellIs" dxfId="6" priority="1001" operator="greaterThan">
      <formula>150</formula>
    </cfRule>
  </conditionalFormatting>
  <conditionalFormatting sqref="H22">
    <cfRule type="cellIs" dxfId="4" priority="1002" operator="greaterThan">
      <formula>250</formula>
    </cfRule>
  </conditionalFormatting>
  <conditionalFormatting sqref="H22">
    <cfRule type="cellIs" dxfId="5" priority="1003" operator="greaterThan">
      <formula>200</formula>
    </cfRule>
  </conditionalFormatting>
  <conditionalFormatting sqref="H22">
    <cfRule type="cellIs" dxfId="6" priority="1004" operator="greaterThan">
      <formula>150</formula>
    </cfRule>
  </conditionalFormatting>
  <conditionalFormatting sqref="H23">
    <cfRule type="cellIs" dxfId="4" priority="1005" operator="greaterThan">
      <formula>250</formula>
    </cfRule>
  </conditionalFormatting>
  <conditionalFormatting sqref="H23">
    <cfRule type="cellIs" dxfId="5" priority="1006" operator="greaterThan">
      <formula>200</formula>
    </cfRule>
  </conditionalFormatting>
  <conditionalFormatting sqref="H23">
    <cfRule type="cellIs" dxfId="6" priority="1007" operator="greaterThan">
      <formula>150</formula>
    </cfRule>
  </conditionalFormatting>
  <conditionalFormatting sqref="H24">
    <cfRule type="cellIs" dxfId="4" priority="1008" operator="greaterThan">
      <formula>250</formula>
    </cfRule>
  </conditionalFormatting>
  <conditionalFormatting sqref="H24">
    <cfRule type="cellIs" dxfId="5" priority="1009" operator="greaterThan">
      <formula>200</formula>
    </cfRule>
  </conditionalFormatting>
  <conditionalFormatting sqref="H24">
    <cfRule type="cellIs" dxfId="6" priority="1010" operator="greaterThan">
      <formula>150</formula>
    </cfRule>
  </conditionalFormatting>
  <conditionalFormatting sqref="H25">
    <cfRule type="cellIs" dxfId="4" priority="1011" operator="greaterThan">
      <formula>250</formula>
    </cfRule>
  </conditionalFormatting>
  <conditionalFormatting sqref="H25">
    <cfRule type="cellIs" dxfId="5" priority="1012" operator="greaterThan">
      <formula>200</formula>
    </cfRule>
  </conditionalFormatting>
  <conditionalFormatting sqref="H25">
    <cfRule type="cellIs" dxfId="6" priority="1013" operator="greaterThan">
      <formula>150</formula>
    </cfRule>
  </conditionalFormatting>
  <conditionalFormatting sqref="H26">
    <cfRule type="cellIs" dxfId="4" priority="1014" operator="greaterThan">
      <formula>250</formula>
    </cfRule>
  </conditionalFormatting>
  <conditionalFormatting sqref="H26">
    <cfRule type="cellIs" dxfId="5" priority="1015" operator="greaterThan">
      <formula>200</formula>
    </cfRule>
  </conditionalFormatting>
  <conditionalFormatting sqref="H26">
    <cfRule type="cellIs" dxfId="6" priority="1016" operator="greaterThan">
      <formula>150</formula>
    </cfRule>
  </conditionalFormatting>
  <conditionalFormatting sqref="H27">
    <cfRule type="cellIs" dxfId="4" priority="1017" operator="greaterThan">
      <formula>250</formula>
    </cfRule>
  </conditionalFormatting>
  <conditionalFormatting sqref="H27">
    <cfRule type="cellIs" dxfId="5" priority="1018" operator="greaterThan">
      <formula>200</formula>
    </cfRule>
  </conditionalFormatting>
  <conditionalFormatting sqref="H27">
    <cfRule type="cellIs" dxfId="6" priority="1019" operator="greaterThan">
      <formula>150</formula>
    </cfRule>
  </conditionalFormatting>
  <conditionalFormatting sqref="H28">
    <cfRule type="cellIs" dxfId="4" priority="1020" operator="greaterThan">
      <formula>250</formula>
    </cfRule>
  </conditionalFormatting>
  <conditionalFormatting sqref="H28">
    <cfRule type="cellIs" dxfId="5" priority="1021" operator="greaterThan">
      <formula>200</formula>
    </cfRule>
  </conditionalFormatting>
  <conditionalFormatting sqref="H28">
    <cfRule type="cellIs" dxfId="6" priority="1022" operator="greaterThan">
      <formula>150</formula>
    </cfRule>
  </conditionalFormatting>
  <conditionalFormatting sqref="H29">
    <cfRule type="cellIs" dxfId="4" priority="1023" operator="greaterThan">
      <formula>250</formula>
    </cfRule>
  </conditionalFormatting>
  <conditionalFormatting sqref="H29">
    <cfRule type="cellIs" dxfId="5" priority="1024" operator="greaterThan">
      <formula>200</formula>
    </cfRule>
  </conditionalFormatting>
  <conditionalFormatting sqref="H29">
    <cfRule type="cellIs" dxfId="6" priority="1025" operator="greaterThan">
      <formula>150</formula>
    </cfRule>
  </conditionalFormatting>
  <conditionalFormatting sqref="H30">
    <cfRule type="cellIs" dxfId="4" priority="1026" operator="greaterThan">
      <formula>250</formula>
    </cfRule>
  </conditionalFormatting>
  <conditionalFormatting sqref="H30">
    <cfRule type="cellIs" dxfId="5" priority="1027" operator="greaterThan">
      <formula>200</formula>
    </cfRule>
  </conditionalFormatting>
  <conditionalFormatting sqref="H30">
    <cfRule type="cellIs" dxfId="6" priority="1028" operator="greaterThan">
      <formula>150</formula>
    </cfRule>
  </conditionalFormatting>
  <conditionalFormatting sqref="H31">
    <cfRule type="cellIs" dxfId="4" priority="1029" operator="greaterThan">
      <formula>250</formula>
    </cfRule>
  </conditionalFormatting>
  <conditionalFormatting sqref="H31">
    <cfRule type="cellIs" dxfId="5" priority="1030" operator="greaterThan">
      <formula>200</formula>
    </cfRule>
  </conditionalFormatting>
  <conditionalFormatting sqref="H31">
    <cfRule type="cellIs" dxfId="6" priority="1031" operator="greaterThan">
      <formula>150</formula>
    </cfRule>
  </conditionalFormatting>
  <conditionalFormatting sqref="H32">
    <cfRule type="cellIs" dxfId="4" priority="1032" operator="greaterThan">
      <formula>250</formula>
    </cfRule>
  </conditionalFormatting>
  <conditionalFormatting sqref="H32">
    <cfRule type="cellIs" dxfId="5" priority="1033" operator="greaterThan">
      <formula>200</formula>
    </cfRule>
  </conditionalFormatting>
  <conditionalFormatting sqref="H32">
    <cfRule type="cellIs" dxfId="6" priority="1034" operator="greaterThan">
      <formula>150</formula>
    </cfRule>
  </conditionalFormatting>
  <conditionalFormatting sqref="H33">
    <cfRule type="cellIs" dxfId="4" priority="1035" operator="greaterThan">
      <formula>250</formula>
    </cfRule>
  </conditionalFormatting>
  <conditionalFormatting sqref="H33">
    <cfRule type="cellIs" dxfId="5" priority="1036" operator="greaterThan">
      <formula>200</formula>
    </cfRule>
  </conditionalFormatting>
  <conditionalFormatting sqref="H33">
    <cfRule type="cellIs" dxfId="6" priority="1037" operator="greaterThan">
      <formula>150</formula>
    </cfRule>
  </conditionalFormatting>
  <conditionalFormatting sqref="H34">
    <cfRule type="cellIs" dxfId="4" priority="1038" operator="greaterThan">
      <formula>250</formula>
    </cfRule>
  </conditionalFormatting>
  <conditionalFormatting sqref="H34">
    <cfRule type="cellIs" dxfId="5" priority="1039" operator="greaterThan">
      <formula>200</formula>
    </cfRule>
  </conditionalFormatting>
  <conditionalFormatting sqref="H34">
    <cfRule type="cellIs" dxfId="6" priority="1040" operator="greaterThan">
      <formula>150</formula>
    </cfRule>
  </conditionalFormatting>
  <conditionalFormatting sqref="H35">
    <cfRule type="cellIs" dxfId="4" priority="1041" operator="greaterThan">
      <formula>250</formula>
    </cfRule>
  </conditionalFormatting>
  <conditionalFormatting sqref="H35">
    <cfRule type="cellIs" dxfId="5" priority="1042" operator="greaterThan">
      <formula>200</formula>
    </cfRule>
  </conditionalFormatting>
  <conditionalFormatting sqref="H35">
    <cfRule type="cellIs" dxfId="6" priority="1043" operator="greaterThan">
      <formula>150</formula>
    </cfRule>
  </conditionalFormatting>
  <conditionalFormatting sqref="H36">
    <cfRule type="cellIs" dxfId="4" priority="1044" operator="greaterThan">
      <formula>250</formula>
    </cfRule>
  </conditionalFormatting>
  <conditionalFormatting sqref="H36">
    <cfRule type="cellIs" dxfId="5" priority="1045" operator="greaterThan">
      <formula>200</formula>
    </cfRule>
  </conditionalFormatting>
  <conditionalFormatting sqref="H36">
    <cfRule type="cellIs" dxfId="6" priority="1046" operator="greaterThan">
      <formula>150</formula>
    </cfRule>
  </conditionalFormatting>
  <conditionalFormatting sqref="H37">
    <cfRule type="cellIs" dxfId="4" priority="1047" operator="greaterThan">
      <formula>250</formula>
    </cfRule>
  </conditionalFormatting>
  <conditionalFormatting sqref="H37">
    <cfRule type="cellIs" dxfId="5" priority="1048" operator="greaterThan">
      <formula>200</formula>
    </cfRule>
  </conditionalFormatting>
  <conditionalFormatting sqref="H37">
    <cfRule type="cellIs" dxfId="6" priority="1049" operator="greaterThan">
      <formula>150</formula>
    </cfRule>
  </conditionalFormatting>
  <conditionalFormatting sqref="H38">
    <cfRule type="cellIs" dxfId="4" priority="1050" operator="greaterThan">
      <formula>250</formula>
    </cfRule>
  </conditionalFormatting>
  <conditionalFormatting sqref="H38">
    <cfRule type="cellIs" dxfId="5" priority="1051" operator="greaterThan">
      <formula>200</formula>
    </cfRule>
  </conditionalFormatting>
  <conditionalFormatting sqref="H38">
    <cfRule type="cellIs" dxfId="6" priority="1052" operator="greaterThan">
      <formula>150</formula>
    </cfRule>
  </conditionalFormatting>
  <conditionalFormatting sqref="H39">
    <cfRule type="cellIs" dxfId="4" priority="1053" operator="greaterThan">
      <formula>250</formula>
    </cfRule>
  </conditionalFormatting>
  <conditionalFormatting sqref="H39">
    <cfRule type="cellIs" dxfId="5" priority="1054" operator="greaterThan">
      <formula>200</formula>
    </cfRule>
  </conditionalFormatting>
  <conditionalFormatting sqref="H39">
    <cfRule type="cellIs" dxfId="6" priority="1055" operator="greaterThan">
      <formula>150</formula>
    </cfRule>
  </conditionalFormatting>
  <conditionalFormatting sqref="H40">
    <cfRule type="cellIs" dxfId="4" priority="1056" operator="greaterThan">
      <formula>250</formula>
    </cfRule>
  </conditionalFormatting>
  <conditionalFormatting sqref="H40">
    <cfRule type="cellIs" dxfId="5" priority="1057" operator="greaterThan">
      <formula>200</formula>
    </cfRule>
  </conditionalFormatting>
  <conditionalFormatting sqref="H40">
    <cfRule type="cellIs" dxfId="6" priority="1058" operator="greaterThan">
      <formula>150</formula>
    </cfRule>
  </conditionalFormatting>
  <conditionalFormatting sqref="H41">
    <cfRule type="cellIs" dxfId="4" priority="1059" operator="greaterThan">
      <formula>250</formula>
    </cfRule>
  </conditionalFormatting>
  <conditionalFormatting sqref="H41">
    <cfRule type="cellIs" dxfId="5" priority="1060" operator="greaterThan">
      <formula>200</formula>
    </cfRule>
  </conditionalFormatting>
  <conditionalFormatting sqref="H41">
    <cfRule type="cellIs" dxfId="6" priority="1061" operator="greaterThan">
      <formula>150</formula>
    </cfRule>
  </conditionalFormatting>
  <conditionalFormatting sqref="H42">
    <cfRule type="cellIs" dxfId="4" priority="1062" operator="greaterThan">
      <formula>250</formula>
    </cfRule>
  </conditionalFormatting>
  <conditionalFormatting sqref="H42">
    <cfRule type="cellIs" dxfId="5" priority="1063" operator="greaterThan">
      <formula>200</formula>
    </cfRule>
  </conditionalFormatting>
  <conditionalFormatting sqref="H42">
    <cfRule type="cellIs" dxfId="6" priority="1064" operator="greaterThan">
      <formula>150</formula>
    </cfRule>
  </conditionalFormatting>
  <conditionalFormatting sqref="H43">
    <cfRule type="cellIs" dxfId="4" priority="1065" operator="greaterThan">
      <formula>250</formula>
    </cfRule>
  </conditionalFormatting>
  <conditionalFormatting sqref="H43">
    <cfRule type="cellIs" dxfId="5" priority="1066" operator="greaterThan">
      <formula>200</formula>
    </cfRule>
  </conditionalFormatting>
  <conditionalFormatting sqref="H43">
    <cfRule type="cellIs" dxfId="6" priority="1067" operator="greaterThan">
      <formula>150</formula>
    </cfRule>
  </conditionalFormatting>
  <conditionalFormatting sqref="H44">
    <cfRule type="cellIs" dxfId="4" priority="1068" operator="greaterThan">
      <formula>250</formula>
    </cfRule>
  </conditionalFormatting>
  <conditionalFormatting sqref="H44">
    <cfRule type="cellIs" dxfId="5" priority="1069" operator="greaterThan">
      <formula>200</formula>
    </cfRule>
  </conditionalFormatting>
  <conditionalFormatting sqref="H44">
    <cfRule type="cellIs" dxfId="6" priority="1070" operator="greaterThan">
      <formula>150</formula>
    </cfRule>
  </conditionalFormatting>
  <conditionalFormatting sqref="H45">
    <cfRule type="cellIs" dxfId="4" priority="1071" operator="greaterThan">
      <formula>250</formula>
    </cfRule>
  </conditionalFormatting>
  <conditionalFormatting sqref="H45">
    <cfRule type="cellIs" dxfId="5" priority="1072" operator="greaterThan">
      <formula>200</formula>
    </cfRule>
  </conditionalFormatting>
  <conditionalFormatting sqref="H45">
    <cfRule type="cellIs" dxfId="6" priority="1073" operator="greaterThan">
      <formula>150</formula>
    </cfRule>
  </conditionalFormatting>
  <conditionalFormatting sqref="H46">
    <cfRule type="cellIs" dxfId="4" priority="1074" operator="greaterThan">
      <formula>250</formula>
    </cfRule>
  </conditionalFormatting>
  <conditionalFormatting sqref="H46">
    <cfRule type="cellIs" dxfId="5" priority="1075" operator="greaterThan">
      <formula>200</formula>
    </cfRule>
  </conditionalFormatting>
  <conditionalFormatting sqref="H46">
    <cfRule type="cellIs" dxfId="6" priority="1076" operator="greaterThan">
      <formula>150</formula>
    </cfRule>
  </conditionalFormatting>
  <conditionalFormatting sqref="H47">
    <cfRule type="cellIs" dxfId="4" priority="1077" operator="greaterThan">
      <formula>250</formula>
    </cfRule>
  </conditionalFormatting>
  <conditionalFormatting sqref="H47">
    <cfRule type="cellIs" dxfId="5" priority="1078" operator="greaterThan">
      <formula>200</formula>
    </cfRule>
  </conditionalFormatting>
  <conditionalFormatting sqref="H47">
    <cfRule type="cellIs" dxfId="6" priority="1079" operator="greaterThan">
      <formula>150</formula>
    </cfRule>
  </conditionalFormatting>
  <conditionalFormatting sqref="H48">
    <cfRule type="cellIs" dxfId="4" priority="1080" operator="greaterThan">
      <formula>250</formula>
    </cfRule>
  </conditionalFormatting>
  <conditionalFormatting sqref="H48">
    <cfRule type="cellIs" dxfId="5" priority="1081" operator="greaterThan">
      <formula>200</formula>
    </cfRule>
  </conditionalFormatting>
  <conditionalFormatting sqref="H48">
    <cfRule type="cellIs" dxfId="6" priority="1082" operator="greaterThan">
      <formula>150</formula>
    </cfRule>
  </conditionalFormatting>
  <conditionalFormatting sqref="H49">
    <cfRule type="cellIs" dxfId="4" priority="1083" operator="greaterThan">
      <formula>250</formula>
    </cfRule>
  </conditionalFormatting>
  <conditionalFormatting sqref="H49">
    <cfRule type="cellIs" dxfId="5" priority="1084" operator="greaterThan">
      <formula>200</formula>
    </cfRule>
  </conditionalFormatting>
  <conditionalFormatting sqref="H49">
    <cfRule type="cellIs" dxfId="6" priority="1085" operator="greaterThan">
      <formula>150</formula>
    </cfRule>
  </conditionalFormatting>
  <conditionalFormatting sqref="H50">
    <cfRule type="cellIs" dxfId="4" priority="1086" operator="greaterThan">
      <formula>250</formula>
    </cfRule>
  </conditionalFormatting>
  <conditionalFormatting sqref="H50">
    <cfRule type="cellIs" dxfId="5" priority="1087" operator="greaterThan">
      <formula>200</formula>
    </cfRule>
  </conditionalFormatting>
  <conditionalFormatting sqref="H50">
    <cfRule type="cellIs" dxfId="6" priority="1088" operator="greaterThan">
      <formula>150</formula>
    </cfRule>
  </conditionalFormatting>
  <conditionalFormatting sqref="H51">
    <cfRule type="cellIs" dxfId="4" priority="1089" operator="greaterThan">
      <formula>250</formula>
    </cfRule>
  </conditionalFormatting>
  <conditionalFormatting sqref="H51">
    <cfRule type="cellIs" dxfId="5" priority="1090" operator="greaterThan">
      <formula>200</formula>
    </cfRule>
  </conditionalFormatting>
  <conditionalFormatting sqref="H51">
    <cfRule type="cellIs" dxfId="6" priority="1091" operator="greaterThan">
      <formula>150</formula>
    </cfRule>
  </conditionalFormatting>
  <conditionalFormatting sqref="H52">
    <cfRule type="cellIs" dxfId="4" priority="1092" operator="greaterThan">
      <formula>250</formula>
    </cfRule>
  </conditionalFormatting>
  <conditionalFormatting sqref="H52">
    <cfRule type="cellIs" dxfId="5" priority="1093" operator="greaterThan">
      <formula>200</formula>
    </cfRule>
  </conditionalFormatting>
  <conditionalFormatting sqref="H52">
    <cfRule type="cellIs" dxfId="6" priority="1094" operator="greaterThan">
      <formula>150</formula>
    </cfRule>
  </conditionalFormatting>
  <conditionalFormatting sqref="H53">
    <cfRule type="cellIs" dxfId="4" priority="1095" operator="greaterThan">
      <formula>250</formula>
    </cfRule>
  </conditionalFormatting>
  <conditionalFormatting sqref="H53">
    <cfRule type="cellIs" dxfId="5" priority="1096" operator="greaterThan">
      <formula>200</formula>
    </cfRule>
  </conditionalFormatting>
  <conditionalFormatting sqref="H53">
    <cfRule type="cellIs" dxfId="6" priority="1097" operator="greaterThan">
      <formula>150</formula>
    </cfRule>
  </conditionalFormatting>
  <conditionalFormatting sqref="H54">
    <cfRule type="cellIs" dxfId="4" priority="1098" operator="greaterThan">
      <formula>250</formula>
    </cfRule>
  </conditionalFormatting>
  <conditionalFormatting sqref="H54">
    <cfRule type="cellIs" dxfId="5" priority="1099" operator="greaterThan">
      <formula>200</formula>
    </cfRule>
  </conditionalFormatting>
  <conditionalFormatting sqref="H54">
    <cfRule type="cellIs" dxfId="6" priority="1100" operator="greaterThan">
      <formula>150</formula>
    </cfRule>
  </conditionalFormatting>
  <conditionalFormatting sqref="H55">
    <cfRule type="cellIs" dxfId="4" priority="1101" operator="greaterThan">
      <formula>250</formula>
    </cfRule>
  </conditionalFormatting>
  <conditionalFormatting sqref="H55">
    <cfRule type="cellIs" dxfId="5" priority="1102" operator="greaterThan">
      <formula>200</formula>
    </cfRule>
  </conditionalFormatting>
  <conditionalFormatting sqref="H55">
    <cfRule type="cellIs" dxfId="6" priority="1103" operator="greaterThan">
      <formula>150</formula>
    </cfRule>
  </conditionalFormatting>
  <conditionalFormatting sqref="H56">
    <cfRule type="cellIs" dxfId="4" priority="1104" operator="greaterThan">
      <formula>250</formula>
    </cfRule>
  </conditionalFormatting>
  <conditionalFormatting sqref="H56">
    <cfRule type="cellIs" dxfId="5" priority="1105" operator="greaterThan">
      <formula>200</formula>
    </cfRule>
  </conditionalFormatting>
  <conditionalFormatting sqref="H56">
    <cfRule type="cellIs" dxfId="6" priority="1106" operator="greaterThan">
      <formula>150</formula>
    </cfRule>
  </conditionalFormatting>
  <conditionalFormatting sqref="H57">
    <cfRule type="cellIs" dxfId="4" priority="1107" operator="greaterThan">
      <formula>250</formula>
    </cfRule>
  </conditionalFormatting>
  <conditionalFormatting sqref="H57">
    <cfRule type="cellIs" dxfId="5" priority="1108" operator="greaterThan">
      <formula>200</formula>
    </cfRule>
  </conditionalFormatting>
  <conditionalFormatting sqref="H57">
    <cfRule type="cellIs" dxfId="6" priority="1109" operator="greaterThan">
      <formula>150</formula>
    </cfRule>
  </conditionalFormatting>
  <conditionalFormatting sqref="H58">
    <cfRule type="cellIs" dxfId="4" priority="1110" operator="greaterThan">
      <formula>250</formula>
    </cfRule>
  </conditionalFormatting>
  <conditionalFormatting sqref="H58">
    <cfRule type="cellIs" dxfId="5" priority="1111" operator="greaterThan">
      <formula>200</formula>
    </cfRule>
  </conditionalFormatting>
  <conditionalFormatting sqref="H58">
    <cfRule type="cellIs" dxfId="6" priority="1112" operator="greaterThan">
      <formula>150</formula>
    </cfRule>
  </conditionalFormatting>
  <conditionalFormatting sqref="H59">
    <cfRule type="cellIs" dxfId="4" priority="1113" operator="greaterThan">
      <formula>250</formula>
    </cfRule>
  </conditionalFormatting>
  <conditionalFormatting sqref="H59">
    <cfRule type="cellIs" dxfId="5" priority="1114" operator="greaterThan">
      <formula>200</formula>
    </cfRule>
  </conditionalFormatting>
  <conditionalFormatting sqref="H59">
    <cfRule type="cellIs" dxfId="6" priority="1115" operator="greaterThan">
      <formula>150</formula>
    </cfRule>
  </conditionalFormatting>
  <conditionalFormatting sqref="H60">
    <cfRule type="cellIs" dxfId="4" priority="1116" operator="greaterThan">
      <formula>250</formula>
    </cfRule>
  </conditionalFormatting>
  <conditionalFormatting sqref="H60">
    <cfRule type="cellIs" dxfId="5" priority="1117" operator="greaterThan">
      <formula>200</formula>
    </cfRule>
  </conditionalFormatting>
  <conditionalFormatting sqref="H60">
    <cfRule type="cellIs" dxfId="6" priority="1118" operator="greaterThan">
      <formula>150</formula>
    </cfRule>
  </conditionalFormatting>
  <conditionalFormatting sqref="H61">
    <cfRule type="cellIs" dxfId="4" priority="1119" operator="greaterThan">
      <formula>250</formula>
    </cfRule>
  </conditionalFormatting>
  <conditionalFormatting sqref="H61">
    <cfRule type="cellIs" dxfId="5" priority="1120" operator="greaterThan">
      <formula>200</formula>
    </cfRule>
  </conditionalFormatting>
  <conditionalFormatting sqref="H61">
    <cfRule type="cellIs" dxfId="6" priority="1121" operator="greaterThan">
      <formula>150</formula>
    </cfRule>
  </conditionalFormatting>
  <conditionalFormatting sqref="H62">
    <cfRule type="cellIs" dxfId="4" priority="1122" operator="greaterThan">
      <formula>250</formula>
    </cfRule>
  </conditionalFormatting>
  <conditionalFormatting sqref="H62">
    <cfRule type="cellIs" dxfId="5" priority="1123" operator="greaterThan">
      <formula>200</formula>
    </cfRule>
  </conditionalFormatting>
  <conditionalFormatting sqref="H62">
    <cfRule type="cellIs" dxfId="6" priority="1124" operator="greaterThan">
      <formula>150</formula>
    </cfRule>
  </conditionalFormatting>
  <conditionalFormatting sqref="H63">
    <cfRule type="cellIs" dxfId="4" priority="1125" operator="greaterThan">
      <formula>250</formula>
    </cfRule>
  </conditionalFormatting>
  <conditionalFormatting sqref="H63">
    <cfRule type="cellIs" dxfId="5" priority="1126" operator="greaterThan">
      <formula>200</formula>
    </cfRule>
  </conditionalFormatting>
  <conditionalFormatting sqref="H63">
    <cfRule type="cellIs" dxfId="6" priority="1127" operator="greaterThan">
      <formula>150</formula>
    </cfRule>
  </conditionalFormatting>
  <conditionalFormatting sqref="H64">
    <cfRule type="cellIs" dxfId="4" priority="1128" operator="greaterThan">
      <formula>250</formula>
    </cfRule>
  </conditionalFormatting>
  <conditionalFormatting sqref="H64">
    <cfRule type="cellIs" dxfId="5" priority="1129" operator="greaterThan">
      <formula>200</formula>
    </cfRule>
  </conditionalFormatting>
  <conditionalFormatting sqref="H64">
    <cfRule type="cellIs" dxfId="6" priority="1130" operator="greaterThan">
      <formula>150</formula>
    </cfRule>
  </conditionalFormatting>
  <conditionalFormatting sqref="H65">
    <cfRule type="cellIs" dxfId="4" priority="1131" operator="greaterThan">
      <formula>250</formula>
    </cfRule>
  </conditionalFormatting>
  <conditionalFormatting sqref="H65">
    <cfRule type="cellIs" dxfId="5" priority="1132" operator="greaterThan">
      <formula>200</formula>
    </cfRule>
  </conditionalFormatting>
  <conditionalFormatting sqref="H65">
    <cfRule type="cellIs" dxfId="6" priority="1133" operator="greaterThan">
      <formula>150</formula>
    </cfRule>
  </conditionalFormatting>
  <conditionalFormatting sqref="H66">
    <cfRule type="cellIs" dxfId="4" priority="1134" operator="greaterThan">
      <formula>250</formula>
    </cfRule>
  </conditionalFormatting>
  <conditionalFormatting sqref="H66">
    <cfRule type="cellIs" dxfId="5" priority="1135" operator="greaterThan">
      <formula>200</formula>
    </cfRule>
  </conditionalFormatting>
  <conditionalFormatting sqref="H66">
    <cfRule type="cellIs" dxfId="6" priority="1136" operator="greaterThan">
      <formula>150</formula>
    </cfRule>
  </conditionalFormatting>
  <conditionalFormatting sqref="H67">
    <cfRule type="cellIs" dxfId="4" priority="1137" operator="greaterThan">
      <formula>250</formula>
    </cfRule>
  </conditionalFormatting>
  <conditionalFormatting sqref="H67">
    <cfRule type="cellIs" dxfId="5" priority="1138" operator="greaterThan">
      <formula>200</formula>
    </cfRule>
  </conditionalFormatting>
  <conditionalFormatting sqref="H67">
    <cfRule type="cellIs" dxfId="6" priority="1139" operator="greaterThan">
      <formula>150</formula>
    </cfRule>
  </conditionalFormatting>
  <conditionalFormatting sqref="H68">
    <cfRule type="cellIs" dxfId="4" priority="1140" operator="greaterThan">
      <formula>250</formula>
    </cfRule>
  </conditionalFormatting>
  <conditionalFormatting sqref="H68">
    <cfRule type="cellIs" dxfId="5" priority="1141" operator="greaterThan">
      <formula>200</formula>
    </cfRule>
  </conditionalFormatting>
  <conditionalFormatting sqref="H68">
    <cfRule type="cellIs" dxfId="6" priority="1142" operator="greaterThan">
      <formula>150</formula>
    </cfRule>
  </conditionalFormatting>
  <conditionalFormatting sqref="H69">
    <cfRule type="cellIs" dxfId="4" priority="1143" operator="greaterThan">
      <formula>250</formula>
    </cfRule>
  </conditionalFormatting>
  <conditionalFormatting sqref="H69">
    <cfRule type="cellIs" dxfId="5" priority="1144" operator="greaterThan">
      <formula>200</formula>
    </cfRule>
  </conditionalFormatting>
  <conditionalFormatting sqref="H69">
    <cfRule type="cellIs" dxfId="6" priority="1145" operator="greaterThan">
      <formula>150</formula>
    </cfRule>
  </conditionalFormatting>
  <conditionalFormatting sqref="H70">
    <cfRule type="cellIs" dxfId="4" priority="1146" operator="greaterThan">
      <formula>250</formula>
    </cfRule>
  </conditionalFormatting>
  <conditionalFormatting sqref="H70">
    <cfRule type="cellIs" dxfId="5" priority="1147" operator="greaterThan">
      <formula>200</formula>
    </cfRule>
  </conditionalFormatting>
  <conditionalFormatting sqref="H70">
    <cfRule type="cellIs" dxfId="6" priority="1148" operator="greaterThan">
      <formula>150</formula>
    </cfRule>
  </conditionalFormatting>
  <conditionalFormatting sqref="H71">
    <cfRule type="cellIs" dxfId="4" priority="1149" operator="greaterThan">
      <formula>250</formula>
    </cfRule>
  </conditionalFormatting>
  <conditionalFormatting sqref="H71">
    <cfRule type="cellIs" dxfId="5" priority="1150" operator="greaterThan">
      <formula>200</formula>
    </cfRule>
  </conditionalFormatting>
  <conditionalFormatting sqref="H71">
    <cfRule type="cellIs" dxfId="6" priority="1151" operator="greaterThan">
      <formula>150</formula>
    </cfRule>
  </conditionalFormatting>
  <conditionalFormatting sqref="H72">
    <cfRule type="cellIs" dxfId="4" priority="1152" operator="greaterThan">
      <formula>250</formula>
    </cfRule>
  </conditionalFormatting>
  <conditionalFormatting sqref="H72">
    <cfRule type="cellIs" dxfId="5" priority="1153" operator="greaterThan">
      <formula>200</formula>
    </cfRule>
  </conditionalFormatting>
  <conditionalFormatting sqref="H72">
    <cfRule type="cellIs" dxfId="6" priority="1154" operator="greaterThan">
      <formula>150</formula>
    </cfRule>
  </conditionalFormatting>
  <conditionalFormatting sqref="H73">
    <cfRule type="cellIs" dxfId="4" priority="1155" operator="greaterThan">
      <formula>250</formula>
    </cfRule>
  </conditionalFormatting>
  <conditionalFormatting sqref="H73">
    <cfRule type="cellIs" dxfId="5" priority="1156" operator="greaterThan">
      <formula>200</formula>
    </cfRule>
  </conditionalFormatting>
  <conditionalFormatting sqref="H73">
    <cfRule type="cellIs" dxfId="6" priority="1157" operator="greaterThan">
      <formula>150</formula>
    </cfRule>
  </conditionalFormatting>
  <conditionalFormatting sqref="H74">
    <cfRule type="cellIs" dxfId="4" priority="1158" operator="greaterThan">
      <formula>250</formula>
    </cfRule>
  </conditionalFormatting>
  <conditionalFormatting sqref="H74">
    <cfRule type="cellIs" dxfId="5" priority="1159" operator="greaterThan">
      <formula>200</formula>
    </cfRule>
  </conditionalFormatting>
  <conditionalFormatting sqref="H74">
    <cfRule type="cellIs" dxfId="6" priority="1160" operator="greaterThan">
      <formula>150</formula>
    </cfRule>
  </conditionalFormatting>
  <conditionalFormatting sqref="H75">
    <cfRule type="cellIs" dxfId="4" priority="1161" operator="greaterThan">
      <formula>250</formula>
    </cfRule>
  </conditionalFormatting>
  <conditionalFormatting sqref="H75">
    <cfRule type="cellIs" dxfId="5" priority="1162" operator="greaterThan">
      <formula>200</formula>
    </cfRule>
  </conditionalFormatting>
  <conditionalFormatting sqref="H75">
    <cfRule type="cellIs" dxfId="6" priority="1163" operator="greaterThan">
      <formula>150</formula>
    </cfRule>
  </conditionalFormatting>
  <conditionalFormatting sqref="H76">
    <cfRule type="cellIs" dxfId="4" priority="1164" operator="greaterThan">
      <formula>250</formula>
    </cfRule>
  </conditionalFormatting>
  <conditionalFormatting sqref="H76">
    <cfRule type="cellIs" dxfId="5" priority="1165" operator="greaterThan">
      <formula>200</formula>
    </cfRule>
  </conditionalFormatting>
  <conditionalFormatting sqref="H76">
    <cfRule type="cellIs" dxfId="6" priority="1166" operator="greaterThan">
      <formula>150</formula>
    </cfRule>
  </conditionalFormatting>
  <conditionalFormatting sqref="H77">
    <cfRule type="cellIs" dxfId="4" priority="1167" operator="greaterThan">
      <formula>250</formula>
    </cfRule>
  </conditionalFormatting>
  <conditionalFormatting sqref="H77">
    <cfRule type="cellIs" dxfId="5" priority="1168" operator="greaterThan">
      <formula>200</formula>
    </cfRule>
  </conditionalFormatting>
  <conditionalFormatting sqref="H77">
    <cfRule type="cellIs" dxfId="6" priority="1169" operator="greaterThan">
      <formula>150</formula>
    </cfRule>
  </conditionalFormatting>
  <conditionalFormatting sqref="H78">
    <cfRule type="cellIs" dxfId="4" priority="1170" operator="greaterThan">
      <formula>250</formula>
    </cfRule>
  </conditionalFormatting>
  <conditionalFormatting sqref="H78">
    <cfRule type="cellIs" dxfId="5" priority="1171" operator="greaterThan">
      <formula>200</formula>
    </cfRule>
  </conditionalFormatting>
  <conditionalFormatting sqref="H78">
    <cfRule type="cellIs" dxfId="6" priority="1172" operator="greaterThan">
      <formula>150</formula>
    </cfRule>
  </conditionalFormatting>
  <conditionalFormatting sqref="H79">
    <cfRule type="cellIs" dxfId="4" priority="1173" operator="greaterThan">
      <formula>250</formula>
    </cfRule>
  </conditionalFormatting>
  <conditionalFormatting sqref="H79">
    <cfRule type="cellIs" dxfId="5" priority="1174" operator="greaterThan">
      <formula>200</formula>
    </cfRule>
  </conditionalFormatting>
  <conditionalFormatting sqref="H79">
    <cfRule type="cellIs" dxfId="6" priority="1175" operator="greaterThan">
      <formula>150</formula>
    </cfRule>
  </conditionalFormatting>
  <conditionalFormatting sqref="H80">
    <cfRule type="cellIs" dxfId="4" priority="1176" operator="greaterThan">
      <formula>250</formula>
    </cfRule>
  </conditionalFormatting>
  <conditionalFormatting sqref="H80">
    <cfRule type="cellIs" dxfId="5" priority="1177" operator="greaterThan">
      <formula>200</formula>
    </cfRule>
  </conditionalFormatting>
  <conditionalFormatting sqref="H80">
    <cfRule type="cellIs" dxfId="6" priority="1178" operator="greaterThan">
      <formula>150</formula>
    </cfRule>
  </conditionalFormatting>
  <conditionalFormatting sqref="H81">
    <cfRule type="cellIs" dxfId="4" priority="1179" operator="greaterThan">
      <formula>250</formula>
    </cfRule>
  </conditionalFormatting>
  <conditionalFormatting sqref="H81">
    <cfRule type="cellIs" dxfId="5" priority="1180" operator="greaterThan">
      <formula>200</formula>
    </cfRule>
  </conditionalFormatting>
  <conditionalFormatting sqref="H81">
    <cfRule type="cellIs" dxfId="6" priority="1181" operator="greaterThan">
      <formula>150</formula>
    </cfRule>
  </conditionalFormatting>
  <conditionalFormatting sqref="H82">
    <cfRule type="cellIs" dxfId="4" priority="1182" operator="greaterThan">
      <formula>250</formula>
    </cfRule>
  </conditionalFormatting>
  <conditionalFormatting sqref="H82">
    <cfRule type="cellIs" dxfId="5" priority="1183" operator="greaterThan">
      <formula>200</formula>
    </cfRule>
  </conditionalFormatting>
  <conditionalFormatting sqref="H82">
    <cfRule type="cellIs" dxfId="6" priority="1184" operator="greaterThan">
      <formula>150</formula>
    </cfRule>
  </conditionalFormatting>
  <conditionalFormatting sqref="H83">
    <cfRule type="cellIs" dxfId="4" priority="1185" operator="greaterThan">
      <formula>250</formula>
    </cfRule>
  </conditionalFormatting>
  <conditionalFormatting sqref="H83">
    <cfRule type="cellIs" dxfId="5" priority="1186" operator="greaterThan">
      <formula>200</formula>
    </cfRule>
  </conditionalFormatting>
  <conditionalFormatting sqref="H83">
    <cfRule type="cellIs" dxfId="6" priority="1187" operator="greaterThan">
      <formula>150</formula>
    </cfRule>
  </conditionalFormatting>
  <conditionalFormatting sqref="H84">
    <cfRule type="cellIs" dxfId="4" priority="1188" operator="greaterThan">
      <formula>250</formula>
    </cfRule>
  </conditionalFormatting>
  <conditionalFormatting sqref="H84">
    <cfRule type="cellIs" dxfId="5" priority="1189" operator="greaterThan">
      <formula>200</formula>
    </cfRule>
  </conditionalFormatting>
  <conditionalFormatting sqref="H84">
    <cfRule type="cellIs" dxfId="6" priority="1190" operator="greaterThan">
      <formula>150</formula>
    </cfRule>
  </conditionalFormatting>
  <conditionalFormatting sqref="H85">
    <cfRule type="cellIs" dxfId="4" priority="1191" operator="greaterThan">
      <formula>250</formula>
    </cfRule>
  </conditionalFormatting>
  <conditionalFormatting sqref="H85">
    <cfRule type="cellIs" dxfId="5" priority="1192" operator="greaterThan">
      <formula>200</formula>
    </cfRule>
  </conditionalFormatting>
  <conditionalFormatting sqref="H85">
    <cfRule type="cellIs" dxfId="6" priority="1193" operator="greaterThan">
      <formula>150</formula>
    </cfRule>
  </conditionalFormatting>
  <conditionalFormatting sqref="H86">
    <cfRule type="cellIs" dxfId="4" priority="1194" operator="greaterThan">
      <formula>250</formula>
    </cfRule>
  </conditionalFormatting>
  <conditionalFormatting sqref="H86">
    <cfRule type="cellIs" dxfId="5" priority="1195" operator="greaterThan">
      <formula>200</formula>
    </cfRule>
  </conditionalFormatting>
  <conditionalFormatting sqref="H86">
    <cfRule type="cellIs" dxfId="6" priority="1196" operator="greaterThan">
      <formula>150</formula>
    </cfRule>
  </conditionalFormatting>
  <conditionalFormatting sqref="H87">
    <cfRule type="cellIs" dxfId="4" priority="1197" operator="greaterThan">
      <formula>250</formula>
    </cfRule>
  </conditionalFormatting>
  <conditionalFormatting sqref="H87">
    <cfRule type="cellIs" dxfId="5" priority="1198" operator="greaterThan">
      <formula>200</formula>
    </cfRule>
  </conditionalFormatting>
  <conditionalFormatting sqref="H87">
    <cfRule type="cellIs" dxfId="6" priority="1199" operator="greaterThan">
      <formula>150</formula>
    </cfRule>
  </conditionalFormatting>
  <conditionalFormatting sqref="H88">
    <cfRule type="cellIs" dxfId="4" priority="1200" operator="greaterThan">
      <formula>250</formula>
    </cfRule>
  </conditionalFormatting>
  <conditionalFormatting sqref="H88">
    <cfRule type="cellIs" dxfId="5" priority="1201" operator="greaterThan">
      <formula>200</formula>
    </cfRule>
  </conditionalFormatting>
  <conditionalFormatting sqref="H88">
    <cfRule type="cellIs" dxfId="6" priority="1202" operator="greaterThan">
      <formula>150</formula>
    </cfRule>
  </conditionalFormatting>
  <conditionalFormatting sqref="H89">
    <cfRule type="cellIs" dxfId="4" priority="1203" operator="greaterThan">
      <formula>250</formula>
    </cfRule>
  </conditionalFormatting>
  <conditionalFormatting sqref="H89">
    <cfRule type="cellIs" dxfId="5" priority="1204" operator="greaterThan">
      <formula>200</formula>
    </cfRule>
  </conditionalFormatting>
  <conditionalFormatting sqref="H89">
    <cfRule type="cellIs" dxfId="6" priority="1205" operator="greaterThan">
      <formula>150</formula>
    </cfRule>
  </conditionalFormatting>
  <conditionalFormatting sqref="H90">
    <cfRule type="cellIs" dxfId="4" priority="1206" operator="greaterThan">
      <formula>250</formula>
    </cfRule>
  </conditionalFormatting>
  <conditionalFormatting sqref="H90">
    <cfRule type="cellIs" dxfId="5" priority="1207" operator="greaterThan">
      <formula>200</formula>
    </cfRule>
  </conditionalFormatting>
  <conditionalFormatting sqref="H90">
    <cfRule type="cellIs" dxfId="6" priority="1208" operator="greaterThan">
      <formula>150</formula>
    </cfRule>
  </conditionalFormatting>
  <conditionalFormatting sqref="H91">
    <cfRule type="cellIs" dxfId="4" priority="1209" operator="greaterThan">
      <formula>250</formula>
    </cfRule>
  </conditionalFormatting>
  <conditionalFormatting sqref="H91">
    <cfRule type="cellIs" dxfId="5" priority="1210" operator="greaterThan">
      <formula>200</formula>
    </cfRule>
  </conditionalFormatting>
  <conditionalFormatting sqref="H91">
    <cfRule type="cellIs" dxfId="6" priority="1211" operator="greaterThan">
      <formula>150</formula>
    </cfRule>
  </conditionalFormatting>
  <conditionalFormatting sqref="H92">
    <cfRule type="cellIs" dxfId="4" priority="1212" operator="greaterThan">
      <formula>250</formula>
    </cfRule>
  </conditionalFormatting>
  <conditionalFormatting sqref="H92">
    <cfRule type="cellIs" dxfId="5" priority="1213" operator="greaterThan">
      <formula>200</formula>
    </cfRule>
  </conditionalFormatting>
  <conditionalFormatting sqref="H92">
    <cfRule type="cellIs" dxfId="6" priority="1214" operator="greaterThan">
      <formula>150</formula>
    </cfRule>
  </conditionalFormatting>
  <conditionalFormatting sqref="H93">
    <cfRule type="cellIs" dxfId="4" priority="1215" operator="greaterThan">
      <formula>250</formula>
    </cfRule>
  </conditionalFormatting>
  <conditionalFormatting sqref="H93">
    <cfRule type="cellIs" dxfId="5" priority="1216" operator="greaterThan">
      <formula>200</formula>
    </cfRule>
  </conditionalFormatting>
  <conditionalFormatting sqref="H93">
    <cfRule type="cellIs" dxfId="6" priority="1217" operator="greaterThan">
      <formula>150</formula>
    </cfRule>
  </conditionalFormatting>
  <conditionalFormatting sqref="H94">
    <cfRule type="cellIs" dxfId="4" priority="1218" operator="greaterThan">
      <formula>250</formula>
    </cfRule>
  </conditionalFormatting>
  <conditionalFormatting sqref="H94">
    <cfRule type="cellIs" dxfId="5" priority="1219" operator="greaterThan">
      <formula>200</formula>
    </cfRule>
  </conditionalFormatting>
  <conditionalFormatting sqref="H94">
    <cfRule type="cellIs" dxfId="6" priority="1220" operator="greaterThan">
      <formula>150</formula>
    </cfRule>
  </conditionalFormatting>
  <conditionalFormatting sqref="H95">
    <cfRule type="cellIs" dxfId="4" priority="1221" operator="greaterThan">
      <formula>250</formula>
    </cfRule>
  </conditionalFormatting>
  <conditionalFormatting sqref="H95">
    <cfRule type="cellIs" dxfId="5" priority="1222" operator="greaterThan">
      <formula>200</formula>
    </cfRule>
  </conditionalFormatting>
  <conditionalFormatting sqref="H95">
    <cfRule type="cellIs" dxfId="6" priority="1223" operator="greaterThan">
      <formula>150</formula>
    </cfRule>
  </conditionalFormatting>
  <conditionalFormatting sqref="H96">
    <cfRule type="cellIs" dxfId="4" priority="1224" operator="greaterThan">
      <formula>250</formula>
    </cfRule>
  </conditionalFormatting>
  <conditionalFormatting sqref="H96">
    <cfRule type="cellIs" dxfId="5" priority="1225" operator="greaterThan">
      <formula>200</formula>
    </cfRule>
  </conditionalFormatting>
  <conditionalFormatting sqref="H96">
    <cfRule type="cellIs" dxfId="6" priority="1226" operator="greaterThan">
      <formula>150</formula>
    </cfRule>
  </conditionalFormatting>
  <conditionalFormatting sqref="H97">
    <cfRule type="cellIs" dxfId="4" priority="1227" operator="greaterThan">
      <formula>250</formula>
    </cfRule>
  </conditionalFormatting>
  <conditionalFormatting sqref="H97">
    <cfRule type="cellIs" dxfId="5" priority="1228" operator="greaterThan">
      <formula>200</formula>
    </cfRule>
  </conditionalFormatting>
  <conditionalFormatting sqref="H97">
    <cfRule type="cellIs" dxfId="6" priority="1229" operator="greaterThan">
      <formula>150</formula>
    </cfRule>
  </conditionalFormatting>
  <conditionalFormatting sqref="H98">
    <cfRule type="cellIs" dxfId="4" priority="1230" operator="greaterThan">
      <formula>250</formula>
    </cfRule>
  </conditionalFormatting>
  <conditionalFormatting sqref="H98">
    <cfRule type="cellIs" dxfId="5" priority="1231" operator="greaterThan">
      <formula>200</formula>
    </cfRule>
  </conditionalFormatting>
  <conditionalFormatting sqref="H98">
    <cfRule type="cellIs" dxfId="6" priority="1232" operator="greaterThan">
      <formula>150</formula>
    </cfRule>
  </conditionalFormatting>
  <conditionalFormatting sqref="H99">
    <cfRule type="cellIs" dxfId="4" priority="1233" operator="greaterThan">
      <formula>250</formula>
    </cfRule>
  </conditionalFormatting>
  <conditionalFormatting sqref="H99">
    <cfRule type="cellIs" dxfId="5" priority="1234" operator="greaterThan">
      <formula>200</formula>
    </cfRule>
  </conditionalFormatting>
  <conditionalFormatting sqref="H99">
    <cfRule type="cellIs" dxfId="6" priority="1235" operator="greaterThan">
      <formula>150</formula>
    </cfRule>
  </conditionalFormatting>
  <conditionalFormatting sqref="H100">
    <cfRule type="cellIs" dxfId="4" priority="1236" operator="greaterThan">
      <formula>250</formula>
    </cfRule>
  </conditionalFormatting>
  <conditionalFormatting sqref="H100">
    <cfRule type="cellIs" dxfId="5" priority="1237" operator="greaterThan">
      <formula>200</formula>
    </cfRule>
  </conditionalFormatting>
  <conditionalFormatting sqref="H100">
    <cfRule type="cellIs" dxfId="6" priority="1238" operator="greaterThan">
      <formula>150</formula>
    </cfRule>
  </conditionalFormatting>
  <conditionalFormatting sqref="H101">
    <cfRule type="cellIs" dxfId="4" priority="1239" operator="greaterThan">
      <formula>250</formula>
    </cfRule>
  </conditionalFormatting>
  <conditionalFormatting sqref="H101">
    <cfRule type="cellIs" dxfId="5" priority="1240" operator="greaterThan">
      <formula>200</formula>
    </cfRule>
  </conditionalFormatting>
  <conditionalFormatting sqref="H101">
    <cfRule type="cellIs" dxfId="6" priority="1241" operator="greaterThan">
      <formula>150</formula>
    </cfRule>
  </conditionalFormatting>
  <conditionalFormatting sqref="H102">
    <cfRule type="cellIs" dxfId="4" priority="1242" operator="greaterThan">
      <formula>250</formula>
    </cfRule>
  </conditionalFormatting>
  <conditionalFormatting sqref="H102">
    <cfRule type="cellIs" dxfId="5" priority="1243" operator="greaterThan">
      <formula>200</formula>
    </cfRule>
  </conditionalFormatting>
  <conditionalFormatting sqref="H102">
    <cfRule type="cellIs" dxfId="6" priority="1244" operator="greaterThan">
      <formula>150</formula>
    </cfRule>
  </conditionalFormatting>
  <conditionalFormatting sqref="H103">
    <cfRule type="cellIs" dxfId="4" priority="1245" operator="greaterThan">
      <formula>250</formula>
    </cfRule>
  </conditionalFormatting>
  <conditionalFormatting sqref="H103">
    <cfRule type="cellIs" dxfId="5" priority="1246" operator="greaterThan">
      <formula>200</formula>
    </cfRule>
  </conditionalFormatting>
  <conditionalFormatting sqref="H103">
    <cfRule type="cellIs" dxfId="6" priority="1247" operator="greaterThan">
      <formula>150</formula>
    </cfRule>
  </conditionalFormatting>
  <conditionalFormatting sqref="I8">
    <cfRule type="cellIs" dxfId="4" priority="1248" operator="greaterThan">
      <formula>250</formula>
    </cfRule>
  </conditionalFormatting>
  <conditionalFormatting sqref="I8">
    <cfRule type="cellIs" dxfId="5" priority="1249" operator="greaterThan">
      <formula>200</formula>
    </cfRule>
  </conditionalFormatting>
  <conditionalFormatting sqref="I8">
    <cfRule type="cellIs" dxfId="6" priority="1250" operator="greaterThan">
      <formula>150</formula>
    </cfRule>
  </conditionalFormatting>
  <conditionalFormatting sqref="I9">
    <cfRule type="cellIs" dxfId="4" priority="1251" operator="greaterThan">
      <formula>250</formula>
    </cfRule>
  </conditionalFormatting>
  <conditionalFormatting sqref="I9">
    <cfRule type="cellIs" dxfId="5" priority="1252" operator="greaterThan">
      <formula>200</formula>
    </cfRule>
  </conditionalFormatting>
  <conditionalFormatting sqref="I9">
    <cfRule type="cellIs" dxfId="6" priority="1253" operator="greaterThan">
      <formula>150</formula>
    </cfRule>
  </conditionalFormatting>
  <conditionalFormatting sqref="I10">
    <cfRule type="cellIs" dxfId="4" priority="1254" operator="greaterThan">
      <formula>250</formula>
    </cfRule>
  </conditionalFormatting>
  <conditionalFormatting sqref="I10">
    <cfRule type="cellIs" dxfId="5" priority="1255" operator="greaterThan">
      <formula>200</formula>
    </cfRule>
  </conditionalFormatting>
  <conditionalFormatting sqref="I10">
    <cfRule type="cellIs" dxfId="6" priority="1256" operator="greaterThan">
      <formula>150</formula>
    </cfRule>
  </conditionalFormatting>
  <conditionalFormatting sqref="I11">
    <cfRule type="cellIs" dxfId="4" priority="1257" operator="greaterThan">
      <formula>250</formula>
    </cfRule>
  </conditionalFormatting>
  <conditionalFormatting sqref="I11">
    <cfRule type="cellIs" dxfId="5" priority="1258" operator="greaterThan">
      <formula>200</formula>
    </cfRule>
  </conditionalFormatting>
  <conditionalFormatting sqref="I11">
    <cfRule type="cellIs" dxfId="6" priority="1259" operator="greaterThan">
      <formula>150</formula>
    </cfRule>
  </conditionalFormatting>
  <conditionalFormatting sqref="I12">
    <cfRule type="cellIs" dxfId="4" priority="1260" operator="greaterThan">
      <formula>250</formula>
    </cfRule>
  </conditionalFormatting>
  <conditionalFormatting sqref="I12">
    <cfRule type="cellIs" dxfId="5" priority="1261" operator="greaterThan">
      <formula>200</formula>
    </cfRule>
  </conditionalFormatting>
  <conditionalFormatting sqref="I12">
    <cfRule type="cellIs" dxfId="6" priority="1262" operator="greaterThan">
      <formula>150</formula>
    </cfRule>
  </conditionalFormatting>
  <conditionalFormatting sqref="I13">
    <cfRule type="cellIs" dxfId="4" priority="1263" operator="greaterThan">
      <formula>250</formula>
    </cfRule>
  </conditionalFormatting>
  <conditionalFormatting sqref="I13">
    <cfRule type="cellIs" dxfId="5" priority="1264" operator="greaterThan">
      <formula>200</formula>
    </cfRule>
  </conditionalFormatting>
  <conditionalFormatting sqref="I13">
    <cfRule type="cellIs" dxfId="6" priority="1265" operator="greaterThan">
      <formula>150</formula>
    </cfRule>
  </conditionalFormatting>
  <conditionalFormatting sqref="I14">
    <cfRule type="cellIs" dxfId="4" priority="1266" operator="greaterThan">
      <formula>250</formula>
    </cfRule>
  </conditionalFormatting>
  <conditionalFormatting sqref="I14">
    <cfRule type="cellIs" dxfId="5" priority="1267" operator="greaterThan">
      <formula>200</formula>
    </cfRule>
  </conditionalFormatting>
  <conditionalFormatting sqref="I14">
    <cfRule type="cellIs" dxfId="6" priority="1268" operator="greaterThan">
      <formula>150</formula>
    </cfRule>
  </conditionalFormatting>
  <conditionalFormatting sqref="I15">
    <cfRule type="cellIs" dxfId="4" priority="1269" operator="greaterThan">
      <formula>250</formula>
    </cfRule>
  </conditionalFormatting>
  <conditionalFormatting sqref="I15">
    <cfRule type="cellIs" dxfId="5" priority="1270" operator="greaterThan">
      <formula>200</formula>
    </cfRule>
  </conditionalFormatting>
  <conditionalFormatting sqref="I15">
    <cfRule type="cellIs" dxfId="6" priority="1271" operator="greaterThan">
      <formula>150</formula>
    </cfRule>
  </conditionalFormatting>
  <conditionalFormatting sqref="I16">
    <cfRule type="cellIs" dxfId="4" priority="1272" operator="greaterThan">
      <formula>250</formula>
    </cfRule>
  </conditionalFormatting>
  <conditionalFormatting sqref="I16">
    <cfRule type="cellIs" dxfId="5" priority="1273" operator="greaterThan">
      <formula>200</formula>
    </cfRule>
  </conditionalFormatting>
  <conditionalFormatting sqref="I16">
    <cfRule type="cellIs" dxfId="6" priority="1274" operator="greaterThan">
      <formula>150</formula>
    </cfRule>
  </conditionalFormatting>
  <conditionalFormatting sqref="I17">
    <cfRule type="cellIs" dxfId="4" priority="1275" operator="greaterThan">
      <formula>250</formula>
    </cfRule>
  </conditionalFormatting>
  <conditionalFormatting sqref="I17">
    <cfRule type="cellIs" dxfId="5" priority="1276" operator="greaterThan">
      <formula>200</formula>
    </cfRule>
  </conditionalFormatting>
  <conditionalFormatting sqref="I17">
    <cfRule type="cellIs" dxfId="6" priority="1277" operator="greaterThan">
      <formula>150</formula>
    </cfRule>
  </conditionalFormatting>
  <conditionalFormatting sqref="I18">
    <cfRule type="cellIs" dxfId="4" priority="1278" operator="greaterThan">
      <formula>250</formula>
    </cfRule>
  </conditionalFormatting>
  <conditionalFormatting sqref="I18">
    <cfRule type="cellIs" dxfId="5" priority="1279" operator="greaterThan">
      <formula>200</formula>
    </cfRule>
  </conditionalFormatting>
  <conditionalFormatting sqref="I18">
    <cfRule type="cellIs" dxfId="6" priority="1280" operator="greaterThan">
      <formula>150</formula>
    </cfRule>
  </conditionalFormatting>
  <conditionalFormatting sqref="I19">
    <cfRule type="cellIs" dxfId="4" priority="1281" operator="greaterThan">
      <formula>250</formula>
    </cfRule>
  </conditionalFormatting>
  <conditionalFormatting sqref="I19">
    <cfRule type="cellIs" dxfId="5" priority="1282" operator="greaterThan">
      <formula>200</formula>
    </cfRule>
  </conditionalFormatting>
  <conditionalFormatting sqref="I19">
    <cfRule type="cellIs" dxfId="6" priority="1283" operator="greaterThan">
      <formula>150</formula>
    </cfRule>
  </conditionalFormatting>
  <conditionalFormatting sqref="I20">
    <cfRule type="cellIs" dxfId="4" priority="1284" operator="greaterThan">
      <formula>250</formula>
    </cfRule>
  </conditionalFormatting>
  <conditionalFormatting sqref="I20">
    <cfRule type="cellIs" dxfId="5" priority="1285" operator="greaterThan">
      <formula>200</formula>
    </cfRule>
  </conditionalFormatting>
  <conditionalFormatting sqref="I20">
    <cfRule type="cellIs" dxfId="6" priority="1286" operator="greaterThan">
      <formula>150</formula>
    </cfRule>
  </conditionalFormatting>
  <conditionalFormatting sqref="I21">
    <cfRule type="cellIs" dxfId="4" priority="1287" operator="greaterThan">
      <formula>250</formula>
    </cfRule>
  </conditionalFormatting>
  <conditionalFormatting sqref="I21">
    <cfRule type="cellIs" dxfId="5" priority="1288" operator="greaterThan">
      <formula>200</formula>
    </cfRule>
  </conditionalFormatting>
  <conditionalFormatting sqref="I21">
    <cfRule type="cellIs" dxfId="6" priority="1289" operator="greaterThan">
      <formula>150</formula>
    </cfRule>
  </conditionalFormatting>
  <conditionalFormatting sqref="I22">
    <cfRule type="cellIs" dxfId="4" priority="1290" operator="greaterThan">
      <formula>250</formula>
    </cfRule>
  </conditionalFormatting>
  <conditionalFormatting sqref="I22">
    <cfRule type="cellIs" dxfId="5" priority="1291" operator="greaterThan">
      <formula>200</formula>
    </cfRule>
  </conditionalFormatting>
  <conditionalFormatting sqref="I22">
    <cfRule type="cellIs" dxfId="6" priority="1292" operator="greaterThan">
      <formula>150</formula>
    </cfRule>
  </conditionalFormatting>
  <conditionalFormatting sqref="I23">
    <cfRule type="cellIs" dxfId="4" priority="1293" operator="greaterThan">
      <formula>250</formula>
    </cfRule>
  </conditionalFormatting>
  <conditionalFormatting sqref="I23">
    <cfRule type="cellIs" dxfId="5" priority="1294" operator="greaterThan">
      <formula>200</formula>
    </cfRule>
  </conditionalFormatting>
  <conditionalFormatting sqref="I23">
    <cfRule type="cellIs" dxfId="6" priority="1295" operator="greaterThan">
      <formula>150</formula>
    </cfRule>
  </conditionalFormatting>
  <conditionalFormatting sqref="I24">
    <cfRule type="cellIs" dxfId="4" priority="1296" operator="greaterThan">
      <formula>250</formula>
    </cfRule>
  </conditionalFormatting>
  <conditionalFormatting sqref="I24">
    <cfRule type="cellIs" dxfId="5" priority="1297" operator="greaterThan">
      <formula>200</formula>
    </cfRule>
  </conditionalFormatting>
  <conditionalFormatting sqref="I24">
    <cfRule type="cellIs" dxfId="6" priority="1298" operator="greaterThan">
      <formula>150</formula>
    </cfRule>
  </conditionalFormatting>
  <conditionalFormatting sqref="I25">
    <cfRule type="cellIs" dxfId="4" priority="1299" operator="greaterThan">
      <formula>250</formula>
    </cfRule>
  </conditionalFormatting>
  <conditionalFormatting sqref="I25">
    <cfRule type="cellIs" dxfId="5" priority="1300" operator="greaterThan">
      <formula>200</formula>
    </cfRule>
  </conditionalFormatting>
  <conditionalFormatting sqref="I25">
    <cfRule type="cellIs" dxfId="6" priority="1301" operator="greaterThan">
      <formula>150</formula>
    </cfRule>
  </conditionalFormatting>
  <conditionalFormatting sqref="I26">
    <cfRule type="cellIs" dxfId="4" priority="1302" operator="greaterThan">
      <formula>250</formula>
    </cfRule>
  </conditionalFormatting>
  <conditionalFormatting sqref="I26">
    <cfRule type="cellIs" dxfId="5" priority="1303" operator="greaterThan">
      <formula>200</formula>
    </cfRule>
  </conditionalFormatting>
  <conditionalFormatting sqref="I26">
    <cfRule type="cellIs" dxfId="6" priority="1304" operator="greaterThan">
      <formula>150</formula>
    </cfRule>
  </conditionalFormatting>
  <conditionalFormatting sqref="I27">
    <cfRule type="cellIs" dxfId="4" priority="1305" operator="greaterThan">
      <formula>250</formula>
    </cfRule>
  </conditionalFormatting>
  <conditionalFormatting sqref="I27">
    <cfRule type="cellIs" dxfId="5" priority="1306" operator="greaterThan">
      <formula>200</formula>
    </cfRule>
  </conditionalFormatting>
  <conditionalFormatting sqref="I27">
    <cfRule type="cellIs" dxfId="6" priority="1307" operator="greaterThan">
      <formula>150</formula>
    </cfRule>
  </conditionalFormatting>
  <conditionalFormatting sqref="I28">
    <cfRule type="cellIs" dxfId="4" priority="1308" operator="greaterThan">
      <formula>250</formula>
    </cfRule>
  </conditionalFormatting>
  <conditionalFormatting sqref="I28">
    <cfRule type="cellIs" dxfId="5" priority="1309" operator="greaterThan">
      <formula>200</formula>
    </cfRule>
  </conditionalFormatting>
  <conditionalFormatting sqref="I28">
    <cfRule type="cellIs" dxfId="6" priority="1310" operator="greaterThan">
      <formula>150</formula>
    </cfRule>
  </conditionalFormatting>
  <conditionalFormatting sqref="I29">
    <cfRule type="cellIs" dxfId="4" priority="1311" operator="greaterThan">
      <formula>250</formula>
    </cfRule>
  </conditionalFormatting>
  <conditionalFormatting sqref="I29">
    <cfRule type="cellIs" dxfId="5" priority="1312" operator="greaterThan">
      <formula>200</formula>
    </cfRule>
  </conditionalFormatting>
  <conditionalFormatting sqref="I29">
    <cfRule type="cellIs" dxfId="6" priority="1313" operator="greaterThan">
      <formula>150</formula>
    </cfRule>
  </conditionalFormatting>
  <conditionalFormatting sqref="I30">
    <cfRule type="cellIs" dxfId="4" priority="1314" operator="greaterThan">
      <formula>250</formula>
    </cfRule>
  </conditionalFormatting>
  <conditionalFormatting sqref="I30">
    <cfRule type="cellIs" dxfId="5" priority="1315" operator="greaterThan">
      <formula>200</formula>
    </cfRule>
  </conditionalFormatting>
  <conditionalFormatting sqref="I30">
    <cfRule type="cellIs" dxfId="6" priority="1316" operator="greaterThan">
      <formula>150</formula>
    </cfRule>
  </conditionalFormatting>
  <conditionalFormatting sqref="I31">
    <cfRule type="cellIs" dxfId="4" priority="1317" operator="greaterThan">
      <formula>250</formula>
    </cfRule>
  </conditionalFormatting>
  <conditionalFormatting sqref="I31">
    <cfRule type="cellIs" dxfId="5" priority="1318" operator="greaterThan">
      <formula>200</formula>
    </cfRule>
  </conditionalFormatting>
  <conditionalFormatting sqref="I31">
    <cfRule type="cellIs" dxfId="6" priority="1319" operator="greaterThan">
      <formula>150</formula>
    </cfRule>
  </conditionalFormatting>
  <conditionalFormatting sqref="I32">
    <cfRule type="cellIs" dxfId="4" priority="1320" operator="greaterThan">
      <formula>250</formula>
    </cfRule>
  </conditionalFormatting>
  <conditionalFormatting sqref="I32">
    <cfRule type="cellIs" dxfId="5" priority="1321" operator="greaterThan">
      <formula>200</formula>
    </cfRule>
  </conditionalFormatting>
  <conditionalFormatting sqref="I32">
    <cfRule type="cellIs" dxfId="6" priority="1322" operator="greaterThan">
      <formula>150</formula>
    </cfRule>
  </conditionalFormatting>
  <conditionalFormatting sqref="I33">
    <cfRule type="cellIs" dxfId="4" priority="1323" operator="greaterThan">
      <formula>250</formula>
    </cfRule>
  </conditionalFormatting>
  <conditionalFormatting sqref="I33">
    <cfRule type="cellIs" dxfId="5" priority="1324" operator="greaterThan">
      <formula>200</formula>
    </cfRule>
  </conditionalFormatting>
  <conditionalFormatting sqref="I33">
    <cfRule type="cellIs" dxfId="6" priority="1325" operator="greaterThan">
      <formula>150</formula>
    </cfRule>
  </conditionalFormatting>
  <conditionalFormatting sqref="I34">
    <cfRule type="cellIs" dxfId="4" priority="1326" operator="greaterThan">
      <formula>250</formula>
    </cfRule>
  </conditionalFormatting>
  <conditionalFormatting sqref="I34">
    <cfRule type="cellIs" dxfId="5" priority="1327" operator="greaterThan">
      <formula>200</formula>
    </cfRule>
  </conditionalFormatting>
  <conditionalFormatting sqref="I34">
    <cfRule type="cellIs" dxfId="6" priority="1328" operator="greaterThan">
      <formula>150</formula>
    </cfRule>
  </conditionalFormatting>
  <conditionalFormatting sqref="I35">
    <cfRule type="cellIs" dxfId="4" priority="1329" operator="greaterThan">
      <formula>250</formula>
    </cfRule>
  </conditionalFormatting>
  <conditionalFormatting sqref="I35">
    <cfRule type="cellIs" dxfId="5" priority="1330" operator="greaterThan">
      <formula>200</formula>
    </cfRule>
  </conditionalFormatting>
  <conditionalFormatting sqref="I35">
    <cfRule type="cellIs" dxfId="6" priority="1331" operator="greaterThan">
      <formula>150</formula>
    </cfRule>
  </conditionalFormatting>
  <conditionalFormatting sqref="I36">
    <cfRule type="cellIs" dxfId="4" priority="1332" operator="greaterThan">
      <formula>250</formula>
    </cfRule>
  </conditionalFormatting>
  <conditionalFormatting sqref="I36">
    <cfRule type="cellIs" dxfId="5" priority="1333" operator="greaterThan">
      <formula>200</formula>
    </cfRule>
  </conditionalFormatting>
  <conditionalFormatting sqref="I36">
    <cfRule type="cellIs" dxfId="6" priority="1334" operator="greaterThan">
      <formula>150</formula>
    </cfRule>
  </conditionalFormatting>
  <conditionalFormatting sqref="I37">
    <cfRule type="cellIs" dxfId="4" priority="1335" operator="greaterThan">
      <formula>250</formula>
    </cfRule>
  </conditionalFormatting>
  <conditionalFormatting sqref="I37">
    <cfRule type="cellIs" dxfId="5" priority="1336" operator="greaterThan">
      <formula>200</formula>
    </cfRule>
  </conditionalFormatting>
  <conditionalFormatting sqref="I37">
    <cfRule type="cellIs" dxfId="6" priority="1337" operator="greaterThan">
      <formula>150</formula>
    </cfRule>
  </conditionalFormatting>
  <conditionalFormatting sqref="I38">
    <cfRule type="cellIs" dxfId="4" priority="1338" operator="greaterThan">
      <formula>250</formula>
    </cfRule>
  </conditionalFormatting>
  <conditionalFormatting sqref="I38">
    <cfRule type="cellIs" dxfId="5" priority="1339" operator="greaterThan">
      <formula>200</formula>
    </cfRule>
  </conditionalFormatting>
  <conditionalFormatting sqref="I38">
    <cfRule type="cellIs" dxfId="6" priority="1340" operator="greaterThan">
      <formula>150</formula>
    </cfRule>
  </conditionalFormatting>
  <conditionalFormatting sqref="I39">
    <cfRule type="cellIs" dxfId="4" priority="1341" operator="greaterThan">
      <formula>250</formula>
    </cfRule>
  </conditionalFormatting>
  <conditionalFormatting sqref="I39">
    <cfRule type="cellIs" dxfId="5" priority="1342" operator="greaterThan">
      <formula>200</formula>
    </cfRule>
  </conditionalFormatting>
  <conditionalFormatting sqref="I39">
    <cfRule type="cellIs" dxfId="6" priority="1343" operator="greaterThan">
      <formula>150</formula>
    </cfRule>
  </conditionalFormatting>
  <conditionalFormatting sqref="I40">
    <cfRule type="cellIs" dxfId="4" priority="1344" operator="greaterThan">
      <formula>250</formula>
    </cfRule>
  </conditionalFormatting>
  <conditionalFormatting sqref="I40">
    <cfRule type="cellIs" dxfId="5" priority="1345" operator="greaterThan">
      <formula>200</formula>
    </cfRule>
  </conditionalFormatting>
  <conditionalFormatting sqref="I40">
    <cfRule type="cellIs" dxfId="6" priority="1346" operator="greaterThan">
      <formula>150</formula>
    </cfRule>
  </conditionalFormatting>
  <conditionalFormatting sqref="I41">
    <cfRule type="cellIs" dxfId="4" priority="1347" operator="greaterThan">
      <formula>250</formula>
    </cfRule>
  </conditionalFormatting>
  <conditionalFormatting sqref="I41">
    <cfRule type="cellIs" dxfId="5" priority="1348" operator="greaterThan">
      <formula>200</formula>
    </cfRule>
  </conditionalFormatting>
  <conditionalFormatting sqref="I41">
    <cfRule type="cellIs" dxfId="6" priority="1349" operator="greaterThan">
      <formula>150</formula>
    </cfRule>
  </conditionalFormatting>
  <conditionalFormatting sqref="I42">
    <cfRule type="cellIs" dxfId="4" priority="1350" operator="greaterThan">
      <formula>250</formula>
    </cfRule>
  </conditionalFormatting>
  <conditionalFormatting sqref="I42">
    <cfRule type="cellIs" dxfId="5" priority="1351" operator="greaterThan">
      <formula>200</formula>
    </cfRule>
  </conditionalFormatting>
  <conditionalFormatting sqref="I42">
    <cfRule type="cellIs" dxfId="6" priority="1352" operator="greaterThan">
      <formula>150</formula>
    </cfRule>
  </conditionalFormatting>
  <conditionalFormatting sqref="I43">
    <cfRule type="cellIs" dxfId="4" priority="1353" operator="greaterThan">
      <formula>250</formula>
    </cfRule>
  </conditionalFormatting>
  <conditionalFormatting sqref="I43">
    <cfRule type="cellIs" dxfId="5" priority="1354" operator="greaterThan">
      <formula>200</formula>
    </cfRule>
  </conditionalFormatting>
  <conditionalFormatting sqref="I43">
    <cfRule type="cellIs" dxfId="6" priority="1355" operator="greaterThan">
      <formula>150</formula>
    </cfRule>
  </conditionalFormatting>
  <conditionalFormatting sqref="I44">
    <cfRule type="cellIs" dxfId="4" priority="1356" operator="greaterThan">
      <formula>250</formula>
    </cfRule>
  </conditionalFormatting>
  <conditionalFormatting sqref="I44">
    <cfRule type="cellIs" dxfId="5" priority="1357" operator="greaterThan">
      <formula>200</formula>
    </cfRule>
  </conditionalFormatting>
  <conditionalFormatting sqref="I44">
    <cfRule type="cellIs" dxfId="6" priority="1358" operator="greaterThan">
      <formula>150</formula>
    </cfRule>
  </conditionalFormatting>
  <conditionalFormatting sqref="I45">
    <cfRule type="cellIs" dxfId="4" priority="1359" operator="greaterThan">
      <formula>250</formula>
    </cfRule>
  </conditionalFormatting>
  <conditionalFormatting sqref="I45">
    <cfRule type="cellIs" dxfId="5" priority="1360" operator="greaterThan">
      <formula>200</formula>
    </cfRule>
  </conditionalFormatting>
  <conditionalFormatting sqref="I45">
    <cfRule type="cellIs" dxfId="6" priority="1361" operator="greaterThan">
      <formula>150</formula>
    </cfRule>
  </conditionalFormatting>
  <conditionalFormatting sqref="I46">
    <cfRule type="cellIs" dxfId="4" priority="1362" operator="greaterThan">
      <formula>250</formula>
    </cfRule>
  </conditionalFormatting>
  <conditionalFormatting sqref="I46">
    <cfRule type="cellIs" dxfId="5" priority="1363" operator="greaterThan">
      <formula>200</formula>
    </cfRule>
  </conditionalFormatting>
  <conditionalFormatting sqref="I46">
    <cfRule type="cellIs" dxfId="6" priority="1364" operator="greaterThan">
      <formula>150</formula>
    </cfRule>
  </conditionalFormatting>
  <conditionalFormatting sqref="I47">
    <cfRule type="cellIs" dxfId="4" priority="1365" operator="greaterThan">
      <formula>250</formula>
    </cfRule>
  </conditionalFormatting>
  <conditionalFormatting sqref="I47">
    <cfRule type="cellIs" dxfId="5" priority="1366" operator="greaterThan">
      <formula>200</formula>
    </cfRule>
  </conditionalFormatting>
  <conditionalFormatting sqref="I47">
    <cfRule type="cellIs" dxfId="6" priority="1367" operator="greaterThan">
      <formula>150</formula>
    </cfRule>
  </conditionalFormatting>
  <conditionalFormatting sqref="I48">
    <cfRule type="cellIs" dxfId="4" priority="1368" operator="greaterThan">
      <formula>250</formula>
    </cfRule>
  </conditionalFormatting>
  <conditionalFormatting sqref="I48">
    <cfRule type="cellIs" dxfId="5" priority="1369" operator="greaterThan">
      <formula>200</formula>
    </cfRule>
  </conditionalFormatting>
  <conditionalFormatting sqref="I48">
    <cfRule type="cellIs" dxfId="6" priority="1370" operator="greaterThan">
      <formula>150</formula>
    </cfRule>
  </conditionalFormatting>
  <conditionalFormatting sqref="I49">
    <cfRule type="cellIs" dxfId="4" priority="1371" operator="greaterThan">
      <formula>250</formula>
    </cfRule>
  </conditionalFormatting>
  <conditionalFormatting sqref="I49">
    <cfRule type="cellIs" dxfId="5" priority="1372" operator="greaterThan">
      <formula>200</formula>
    </cfRule>
  </conditionalFormatting>
  <conditionalFormatting sqref="I49">
    <cfRule type="cellIs" dxfId="6" priority="1373" operator="greaterThan">
      <formula>150</formula>
    </cfRule>
  </conditionalFormatting>
  <conditionalFormatting sqref="I50">
    <cfRule type="cellIs" dxfId="4" priority="1374" operator="greaterThan">
      <formula>250</formula>
    </cfRule>
  </conditionalFormatting>
  <conditionalFormatting sqref="I50">
    <cfRule type="cellIs" dxfId="5" priority="1375" operator="greaterThan">
      <formula>200</formula>
    </cfRule>
  </conditionalFormatting>
  <conditionalFormatting sqref="I50">
    <cfRule type="cellIs" dxfId="6" priority="1376" operator="greaterThan">
      <formula>150</formula>
    </cfRule>
  </conditionalFormatting>
  <conditionalFormatting sqref="I51">
    <cfRule type="cellIs" dxfId="4" priority="1377" operator="greaterThan">
      <formula>250</formula>
    </cfRule>
  </conditionalFormatting>
  <conditionalFormatting sqref="I51">
    <cfRule type="cellIs" dxfId="5" priority="1378" operator="greaterThan">
      <formula>200</formula>
    </cfRule>
  </conditionalFormatting>
  <conditionalFormatting sqref="I51">
    <cfRule type="cellIs" dxfId="6" priority="1379" operator="greaterThan">
      <formula>150</formula>
    </cfRule>
  </conditionalFormatting>
  <conditionalFormatting sqref="I52">
    <cfRule type="cellIs" dxfId="4" priority="1380" operator="greaterThan">
      <formula>250</formula>
    </cfRule>
  </conditionalFormatting>
  <conditionalFormatting sqref="I52">
    <cfRule type="cellIs" dxfId="5" priority="1381" operator="greaterThan">
      <formula>200</formula>
    </cfRule>
  </conditionalFormatting>
  <conditionalFormatting sqref="I52">
    <cfRule type="cellIs" dxfId="6" priority="1382" operator="greaterThan">
      <formula>150</formula>
    </cfRule>
  </conditionalFormatting>
  <conditionalFormatting sqref="I53">
    <cfRule type="cellIs" dxfId="4" priority="1383" operator="greaterThan">
      <formula>250</formula>
    </cfRule>
  </conditionalFormatting>
  <conditionalFormatting sqref="I53">
    <cfRule type="cellIs" dxfId="5" priority="1384" operator="greaterThan">
      <formula>200</formula>
    </cfRule>
  </conditionalFormatting>
  <conditionalFormatting sqref="I53">
    <cfRule type="cellIs" dxfId="6" priority="1385" operator="greaterThan">
      <formula>150</formula>
    </cfRule>
  </conditionalFormatting>
  <conditionalFormatting sqref="I54">
    <cfRule type="cellIs" dxfId="4" priority="1386" operator="greaterThan">
      <formula>250</formula>
    </cfRule>
  </conditionalFormatting>
  <conditionalFormatting sqref="I54">
    <cfRule type="cellIs" dxfId="5" priority="1387" operator="greaterThan">
      <formula>200</formula>
    </cfRule>
  </conditionalFormatting>
  <conditionalFormatting sqref="I54">
    <cfRule type="cellIs" dxfId="6" priority="1388" operator="greaterThan">
      <formula>150</formula>
    </cfRule>
  </conditionalFormatting>
  <conditionalFormatting sqref="I55">
    <cfRule type="cellIs" dxfId="4" priority="1389" operator="greaterThan">
      <formula>250</formula>
    </cfRule>
  </conditionalFormatting>
  <conditionalFormatting sqref="I55">
    <cfRule type="cellIs" dxfId="5" priority="1390" operator="greaterThan">
      <formula>200</formula>
    </cfRule>
  </conditionalFormatting>
  <conditionalFormatting sqref="I55">
    <cfRule type="cellIs" dxfId="6" priority="1391" operator="greaterThan">
      <formula>150</formula>
    </cfRule>
  </conditionalFormatting>
  <conditionalFormatting sqref="I56">
    <cfRule type="cellIs" dxfId="4" priority="1392" operator="greaterThan">
      <formula>250</formula>
    </cfRule>
  </conditionalFormatting>
  <conditionalFormatting sqref="I56">
    <cfRule type="cellIs" dxfId="5" priority="1393" operator="greaterThan">
      <formula>200</formula>
    </cfRule>
  </conditionalFormatting>
  <conditionalFormatting sqref="I56">
    <cfRule type="cellIs" dxfId="6" priority="1394" operator="greaterThan">
      <formula>150</formula>
    </cfRule>
  </conditionalFormatting>
  <conditionalFormatting sqref="I57">
    <cfRule type="cellIs" dxfId="4" priority="1395" operator="greaterThan">
      <formula>250</formula>
    </cfRule>
  </conditionalFormatting>
  <conditionalFormatting sqref="I57">
    <cfRule type="cellIs" dxfId="5" priority="1396" operator="greaterThan">
      <formula>200</formula>
    </cfRule>
  </conditionalFormatting>
  <conditionalFormatting sqref="I57">
    <cfRule type="cellIs" dxfId="6" priority="1397" operator="greaterThan">
      <formula>150</formula>
    </cfRule>
  </conditionalFormatting>
  <conditionalFormatting sqref="I58">
    <cfRule type="cellIs" dxfId="4" priority="1398" operator="greaterThan">
      <formula>250</formula>
    </cfRule>
  </conditionalFormatting>
  <conditionalFormatting sqref="I58">
    <cfRule type="cellIs" dxfId="5" priority="1399" operator="greaterThan">
      <formula>200</formula>
    </cfRule>
  </conditionalFormatting>
  <conditionalFormatting sqref="I58">
    <cfRule type="cellIs" dxfId="6" priority="1400" operator="greaterThan">
      <formula>150</formula>
    </cfRule>
  </conditionalFormatting>
  <conditionalFormatting sqref="I59">
    <cfRule type="cellIs" dxfId="4" priority="1401" operator="greaterThan">
      <formula>250</formula>
    </cfRule>
  </conditionalFormatting>
  <conditionalFormatting sqref="I59">
    <cfRule type="cellIs" dxfId="5" priority="1402" operator="greaterThan">
      <formula>200</formula>
    </cfRule>
  </conditionalFormatting>
  <conditionalFormatting sqref="I59">
    <cfRule type="cellIs" dxfId="6" priority="1403" operator="greaterThan">
      <formula>150</formula>
    </cfRule>
  </conditionalFormatting>
  <conditionalFormatting sqref="I60">
    <cfRule type="cellIs" dxfId="4" priority="1404" operator="greaterThan">
      <formula>250</formula>
    </cfRule>
  </conditionalFormatting>
  <conditionalFormatting sqref="I60">
    <cfRule type="cellIs" dxfId="5" priority="1405" operator="greaterThan">
      <formula>200</formula>
    </cfRule>
  </conditionalFormatting>
  <conditionalFormatting sqref="I60">
    <cfRule type="cellIs" dxfId="6" priority="1406" operator="greaterThan">
      <formula>150</formula>
    </cfRule>
  </conditionalFormatting>
  <conditionalFormatting sqref="I61">
    <cfRule type="cellIs" dxfId="4" priority="1407" operator="greaterThan">
      <formula>250</formula>
    </cfRule>
  </conditionalFormatting>
  <conditionalFormatting sqref="I61">
    <cfRule type="cellIs" dxfId="5" priority="1408" operator="greaterThan">
      <formula>200</formula>
    </cfRule>
  </conditionalFormatting>
  <conditionalFormatting sqref="I61">
    <cfRule type="cellIs" dxfId="6" priority="1409" operator="greaterThan">
      <formula>150</formula>
    </cfRule>
  </conditionalFormatting>
  <conditionalFormatting sqref="I62">
    <cfRule type="cellIs" dxfId="4" priority="1410" operator="greaterThan">
      <formula>250</formula>
    </cfRule>
  </conditionalFormatting>
  <conditionalFormatting sqref="I62">
    <cfRule type="cellIs" dxfId="5" priority="1411" operator="greaterThan">
      <formula>200</formula>
    </cfRule>
  </conditionalFormatting>
  <conditionalFormatting sqref="I62">
    <cfRule type="cellIs" dxfId="6" priority="1412" operator="greaterThan">
      <formula>150</formula>
    </cfRule>
  </conditionalFormatting>
  <conditionalFormatting sqref="I63">
    <cfRule type="cellIs" dxfId="4" priority="1413" operator="greaterThan">
      <formula>250</formula>
    </cfRule>
  </conditionalFormatting>
  <conditionalFormatting sqref="I63">
    <cfRule type="cellIs" dxfId="5" priority="1414" operator="greaterThan">
      <formula>200</formula>
    </cfRule>
  </conditionalFormatting>
  <conditionalFormatting sqref="I63">
    <cfRule type="cellIs" dxfId="6" priority="1415" operator="greaterThan">
      <formula>150</formula>
    </cfRule>
  </conditionalFormatting>
  <conditionalFormatting sqref="I64">
    <cfRule type="cellIs" dxfId="4" priority="1416" operator="greaterThan">
      <formula>250</formula>
    </cfRule>
  </conditionalFormatting>
  <conditionalFormatting sqref="I64">
    <cfRule type="cellIs" dxfId="5" priority="1417" operator="greaterThan">
      <formula>200</formula>
    </cfRule>
  </conditionalFormatting>
  <conditionalFormatting sqref="I64">
    <cfRule type="cellIs" dxfId="6" priority="1418" operator="greaterThan">
      <formula>150</formula>
    </cfRule>
  </conditionalFormatting>
  <conditionalFormatting sqref="I65">
    <cfRule type="cellIs" dxfId="4" priority="1419" operator="greaterThan">
      <formula>250</formula>
    </cfRule>
  </conditionalFormatting>
  <conditionalFormatting sqref="I65">
    <cfRule type="cellIs" dxfId="5" priority="1420" operator="greaterThan">
      <formula>200</formula>
    </cfRule>
  </conditionalFormatting>
  <conditionalFormatting sqref="I65">
    <cfRule type="cellIs" dxfId="6" priority="1421" operator="greaterThan">
      <formula>150</formula>
    </cfRule>
  </conditionalFormatting>
  <conditionalFormatting sqref="I66">
    <cfRule type="cellIs" dxfId="4" priority="1422" operator="greaterThan">
      <formula>250</formula>
    </cfRule>
  </conditionalFormatting>
  <conditionalFormatting sqref="I66">
    <cfRule type="cellIs" dxfId="5" priority="1423" operator="greaterThan">
      <formula>200</formula>
    </cfRule>
  </conditionalFormatting>
  <conditionalFormatting sqref="I66">
    <cfRule type="cellIs" dxfId="6" priority="1424" operator="greaterThan">
      <formula>150</formula>
    </cfRule>
  </conditionalFormatting>
  <conditionalFormatting sqref="I67">
    <cfRule type="cellIs" dxfId="4" priority="1425" operator="greaterThan">
      <formula>250</formula>
    </cfRule>
  </conditionalFormatting>
  <conditionalFormatting sqref="I67">
    <cfRule type="cellIs" dxfId="5" priority="1426" operator="greaterThan">
      <formula>200</formula>
    </cfRule>
  </conditionalFormatting>
  <conditionalFormatting sqref="I67">
    <cfRule type="cellIs" dxfId="6" priority="1427" operator="greaterThan">
      <formula>150</formula>
    </cfRule>
  </conditionalFormatting>
  <conditionalFormatting sqref="I68">
    <cfRule type="cellIs" dxfId="4" priority="1428" operator="greaterThan">
      <formula>250</formula>
    </cfRule>
  </conditionalFormatting>
  <conditionalFormatting sqref="I68">
    <cfRule type="cellIs" dxfId="5" priority="1429" operator="greaterThan">
      <formula>200</formula>
    </cfRule>
  </conditionalFormatting>
  <conditionalFormatting sqref="I68">
    <cfRule type="cellIs" dxfId="6" priority="1430" operator="greaterThan">
      <formula>150</formula>
    </cfRule>
  </conditionalFormatting>
  <conditionalFormatting sqref="I69">
    <cfRule type="cellIs" dxfId="4" priority="1431" operator="greaterThan">
      <formula>250</formula>
    </cfRule>
  </conditionalFormatting>
  <conditionalFormatting sqref="I69">
    <cfRule type="cellIs" dxfId="5" priority="1432" operator="greaterThan">
      <formula>200</formula>
    </cfRule>
  </conditionalFormatting>
  <conditionalFormatting sqref="I69">
    <cfRule type="cellIs" dxfId="6" priority="1433" operator="greaterThan">
      <formula>150</formula>
    </cfRule>
  </conditionalFormatting>
  <conditionalFormatting sqref="I70">
    <cfRule type="cellIs" dxfId="4" priority="1434" operator="greaterThan">
      <formula>250</formula>
    </cfRule>
  </conditionalFormatting>
  <conditionalFormatting sqref="I70">
    <cfRule type="cellIs" dxfId="5" priority="1435" operator="greaterThan">
      <formula>200</formula>
    </cfRule>
  </conditionalFormatting>
  <conditionalFormatting sqref="I70">
    <cfRule type="cellIs" dxfId="6" priority="1436" operator="greaterThan">
      <formula>150</formula>
    </cfRule>
  </conditionalFormatting>
  <conditionalFormatting sqref="I71">
    <cfRule type="cellIs" dxfId="4" priority="1437" operator="greaterThan">
      <formula>250</formula>
    </cfRule>
  </conditionalFormatting>
  <conditionalFormatting sqref="I71">
    <cfRule type="cellIs" dxfId="5" priority="1438" operator="greaterThan">
      <formula>200</formula>
    </cfRule>
  </conditionalFormatting>
  <conditionalFormatting sqref="I71">
    <cfRule type="cellIs" dxfId="6" priority="1439" operator="greaterThan">
      <formula>150</formula>
    </cfRule>
  </conditionalFormatting>
  <conditionalFormatting sqref="I72">
    <cfRule type="cellIs" dxfId="4" priority="1440" operator="greaterThan">
      <formula>250</formula>
    </cfRule>
  </conditionalFormatting>
  <conditionalFormatting sqref="I72">
    <cfRule type="cellIs" dxfId="5" priority="1441" operator="greaterThan">
      <formula>200</formula>
    </cfRule>
  </conditionalFormatting>
  <conditionalFormatting sqref="I72">
    <cfRule type="cellIs" dxfId="6" priority="1442" operator="greaterThan">
      <formula>150</formula>
    </cfRule>
  </conditionalFormatting>
  <conditionalFormatting sqref="I73">
    <cfRule type="cellIs" dxfId="4" priority="1443" operator="greaterThan">
      <formula>250</formula>
    </cfRule>
  </conditionalFormatting>
  <conditionalFormatting sqref="I73">
    <cfRule type="cellIs" dxfId="5" priority="1444" operator="greaterThan">
      <formula>200</formula>
    </cfRule>
  </conditionalFormatting>
  <conditionalFormatting sqref="I73">
    <cfRule type="cellIs" dxfId="6" priority="1445" operator="greaterThan">
      <formula>150</formula>
    </cfRule>
  </conditionalFormatting>
  <conditionalFormatting sqref="I74">
    <cfRule type="cellIs" dxfId="4" priority="1446" operator="greaterThan">
      <formula>250</formula>
    </cfRule>
  </conditionalFormatting>
  <conditionalFormatting sqref="I74">
    <cfRule type="cellIs" dxfId="5" priority="1447" operator="greaterThan">
      <formula>200</formula>
    </cfRule>
  </conditionalFormatting>
  <conditionalFormatting sqref="I74">
    <cfRule type="cellIs" dxfId="6" priority="1448" operator="greaterThan">
      <formula>150</formula>
    </cfRule>
  </conditionalFormatting>
  <conditionalFormatting sqref="I75">
    <cfRule type="cellIs" dxfId="4" priority="1449" operator="greaterThan">
      <formula>250</formula>
    </cfRule>
  </conditionalFormatting>
  <conditionalFormatting sqref="I75">
    <cfRule type="cellIs" dxfId="5" priority="1450" operator="greaterThan">
      <formula>200</formula>
    </cfRule>
  </conditionalFormatting>
  <conditionalFormatting sqref="I75">
    <cfRule type="cellIs" dxfId="6" priority="1451" operator="greaterThan">
      <formula>150</formula>
    </cfRule>
  </conditionalFormatting>
  <conditionalFormatting sqref="I76">
    <cfRule type="cellIs" dxfId="4" priority="1452" operator="greaterThan">
      <formula>250</formula>
    </cfRule>
  </conditionalFormatting>
  <conditionalFormatting sqref="I76">
    <cfRule type="cellIs" dxfId="5" priority="1453" operator="greaterThan">
      <formula>200</formula>
    </cfRule>
  </conditionalFormatting>
  <conditionalFormatting sqref="I76">
    <cfRule type="cellIs" dxfId="6" priority="1454" operator="greaterThan">
      <formula>150</formula>
    </cfRule>
  </conditionalFormatting>
  <conditionalFormatting sqref="I77">
    <cfRule type="cellIs" dxfId="4" priority="1455" operator="greaterThan">
      <formula>250</formula>
    </cfRule>
  </conditionalFormatting>
  <conditionalFormatting sqref="I77">
    <cfRule type="cellIs" dxfId="5" priority="1456" operator="greaterThan">
      <formula>200</formula>
    </cfRule>
  </conditionalFormatting>
  <conditionalFormatting sqref="I77">
    <cfRule type="cellIs" dxfId="6" priority="1457" operator="greaterThan">
      <formula>150</formula>
    </cfRule>
  </conditionalFormatting>
  <conditionalFormatting sqref="I78">
    <cfRule type="cellIs" dxfId="4" priority="1458" operator="greaterThan">
      <formula>250</formula>
    </cfRule>
  </conditionalFormatting>
  <conditionalFormatting sqref="I78">
    <cfRule type="cellIs" dxfId="5" priority="1459" operator="greaterThan">
      <formula>200</formula>
    </cfRule>
  </conditionalFormatting>
  <conditionalFormatting sqref="I78">
    <cfRule type="cellIs" dxfId="6" priority="1460" operator="greaterThan">
      <formula>150</formula>
    </cfRule>
  </conditionalFormatting>
  <conditionalFormatting sqref="I79">
    <cfRule type="cellIs" dxfId="4" priority="1461" operator="greaterThan">
      <formula>250</formula>
    </cfRule>
  </conditionalFormatting>
  <conditionalFormatting sqref="I79">
    <cfRule type="cellIs" dxfId="5" priority="1462" operator="greaterThan">
      <formula>200</formula>
    </cfRule>
  </conditionalFormatting>
  <conditionalFormatting sqref="I79">
    <cfRule type="cellIs" dxfId="6" priority="1463" operator="greaterThan">
      <formula>150</formula>
    </cfRule>
  </conditionalFormatting>
  <conditionalFormatting sqref="I80">
    <cfRule type="cellIs" dxfId="4" priority="1464" operator="greaterThan">
      <formula>250</formula>
    </cfRule>
  </conditionalFormatting>
  <conditionalFormatting sqref="I80">
    <cfRule type="cellIs" dxfId="5" priority="1465" operator="greaterThan">
      <formula>200</formula>
    </cfRule>
  </conditionalFormatting>
  <conditionalFormatting sqref="I80">
    <cfRule type="cellIs" dxfId="6" priority="1466" operator="greaterThan">
      <formula>150</formula>
    </cfRule>
  </conditionalFormatting>
  <conditionalFormatting sqref="I81">
    <cfRule type="cellIs" dxfId="4" priority="1467" operator="greaterThan">
      <formula>250</formula>
    </cfRule>
  </conditionalFormatting>
  <conditionalFormatting sqref="I81">
    <cfRule type="cellIs" dxfId="5" priority="1468" operator="greaterThan">
      <formula>200</formula>
    </cfRule>
  </conditionalFormatting>
  <conditionalFormatting sqref="I81">
    <cfRule type="cellIs" dxfId="6" priority="1469" operator="greaterThan">
      <formula>150</formula>
    </cfRule>
  </conditionalFormatting>
  <conditionalFormatting sqref="I82">
    <cfRule type="cellIs" dxfId="4" priority="1470" operator="greaterThan">
      <formula>250</formula>
    </cfRule>
  </conditionalFormatting>
  <conditionalFormatting sqref="I82">
    <cfRule type="cellIs" dxfId="5" priority="1471" operator="greaterThan">
      <formula>200</formula>
    </cfRule>
  </conditionalFormatting>
  <conditionalFormatting sqref="I82">
    <cfRule type="cellIs" dxfId="6" priority="1472" operator="greaterThan">
      <formula>150</formula>
    </cfRule>
  </conditionalFormatting>
  <conditionalFormatting sqref="I83">
    <cfRule type="cellIs" dxfId="4" priority="1473" operator="greaterThan">
      <formula>250</formula>
    </cfRule>
  </conditionalFormatting>
  <conditionalFormatting sqref="I83">
    <cfRule type="cellIs" dxfId="5" priority="1474" operator="greaterThan">
      <formula>200</formula>
    </cfRule>
  </conditionalFormatting>
  <conditionalFormatting sqref="I83">
    <cfRule type="cellIs" dxfId="6" priority="1475" operator="greaterThan">
      <formula>150</formula>
    </cfRule>
  </conditionalFormatting>
  <conditionalFormatting sqref="I84">
    <cfRule type="cellIs" dxfId="4" priority="1476" operator="greaterThan">
      <formula>250</formula>
    </cfRule>
  </conditionalFormatting>
  <conditionalFormatting sqref="I84">
    <cfRule type="cellIs" dxfId="5" priority="1477" operator="greaterThan">
      <formula>200</formula>
    </cfRule>
  </conditionalFormatting>
  <conditionalFormatting sqref="I84">
    <cfRule type="cellIs" dxfId="6" priority="1478" operator="greaterThan">
      <formula>150</formula>
    </cfRule>
  </conditionalFormatting>
  <conditionalFormatting sqref="I85">
    <cfRule type="cellIs" dxfId="4" priority="1479" operator="greaterThan">
      <formula>250</formula>
    </cfRule>
  </conditionalFormatting>
  <conditionalFormatting sqref="I85">
    <cfRule type="cellIs" dxfId="5" priority="1480" operator="greaterThan">
      <formula>200</formula>
    </cfRule>
  </conditionalFormatting>
  <conditionalFormatting sqref="I85">
    <cfRule type="cellIs" dxfId="6" priority="1481" operator="greaterThan">
      <formula>150</formula>
    </cfRule>
  </conditionalFormatting>
  <conditionalFormatting sqref="I86">
    <cfRule type="cellIs" dxfId="4" priority="1482" operator="greaterThan">
      <formula>250</formula>
    </cfRule>
  </conditionalFormatting>
  <conditionalFormatting sqref="I86">
    <cfRule type="cellIs" dxfId="5" priority="1483" operator="greaterThan">
      <formula>200</formula>
    </cfRule>
  </conditionalFormatting>
  <conditionalFormatting sqref="I86">
    <cfRule type="cellIs" dxfId="6" priority="1484" operator="greaterThan">
      <formula>150</formula>
    </cfRule>
  </conditionalFormatting>
  <conditionalFormatting sqref="I87">
    <cfRule type="cellIs" dxfId="4" priority="1485" operator="greaterThan">
      <formula>250</formula>
    </cfRule>
  </conditionalFormatting>
  <conditionalFormatting sqref="I87">
    <cfRule type="cellIs" dxfId="5" priority="1486" operator="greaterThan">
      <formula>200</formula>
    </cfRule>
  </conditionalFormatting>
  <conditionalFormatting sqref="I87">
    <cfRule type="cellIs" dxfId="6" priority="1487" operator="greaterThan">
      <formula>150</formula>
    </cfRule>
  </conditionalFormatting>
  <conditionalFormatting sqref="I88">
    <cfRule type="cellIs" dxfId="4" priority="1488" operator="greaterThan">
      <formula>250</formula>
    </cfRule>
  </conditionalFormatting>
  <conditionalFormatting sqref="I88">
    <cfRule type="cellIs" dxfId="5" priority="1489" operator="greaterThan">
      <formula>200</formula>
    </cfRule>
  </conditionalFormatting>
  <conditionalFormatting sqref="I88">
    <cfRule type="cellIs" dxfId="6" priority="1490" operator="greaterThan">
      <formula>150</formula>
    </cfRule>
  </conditionalFormatting>
  <conditionalFormatting sqref="I89">
    <cfRule type="cellIs" dxfId="4" priority="1491" operator="greaterThan">
      <formula>250</formula>
    </cfRule>
  </conditionalFormatting>
  <conditionalFormatting sqref="I89">
    <cfRule type="cellIs" dxfId="5" priority="1492" operator="greaterThan">
      <formula>200</formula>
    </cfRule>
  </conditionalFormatting>
  <conditionalFormatting sqref="I89">
    <cfRule type="cellIs" dxfId="6" priority="1493" operator="greaterThan">
      <formula>150</formula>
    </cfRule>
  </conditionalFormatting>
  <conditionalFormatting sqref="I90">
    <cfRule type="cellIs" dxfId="4" priority="1494" operator="greaterThan">
      <formula>250</formula>
    </cfRule>
  </conditionalFormatting>
  <conditionalFormatting sqref="I90">
    <cfRule type="cellIs" dxfId="5" priority="1495" operator="greaterThan">
      <formula>200</formula>
    </cfRule>
  </conditionalFormatting>
  <conditionalFormatting sqref="I90">
    <cfRule type="cellIs" dxfId="6" priority="1496" operator="greaterThan">
      <formula>150</formula>
    </cfRule>
  </conditionalFormatting>
  <conditionalFormatting sqref="I91">
    <cfRule type="cellIs" dxfId="4" priority="1497" operator="greaterThan">
      <formula>250</formula>
    </cfRule>
  </conditionalFormatting>
  <conditionalFormatting sqref="I91">
    <cfRule type="cellIs" dxfId="5" priority="1498" operator="greaterThan">
      <formula>200</formula>
    </cfRule>
  </conditionalFormatting>
  <conditionalFormatting sqref="I91">
    <cfRule type="cellIs" dxfId="6" priority="1499" operator="greaterThan">
      <formula>150</formula>
    </cfRule>
  </conditionalFormatting>
  <conditionalFormatting sqref="I92">
    <cfRule type="cellIs" dxfId="4" priority="1500" operator="greaterThan">
      <formula>250</formula>
    </cfRule>
  </conditionalFormatting>
  <conditionalFormatting sqref="I92">
    <cfRule type="cellIs" dxfId="5" priority="1501" operator="greaterThan">
      <formula>200</formula>
    </cfRule>
  </conditionalFormatting>
  <conditionalFormatting sqref="I92">
    <cfRule type="cellIs" dxfId="6" priority="1502" operator="greaterThan">
      <formula>150</formula>
    </cfRule>
  </conditionalFormatting>
  <conditionalFormatting sqref="I93">
    <cfRule type="cellIs" dxfId="4" priority="1503" operator="greaterThan">
      <formula>250</formula>
    </cfRule>
  </conditionalFormatting>
  <conditionalFormatting sqref="I93">
    <cfRule type="cellIs" dxfId="5" priority="1504" operator="greaterThan">
      <formula>200</formula>
    </cfRule>
  </conditionalFormatting>
  <conditionalFormatting sqref="I93">
    <cfRule type="cellIs" dxfId="6" priority="1505" operator="greaterThan">
      <formula>150</formula>
    </cfRule>
  </conditionalFormatting>
  <conditionalFormatting sqref="I94">
    <cfRule type="cellIs" dxfId="4" priority="1506" operator="greaterThan">
      <formula>250</formula>
    </cfRule>
  </conditionalFormatting>
  <conditionalFormatting sqref="I94">
    <cfRule type="cellIs" dxfId="5" priority="1507" operator="greaterThan">
      <formula>200</formula>
    </cfRule>
  </conditionalFormatting>
  <conditionalFormatting sqref="I94">
    <cfRule type="cellIs" dxfId="6" priority="1508" operator="greaterThan">
      <formula>150</formula>
    </cfRule>
  </conditionalFormatting>
  <conditionalFormatting sqref="I95">
    <cfRule type="cellIs" dxfId="4" priority="1509" operator="greaterThan">
      <formula>250</formula>
    </cfRule>
  </conditionalFormatting>
  <conditionalFormatting sqref="I95">
    <cfRule type="cellIs" dxfId="5" priority="1510" operator="greaterThan">
      <formula>200</formula>
    </cfRule>
  </conditionalFormatting>
  <conditionalFormatting sqref="I95">
    <cfRule type="cellIs" dxfId="6" priority="1511" operator="greaterThan">
      <formula>150</formula>
    </cfRule>
  </conditionalFormatting>
  <conditionalFormatting sqref="I96">
    <cfRule type="cellIs" dxfId="4" priority="1512" operator="greaterThan">
      <formula>250</formula>
    </cfRule>
  </conditionalFormatting>
  <conditionalFormatting sqref="I96">
    <cfRule type="cellIs" dxfId="5" priority="1513" operator="greaterThan">
      <formula>200</formula>
    </cfRule>
  </conditionalFormatting>
  <conditionalFormatting sqref="I96">
    <cfRule type="cellIs" dxfId="6" priority="1514" operator="greaterThan">
      <formula>150</formula>
    </cfRule>
  </conditionalFormatting>
  <conditionalFormatting sqref="I97">
    <cfRule type="cellIs" dxfId="4" priority="1515" operator="greaterThan">
      <formula>250</formula>
    </cfRule>
  </conditionalFormatting>
  <conditionalFormatting sqref="I97">
    <cfRule type="cellIs" dxfId="5" priority="1516" operator="greaterThan">
      <formula>200</formula>
    </cfRule>
  </conditionalFormatting>
  <conditionalFormatting sqref="I97">
    <cfRule type="cellIs" dxfId="6" priority="1517" operator="greaterThan">
      <formula>150</formula>
    </cfRule>
  </conditionalFormatting>
  <conditionalFormatting sqref="I98">
    <cfRule type="cellIs" dxfId="4" priority="1518" operator="greaterThan">
      <formula>250</formula>
    </cfRule>
  </conditionalFormatting>
  <conditionalFormatting sqref="I98">
    <cfRule type="cellIs" dxfId="5" priority="1519" operator="greaterThan">
      <formula>200</formula>
    </cfRule>
  </conditionalFormatting>
  <conditionalFormatting sqref="I98">
    <cfRule type="cellIs" dxfId="6" priority="1520" operator="greaterThan">
      <formula>150</formula>
    </cfRule>
  </conditionalFormatting>
  <conditionalFormatting sqref="I99">
    <cfRule type="cellIs" dxfId="4" priority="1521" operator="greaterThan">
      <formula>250</formula>
    </cfRule>
  </conditionalFormatting>
  <conditionalFormatting sqref="I99">
    <cfRule type="cellIs" dxfId="5" priority="1522" operator="greaterThan">
      <formula>200</formula>
    </cfRule>
  </conditionalFormatting>
  <conditionalFormatting sqref="I99">
    <cfRule type="cellIs" dxfId="6" priority="1523" operator="greaterThan">
      <formula>150</formula>
    </cfRule>
  </conditionalFormatting>
  <conditionalFormatting sqref="I100">
    <cfRule type="cellIs" dxfId="4" priority="1524" operator="greaterThan">
      <formula>250</formula>
    </cfRule>
  </conditionalFormatting>
  <conditionalFormatting sqref="I100">
    <cfRule type="cellIs" dxfId="5" priority="1525" operator="greaterThan">
      <formula>200</formula>
    </cfRule>
  </conditionalFormatting>
  <conditionalFormatting sqref="I100">
    <cfRule type="cellIs" dxfId="6" priority="1526" operator="greaterThan">
      <formula>150</formula>
    </cfRule>
  </conditionalFormatting>
  <conditionalFormatting sqref="I101">
    <cfRule type="cellIs" dxfId="4" priority="1527" operator="greaterThan">
      <formula>250</formula>
    </cfRule>
  </conditionalFormatting>
  <conditionalFormatting sqref="I101">
    <cfRule type="cellIs" dxfId="5" priority="1528" operator="greaterThan">
      <formula>200</formula>
    </cfRule>
  </conditionalFormatting>
  <conditionalFormatting sqref="I101">
    <cfRule type="cellIs" dxfId="6" priority="1529" operator="greaterThan">
      <formula>150</formula>
    </cfRule>
  </conditionalFormatting>
  <conditionalFormatting sqref="I102">
    <cfRule type="cellIs" dxfId="4" priority="1530" operator="greaterThan">
      <formula>250</formula>
    </cfRule>
  </conditionalFormatting>
  <conditionalFormatting sqref="I102">
    <cfRule type="cellIs" dxfId="5" priority="1531" operator="greaterThan">
      <formula>200</formula>
    </cfRule>
  </conditionalFormatting>
  <conditionalFormatting sqref="I102">
    <cfRule type="cellIs" dxfId="6" priority="1532" operator="greaterThan">
      <formula>150</formula>
    </cfRule>
  </conditionalFormatting>
  <conditionalFormatting sqref="I103">
    <cfRule type="cellIs" dxfId="4" priority="1533" operator="greaterThan">
      <formula>250</formula>
    </cfRule>
  </conditionalFormatting>
  <conditionalFormatting sqref="I103">
    <cfRule type="cellIs" dxfId="5" priority="1534" operator="greaterThan">
      <formula>200</formula>
    </cfRule>
  </conditionalFormatting>
  <conditionalFormatting sqref="I103">
    <cfRule type="cellIs" dxfId="6" priority="1535" operator="greaterThan">
      <formula>150</formula>
    </cfRule>
  </conditionalFormatting>
  <conditionalFormatting sqref="Z8">
    <cfRule type="cellIs" dxfId="2" priority="1536" operator="greaterThan">
      <formula>0</formula>
    </cfRule>
  </conditionalFormatting>
  <conditionalFormatting sqref="Z9">
    <cfRule type="cellIs" dxfId="2" priority="1537" operator="greaterThan">
      <formula>0</formula>
    </cfRule>
  </conditionalFormatting>
  <conditionalFormatting sqref="Z10">
    <cfRule type="cellIs" dxfId="2" priority="1538" operator="greaterThan">
      <formula>0</formula>
    </cfRule>
  </conditionalFormatting>
  <conditionalFormatting sqref="Z11">
    <cfRule type="cellIs" dxfId="2" priority="1539" operator="greaterThan">
      <formula>0</formula>
    </cfRule>
  </conditionalFormatting>
  <conditionalFormatting sqref="Z12">
    <cfRule type="cellIs" dxfId="2" priority="1540" operator="greaterThan">
      <formula>0</formula>
    </cfRule>
  </conditionalFormatting>
  <conditionalFormatting sqref="Z13">
    <cfRule type="cellIs" dxfId="2" priority="1541" operator="greaterThan">
      <formula>0</formula>
    </cfRule>
  </conditionalFormatting>
  <conditionalFormatting sqref="Z14">
    <cfRule type="cellIs" dxfId="2" priority="1542" operator="greaterThan">
      <formula>0</formula>
    </cfRule>
  </conditionalFormatting>
  <conditionalFormatting sqref="Z15">
    <cfRule type="cellIs" dxfId="2" priority="1543" operator="greaterThan">
      <formula>0</formula>
    </cfRule>
  </conditionalFormatting>
  <conditionalFormatting sqref="Z16">
    <cfRule type="cellIs" dxfId="2" priority="1544" operator="greaterThan">
      <formula>0</formula>
    </cfRule>
  </conditionalFormatting>
  <conditionalFormatting sqref="Z17">
    <cfRule type="cellIs" dxfId="2" priority="1545" operator="greaterThan">
      <formula>0</formula>
    </cfRule>
  </conditionalFormatting>
  <conditionalFormatting sqref="Z18">
    <cfRule type="cellIs" dxfId="2" priority="1546" operator="greaterThan">
      <formula>0</formula>
    </cfRule>
  </conditionalFormatting>
  <conditionalFormatting sqref="Z19">
    <cfRule type="cellIs" dxfId="2" priority="1547" operator="greaterThan">
      <formula>0</formula>
    </cfRule>
  </conditionalFormatting>
  <conditionalFormatting sqref="Z20">
    <cfRule type="cellIs" dxfId="2" priority="1548" operator="greaterThan">
      <formula>0</formula>
    </cfRule>
  </conditionalFormatting>
  <conditionalFormatting sqref="Z21">
    <cfRule type="cellIs" dxfId="2" priority="1549" operator="greaterThan">
      <formula>0</formula>
    </cfRule>
  </conditionalFormatting>
  <conditionalFormatting sqref="Z22">
    <cfRule type="cellIs" dxfId="2" priority="1550" operator="greaterThan">
      <formula>0</formula>
    </cfRule>
  </conditionalFormatting>
  <conditionalFormatting sqref="Z23">
    <cfRule type="cellIs" dxfId="2" priority="1551" operator="greaterThan">
      <formula>0</formula>
    </cfRule>
  </conditionalFormatting>
  <conditionalFormatting sqref="Z24">
    <cfRule type="cellIs" dxfId="2" priority="1552" operator="greaterThan">
      <formula>0</formula>
    </cfRule>
  </conditionalFormatting>
  <conditionalFormatting sqref="Z25">
    <cfRule type="cellIs" dxfId="2" priority="1553" operator="greaterThan">
      <formula>0</formula>
    </cfRule>
  </conditionalFormatting>
  <conditionalFormatting sqref="Z26">
    <cfRule type="cellIs" dxfId="2" priority="1554" operator="greaterThan">
      <formula>0</formula>
    </cfRule>
  </conditionalFormatting>
  <conditionalFormatting sqref="Z27">
    <cfRule type="cellIs" dxfId="2" priority="1555" operator="greaterThan">
      <formula>0</formula>
    </cfRule>
  </conditionalFormatting>
  <conditionalFormatting sqref="Z28">
    <cfRule type="cellIs" dxfId="2" priority="1556" operator="greaterThan">
      <formula>0</formula>
    </cfRule>
  </conditionalFormatting>
  <conditionalFormatting sqref="Z29">
    <cfRule type="cellIs" dxfId="2" priority="1557" operator="greaterThan">
      <formula>0</formula>
    </cfRule>
  </conditionalFormatting>
  <conditionalFormatting sqref="Z30">
    <cfRule type="cellIs" dxfId="2" priority="1558" operator="greaterThan">
      <formula>0</formula>
    </cfRule>
  </conditionalFormatting>
  <conditionalFormatting sqref="Z31">
    <cfRule type="cellIs" dxfId="2" priority="1559" operator="greaterThan">
      <formula>0</formula>
    </cfRule>
  </conditionalFormatting>
  <conditionalFormatting sqref="Z32">
    <cfRule type="cellIs" dxfId="2" priority="1560" operator="greaterThan">
      <formula>0</formula>
    </cfRule>
  </conditionalFormatting>
  <conditionalFormatting sqref="Z33">
    <cfRule type="cellIs" dxfId="2" priority="1561" operator="greaterThan">
      <formula>0</formula>
    </cfRule>
  </conditionalFormatting>
  <conditionalFormatting sqref="Z34">
    <cfRule type="cellIs" dxfId="2" priority="1562" operator="greaterThan">
      <formula>0</formula>
    </cfRule>
  </conditionalFormatting>
  <conditionalFormatting sqref="Z35">
    <cfRule type="cellIs" dxfId="2" priority="1563" operator="greaterThan">
      <formula>0</formula>
    </cfRule>
  </conditionalFormatting>
  <conditionalFormatting sqref="Z36">
    <cfRule type="cellIs" dxfId="2" priority="1564" operator="greaterThan">
      <formula>0</formula>
    </cfRule>
  </conditionalFormatting>
  <conditionalFormatting sqref="Z37">
    <cfRule type="cellIs" dxfId="2" priority="1565" operator="greaterThan">
      <formula>0</formula>
    </cfRule>
  </conditionalFormatting>
  <conditionalFormatting sqref="Z38">
    <cfRule type="cellIs" dxfId="2" priority="1566" operator="greaterThan">
      <formula>0</formula>
    </cfRule>
  </conditionalFormatting>
  <conditionalFormatting sqref="Z39">
    <cfRule type="cellIs" dxfId="2" priority="1567" operator="greaterThan">
      <formula>0</formula>
    </cfRule>
  </conditionalFormatting>
  <conditionalFormatting sqref="Z40">
    <cfRule type="cellIs" dxfId="2" priority="1568" operator="greaterThan">
      <formula>0</formula>
    </cfRule>
  </conditionalFormatting>
  <conditionalFormatting sqref="Z41">
    <cfRule type="cellIs" dxfId="2" priority="1569" operator="greaterThan">
      <formula>0</formula>
    </cfRule>
  </conditionalFormatting>
  <conditionalFormatting sqref="Z42">
    <cfRule type="cellIs" dxfId="2" priority="1570" operator="greaterThan">
      <formula>0</formula>
    </cfRule>
  </conditionalFormatting>
  <conditionalFormatting sqref="Z43">
    <cfRule type="cellIs" dxfId="2" priority="1571" operator="greaterThan">
      <formula>0</formula>
    </cfRule>
  </conditionalFormatting>
  <conditionalFormatting sqref="Z44">
    <cfRule type="cellIs" dxfId="2" priority="1572" operator="greaterThan">
      <formula>0</formula>
    </cfRule>
  </conditionalFormatting>
  <conditionalFormatting sqref="Z45">
    <cfRule type="cellIs" dxfId="2" priority="1573" operator="greaterThan">
      <formula>0</formula>
    </cfRule>
  </conditionalFormatting>
  <conditionalFormatting sqref="Z46">
    <cfRule type="cellIs" dxfId="2" priority="1574" operator="greaterThan">
      <formula>0</formula>
    </cfRule>
  </conditionalFormatting>
  <conditionalFormatting sqref="Z47">
    <cfRule type="cellIs" dxfId="2" priority="1575" operator="greaterThan">
      <formula>0</formula>
    </cfRule>
  </conditionalFormatting>
  <conditionalFormatting sqref="Z48">
    <cfRule type="cellIs" dxfId="2" priority="1576" operator="greaterThan">
      <formula>0</formula>
    </cfRule>
  </conditionalFormatting>
  <conditionalFormatting sqref="Z49">
    <cfRule type="cellIs" dxfId="2" priority="1577" operator="greaterThan">
      <formula>0</formula>
    </cfRule>
  </conditionalFormatting>
  <conditionalFormatting sqref="Z50">
    <cfRule type="cellIs" dxfId="2" priority="1578" operator="greaterThan">
      <formula>0</formula>
    </cfRule>
  </conditionalFormatting>
  <conditionalFormatting sqref="Z51">
    <cfRule type="cellIs" dxfId="2" priority="1579" operator="greaterThan">
      <formula>0</formula>
    </cfRule>
  </conditionalFormatting>
  <conditionalFormatting sqref="Z52">
    <cfRule type="cellIs" dxfId="2" priority="1580" operator="greaterThan">
      <formula>0</formula>
    </cfRule>
  </conditionalFormatting>
  <conditionalFormatting sqref="Z53">
    <cfRule type="cellIs" dxfId="2" priority="1581" operator="greaterThan">
      <formula>0</formula>
    </cfRule>
  </conditionalFormatting>
  <conditionalFormatting sqref="Z54">
    <cfRule type="cellIs" dxfId="2" priority="1582" operator="greaterThan">
      <formula>0</formula>
    </cfRule>
  </conditionalFormatting>
  <conditionalFormatting sqref="Z55">
    <cfRule type="cellIs" dxfId="2" priority="1583" operator="greaterThan">
      <formula>0</formula>
    </cfRule>
  </conditionalFormatting>
  <conditionalFormatting sqref="Z56">
    <cfRule type="cellIs" dxfId="2" priority="1584" operator="greaterThan">
      <formula>0</formula>
    </cfRule>
  </conditionalFormatting>
  <conditionalFormatting sqref="Z57">
    <cfRule type="cellIs" dxfId="2" priority="1585" operator="greaterThan">
      <formula>0</formula>
    </cfRule>
  </conditionalFormatting>
  <conditionalFormatting sqref="Z58">
    <cfRule type="cellIs" dxfId="2" priority="1586" operator="greaterThan">
      <formula>0</formula>
    </cfRule>
  </conditionalFormatting>
  <conditionalFormatting sqref="Z59">
    <cfRule type="cellIs" dxfId="2" priority="1587" operator="greaterThan">
      <formula>0</formula>
    </cfRule>
  </conditionalFormatting>
  <conditionalFormatting sqref="Z60">
    <cfRule type="cellIs" dxfId="2" priority="1588" operator="greaterThan">
      <formula>0</formula>
    </cfRule>
  </conditionalFormatting>
  <conditionalFormatting sqref="Z61">
    <cfRule type="cellIs" dxfId="2" priority="1589" operator="greaterThan">
      <formula>0</formula>
    </cfRule>
  </conditionalFormatting>
  <conditionalFormatting sqref="Z62">
    <cfRule type="cellIs" dxfId="2" priority="1590" operator="greaterThan">
      <formula>0</formula>
    </cfRule>
  </conditionalFormatting>
  <conditionalFormatting sqref="Z63">
    <cfRule type="cellIs" dxfId="2" priority="1591" operator="greaterThan">
      <formula>0</formula>
    </cfRule>
  </conditionalFormatting>
  <conditionalFormatting sqref="Z64">
    <cfRule type="cellIs" dxfId="2" priority="1592" operator="greaterThan">
      <formula>0</formula>
    </cfRule>
  </conditionalFormatting>
  <conditionalFormatting sqref="Z65">
    <cfRule type="cellIs" dxfId="2" priority="1593" operator="greaterThan">
      <formula>0</formula>
    </cfRule>
  </conditionalFormatting>
  <conditionalFormatting sqref="Z66">
    <cfRule type="cellIs" dxfId="2" priority="1594" operator="greaterThan">
      <formula>0</formula>
    </cfRule>
  </conditionalFormatting>
  <conditionalFormatting sqref="Z67">
    <cfRule type="cellIs" dxfId="2" priority="1595" operator="greaterThan">
      <formula>0</formula>
    </cfRule>
  </conditionalFormatting>
  <conditionalFormatting sqref="Z68">
    <cfRule type="cellIs" dxfId="2" priority="1596" operator="greaterThan">
      <formula>0</formula>
    </cfRule>
  </conditionalFormatting>
  <conditionalFormatting sqref="Z69">
    <cfRule type="cellIs" dxfId="2" priority="1597" operator="greaterThan">
      <formula>0</formula>
    </cfRule>
  </conditionalFormatting>
  <conditionalFormatting sqref="Z70">
    <cfRule type="cellIs" dxfId="2" priority="1598" operator="greaterThan">
      <formula>0</formula>
    </cfRule>
  </conditionalFormatting>
  <conditionalFormatting sqref="Z71">
    <cfRule type="cellIs" dxfId="2" priority="1599" operator="greaterThan">
      <formula>0</formula>
    </cfRule>
  </conditionalFormatting>
  <conditionalFormatting sqref="Z72">
    <cfRule type="cellIs" dxfId="2" priority="1600" operator="greaterThan">
      <formula>0</formula>
    </cfRule>
  </conditionalFormatting>
  <conditionalFormatting sqref="Z73">
    <cfRule type="cellIs" dxfId="2" priority="1601" operator="greaterThan">
      <formula>0</formula>
    </cfRule>
  </conditionalFormatting>
  <conditionalFormatting sqref="Z74">
    <cfRule type="cellIs" dxfId="2" priority="1602" operator="greaterThan">
      <formula>0</formula>
    </cfRule>
  </conditionalFormatting>
  <conditionalFormatting sqref="Z75">
    <cfRule type="cellIs" dxfId="2" priority="1603" operator="greaterThan">
      <formula>0</formula>
    </cfRule>
  </conditionalFormatting>
  <conditionalFormatting sqref="Z76">
    <cfRule type="cellIs" dxfId="2" priority="1604" operator="greaterThan">
      <formula>0</formula>
    </cfRule>
  </conditionalFormatting>
  <conditionalFormatting sqref="Z77">
    <cfRule type="cellIs" dxfId="2" priority="1605" operator="greaterThan">
      <formula>0</formula>
    </cfRule>
  </conditionalFormatting>
  <conditionalFormatting sqref="Z78">
    <cfRule type="cellIs" dxfId="2" priority="1606" operator="greaterThan">
      <formula>0</formula>
    </cfRule>
  </conditionalFormatting>
  <conditionalFormatting sqref="Z79">
    <cfRule type="cellIs" dxfId="2" priority="1607" operator="greaterThan">
      <formula>0</formula>
    </cfRule>
  </conditionalFormatting>
  <conditionalFormatting sqref="Z80">
    <cfRule type="cellIs" dxfId="2" priority="1608" operator="greaterThan">
      <formula>0</formula>
    </cfRule>
  </conditionalFormatting>
  <conditionalFormatting sqref="Z81">
    <cfRule type="cellIs" dxfId="2" priority="1609" operator="greaterThan">
      <formula>0</formula>
    </cfRule>
  </conditionalFormatting>
  <conditionalFormatting sqref="Z82">
    <cfRule type="cellIs" dxfId="2" priority="1610" operator="greaterThan">
      <formula>0</formula>
    </cfRule>
  </conditionalFormatting>
  <conditionalFormatting sqref="Z83">
    <cfRule type="cellIs" dxfId="2" priority="1611" operator="greaterThan">
      <formula>0</formula>
    </cfRule>
  </conditionalFormatting>
  <conditionalFormatting sqref="Z84">
    <cfRule type="cellIs" dxfId="2" priority="1612" operator="greaterThan">
      <formula>0</formula>
    </cfRule>
  </conditionalFormatting>
  <conditionalFormatting sqref="Z85">
    <cfRule type="cellIs" dxfId="2" priority="1613" operator="greaterThan">
      <formula>0</formula>
    </cfRule>
  </conditionalFormatting>
  <conditionalFormatting sqref="Z86">
    <cfRule type="cellIs" dxfId="2" priority="1614" operator="greaterThan">
      <formula>0</formula>
    </cfRule>
  </conditionalFormatting>
  <conditionalFormatting sqref="Z87">
    <cfRule type="cellIs" dxfId="2" priority="1615" operator="greaterThan">
      <formula>0</formula>
    </cfRule>
  </conditionalFormatting>
  <conditionalFormatting sqref="Z88">
    <cfRule type="cellIs" dxfId="2" priority="1616" operator="greaterThan">
      <formula>0</formula>
    </cfRule>
  </conditionalFormatting>
  <conditionalFormatting sqref="Z89">
    <cfRule type="cellIs" dxfId="2" priority="1617" operator="greaterThan">
      <formula>0</formula>
    </cfRule>
  </conditionalFormatting>
  <conditionalFormatting sqref="Z90">
    <cfRule type="cellIs" dxfId="2" priority="1618" operator="greaterThan">
      <formula>0</formula>
    </cfRule>
  </conditionalFormatting>
  <conditionalFormatting sqref="Z91">
    <cfRule type="cellIs" dxfId="2" priority="1619" operator="greaterThan">
      <formula>0</formula>
    </cfRule>
  </conditionalFormatting>
  <conditionalFormatting sqref="Z92">
    <cfRule type="cellIs" dxfId="2" priority="1620" operator="greaterThan">
      <formula>0</formula>
    </cfRule>
  </conditionalFormatting>
  <conditionalFormatting sqref="Z93">
    <cfRule type="cellIs" dxfId="2" priority="1621" operator="greaterThan">
      <formula>0</formula>
    </cfRule>
  </conditionalFormatting>
  <conditionalFormatting sqref="Z94">
    <cfRule type="cellIs" dxfId="2" priority="1622" operator="greaterThan">
      <formula>0</formula>
    </cfRule>
  </conditionalFormatting>
  <conditionalFormatting sqref="Z95">
    <cfRule type="cellIs" dxfId="2" priority="1623" operator="greaterThan">
      <formula>0</formula>
    </cfRule>
  </conditionalFormatting>
  <conditionalFormatting sqref="Z96">
    <cfRule type="cellIs" dxfId="2" priority="1624" operator="greaterThan">
      <formula>0</formula>
    </cfRule>
  </conditionalFormatting>
  <conditionalFormatting sqref="Z97">
    <cfRule type="cellIs" dxfId="2" priority="1625" operator="greaterThan">
      <formula>0</formula>
    </cfRule>
  </conditionalFormatting>
  <conditionalFormatting sqref="Z98">
    <cfRule type="cellIs" dxfId="2" priority="1626" operator="greaterThan">
      <formula>0</formula>
    </cfRule>
  </conditionalFormatting>
  <conditionalFormatting sqref="Z99">
    <cfRule type="cellIs" dxfId="2" priority="1627" operator="greaterThan">
      <formula>0</formula>
    </cfRule>
  </conditionalFormatting>
  <conditionalFormatting sqref="Z100">
    <cfRule type="cellIs" dxfId="2" priority="1628" operator="greaterThan">
      <formula>0</formula>
    </cfRule>
  </conditionalFormatting>
  <conditionalFormatting sqref="Z101">
    <cfRule type="cellIs" dxfId="2" priority="1629" operator="greaterThan">
      <formula>0</formula>
    </cfRule>
  </conditionalFormatting>
  <conditionalFormatting sqref="Z102">
    <cfRule type="cellIs" dxfId="2" priority="1630" operator="greaterThan">
      <formula>0</formula>
    </cfRule>
  </conditionalFormatting>
  <conditionalFormatting sqref="Z103">
    <cfRule type="cellIs" dxfId="2" priority="1631" operator="greaterThan">
      <formula>0</formula>
    </cfRule>
  </conditionalFormatting>
  <conditionalFormatting sqref="C8">
    <cfRule type="cellIs" dxfId="7" priority="1632" operator="lessThan">
      <formula>49.85</formula>
    </cfRule>
  </conditionalFormatting>
  <conditionalFormatting sqref="C8">
    <cfRule type="cellIs" dxfId="8" priority="1633" operator="greaterThan">
      <formula>50.05</formula>
    </cfRule>
  </conditionalFormatting>
  <conditionalFormatting sqref="C9">
    <cfRule type="cellIs" dxfId="7" priority="1634" operator="lessThan">
      <formula>49.85</formula>
    </cfRule>
  </conditionalFormatting>
  <conditionalFormatting sqref="C9">
    <cfRule type="cellIs" dxfId="8" priority="1635" operator="greaterThan">
      <formula>50.05</formula>
    </cfRule>
  </conditionalFormatting>
  <conditionalFormatting sqref="C10">
    <cfRule type="cellIs" dxfId="7" priority="1636" operator="lessThan">
      <formula>49.85</formula>
    </cfRule>
  </conditionalFormatting>
  <conditionalFormatting sqref="C10">
    <cfRule type="cellIs" dxfId="8" priority="1637" operator="greaterThan">
      <formula>50.05</formula>
    </cfRule>
  </conditionalFormatting>
  <conditionalFormatting sqref="C11">
    <cfRule type="cellIs" dxfId="7" priority="1638" operator="lessThan">
      <formula>49.85</formula>
    </cfRule>
  </conditionalFormatting>
  <conditionalFormatting sqref="C11">
    <cfRule type="cellIs" dxfId="8" priority="1639" operator="greaterThan">
      <formula>50.05</formula>
    </cfRule>
  </conditionalFormatting>
  <conditionalFormatting sqref="C12">
    <cfRule type="cellIs" dxfId="7" priority="1640" operator="lessThan">
      <formula>49.85</formula>
    </cfRule>
  </conditionalFormatting>
  <conditionalFormatting sqref="C12">
    <cfRule type="cellIs" dxfId="8" priority="1641" operator="greaterThan">
      <formula>50.05</formula>
    </cfRule>
  </conditionalFormatting>
  <conditionalFormatting sqref="C13">
    <cfRule type="cellIs" dxfId="7" priority="1642" operator="lessThan">
      <formula>49.85</formula>
    </cfRule>
  </conditionalFormatting>
  <conditionalFormatting sqref="C13">
    <cfRule type="cellIs" dxfId="8" priority="1643" operator="greaterThan">
      <formula>50.05</formula>
    </cfRule>
  </conditionalFormatting>
  <conditionalFormatting sqref="C14">
    <cfRule type="cellIs" dxfId="7" priority="1644" operator="lessThan">
      <formula>49.85</formula>
    </cfRule>
  </conditionalFormatting>
  <conditionalFormatting sqref="C14">
    <cfRule type="cellIs" dxfId="8" priority="1645" operator="greaterThan">
      <formula>50.05</formula>
    </cfRule>
  </conditionalFormatting>
  <conditionalFormatting sqref="C15">
    <cfRule type="cellIs" dxfId="7" priority="1646" operator="lessThan">
      <formula>49.85</formula>
    </cfRule>
  </conditionalFormatting>
  <conditionalFormatting sqref="C15">
    <cfRule type="cellIs" dxfId="8" priority="1647" operator="greaterThan">
      <formula>50.05</formula>
    </cfRule>
  </conditionalFormatting>
  <conditionalFormatting sqref="C16">
    <cfRule type="cellIs" dxfId="7" priority="1648" operator="lessThan">
      <formula>49.85</formula>
    </cfRule>
  </conditionalFormatting>
  <conditionalFormatting sqref="C16">
    <cfRule type="cellIs" dxfId="8" priority="1649" operator="greaterThan">
      <formula>50.05</formula>
    </cfRule>
  </conditionalFormatting>
  <conditionalFormatting sqref="C17">
    <cfRule type="cellIs" dxfId="7" priority="1650" operator="lessThan">
      <formula>49.85</formula>
    </cfRule>
  </conditionalFormatting>
  <conditionalFormatting sqref="C17">
    <cfRule type="cellIs" dxfId="8" priority="1651" operator="greaterThan">
      <formula>50.05</formula>
    </cfRule>
  </conditionalFormatting>
  <conditionalFormatting sqref="C18">
    <cfRule type="cellIs" dxfId="7" priority="1652" operator="lessThan">
      <formula>49.85</formula>
    </cfRule>
  </conditionalFormatting>
  <conditionalFormatting sqref="C18">
    <cfRule type="cellIs" dxfId="8" priority="1653" operator="greaterThan">
      <formula>50.05</formula>
    </cfRule>
  </conditionalFormatting>
  <conditionalFormatting sqref="C19">
    <cfRule type="cellIs" dxfId="7" priority="1654" operator="lessThan">
      <formula>49.85</formula>
    </cfRule>
  </conditionalFormatting>
  <conditionalFormatting sqref="C19">
    <cfRule type="cellIs" dxfId="8" priority="1655" operator="greaterThan">
      <formula>50.05</formula>
    </cfRule>
  </conditionalFormatting>
  <conditionalFormatting sqref="C20">
    <cfRule type="cellIs" dxfId="7" priority="1656" operator="lessThan">
      <formula>49.85</formula>
    </cfRule>
  </conditionalFormatting>
  <conditionalFormatting sqref="C20">
    <cfRule type="cellIs" dxfId="8" priority="1657" operator="greaterThan">
      <formula>50.05</formula>
    </cfRule>
  </conditionalFormatting>
  <conditionalFormatting sqref="C21">
    <cfRule type="cellIs" dxfId="7" priority="1658" operator="lessThan">
      <formula>49.85</formula>
    </cfRule>
  </conditionalFormatting>
  <conditionalFormatting sqref="C21">
    <cfRule type="cellIs" dxfId="8" priority="1659" operator="greaterThan">
      <formula>50.05</formula>
    </cfRule>
  </conditionalFormatting>
  <conditionalFormatting sqref="C22">
    <cfRule type="cellIs" dxfId="7" priority="1660" operator="lessThan">
      <formula>49.85</formula>
    </cfRule>
  </conditionalFormatting>
  <conditionalFormatting sqref="C22">
    <cfRule type="cellIs" dxfId="8" priority="1661" operator="greaterThan">
      <formula>50.05</formula>
    </cfRule>
  </conditionalFormatting>
  <conditionalFormatting sqref="C23">
    <cfRule type="cellIs" dxfId="7" priority="1662" operator="lessThan">
      <formula>49.85</formula>
    </cfRule>
  </conditionalFormatting>
  <conditionalFormatting sqref="C23">
    <cfRule type="cellIs" dxfId="8" priority="1663" operator="greaterThan">
      <formula>50.05</formula>
    </cfRule>
  </conditionalFormatting>
  <conditionalFormatting sqref="C24">
    <cfRule type="cellIs" dxfId="7" priority="1664" operator="lessThan">
      <formula>49.85</formula>
    </cfRule>
  </conditionalFormatting>
  <conditionalFormatting sqref="C24">
    <cfRule type="cellIs" dxfId="8" priority="1665" operator="greaterThan">
      <formula>50.05</formula>
    </cfRule>
  </conditionalFormatting>
  <conditionalFormatting sqref="C25">
    <cfRule type="cellIs" dxfId="7" priority="1666" operator="lessThan">
      <formula>49.85</formula>
    </cfRule>
  </conditionalFormatting>
  <conditionalFormatting sqref="C25">
    <cfRule type="cellIs" dxfId="8" priority="1667" operator="greaterThan">
      <formula>50.05</formula>
    </cfRule>
  </conditionalFormatting>
  <conditionalFormatting sqref="C26">
    <cfRule type="cellIs" dxfId="7" priority="1668" operator="lessThan">
      <formula>49.85</formula>
    </cfRule>
  </conditionalFormatting>
  <conditionalFormatting sqref="C26">
    <cfRule type="cellIs" dxfId="8" priority="1669" operator="greaterThan">
      <formula>50.05</formula>
    </cfRule>
  </conditionalFormatting>
  <conditionalFormatting sqref="C27">
    <cfRule type="cellIs" dxfId="7" priority="1670" operator="lessThan">
      <formula>49.85</formula>
    </cfRule>
  </conditionalFormatting>
  <conditionalFormatting sqref="C27">
    <cfRule type="cellIs" dxfId="8" priority="1671" operator="greaterThan">
      <formula>50.05</formula>
    </cfRule>
  </conditionalFormatting>
  <conditionalFormatting sqref="C28">
    <cfRule type="cellIs" dxfId="7" priority="1672" operator="lessThan">
      <formula>49.85</formula>
    </cfRule>
  </conditionalFormatting>
  <conditionalFormatting sqref="C28">
    <cfRule type="cellIs" dxfId="8" priority="1673" operator="greaterThan">
      <formula>50.05</formula>
    </cfRule>
  </conditionalFormatting>
  <conditionalFormatting sqref="C29">
    <cfRule type="cellIs" dxfId="7" priority="1674" operator="lessThan">
      <formula>49.85</formula>
    </cfRule>
  </conditionalFormatting>
  <conditionalFormatting sqref="C29">
    <cfRule type="cellIs" dxfId="8" priority="1675" operator="greaterThan">
      <formula>50.05</formula>
    </cfRule>
  </conditionalFormatting>
  <conditionalFormatting sqref="C30">
    <cfRule type="cellIs" dxfId="7" priority="1676" operator="lessThan">
      <formula>49.85</formula>
    </cfRule>
  </conditionalFormatting>
  <conditionalFormatting sqref="C30">
    <cfRule type="cellIs" dxfId="8" priority="1677" operator="greaterThan">
      <formula>50.05</formula>
    </cfRule>
  </conditionalFormatting>
  <conditionalFormatting sqref="C31">
    <cfRule type="cellIs" dxfId="7" priority="1678" operator="lessThan">
      <formula>49.85</formula>
    </cfRule>
  </conditionalFormatting>
  <conditionalFormatting sqref="C31">
    <cfRule type="cellIs" dxfId="8" priority="1679" operator="greaterThan">
      <formula>50.05</formula>
    </cfRule>
  </conditionalFormatting>
  <conditionalFormatting sqref="C32">
    <cfRule type="cellIs" dxfId="7" priority="1680" operator="lessThan">
      <formula>49.85</formula>
    </cfRule>
  </conditionalFormatting>
  <conditionalFormatting sqref="C32">
    <cfRule type="cellIs" dxfId="8" priority="1681" operator="greaterThan">
      <formula>50.05</formula>
    </cfRule>
  </conditionalFormatting>
  <conditionalFormatting sqref="C33">
    <cfRule type="cellIs" dxfId="7" priority="1682" operator="lessThan">
      <formula>49.85</formula>
    </cfRule>
  </conditionalFormatting>
  <conditionalFormatting sqref="C33">
    <cfRule type="cellIs" dxfId="8" priority="1683" operator="greaterThan">
      <formula>50.05</formula>
    </cfRule>
  </conditionalFormatting>
  <conditionalFormatting sqref="C34">
    <cfRule type="cellIs" dxfId="7" priority="1684" operator="lessThan">
      <formula>49.85</formula>
    </cfRule>
  </conditionalFormatting>
  <conditionalFormatting sqref="C34">
    <cfRule type="cellIs" dxfId="8" priority="1685" operator="greaterThan">
      <formula>50.05</formula>
    </cfRule>
  </conditionalFormatting>
  <conditionalFormatting sqref="C35">
    <cfRule type="cellIs" dxfId="7" priority="1686" operator="lessThan">
      <formula>49.85</formula>
    </cfRule>
  </conditionalFormatting>
  <conditionalFormatting sqref="C35">
    <cfRule type="cellIs" dxfId="8" priority="1687" operator="greaterThan">
      <formula>50.05</formula>
    </cfRule>
  </conditionalFormatting>
  <conditionalFormatting sqref="C36">
    <cfRule type="cellIs" dxfId="7" priority="1688" operator="lessThan">
      <formula>49.85</formula>
    </cfRule>
  </conditionalFormatting>
  <conditionalFormatting sqref="C36">
    <cfRule type="cellIs" dxfId="8" priority="1689" operator="greaterThan">
      <formula>50.05</formula>
    </cfRule>
  </conditionalFormatting>
  <conditionalFormatting sqref="C37">
    <cfRule type="cellIs" dxfId="7" priority="1690" operator="lessThan">
      <formula>49.85</formula>
    </cfRule>
  </conditionalFormatting>
  <conditionalFormatting sqref="C37">
    <cfRule type="cellIs" dxfId="8" priority="1691" operator="greaterThan">
      <formula>50.05</formula>
    </cfRule>
  </conditionalFormatting>
  <conditionalFormatting sqref="C38">
    <cfRule type="cellIs" dxfId="7" priority="1692" operator="lessThan">
      <formula>49.85</formula>
    </cfRule>
  </conditionalFormatting>
  <conditionalFormatting sqref="C38">
    <cfRule type="cellIs" dxfId="8" priority="1693" operator="greaterThan">
      <formula>50.05</formula>
    </cfRule>
  </conditionalFormatting>
  <conditionalFormatting sqref="C39">
    <cfRule type="cellIs" dxfId="7" priority="1694" operator="lessThan">
      <formula>49.85</formula>
    </cfRule>
  </conditionalFormatting>
  <conditionalFormatting sqref="C39">
    <cfRule type="cellIs" dxfId="8" priority="1695" operator="greaterThan">
      <formula>50.05</formula>
    </cfRule>
  </conditionalFormatting>
  <conditionalFormatting sqref="C40">
    <cfRule type="cellIs" dxfId="7" priority="1696" operator="lessThan">
      <formula>49.85</formula>
    </cfRule>
  </conditionalFormatting>
  <conditionalFormatting sqref="C40">
    <cfRule type="cellIs" dxfId="8" priority="1697" operator="greaterThan">
      <formula>50.05</formula>
    </cfRule>
  </conditionalFormatting>
  <conditionalFormatting sqref="C41">
    <cfRule type="cellIs" dxfId="7" priority="1698" operator="lessThan">
      <formula>49.85</formula>
    </cfRule>
  </conditionalFormatting>
  <conditionalFormatting sqref="C41">
    <cfRule type="cellIs" dxfId="8" priority="1699" operator="greaterThan">
      <formula>50.05</formula>
    </cfRule>
  </conditionalFormatting>
  <conditionalFormatting sqref="C42">
    <cfRule type="cellIs" dxfId="7" priority="1700" operator="lessThan">
      <formula>49.85</formula>
    </cfRule>
  </conditionalFormatting>
  <conditionalFormatting sqref="C42">
    <cfRule type="cellIs" dxfId="8" priority="1701" operator="greaterThan">
      <formula>50.05</formula>
    </cfRule>
  </conditionalFormatting>
  <conditionalFormatting sqref="C43">
    <cfRule type="cellIs" dxfId="7" priority="1702" operator="lessThan">
      <formula>49.85</formula>
    </cfRule>
  </conditionalFormatting>
  <conditionalFormatting sqref="C43">
    <cfRule type="cellIs" dxfId="8" priority="1703" operator="greaterThan">
      <formula>50.05</formula>
    </cfRule>
  </conditionalFormatting>
  <conditionalFormatting sqref="C44">
    <cfRule type="cellIs" dxfId="7" priority="1704" operator="lessThan">
      <formula>49.85</formula>
    </cfRule>
  </conditionalFormatting>
  <conditionalFormatting sqref="C44">
    <cfRule type="cellIs" dxfId="8" priority="1705" operator="greaterThan">
      <formula>50.05</formula>
    </cfRule>
  </conditionalFormatting>
  <conditionalFormatting sqref="C45">
    <cfRule type="cellIs" dxfId="7" priority="1706" operator="lessThan">
      <formula>49.85</formula>
    </cfRule>
  </conditionalFormatting>
  <conditionalFormatting sqref="C45">
    <cfRule type="cellIs" dxfId="8" priority="1707" operator="greaterThan">
      <formula>50.05</formula>
    </cfRule>
  </conditionalFormatting>
  <conditionalFormatting sqref="C46">
    <cfRule type="cellIs" dxfId="7" priority="1708" operator="lessThan">
      <formula>49.85</formula>
    </cfRule>
  </conditionalFormatting>
  <conditionalFormatting sqref="C46">
    <cfRule type="cellIs" dxfId="8" priority="1709" operator="greaterThan">
      <formula>50.05</formula>
    </cfRule>
  </conditionalFormatting>
  <conditionalFormatting sqref="C47">
    <cfRule type="cellIs" dxfId="7" priority="1710" operator="lessThan">
      <formula>49.85</formula>
    </cfRule>
  </conditionalFormatting>
  <conditionalFormatting sqref="C47">
    <cfRule type="cellIs" dxfId="8" priority="1711" operator="greaterThan">
      <formula>50.05</formula>
    </cfRule>
  </conditionalFormatting>
  <conditionalFormatting sqref="C48">
    <cfRule type="cellIs" dxfId="7" priority="1712" operator="lessThan">
      <formula>49.85</formula>
    </cfRule>
  </conditionalFormatting>
  <conditionalFormatting sqref="C48">
    <cfRule type="cellIs" dxfId="8" priority="1713" operator="greaterThan">
      <formula>50.05</formula>
    </cfRule>
  </conditionalFormatting>
  <conditionalFormatting sqref="C49">
    <cfRule type="cellIs" dxfId="7" priority="1714" operator="lessThan">
      <formula>49.85</formula>
    </cfRule>
  </conditionalFormatting>
  <conditionalFormatting sqref="C49">
    <cfRule type="cellIs" dxfId="8" priority="1715" operator="greaterThan">
      <formula>50.05</formula>
    </cfRule>
  </conditionalFormatting>
  <conditionalFormatting sqref="C50">
    <cfRule type="cellIs" dxfId="7" priority="1716" operator="lessThan">
      <formula>49.85</formula>
    </cfRule>
  </conditionalFormatting>
  <conditionalFormatting sqref="C50">
    <cfRule type="cellIs" dxfId="8" priority="1717" operator="greaterThan">
      <formula>50.05</formula>
    </cfRule>
  </conditionalFormatting>
  <conditionalFormatting sqref="C51">
    <cfRule type="cellIs" dxfId="7" priority="1718" operator="lessThan">
      <formula>49.85</formula>
    </cfRule>
  </conditionalFormatting>
  <conditionalFormatting sqref="C51">
    <cfRule type="cellIs" dxfId="8" priority="1719" operator="greaterThan">
      <formula>50.05</formula>
    </cfRule>
  </conditionalFormatting>
  <conditionalFormatting sqref="C52">
    <cfRule type="cellIs" dxfId="7" priority="1720" operator="lessThan">
      <formula>49.85</formula>
    </cfRule>
  </conditionalFormatting>
  <conditionalFormatting sqref="C52">
    <cfRule type="cellIs" dxfId="8" priority="1721" operator="greaterThan">
      <formula>50.05</formula>
    </cfRule>
  </conditionalFormatting>
  <conditionalFormatting sqref="C53">
    <cfRule type="cellIs" dxfId="7" priority="1722" operator="lessThan">
      <formula>49.85</formula>
    </cfRule>
  </conditionalFormatting>
  <conditionalFormatting sqref="C53">
    <cfRule type="cellIs" dxfId="8" priority="1723" operator="greaterThan">
      <formula>50.05</formula>
    </cfRule>
  </conditionalFormatting>
  <conditionalFormatting sqref="C54">
    <cfRule type="cellIs" dxfId="7" priority="1724" operator="lessThan">
      <formula>49.85</formula>
    </cfRule>
  </conditionalFormatting>
  <conditionalFormatting sqref="C54">
    <cfRule type="cellIs" dxfId="8" priority="1725" operator="greaterThan">
      <formula>50.05</formula>
    </cfRule>
  </conditionalFormatting>
  <conditionalFormatting sqref="C55">
    <cfRule type="cellIs" dxfId="7" priority="1726" operator="lessThan">
      <formula>49.85</formula>
    </cfRule>
  </conditionalFormatting>
  <conditionalFormatting sqref="C55">
    <cfRule type="cellIs" dxfId="8" priority="1727" operator="greaterThan">
      <formula>50.05</formula>
    </cfRule>
  </conditionalFormatting>
  <conditionalFormatting sqref="C56">
    <cfRule type="cellIs" dxfId="7" priority="1728" operator="lessThan">
      <formula>49.85</formula>
    </cfRule>
  </conditionalFormatting>
  <conditionalFormatting sqref="C56">
    <cfRule type="cellIs" dxfId="8" priority="1729" operator="greaterThan">
      <formula>50.05</formula>
    </cfRule>
  </conditionalFormatting>
  <conditionalFormatting sqref="C57">
    <cfRule type="cellIs" dxfId="7" priority="1730" operator="lessThan">
      <formula>49.85</formula>
    </cfRule>
  </conditionalFormatting>
  <conditionalFormatting sqref="C57">
    <cfRule type="cellIs" dxfId="8" priority="1731" operator="greaterThan">
      <formula>50.05</formula>
    </cfRule>
  </conditionalFormatting>
  <conditionalFormatting sqref="C58">
    <cfRule type="cellIs" dxfId="7" priority="1732" operator="lessThan">
      <formula>49.85</formula>
    </cfRule>
  </conditionalFormatting>
  <conditionalFormatting sqref="C58">
    <cfRule type="cellIs" dxfId="8" priority="1733" operator="greaterThan">
      <formula>50.05</formula>
    </cfRule>
  </conditionalFormatting>
  <conditionalFormatting sqref="C59">
    <cfRule type="cellIs" dxfId="7" priority="1734" operator="lessThan">
      <formula>49.85</formula>
    </cfRule>
  </conditionalFormatting>
  <conditionalFormatting sqref="C59">
    <cfRule type="cellIs" dxfId="8" priority="1735" operator="greaterThan">
      <formula>50.05</formula>
    </cfRule>
  </conditionalFormatting>
  <conditionalFormatting sqref="C60">
    <cfRule type="cellIs" dxfId="7" priority="1736" operator="lessThan">
      <formula>49.85</formula>
    </cfRule>
  </conditionalFormatting>
  <conditionalFormatting sqref="C60">
    <cfRule type="cellIs" dxfId="8" priority="1737" operator="greaterThan">
      <formula>50.05</formula>
    </cfRule>
  </conditionalFormatting>
  <conditionalFormatting sqref="C61">
    <cfRule type="cellIs" dxfId="7" priority="1738" operator="lessThan">
      <formula>49.85</formula>
    </cfRule>
  </conditionalFormatting>
  <conditionalFormatting sqref="C61">
    <cfRule type="cellIs" dxfId="8" priority="1739" operator="greaterThan">
      <formula>50.05</formula>
    </cfRule>
  </conditionalFormatting>
  <conditionalFormatting sqref="C62">
    <cfRule type="cellIs" dxfId="7" priority="1740" operator="lessThan">
      <formula>49.85</formula>
    </cfRule>
  </conditionalFormatting>
  <conditionalFormatting sqref="C62">
    <cfRule type="cellIs" dxfId="8" priority="1741" operator="greaterThan">
      <formula>50.05</formula>
    </cfRule>
  </conditionalFormatting>
  <conditionalFormatting sqref="C63">
    <cfRule type="cellIs" dxfId="7" priority="1742" operator="lessThan">
      <formula>49.85</formula>
    </cfRule>
  </conditionalFormatting>
  <conditionalFormatting sqref="C63">
    <cfRule type="cellIs" dxfId="8" priority="1743" operator="greaterThan">
      <formula>50.05</formula>
    </cfRule>
  </conditionalFormatting>
  <conditionalFormatting sqref="C64">
    <cfRule type="cellIs" dxfId="7" priority="1744" operator="lessThan">
      <formula>49.85</formula>
    </cfRule>
  </conditionalFormatting>
  <conditionalFormatting sqref="C64">
    <cfRule type="cellIs" dxfId="8" priority="1745" operator="greaterThan">
      <formula>50.05</formula>
    </cfRule>
  </conditionalFormatting>
  <conditionalFormatting sqref="C65">
    <cfRule type="cellIs" dxfId="7" priority="1746" operator="lessThan">
      <formula>49.85</formula>
    </cfRule>
  </conditionalFormatting>
  <conditionalFormatting sqref="C65">
    <cfRule type="cellIs" dxfId="8" priority="1747" operator="greaterThan">
      <formula>50.05</formula>
    </cfRule>
  </conditionalFormatting>
  <conditionalFormatting sqref="C66">
    <cfRule type="cellIs" dxfId="7" priority="1748" operator="lessThan">
      <formula>49.85</formula>
    </cfRule>
  </conditionalFormatting>
  <conditionalFormatting sqref="C66">
    <cfRule type="cellIs" dxfId="8" priority="1749" operator="greaterThan">
      <formula>50.05</formula>
    </cfRule>
  </conditionalFormatting>
  <conditionalFormatting sqref="C67">
    <cfRule type="cellIs" dxfId="7" priority="1750" operator="lessThan">
      <formula>49.85</formula>
    </cfRule>
  </conditionalFormatting>
  <conditionalFormatting sqref="C67">
    <cfRule type="cellIs" dxfId="8" priority="1751" operator="greaterThan">
      <formula>50.05</formula>
    </cfRule>
  </conditionalFormatting>
  <conditionalFormatting sqref="C68">
    <cfRule type="cellIs" dxfId="7" priority="1752" operator="lessThan">
      <formula>49.85</formula>
    </cfRule>
  </conditionalFormatting>
  <conditionalFormatting sqref="C68">
    <cfRule type="cellIs" dxfId="8" priority="1753" operator="greaterThan">
      <formula>50.05</formula>
    </cfRule>
  </conditionalFormatting>
  <conditionalFormatting sqref="C69">
    <cfRule type="cellIs" dxfId="7" priority="1754" operator="lessThan">
      <formula>49.85</formula>
    </cfRule>
  </conditionalFormatting>
  <conditionalFormatting sqref="C69">
    <cfRule type="cellIs" dxfId="8" priority="1755" operator="greaterThan">
      <formula>50.05</formula>
    </cfRule>
  </conditionalFormatting>
  <conditionalFormatting sqref="C70">
    <cfRule type="cellIs" dxfId="7" priority="1756" operator="lessThan">
      <formula>49.85</formula>
    </cfRule>
  </conditionalFormatting>
  <conditionalFormatting sqref="C70">
    <cfRule type="cellIs" dxfId="8" priority="1757" operator="greaterThan">
      <formula>50.05</formula>
    </cfRule>
  </conditionalFormatting>
  <conditionalFormatting sqref="C71">
    <cfRule type="cellIs" dxfId="7" priority="1758" operator="lessThan">
      <formula>49.85</formula>
    </cfRule>
  </conditionalFormatting>
  <conditionalFormatting sqref="C71">
    <cfRule type="cellIs" dxfId="8" priority="1759" operator="greaterThan">
      <formula>50.05</formula>
    </cfRule>
  </conditionalFormatting>
  <conditionalFormatting sqref="C72">
    <cfRule type="cellIs" dxfId="7" priority="1760" operator="lessThan">
      <formula>49.85</formula>
    </cfRule>
  </conditionalFormatting>
  <conditionalFormatting sqref="C72">
    <cfRule type="cellIs" dxfId="8" priority="1761" operator="greaterThan">
      <formula>50.05</formula>
    </cfRule>
  </conditionalFormatting>
  <conditionalFormatting sqref="C73">
    <cfRule type="cellIs" dxfId="7" priority="1762" operator="lessThan">
      <formula>49.85</formula>
    </cfRule>
  </conditionalFormatting>
  <conditionalFormatting sqref="C73">
    <cfRule type="cellIs" dxfId="8" priority="1763" operator="greaterThan">
      <formula>50.05</formula>
    </cfRule>
  </conditionalFormatting>
  <conditionalFormatting sqref="C74">
    <cfRule type="cellIs" dxfId="7" priority="1764" operator="lessThan">
      <formula>49.85</formula>
    </cfRule>
  </conditionalFormatting>
  <conditionalFormatting sqref="C74">
    <cfRule type="cellIs" dxfId="8" priority="1765" operator="greaterThan">
      <formula>50.05</formula>
    </cfRule>
  </conditionalFormatting>
  <conditionalFormatting sqref="C75">
    <cfRule type="cellIs" dxfId="7" priority="1766" operator="lessThan">
      <formula>49.85</formula>
    </cfRule>
  </conditionalFormatting>
  <conditionalFormatting sqref="C75">
    <cfRule type="cellIs" dxfId="8" priority="1767" operator="greaterThan">
      <formula>50.05</formula>
    </cfRule>
  </conditionalFormatting>
  <conditionalFormatting sqref="C76">
    <cfRule type="cellIs" dxfId="7" priority="1768" operator="lessThan">
      <formula>49.85</formula>
    </cfRule>
  </conditionalFormatting>
  <conditionalFormatting sqref="C76">
    <cfRule type="cellIs" dxfId="8" priority="1769" operator="greaterThan">
      <formula>50.05</formula>
    </cfRule>
  </conditionalFormatting>
  <conditionalFormatting sqref="C77">
    <cfRule type="cellIs" dxfId="7" priority="1770" operator="lessThan">
      <formula>49.85</formula>
    </cfRule>
  </conditionalFormatting>
  <conditionalFormatting sqref="C77">
    <cfRule type="cellIs" dxfId="8" priority="1771" operator="greaterThan">
      <formula>50.05</formula>
    </cfRule>
  </conditionalFormatting>
  <conditionalFormatting sqref="C78">
    <cfRule type="cellIs" dxfId="7" priority="1772" operator="lessThan">
      <formula>49.85</formula>
    </cfRule>
  </conditionalFormatting>
  <conditionalFormatting sqref="C78">
    <cfRule type="cellIs" dxfId="8" priority="1773" operator="greaterThan">
      <formula>50.05</formula>
    </cfRule>
  </conditionalFormatting>
  <conditionalFormatting sqref="C79">
    <cfRule type="cellIs" dxfId="7" priority="1774" operator="lessThan">
      <formula>49.85</formula>
    </cfRule>
  </conditionalFormatting>
  <conditionalFormatting sqref="C79">
    <cfRule type="cellIs" dxfId="8" priority="1775" operator="greaterThan">
      <formula>50.05</formula>
    </cfRule>
  </conditionalFormatting>
  <conditionalFormatting sqref="C80">
    <cfRule type="cellIs" dxfId="7" priority="1776" operator="lessThan">
      <formula>49.85</formula>
    </cfRule>
  </conditionalFormatting>
  <conditionalFormatting sqref="C80">
    <cfRule type="cellIs" dxfId="8" priority="1777" operator="greaterThan">
      <formula>50.05</formula>
    </cfRule>
  </conditionalFormatting>
  <conditionalFormatting sqref="C81">
    <cfRule type="cellIs" dxfId="7" priority="1778" operator="lessThan">
      <formula>49.85</formula>
    </cfRule>
  </conditionalFormatting>
  <conditionalFormatting sqref="C81">
    <cfRule type="cellIs" dxfId="8" priority="1779" operator="greaterThan">
      <formula>50.05</formula>
    </cfRule>
  </conditionalFormatting>
  <conditionalFormatting sqref="C82">
    <cfRule type="cellIs" dxfId="7" priority="1780" operator="lessThan">
      <formula>49.85</formula>
    </cfRule>
  </conditionalFormatting>
  <conditionalFormatting sqref="C82">
    <cfRule type="cellIs" dxfId="8" priority="1781" operator="greaterThan">
      <formula>50.05</formula>
    </cfRule>
  </conditionalFormatting>
  <conditionalFormatting sqref="C83">
    <cfRule type="cellIs" dxfId="7" priority="1782" operator="lessThan">
      <formula>49.85</formula>
    </cfRule>
  </conditionalFormatting>
  <conditionalFormatting sqref="C83">
    <cfRule type="cellIs" dxfId="8" priority="1783" operator="greaterThan">
      <formula>50.05</formula>
    </cfRule>
  </conditionalFormatting>
  <conditionalFormatting sqref="C84">
    <cfRule type="cellIs" dxfId="7" priority="1784" operator="lessThan">
      <formula>49.85</formula>
    </cfRule>
  </conditionalFormatting>
  <conditionalFormatting sqref="C84">
    <cfRule type="cellIs" dxfId="8" priority="1785" operator="greaterThan">
      <formula>50.05</formula>
    </cfRule>
  </conditionalFormatting>
  <conditionalFormatting sqref="C85">
    <cfRule type="cellIs" dxfId="7" priority="1786" operator="lessThan">
      <formula>49.85</formula>
    </cfRule>
  </conditionalFormatting>
  <conditionalFormatting sqref="C85">
    <cfRule type="cellIs" dxfId="8" priority="1787" operator="greaterThan">
      <formula>50.05</formula>
    </cfRule>
  </conditionalFormatting>
  <conditionalFormatting sqref="C86">
    <cfRule type="cellIs" dxfId="7" priority="1788" operator="lessThan">
      <formula>49.85</formula>
    </cfRule>
  </conditionalFormatting>
  <conditionalFormatting sqref="C86">
    <cfRule type="cellIs" dxfId="8" priority="1789" operator="greaterThan">
      <formula>50.05</formula>
    </cfRule>
  </conditionalFormatting>
  <conditionalFormatting sqref="C87">
    <cfRule type="cellIs" dxfId="7" priority="1790" operator="lessThan">
      <formula>49.85</formula>
    </cfRule>
  </conditionalFormatting>
  <conditionalFormatting sqref="C87">
    <cfRule type="cellIs" dxfId="8" priority="1791" operator="greaterThan">
      <formula>50.05</formula>
    </cfRule>
  </conditionalFormatting>
  <conditionalFormatting sqref="C88">
    <cfRule type="cellIs" dxfId="7" priority="1792" operator="lessThan">
      <formula>49.85</formula>
    </cfRule>
  </conditionalFormatting>
  <conditionalFormatting sqref="C88">
    <cfRule type="cellIs" dxfId="8" priority="1793" operator="greaterThan">
      <formula>50.05</formula>
    </cfRule>
  </conditionalFormatting>
  <conditionalFormatting sqref="C89">
    <cfRule type="cellIs" dxfId="7" priority="1794" operator="lessThan">
      <formula>49.85</formula>
    </cfRule>
  </conditionalFormatting>
  <conditionalFormatting sqref="C89">
    <cfRule type="cellIs" dxfId="8" priority="1795" operator="greaterThan">
      <formula>50.05</formula>
    </cfRule>
  </conditionalFormatting>
  <conditionalFormatting sqref="C90">
    <cfRule type="cellIs" dxfId="7" priority="1796" operator="lessThan">
      <formula>49.85</formula>
    </cfRule>
  </conditionalFormatting>
  <conditionalFormatting sqref="C90">
    <cfRule type="cellIs" dxfId="8" priority="1797" operator="greaterThan">
      <formula>50.05</formula>
    </cfRule>
  </conditionalFormatting>
  <conditionalFormatting sqref="C91">
    <cfRule type="cellIs" dxfId="7" priority="1798" operator="lessThan">
      <formula>49.85</formula>
    </cfRule>
  </conditionalFormatting>
  <conditionalFormatting sqref="C91">
    <cfRule type="cellIs" dxfId="8" priority="1799" operator="greaterThan">
      <formula>50.05</formula>
    </cfRule>
  </conditionalFormatting>
  <conditionalFormatting sqref="C92">
    <cfRule type="cellIs" dxfId="7" priority="1800" operator="lessThan">
      <formula>49.85</formula>
    </cfRule>
  </conditionalFormatting>
  <conditionalFormatting sqref="C92">
    <cfRule type="cellIs" dxfId="8" priority="1801" operator="greaterThan">
      <formula>50.05</formula>
    </cfRule>
  </conditionalFormatting>
  <conditionalFormatting sqref="C93">
    <cfRule type="cellIs" dxfId="7" priority="1802" operator="lessThan">
      <formula>49.85</formula>
    </cfRule>
  </conditionalFormatting>
  <conditionalFormatting sqref="C93">
    <cfRule type="cellIs" dxfId="8" priority="1803" operator="greaterThan">
      <formula>50.05</formula>
    </cfRule>
  </conditionalFormatting>
  <conditionalFormatting sqref="C94">
    <cfRule type="cellIs" dxfId="7" priority="1804" operator="lessThan">
      <formula>49.85</formula>
    </cfRule>
  </conditionalFormatting>
  <conditionalFormatting sqref="C94">
    <cfRule type="cellIs" dxfId="8" priority="1805" operator="greaterThan">
      <formula>50.05</formula>
    </cfRule>
  </conditionalFormatting>
  <conditionalFormatting sqref="C95">
    <cfRule type="cellIs" dxfId="7" priority="1806" operator="lessThan">
      <formula>49.85</formula>
    </cfRule>
  </conditionalFormatting>
  <conditionalFormatting sqref="C95">
    <cfRule type="cellIs" dxfId="8" priority="1807" operator="greaterThan">
      <formula>50.05</formula>
    </cfRule>
  </conditionalFormatting>
  <conditionalFormatting sqref="C96">
    <cfRule type="cellIs" dxfId="7" priority="1808" operator="lessThan">
      <formula>49.85</formula>
    </cfRule>
  </conditionalFormatting>
  <conditionalFormatting sqref="C96">
    <cfRule type="cellIs" dxfId="8" priority="1809" operator="greaterThan">
      <formula>50.05</formula>
    </cfRule>
  </conditionalFormatting>
  <conditionalFormatting sqref="C97">
    <cfRule type="cellIs" dxfId="7" priority="1810" operator="lessThan">
      <formula>49.85</formula>
    </cfRule>
  </conditionalFormatting>
  <conditionalFormatting sqref="C97">
    <cfRule type="cellIs" dxfId="8" priority="1811" operator="greaterThan">
      <formula>50.05</formula>
    </cfRule>
  </conditionalFormatting>
  <conditionalFormatting sqref="C98">
    <cfRule type="cellIs" dxfId="7" priority="1812" operator="lessThan">
      <formula>49.85</formula>
    </cfRule>
  </conditionalFormatting>
  <conditionalFormatting sqref="C98">
    <cfRule type="cellIs" dxfId="8" priority="1813" operator="greaterThan">
      <formula>50.05</formula>
    </cfRule>
  </conditionalFormatting>
  <conditionalFormatting sqref="C99">
    <cfRule type="cellIs" dxfId="7" priority="1814" operator="lessThan">
      <formula>49.85</formula>
    </cfRule>
  </conditionalFormatting>
  <conditionalFormatting sqref="C99">
    <cfRule type="cellIs" dxfId="8" priority="1815" operator="greaterThan">
      <formula>50.05</formula>
    </cfRule>
  </conditionalFormatting>
  <conditionalFormatting sqref="C100">
    <cfRule type="cellIs" dxfId="7" priority="1816" operator="lessThan">
      <formula>49.85</formula>
    </cfRule>
  </conditionalFormatting>
  <conditionalFormatting sqref="C100">
    <cfRule type="cellIs" dxfId="8" priority="1817" operator="greaterThan">
      <formula>50.05</formula>
    </cfRule>
  </conditionalFormatting>
  <conditionalFormatting sqref="C101">
    <cfRule type="cellIs" dxfId="7" priority="1818" operator="lessThan">
      <formula>49.85</formula>
    </cfRule>
  </conditionalFormatting>
  <conditionalFormatting sqref="C101">
    <cfRule type="cellIs" dxfId="8" priority="1819" operator="greaterThan">
      <formula>50.05</formula>
    </cfRule>
  </conditionalFormatting>
  <conditionalFormatting sqref="C102">
    <cfRule type="cellIs" dxfId="7" priority="1820" operator="lessThan">
      <formula>49.85</formula>
    </cfRule>
  </conditionalFormatting>
  <conditionalFormatting sqref="C102">
    <cfRule type="cellIs" dxfId="8" priority="1821" operator="greaterThan">
      <formula>50.05</formula>
    </cfRule>
  </conditionalFormatting>
  <conditionalFormatting sqref="C103">
    <cfRule type="cellIs" dxfId="7" priority="1822" operator="lessThan">
      <formula>49.85</formula>
    </cfRule>
  </conditionalFormatting>
  <conditionalFormatting sqref="C103">
    <cfRule type="cellIs" dxfId="8" priority="1823" operator="greaterThan">
      <formula>50.05</formula>
    </cfRule>
  </conditionalFormatting>
  <conditionalFormatting sqref="L8">
    <cfRule type="cellIs" dxfId="2" priority="1824" operator="greaterThan">
      <formula>0</formula>
    </cfRule>
  </conditionalFormatting>
  <conditionalFormatting sqref="O8">
    <cfRule type="cellIs" dxfId="2" priority="1825" operator="greaterThan">
      <formula>0</formula>
    </cfRule>
  </conditionalFormatting>
  <conditionalFormatting sqref="O8">
    <cfRule type="cellIs" dxfId="2" priority="1826" operator="greaterThan">
      <formula>0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8671875" outlineLevelRow="0" outlineLevelCol="0"/>
  <cols>
    <col min="18" max="18" width="10.71" customWidth="true" style="0"/>
    <col min="25" max="25" width="11.86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7"/>
      <c r="Q1" s="7"/>
      <c r="R1" s="8"/>
      <c r="S1" s="9"/>
      <c r="T1" s="9"/>
      <c r="U1" s="9"/>
      <c r="V1" s="9"/>
      <c r="W1" s="9"/>
      <c r="X1" s="9"/>
      <c r="Y1" s="2"/>
      <c r="Z1" s="2"/>
      <c r="AA1" s="10" t="s">
        <v>2</v>
      </c>
      <c r="AB1" s="11">
        <f>$AA$107</f>
        <v>-0.012106298487</v>
      </c>
      <c r="AC1" s="12" t="s">
        <v>3</v>
      </c>
      <c r="AD1" s="13"/>
      <c r="AE1" s="14"/>
      <c r="AF1" s="15"/>
      <c r="AG1" s="16"/>
      <c r="AH1" s="17"/>
    </row>
    <row r="2" spans="1:37" customHeight="1" ht="21">
      <c r="A2" s="18">
        <v>277.22</v>
      </c>
      <c r="B2" s="19"/>
      <c r="C2" s="20">
        <v>800</v>
      </c>
      <c r="D2" s="21"/>
      <c r="E2" s="21"/>
      <c r="F2" s="21"/>
      <c r="G2" s="21"/>
      <c r="H2" s="21"/>
      <c r="I2" s="21"/>
      <c r="J2" s="22">
        <v>0</v>
      </c>
      <c r="K2" s="22"/>
      <c r="L2" s="22">
        <v>52500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 t="s">
        <v>4</v>
      </c>
      <c r="AA2" s="23"/>
      <c r="AB2" s="23"/>
      <c r="AC2" s="23"/>
      <c r="AD2" s="24"/>
      <c r="AE2" s="25"/>
      <c r="AF2" s="26"/>
      <c r="AG2" s="27"/>
      <c r="AH2" s="17"/>
    </row>
    <row r="3" spans="1:37" customHeight="1" ht="23.25">
      <c r="A3" s="28"/>
      <c r="B3" s="19"/>
      <c r="C3" s="19"/>
      <c r="D3" s="19"/>
      <c r="E3" s="19"/>
      <c r="F3" s="19"/>
      <c r="G3" s="29"/>
      <c r="H3" s="29"/>
      <c r="I3" s="29"/>
      <c r="J3" s="29">
        <v>0.75</v>
      </c>
      <c r="K3" s="29"/>
      <c r="L3" s="29">
        <v>2.5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 t="s">
        <v>5</v>
      </c>
      <c r="AA3" s="30"/>
      <c r="AB3" s="30"/>
      <c r="AC3" s="30"/>
      <c r="AD3" s="31"/>
      <c r="AE3" s="25"/>
      <c r="AF3" s="26"/>
      <c r="AG3" s="27"/>
      <c r="AH3" s="17"/>
    </row>
    <row r="4" spans="1:37" customHeight="1" ht="22.5">
      <c r="A4" s="32" t="s">
        <v>6</v>
      </c>
      <c r="B4" s="33" t="s">
        <v>62</v>
      </c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">
        <v>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  <c r="AE4" s="39"/>
      <c r="AF4" s="40"/>
      <c r="AG4" s="41"/>
      <c r="AH4" s="17"/>
    </row>
    <row r="5" spans="1:37" customHeight="1" ht="15.75">
      <c r="A5" s="42"/>
      <c r="B5" s="43"/>
      <c r="C5" s="43"/>
      <c r="D5" s="43" t="s">
        <v>9</v>
      </c>
      <c r="E5" s="43"/>
      <c r="F5" s="43"/>
      <c r="G5" s="44"/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44"/>
      <c r="Q5" s="44"/>
      <c r="R5" s="44"/>
      <c r="S5" s="44" t="s">
        <v>9</v>
      </c>
      <c r="T5" s="44" t="s">
        <v>9</v>
      </c>
      <c r="U5" s="44" t="s">
        <v>9</v>
      </c>
      <c r="V5" s="44" t="s">
        <v>9</v>
      </c>
      <c r="W5" s="44" t="s">
        <v>9</v>
      </c>
      <c r="X5" s="44" t="s">
        <v>9</v>
      </c>
      <c r="Y5" s="44"/>
      <c r="Z5" s="44"/>
      <c r="AA5" s="44"/>
      <c r="AB5" s="44"/>
      <c r="AC5" s="45"/>
      <c r="AE5" s="17"/>
      <c r="AF5" s="46" t="s">
        <v>10</v>
      </c>
      <c r="AG5" s="47" t="s">
        <v>11</v>
      </c>
      <c r="AH5" s="48" t="s">
        <v>12</v>
      </c>
    </row>
    <row r="6" spans="1:37" customHeight="1" ht="15">
      <c r="A6" s="49" t="s">
        <v>13</v>
      </c>
      <c r="B6" s="50" t="s">
        <v>14</v>
      </c>
      <c r="C6" s="50" t="s">
        <v>15</v>
      </c>
      <c r="D6" s="50" t="s">
        <v>10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>
        <v>12</v>
      </c>
      <c r="T6" s="50">
        <v>15</v>
      </c>
      <c r="U6" s="50">
        <v>20</v>
      </c>
      <c r="V6" s="50" t="s">
        <v>27</v>
      </c>
      <c r="W6" s="50" t="s">
        <v>27</v>
      </c>
      <c r="X6" s="50" t="s">
        <v>27</v>
      </c>
      <c r="Y6" s="50" t="s">
        <v>27</v>
      </c>
      <c r="Z6" s="51" t="s">
        <v>28</v>
      </c>
      <c r="AA6" s="50" t="s">
        <v>29</v>
      </c>
      <c r="AB6" s="50" t="s">
        <v>30</v>
      </c>
      <c r="AC6" s="52" t="s">
        <v>31</v>
      </c>
      <c r="AD6" s="53"/>
      <c r="AE6" s="17"/>
      <c r="AF6" s="54">
        <v>51.5</v>
      </c>
      <c r="AG6" s="55">
        <v>0</v>
      </c>
      <c r="AH6" s="56">
        <v>0</v>
      </c>
    </row>
    <row r="7" spans="1:37" customHeight="1" ht="15">
      <c r="A7" s="57" t="s">
        <v>32</v>
      </c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8" t="s">
        <v>40</v>
      </c>
      <c r="K7" s="58" t="s">
        <v>40</v>
      </c>
      <c r="L7" s="58" t="s">
        <v>41</v>
      </c>
      <c r="M7" s="58" t="s">
        <v>42</v>
      </c>
      <c r="N7" s="58" t="s">
        <v>42</v>
      </c>
      <c r="O7" s="58" t="s">
        <v>43</v>
      </c>
      <c r="P7" s="58" t="s">
        <v>44</v>
      </c>
      <c r="Q7" s="58" t="s">
        <v>45</v>
      </c>
      <c r="R7" s="58" t="s">
        <v>46</v>
      </c>
      <c r="S7" s="58" t="s">
        <v>47</v>
      </c>
      <c r="T7" s="58" t="s">
        <v>47</v>
      </c>
      <c r="U7" s="58" t="s">
        <v>47</v>
      </c>
      <c r="V7" s="58" t="s">
        <v>48</v>
      </c>
      <c r="W7" s="58" t="s">
        <v>49</v>
      </c>
      <c r="X7" s="58" t="s">
        <v>50</v>
      </c>
      <c r="Y7" s="58" t="s">
        <v>46</v>
      </c>
      <c r="Z7" s="58" t="s">
        <v>51</v>
      </c>
      <c r="AA7" s="58" t="s">
        <v>46</v>
      </c>
      <c r="AB7" s="58" t="s">
        <v>46</v>
      </c>
      <c r="AC7" s="59" t="s">
        <v>46</v>
      </c>
      <c r="AD7" s="60"/>
      <c r="AE7" s="17"/>
      <c r="AF7" s="54">
        <f>ROUND((AF6-0.01),2)</f>
        <v>51.49</v>
      </c>
      <c r="AG7" s="55">
        <v>0</v>
      </c>
      <c r="AH7" s="56">
        <v>0</v>
      </c>
    </row>
    <row r="8" spans="1:37" customHeight="1" ht="15.85">
      <c r="A8" s="61">
        <v>0</v>
      </c>
      <c r="B8" s="62">
        <v>0.0104166666666667</v>
      </c>
      <c r="C8" s="63">
        <v>50.04</v>
      </c>
      <c r="D8" s="64">
        <f>ROUND(C8,2)</f>
        <v>50.04</v>
      </c>
      <c r="E8" s="65">
        <v>55.44</v>
      </c>
      <c r="F8" s="66">
        <v>0</v>
      </c>
      <c r="G8" s="67">
        <v>0</v>
      </c>
      <c r="H8" s="68">
        <f>MAX(G8,-0.12*F8)</f>
        <v>0</v>
      </c>
      <c r="I8" s="68">
        <f>IF(ABS(F8)&lt;=10,0.5,IF(ABS(F8)&lt;=25,1,IF(ABS(F8)&lt;=100,2,10)))</f>
        <v>0.5</v>
      </c>
      <c r="J8" s="69">
        <f>IF(G8&lt;-I8,1,0)</f>
        <v>0</v>
      </c>
      <c r="K8" s="69"/>
      <c r="L8" s="70">
        <f>IF(OR(K8=12,K8=24,K8=36,K8=48,K8=60,K8=72,K8=84,K8=96),1,0)</f>
        <v>0</v>
      </c>
      <c r="M8" s="70">
        <f>IF(G8&gt;I8,1,0)</f>
        <v>0</v>
      </c>
      <c r="N8" s="70"/>
      <c r="O8" s="70">
        <f>IF(OR(N8=12,N8=24,N8=36,N8=48,N8=60,N8=72,N8=84,N8=96),1,0)</f>
        <v>0</v>
      </c>
      <c r="P8" s="71">
        <f>L8+O8</f>
        <v>0</v>
      </c>
      <c r="Q8" s="72">
        <f>P8*ABS(R8)*0.1</f>
        <v>0</v>
      </c>
      <c r="R8" s="73">
        <f>H8*E8/40000</f>
        <v>0</v>
      </c>
      <c r="S8" s="65">
        <f>MIN($S$6/100*F8,150)</f>
        <v>0</v>
      </c>
      <c r="T8" s="65">
        <f>MIN($T$6/100*F8,200)</f>
        <v>0</v>
      </c>
      <c r="U8" s="65">
        <f>MIN($U$6/100*F8,250)</f>
        <v>0</v>
      </c>
      <c r="V8" s="65">
        <v>0.2</v>
      </c>
      <c r="W8" s="65">
        <v>0.2</v>
      </c>
      <c r="X8" s="65">
        <v>0.6</v>
      </c>
      <c r="Y8" s="73">
        <f>IF(AND(D8&lt;49.85,G8&gt;0),$C$2*ABS(G8)/40000,(SUMPRODUCT(--(G8&gt;$S8:$U8),(G8-$S8:$U8),($V8:$X8)))*E8/40000)</f>
        <v>0</v>
      </c>
      <c r="Z8" s="73">
        <f>IF(AND(C8&gt;=50.1,G8&lt;0),($A$2)*ABS(G8)/40000,0)</f>
        <v>0</v>
      </c>
      <c r="AA8" s="73">
        <f>R8+Y8+Z8</f>
        <v>0</v>
      </c>
      <c r="AB8" s="69">
        <f>IF(AA8&gt;=0,AA8,"")</f>
        <v>0</v>
      </c>
      <c r="AC8" s="74" t="str">
        <f>IF(AA8&lt;0,AA8,"")</f>
        <v/>
      </c>
      <c r="AD8" s="75"/>
      <c r="AE8" s="17"/>
      <c r="AF8" s="54">
        <f>ROUND((AF7-0.01),2)</f>
        <v>51.48</v>
      </c>
      <c r="AG8" s="55">
        <v>0</v>
      </c>
      <c r="AH8" s="56">
        <v>0</v>
      </c>
    </row>
    <row r="9" spans="1:37" customHeight="1" ht="15.85">
      <c r="A9" s="76">
        <v>0.0104166666666667</v>
      </c>
      <c r="B9" s="77">
        <v>0.0208333333333333</v>
      </c>
      <c r="C9" s="78">
        <v>50.01</v>
      </c>
      <c r="D9" s="79">
        <f>ROUND(C9,2)</f>
        <v>50.01</v>
      </c>
      <c r="E9" s="65">
        <v>221.78</v>
      </c>
      <c r="F9" s="66">
        <v>0</v>
      </c>
      <c r="G9" s="80">
        <v>0</v>
      </c>
      <c r="H9" s="68">
        <f>MAX(G9,-0.12*F9)</f>
        <v>0</v>
      </c>
      <c r="I9" s="68">
        <f>IF(ABS(F9)&lt;=10,0.5,IF(ABS(F9)&lt;=25,1,IF(ABS(F9)&lt;=100,2,10)))</f>
        <v>0.5</v>
      </c>
      <c r="J9" s="69">
        <f>IF(G9&lt;-I9,1,0)</f>
        <v>0</v>
      </c>
      <c r="K9" s="69">
        <f>IF(J9=J8,J9+K8,0)</f>
        <v>0</v>
      </c>
      <c r="L9" s="70">
        <f>IF(OR(K9=12,K9=24,K9=36,K9=48,K9=60,K9=72,K9=84,K9=96),1,0)</f>
        <v>0</v>
      </c>
      <c r="M9" s="70">
        <f>IF(G9&gt;I9,1,0)</f>
        <v>0</v>
      </c>
      <c r="N9" s="70">
        <f>IF(M9=M8,M9+N8,0)</f>
        <v>0</v>
      </c>
      <c r="O9" s="70">
        <f>IF(OR(N9=12,N9=24,N9=36,N9=48,N9=60,N9=72,N9=84,N9=96),1,0)</f>
        <v>0</v>
      </c>
      <c r="P9" s="71">
        <f>L9+O9</f>
        <v>0</v>
      </c>
      <c r="Q9" s="72">
        <f>P9*ABS(R9)*0.1</f>
        <v>0</v>
      </c>
      <c r="R9" s="73">
        <f>H9*E9/40000</f>
        <v>0</v>
      </c>
      <c r="S9" s="65">
        <f>MIN($S$6/100*F9,150)</f>
        <v>0</v>
      </c>
      <c r="T9" s="65">
        <f>MIN($T$6/100*F9,200)</f>
        <v>0</v>
      </c>
      <c r="U9" s="65">
        <f>MIN($U$6/100*F9,250)</f>
        <v>0</v>
      </c>
      <c r="V9" s="65">
        <v>0.2</v>
      </c>
      <c r="W9" s="65">
        <v>0.2</v>
      </c>
      <c r="X9" s="65">
        <v>0.6</v>
      </c>
      <c r="Y9" s="81">
        <f>IF(AND(D9&lt;49.85,G9&gt;0),$C$2*ABS(G9)/40000,(SUMPRODUCT(--(G9&gt;$S9:$U9),(G9-$S9:$U9),($V9:$X9)))*E9/40000)</f>
        <v>0</v>
      </c>
      <c r="Z9" s="73">
        <f>IF(AND(C9&gt;=50.1,G9&lt;0),($A$2)*ABS(G9)/40000,0)</f>
        <v>0</v>
      </c>
      <c r="AA9" s="73">
        <f>R9+Y9+Z9</f>
        <v>0</v>
      </c>
      <c r="AB9" s="148">
        <f>IF(AA9&gt;=0,AA9,"")</f>
        <v>0</v>
      </c>
      <c r="AC9" s="82" t="str">
        <f>IF(AA9&lt;0,AA9,"")</f>
        <v/>
      </c>
      <c r="AD9" s="83"/>
      <c r="AE9" s="17"/>
      <c r="AF9" s="54">
        <f>ROUND((AF8-0.01),2)</f>
        <v>51.47</v>
      </c>
      <c r="AG9" s="55">
        <v>0</v>
      </c>
      <c r="AH9" s="56">
        <v>0</v>
      </c>
    </row>
    <row r="10" spans="1:37" customHeight="1" ht="15.85">
      <c r="A10" s="76">
        <v>0.0208333333333333</v>
      </c>
      <c r="B10" s="77">
        <v>0.03125</v>
      </c>
      <c r="C10" s="78">
        <v>49.99</v>
      </c>
      <c r="D10" s="79">
        <f>ROUND(C10,2)</f>
        <v>49.99</v>
      </c>
      <c r="E10" s="65">
        <v>309.89</v>
      </c>
      <c r="F10" s="66">
        <v>0</v>
      </c>
      <c r="G10" s="80">
        <v>0</v>
      </c>
      <c r="H10" s="68">
        <f>MAX(G10,-0.12*F10)</f>
        <v>0</v>
      </c>
      <c r="I10" s="68">
        <f>IF(ABS(F10)&lt;=10,0.5,IF(ABS(F10)&lt;=25,1,IF(ABS(F10)&lt;=100,2,10)))</f>
        <v>0.5</v>
      </c>
      <c r="J10" s="69">
        <f>IF(G10&lt;-I10,1,0)</f>
        <v>0</v>
      </c>
      <c r="K10" s="69">
        <f>IF(J10=J9,K9+J10,0)</f>
        <v>0</v>
      </c>
      <c r="L10" s="70">
        <f>IF(OR(K10=12,K10=24,K10=36,K10=48,K10=60,K10=72,K10=84,K10=96),1,0)</f>
        <v>0</v>
      </c>
      <c r="M10" s="70">
        <f>IF(G10&gt;I10,1,0)</f>
        <v>0</v>
      </c>
      <c r="N10" s="70">
        <f>IF(M10=M9,N9+M10,0)</f>
        <v>0</v>
      </c>
      <c r="O10" s="70">
        <f>IF(OR(N10=12,N10=24,N10=36,N10=48,N10=60,N10=72,N10=84,N10=96),1,0)</f>
        <v>0</v>
      </c>
      <c r="P10" s="71">
        <f>L10+O10</f>
        <v>0</v>
      </c>
      <c r="Q10" s="72">
        <f>P10*ABS(R10)*0.1</f>
        <v>0</v>
      </c>
      <c r="R10" s="73">
        <f>H10*E10/40000</f>
        <v>0</v>
      </c>
      <c r="S10" s="65">
        <f>MIN($S$6/100*F10,150)</f>
        <v>0</v>
      </c>
      <c r="T10" s="65">
        <f>MIN($T$6/100*F10,200)</f>
        <v>0</v>
      </c>
      <c r="U10" s="65">
        <f>MIN($U$6/100*F10,250)</f>
        <v>0</v>
      </c>
      <c r="V10" s="65">
        <v>0.2</v>
      </c>
      <c r="W10" s="65">
        <v>0.2</v>
      </c>
      <c r="X10" s="65">
        <v>0.6</v>
      </c>
      <c r="Y10" s="81">
        <f>IF(AND(D10&lt;49.85,G10&gt;0),$C$2*ABS(G10)/40000,(SUMPRODUCT(--(G10&gt;$S10:$U10),(G10-$S10:$U10),($V10:$X10)))*E10/40000)</f>
        <v>0</v>
      </c>
      <c r="Z10" s="73">
        <f>IF(AND(C10&gt;=50.1,G10&lt;0),($A$2)*ABS(G10)/40000,0)</f>
        <v>0</v>
      </c>
      <c r="AA10" s="73">
        <f>R10+Y10+Z10</f>
        <v>0</v>
      </c>
      <c r="AB10" s="148">
        <f>IF(AA10&gt;=0,AA10,"")</f>
        <v>0</v>
      </c>
      <c r="AC10" s="82" t="str">
        <f>IF(AA10&lt;0,AA10,"")</f>
        <v/>
      </c>
      <c r="AD10" s="83"/>
      <c r="AE10" s="17"/>
      <c r="AF10" s="54">
        <f>ROUND((AF9-0.01),2)</f>
        <v>51.46</v>
      </c>
      <c r="AG10" s="55">
        <v>0</v>
      </c>
      <c r="AH10" s="56">
        <v>0</v>
      </c>
    </row>
    <row r="11" spans="1:37" customHeight="1" ht="15.85">
      <c r="A11" s="76">
        <v>0.03125</v>
      </c>
      <c r="B11" s="77">
        <v>0.0416666666666667</v>
      </c>
      <c r="C11" s="78">
        <v>50</v>
      </c>
      <c r="D11" s="79">
        <f>ROUND(C11,2)</f>
        <v>50</v>
      </c>
      <c r="E11" s="65">
        <v>277.22</v>
      </c>
      <c r="F11" s="66">
        <v>0</v>
      </c>
      <c r="G11" s="80">
        <v>0</v>
      </c>
      <c r="H11" s="68">
        <f>MAX(G11,-0.12*F11)</f>
        <v>0</v>
      </c>
      <c r="I11" s="68">
        <f>IF(ABS(F11)&lt;=10,0.5,IF(ABS(F11)&lt;=25,1,IF(ABS(F11)&lt;=100,2,10)))</f>
        <v>0.5</v>
      </c>
      <c r="J11" s="69">
        <f>IF(G11&lt;-I11,1,0)</f>
        <v>0</v>
      </c>
      <c r="K11" s="69">
        <f>IF(J11=J10,K10+J11,0)</f>
        <v>0</v>
      </c>
      <c r="L11" s="70">
        <f>IF(OR(K11=12,K11=24,K11=36,K11=48,K11=60,K11=72,K11=84,K11=96),1,0)</f>
        <v>0</v>
      </c>
      <c r="M11" s="70">
        <f>IF(G11&gt;I11,1,0)</f>
        <v>0</v>
      </c>
      <c r="N11" s="70">
        <f>IF(M11=M10,N10+M11,0)</f>
        <v>0</v>
      </c>
      <c r="O11" s="70">
        <f>IF(OR(N11=12,N11=24,N11=36,N11=48,N11=60,N11=72,N11=84,N11=96),1,0)</f>
        <v>0</v>
      </c>
      <c r="P11" s="71">
        <f>L11+O11</f>
        <v>0</v>
      </c>
      <c r="Q11" s="72">
        <f>P11*ABS(R11)*0.1</f>
        <v>0</v>
      </c>
      <c r="R11" s="73">
        <f>H11*E11/40000</f>
        <v>0</v>
      </c>
      <c r="S11" s="65">
        <f>MIN($S$6/100*F11,150)</f>
        <v>0</v>
      </c>
      <c r="T11" s="65">
        <f>MIN($T$6/100*F11,200)</f>
        <v>0</v>
      </c>
      <c r="U11" s="65">
        <f>MIN($U$6/100*F11,250)</f>
        <v>0</v>
      </c>
      <c r="V11" s="65">
        <v>0.2</v>
      </c>
      <c r="W11" s="65">
        <v>0.2</v>
      </c>
      <c r="X11" s="65">
        <v>0.6</v>
      </c>
      <c r="Y11" s="81">
        <f>IF(AND(D11&lt;49.85,G11&gt;0),$C$2*ABS(G11)/40000,(SUMPRODUCT(--(G11&gt;$S11:$U11),(G11-$S11:$U11),($V11:$X11)))*E11/40000)</f>
        <v>0</v>
      </c>
      <c r="Z11" s="73">
        <f>IF(AND(C11&gt;=50.1,G11&lt;0),($A$2)*ABS(G11)/40000,0)</f>
        <v>0</v>
      </c>
      <c r="AA11" s="73">
        <f>R11+Y11+Z11</f>
        <v>0</v>
      </c>
      <c r="AB11" s="148">
        <f>IF(AA11&gt;=0,AA11,"")</f>
        <v>0</v>
      </c>
      <c r="AC11" s="82" t="str">
        <f>IF(AA11&lt;0,AA11,"")</f>
        <v/>
      </c>
      <c r="AD11" s="83"/>
      <c r="AE11" s="17"/>
      <c r="AF11" s="54">
        <f>ROUND((AF10-0.01),2)</f>
        <v>51.45</v>
      </c>
      <c r="AG11" s="55">
        <v>0</v>
      </c>
      <c r="AH11" s="56">
        <v>0</v>
      </c>
      <c r="AJ11" s="84">
        <v>-21</v>
      </c>
      <c r="AK11" s="85">
        <f>IF(OR(AJ11&lt;-20,AJ11&gt;20),1,0)</f>
        <v>1</v>
      </c>
    </row>
    <row r="12" spans="1:37" customHeight="1" ht="15.85">
      <c r="A12" s="76">
        <v>0.0416666666666667</v>
      </c>
      <c r="B12" s="77">
        <v>0.0520833333333334</v>
      </c>
      <c r="C12" s="78">
        <v>49.96</v>
      </c>
      <c r="D12" s="79">
        <f>ROUND(C12,2)</f>
        <v>49.96</v>
      </c>
      <c r="E12" s="65">
        <v>407.92</v>
      </c>
      <c r="F12" s="66">
        <v>0</v>
      </c>
      <c r="G12" s="80">
        <v>0</v>
      </c>
      <c r="H12" s="68">
        <f>MAX(G12,-0.12*F12)</f>
        <v>0</v>
      </c>
      <c r="I12" s="68">
        <f>IF(ABS(F12)&lt;=10,0.5,IF(ABS(F12)&lt;=25,1,IF(ABS(F12)&lt;=100,2,10)))</f>
        <v>0.5</v>
      </c>
      <c r="J12" s="69">
        <f>IF(G12&lt;-I12,1,0)</f>
        <v>0</v>
      </c>
      <c r="K12" s="69">
        <f>IF(J12=J11,K11+J12,0)</f>
        <v>0</v>
      </c>
      <c r="L12" s="70">
        <f>IF(OR(K12=12,K12=24,K12=36,K12=48,K12=60,K12=72,K12=84,K12=96),1,0)</f>
        <v>0</v>
      </c>
      <c r="M12" s="70">
        <f>IF(G12&gt;I12,1,0)</f>
        <v>0</v>
      </c>
      <c r="N12" s="70">
        <f>IF(M12=M11,N11+M12,0)</f>
        <v>0</v>
      </c>
      <c r="O12" s="70">
        <f>IF(OR(N12=12,N12=24,N12=36,N12=48,N12=60,N12=72,N12=84,N12=96),1,0)</f>
        <v>0</v>
      </c>
      <c r="P12" s="71">
        <f>L12+O12</f>
        <v>0</v>
      </c>
      <c r="Q12" s="72">
        <f>P12*ABS(R12)*0.1</f>
        <v>0</v>
      </c>
      <c r="R12" s="73">
        <f>H12*E12/40000</f>
        <v>0</v>
      </c>
      <c r="S12" s="65">
        <f>MIN($S$6/100*F12,150)</f>
        <v>0</v>
      </c>
      <c r="T12" s="65">
        <f>MIN($T$6/100*F12,200)</f>
        <v>0</v>
      </c>
      <c r="U12" s="65">
        <f>MIN($U$6/100*F12,250)</f>
        <v>0</v>
      </c>
      <c r="V12" s="65">
        <v>0.2</v>
      </c>
      <c r="W12" s="65">
        <v>0.2</v>
      </c>
      <c r="X12" s="65">
        <v>0.6</v>
      </c>
      <c r="Y12" s="81">
        <f>IF(AND(D12&lt;49.85,G12&gt;0),$C$2*ABS(G12)/40000,(SUMPRODUCT(--(G12&gt;$S12:$U12),(G12-$S12:$U12),($V12:$X12)))*E12/40000)</f>
        <v>0</v>
      </c>
      <c r="Z12" s="73">
        <f>IF(AND(C12&gt;=50.1,G12&lt;0),($A$2)*ABS(G12)/40000,0)</f>
        <v>0</v>
      </c>
      <c r="AA12" s="73">
        <f>R12+Y12+Z12</f>
        <v>0</v>
      </c>
      <c r="AB12" s="148">
        <f>IF(AA12&gt;=0,AA12,"")</f>
        <v>0</v>
      </c>
      <c r="AC12" s="82" t="str">
        <f>IF(AA12&lt;0,AA12,"")</f>
        <v/>
      </c>
      <c r="AD12" s="83"/>
      <c r="AE12" s="17"/>
      <c r="AF12" s="54">
        <f>ROUND((AF11-0.01),2)</f>
        <v>51.44</v>
      </c>
      <c r="AG12" s="55">
        <v>0</v>
      </c>
      <c r="AH12" s="56">
        <v>0</v>
      </c>
      <c r="AJ12" s="86" t="s">
        <v>52</v>
      </c>
      <c r="AK12" s="87"/>
    </row>
    <row r="13" spans="1:37" customHeight="1" ht="15.85">
      <c r="A13" s="76">
        <v>0.0520833333333333</v>
      </c>
      <c r="B13" s="77">
        <v>0.0625</v>
      </c>
      <c r="C13" s="78">
        <v>49.98</v>
      </c>
      <c r="D13" s="79">
        <f>ROUND(C13,2)</f>
        <v>49.98</v>
      </c>
      <c r="E13" s="65">
        <v>342.57</v>
      </c>
      <c r="F13" s="66">
        <v>0</v>
      </c>
      <c r="G13" s="80">
        <v>0</v>
      </c>
      <c r="H13" s="68">
        <f>MAX(G13,-0.12*F13)</f>
        <v>0</v>
      </c>
      <c r="I13" s="68">
        <f>IF(ABS(F13)&lt;=10,0.5,IF(ABS(F13)&lt;=25,1,IF(ABS(F13)&lt;=100,2,10)))</f>
        <v>0.5</v>
      </c>
      <c r="J13" s="69">
        <f>IF(G13&lt;-I13,1,0)</f>
        <v>0</v>
      </c>
      <c r="K13" s="69">
        <f>IF(J13=J12,K12+J13,0)</f>
        <v>0</v>
      </c>
      <c r="L13" s="70">
        <f>IF(OR(K13=12,K13=24,K13=36,K13=48,K13=60,K13=72,K13=84,K13=96),1,0)</f>
        <v>0</v>
      </c>
      <c r="M13" s="70">
        <f>IF(G13&gt;I13,1,0)</f>
        <v>0</v>
      </c>
      <c r="N13" s="70">
        <f>IF(M13=M12,N12+M13,0)</f>
        <v>0</v>
      </c>
      <c r="O13" s="70">
        <f>IF(OR(N13=12,N13=24,N13=36,N13=48,N13=60,N13=72,N13=84,N13=96),1,0)</f>
        <v>0</v>
      </c>
      <c r="P13" s="71">
        <f>L13+O13</f>
        <v>0</v>
      </c>
      <c r="Q13" s="72">
        <f>P13*ABS(R13)*0.1</f>
        <v>0</v>
      </c>
      <c r="R13" s="73">
        <f>H13*E13/40000</f>
        <v>0</v>
      </c>
      <c r="S13" s="65">
        <f>MIN($S$6/100*F13,150)</f>
        <v>0</v>
      </c>
      <c r="T13" s="65">
        <f>MIN($T$6/100*F13,200)</f>
        <v>0</v>
      </c>
      <c r="U13" s="65">
        <f>MIN($U$6/100*F13,250)</f>
        <v>0</v>
      </c>
      <c r="V13" s="65">
        <v>0.2</v>
      </c>
      <c r="W13" s="65">
        <v>0.2</v>
      </c>
      <c r="X13" s="65">
        <v>0.6</v>
      </c>
      <c r="Y13" s="81">
        <f>IF(AND(D13&lt;49.85,G13&gt;0),$C$2*ABS(G13)/40000,(SUMPRODUCT(--(G13&gt;$S13:$U13),(G13-$S13:$U13),($V13:$X13)))*E13/40000)</f>
        <v>0</v>
      </c>
      <c r="Z13" s="73">
        <f>IF(AND(C13&gt;=50.1,G13&lt;0),($A$2)*ABS(G13)/40000,0)</f>
        <v>0</v>
      </c>
      <c r="AA13" s="73">
        <f>R13+Y13+Z13</f>
        <v>0</v>
      </c>
      <c r="AB13" s="148">
        <f>IF(AA13&gt;=0,AA13,"")</f>
        <v>0</v>
      </c>
      <c r="AC13" s="82" t="str">
        <f>IF(AA13&lt;0,AA13,"")</f>
        <v/>
      </c>
      <c r="AD13" s="83"/>
      <c r="AE13" s="17"/>
      <c r="AF13" s="54">
        <f>ROUND((AF12-0.01),2)</f>
        <v>51.43</v>
      </c>
      <c r="AG13" s="55">
        <v>0</v>
      </c>
      <c r="AH13" s="56">
        <v>0</v>
      </c>
      <c r="AJ13" s="86"/>
      <c r="AK13" s="87"/>
    </row>
    <row r="14" spans="1:37" customHeight="1" ht="15.85">
      <c r="A14" s="76">
        <v>0.0625</v>
      </c>
      <c r="B14" s="77">
        <v>0.0729166666666667</v>
      </c>
      <c r="C14" s="78">
        <v>49.96</v>
      </c>
      <c r="D14" s="79">
        <f>ROUND(C14,2)</f>
        <v>49.96</v>
      </c>
      <c r="E14" s="65">
        <v>407.92</v>
      </c>
      <c r="F14" s="66">
        <v>0</v>
      </c>
      <c r="G14" s="80">
        <v>0</v>
      </c>
      <c r="H14" s="68">
        <f>MAX(G14,-0.12*F14)</f>
        <v>0</v>
      </c>
      <c r="I14" s="68">
        <f>IF(ABS(F14)&lt;=10,0.5,IF(ABS(F14)&lt;=25,1,IF(ABS(F14)&lt;=100,2,10)))</f>
        <v>0.5</v>
      </c>
      <c r="J14" s="69">
        <f>IF(G14&lt;-I14,1,0)</f>
        <v>0</v>
      </c>
      <c r="K14" s="69">
        <f>IF(J14=J13,K13+J14,0)</f>
        <v>0</v>
      </c>
      <c r="L14" s="70">
        <f>IF(OR(K14=12,K14=24,K14=36,K14=48,K14=60,K14=72,K14=84,K14=96),1,0)</f>
        <v>0</v>
      </c>
      <c r="M14" s="70">
        <f>IF(G14&gt;I14,1,0)</f>
        <v>0</v>
      </c>
      <c r="N14" s="70">
        <f>IF(M14=M13,N13+M14,0)</f>
        <v>0</v>
      </c>
      <c r="O14" s="70">
        <f>IF(OR(N14=12,N14=24,N14=36,N14=48,N14=60,N14=72,N14=84,N14=96),1,0)</f>
        <v>0</v>
      </c>
      <c r="P14" s="71">
        <f>L14+O14</f>
        <v>0</v>
      </c>
      <c r="Q14" s="72">
        <f>P14*ABS(R14)*0.1</f>
        <v>0</v>
      </c>
      <c r="R14" s="73">
        <f>H14*E14/40000</f>
        <v>0</v>
      </c>
      <c r="S14" s="65">
        <f>MIN($S$6/100*F14,150)</f>
        <v>0</v>
      </c>
      <c r="T14" s="65">
        <f>MIN($T$6/100*F14,200)</f>
        <v>0</v>
      </c>
      <c r="U14" s="65">
        <f>MIN($U$6/100*F14,250)</f>
        <v>0</v>
      </c>
      <c r="V14" s="65">
        <v>0.2</v>
      </c>
      <c r="W14" s="65">
        <v>0.2</v>
      </c>
      <c r="X14" s="65">
        <v>0.6</v>
      </c>
      <c r="Y14" s="81">
        <f>IF(AND(D14&lt;49.85,G14&gt;0),$C$2*ABS(G14)/40000,(SUMPRODUCT(--(G14&gt;$S14:$U14),(G14-$S14:$U14),($V14:$X14)))*E14/40000)</f>
        <v>0</v>
      </c>
      <c r="Z14" s="73">
        <f>IF(AND(C14&gt;=50.1,G14&lt;0),($A$2)*ABS(G14)/40000,0)</f>
        <v>0</v>
      </c>
      <c r="AA14" s="73">
        <f>R14+Y14+Z14</f>
        <v>0</v>
      </c>
      <c r="AB14" s="148">
        <f>IF(AA14&gt;=0,AA14,"")</f>
        <v>0</v>
      </c>
      <c r="AC14" s="82" t="str">
        <f>IF(AA14&lt;0,AA14,"")</f>
        <v/>
      </c>
      <c r="AD14" s="83"/>
      <c r="AE14" s="88"/>
      <c r="AF14" s="54">
        <f>ROUND((AF13-0.01),2)</f>
        <v>51.42</v>
      </c>
      <c r="AG14" s="55">
        <v>0</v>
      </c>
      <c r="AH14" s="56">
        <v>0</v>
      </c>
      <c r="AJ14" s="86"/>
      <c r="AK14" s="87"/>
    </row>
    <row r="15" spans="1:37" customHeight="1" ht="15.85">
      <c r="A15" s="76">
        <v>0.0729166666666667</v>
      </c>
      <c r="B15" s="77">
        <v>0.0833333333333334</v>
      </c>
      <c r="C15" s="78">
        <v>49.99</v>
      </c>
      <c r="D15" s="79">
        <f>ROUND(C15,2)</f>
        <v>49.99</v>
      </c>
      <c r="E15" s="65">
        <v>309.89</v>
      </c>
      <c r="F15" s="66">
        <v>0</v>
      </c>
      <c r="G15" s="80">
        <v>0</v>
      </c>
      <c r="H15" s="68">
        <f>MAX(G15,-0.12*F15)</f>
        <v>0</v>
      </c>
      <c r="I15" s="68">
        <f>IF(ABS(F15)&lt;=10,0.5,IF(ABS(F15)&lt;=25,1,IF(ABS(F15)&lt;=100,2,10)))</f>
        <v>0.5</v>
      </c>
      <c r="J15" s="69">
        <f>IF(G15&lt;-I15,1,0)</f>
        <v>0</v>
      </c>
      <c r="K15" s="69">
        <f>IF(J15=J14,K14+J15,0)</f>
        <v>0</v>
      </c>
      <c r="L15" s="70">
        <f>IF(OR(K15=12,K15=24,K15=36,K15=48,K15=60,K15=72,K15=84,K15=96),1,0)</f>
        <v>0</v>
      </c>
      <c r="M15" s="70">
        <f>IF(G15&gt;I15,1,0)</f>
        <v>0</v>
      </c>
      <c r="N15" s="70">
        <f>IF(M15=M14,N14+M15,0)</f>
        <v>0</v>
      </c>
      <c r="O15" s="70">
        <f>IF(OR(N15=12,N15=24,N15=36,N15=48,N15=60,N15=72,N15=84,N15=96),1,0)</f>
        <v>0</v>
      </c>
      <c r="P15" s="71">
        <f>L15+O15</f>
        <v>0</v>
      </c>
      <c r="Q15" s="72">
        <f>P15*ABS(R15)*0.1</f>
        <v>0</v>
      </c>
      <c r="R15" s="73">
        <f>H15*E15/40000</f>
        <v>0</v>
      </c>
      <c r="S15" s="65">
        <f>MIN($S$6/100*F15,150)</f>
        <v>0</v>
      </c>
      <c r="T15" s="65">
        <f>MIN($T$6/100*F15,200)</f>
        <v>0</v>
      </c>
      <c r="U15" s="65">
        <f>MIN($U$6/100*F15,250)</f>
        <v>0</v>
      </c>
      <c r="V15" s="65">
        <v>0.2</v>
      </c>
      <c r="W15" s="65">
        <v>0.2</v>
      </c>
      <c r="X15" s="65">
        <v>0.6</v>
      </c>
      <c r="Y15" s="81">
        <f>IF(AND(D15&lt;49.85,G15&gt;0),$C$2*ABS(G15)/40000,(SUMPRODUCT(--(G15&gt;$S15:$U15),(G15-$S15:$U15),($V15:$X15)))*E15/40000)</f>
        <v>0</v>
      </c>
      <c r="Z15" s="73">
        <f>IF(AND(C15&gt;=50.1,G15&lt;0),($A$2)*ABS(G15)/40000,0)</f>
        <v>0</v>
      </c>
      <c r="AA15" s="73">
        <f>R15+Y15+Z15</f>
        <v>0</v>
      </c>
      <c r="AB15" s="148">
        <f>IF(AA15&gt;=0,AA15,"")</f>
        <v>0</v>
      </c>
      <c r="AC15" s="82" t="str">
        <f>IF(AA15&lt;0,AA15,"")</f>
        <v/>
      </c>
      <c r="AD15" s="83"/>
      <c r="AE15" s="17"/>
      <c r="AF15" s="54">
        <f>ROUND((AF14-0.01),2)</f>
        <v>51.41</v>
      </c>
      <c r="AG15" s="55">
        <v>0</v>
      </c>
      <c r="AH15" s="56">
        <v>0</v>
      </c>
      <c r="AJ15" s="84">
        <v>0</v>
      </c>
      <c r="AK15" s="85">
        <f>IF(AJ15=0,1,IF(MOD(AJ15,12)&gt;0,1,0))</f>
        <v>1</v>
      </c>
    </row>
    <row r="16" spans="1:37" customHeight="1" ht="15.85">
      <c r="A16" s="76">
        <v>0.0833333333333333</v>
      </c>
      <c r="B16" s="77">
        <v>0.09375</v>
      </c>
      <c r="C16" s="78">
        <v>49.97</v>
      </c>
      <c r="D16" s="79">
        <f>ROUND(C16,2)</f>
        <v>49.97</v>
      </c>
      <c r="E16" s="65">
        <v>375.24</v>
      </c>
      <c r="F16" s="66">
        <v>0</v>
      </c>
      <c r="G16" s="80">
        <v>0</v>
      </c>
      <c r="H16" s="68">
        <f>MAX(G16,-0.12*F16)</f>
        <v>0</v>
      </c>
      <c r="I16" s="68">
        <f>IF(ABS(F16)&lt;=10,0.5,IF(ABS(F16)&lt;=25,1,IF(ABS(F16)&lt;=100,2,10)))</f>
        <v>0.5</v>
      </c>
      <c r="J16" s="69">
        <f>IF(G16&lt;-I16,1,0)</f>
        <v>0</v>
      </c>
      <c r="K16" s="69">
        <f>IF(J16=J15,K15+J16,0)</f>
        <v>0</v>
      </c>
      <c r="L16" s="70">
        <f>IF(OR(K16=12,K16=24,K16=36,K16=48,K16=60,K16=72,K16=84,K16=96),1,0)</f>
        <v>0</v>
      </c>
      <c r="M16" s="70">
        <f>IF(G16&gt;I16,1,0)</f>
        <v>0</v>
      </c>
      <c r="N16" s="70">
        <f>IF(M16=M15,N15+M16,0)</f>
        <v>0</v>
      </c>
      <c r="O16" s="70">
        <f>IF(OR(N16=12,N16=24,N16=36,N16=48,N16=60,N16=72,N16=84,N16=96),1,0)</f>
        <v>0</v>
      </c>
      <c r="P16" s="71">
        <f>L16+O16</f>
        <v>0</v>
      </c>
      <c r="Q16" s="72">
        <f>P16*ABS(R16)*0.1</f>
        <v>0</v>
      </c>
      <c r="R16" s="73">
        <f>H16*E16/40000</f>
        <v>0</v>
      </c>
      <c r="S16" s="65">
        <f>MIN($S$6/100*F16,150)</f>
        <v>0</v>
      </c>
      <c r="T16" s="65">
        <f>MIN($T$6/100*F16,200)</f>
        <v>0</v>
      </c>
      <c r="U16" s="65">
        <f>MIN($U$6/100*F16,250)</f>
        <v>0</v>
      </c>
      <c r="V16" s="65">
        <v>0.2</v>
      </c>
      <c r="W16" s="65">
        <v>0.2</v>
      </c>
      <c r="X16" s="65">
        <v>0.6</v>
      </c>
      <c r="Y16" s="81">
        <f>IF(AND(D16&lt;49.85,G16&gt;0),$C$2*ABS(G16)/40000,(SUMPRODUCT(--(G16&gt;$S16:$U16),(G16-$S16:$U16),($V16:$X16)))*E16/40000)</f>
        <v>0</v>
      </c>
      <c r="Z16" s="73">
        <f>IF(AND(C16&gt;=50.1,G16&lt;0),($A$2)*ABS(G16)/40000,0)</f>
        <v>0</v>
      </c>
      <c r="AA16" s="73">
        <f>R16+Y16+Z16</f>
        <v>0</v>
      </c>
      <c r="AB16" s="148">
        <f>IF(AA16&gt;=0,AA16,"")</f>
        <v>0</v>
      </c>
      <c r="AC16" s="82" t="str">
        <f>IF(AA16&lt;0,AA16,"")</f>
        <v/>
      </c>
      <c r="AD16" s="83"/>
      <c r="AE16" s="17"/>
      <c r="AF16" s="54">
        <f>ROUND((AF15-0.01),2)</f>
        <v>51.4</v>
      </c>
      <c r="AG16" s="55">
        <v>0</v>
      </c>
      <c r="AH16" s="56">
        <v>0</v>
      </c>
    </row>
    <row r="17" spans="1:37" customHeight="1" ht="15.85">
      <c r="A17" s="76">
        <v>0.09375</v>
      </c>
      <c r="B17" s="77">
        <v>0.104166666666667</v>
      </c>
      <c r="C17" s="78">
        <v>50</v>
      </c>
      <c r="D17" s="79">
        <f>ROUND(C17,2)</f>
        <v>50</v>
      </c>
      <c r="E17" s="65">
        <v>277.22</v>
      </c>
      <c r="F17" s="66">
        <v>0</v>
      </c>
      <c r="G17" s="80">
        <v>0</v>
      </c>
      <c r="H17" s="68">
        <f>MAX(G17,-0.12*F17)</f>
        <v>0</v>
      </c>
      <c r="I17" s="68">
        <f>IF(ABS(F17)&lt;=10,0.5,IF(ABS(F17)&lt;=25,1,IF(ABS(F17)&lt;=100,2,10)))</f>
        <v>0.5</v>
      </c>
      <c r="J17" s="69">
        <f>IF(G17&lt;-I17,1,0)</f>
        <v>0</v>
      </c>
      <c r="K17" s="69">
        <f>IF(J17=J16,K16+J17,0)</f>
        <v>0</v>
      </c>
      <c r="L17" s="70">
        <f>IF(OR(K17=12,K17=24,K17=36,K17=48,K17=60,K17=72,K17=84,K17=96),1,0)</f>
        <v>0</v>
      </c>
      <c r="M17" s="70">
        <f>IF(G17&gt;I17,1,0)</f>
        <v>0</v>
      </c>
      <c r="N17" s="70">
        <f>IF(M17=M16,N16+M17,0)</f>
        <v>0</v>
      </c>
      <c r="O17" s="70">
        <f>IF(OR(N17=12,N17=24,N17=36,N17=48,N17=60,N17=72,N17=84,N17=96),1,0)</f>
        <v>0</v>
      </c>
      <c r="P17" s="71">
        <f>L17+O17</f>
        <v>0</v>
      </c>
      <c r="Q17" s="72">
        <f>P17*ABS(R17)*0.1</f>
        <v>0</v>
      </c>
      <c r="R17" s="73">
        <f>H17*E17/40000</f>
        <v>0</v>
      </c>
      <c r="S17" s="65">
        <f>MIN($S$6/100*F17,150)</f>
        <v>0</v>
      </c>
      <c r="T17" s="65">
        <f>MIN($T$6/100*F17,200)</f>
        <v>0</v>
      </c>
      <c r="U17" s="65">
        <f>MIN($U$6/100*F17,250)</f>
        <v>0</v>
      </c>
      <c r="V17" s="65">
        <v>0.2</v>
      </c>
      <c r="W17" s="65">
        <v>0.2</v>
      </c>
      <c r="X17" s="65">
        <v>0.6</v>
      </c>
      <c r="Y17" s="81">
        <f>IF(AND(D17&lt;49.85,G17&gt;0),$C$2*ABS(G17)/40000,(SUMPRODUCT(--(G17&gt;$S17:$U17),(G17-$S17:$U17),($V17:$X17)))*E17/40000)</f>
        <v>0</v>
      </c>
      <c r="Z17" s="73">
        <f>IF(AND(C17&gt;=50.1,G17&lt;0),($A$2)*ABS(G17)/40000,0)</f>
        <v>0</v>
      </c>
      <c r="AA17" s="73">
        <f>R17+Y17+Z17</f>
        <v>0</v>
      </c>
      <c r="AB17" s="148">
        <f>IF(AA17&gt;=0,AA17,"")</f>
        <v>0</v>
      </c>
      <c r="AC17" s="82" t="str">
        <f>IF(AA17&lt;0,AA17,"")</f>
        <v/>
      </c>
      <c r="AD17" s="83"/>
      <c r="AE17" s="89"/>
      <c r="AF17" s="54">
        <f>ROUND((AF16-0.01),2)</f>
        <v>51.39</v>
      </c>
      <c r="AG17" s="55">
        <v>0</v>
      </c>
      <c r="AH17" s="56">
        <v>0</v>
      </c>
    </row>
    <row r="18" spans="1:37" customHeight="1" ht="15.85">
      <c r="A18" s="76">
        <v>0.104166666666667</v>
      </c>
      <c r="B18" s="77">
        <v>0.114583333333334</v>
      </c>
      <c r="C18" s="78">
        <v>49.97</v>
      </c>
      <c r="D18" s="79">
        <f>ROUND(C18,2)</f>
        <v>49.97</v>
      </c>
      <c r="E18" s="65">
        <v>375.24</v>
      </c>
      <c r="F18" s="66">
        <v>0</v>
      </c>
      <c r="G18" s="80">
        <v>0</v>
      </c>
      <c r="H18" s="68">
        <f>MAX(G18,-0.12*F18)</f>
        <v>0</v>
      </c>
      <c r="I18" s="68">
        <f>IF(ABS(F18)&lt;=10,0.5,IF(ABS(F18)&lt;=25,1,IF(ABS(F18)&lt;=100,2,10)))</f>
        <v>0.5</v>
      </c>
      <c r="J18" s="69">
        <f>IF(G18&lt;-I18,1,0)</f>
        <v>0</v>
      </c>
      <c r="K18" s="69">
        <f>IF(J18=J17,K17+J18,0)</f>
        <v>0</v>
      </c>
      <c r="L18" s="70">
        <f>IF(OR(K18=12,K18=24,K18=36,K18=48,K18=60,K18=72,K18=84,K18=96),1,0)</f>
        <v>0</v>
      </c>
      <c r="M18" s="70">
        <f>IF(G18&gt;I18,1,0)</f>
        <v>0</v>
      </c>
      <c r="N18" s="70">
        <f>IF(M18=M17,N17+M18,0)</f>
        <v>0</v>
      </c>
      <c r="O18" s="70">
        <f>IF(OR(N18=12,N18=24,N18=36,N18=48,N18=60,N18=72,N18=84,N18=96),1,0)</f>
        <v>0</v>
      </c>
      <c r="P18" s="71">
        <f>L18+O18</f>
        <v>0</v>
      </c>
      <c r="Q18" s="72">
        <f>P18*ABS(R18)*0.1</f>
        <v>0</v>
      </c>
      <c r="R18" s="73">
        <f>H18*E18/40000</f>
        <v>0</v>
      </c>
      <c r="S18" s="65">
        <f>MIN($S$6/100*F18,150)</f>
        <v>0</v>
      </c>
      <c r="T18" s="65">
        <f>MIN($T$6/100*F18,200)</f>
        <v>0</v>
      </c>
      <c r="U18" s="65">
        <f>MIN($U$6/100*F18,250)</f>
        <v>0</v>
      </c>
      <c r="V18" s="65">
        <v>0.2</v>
      </c>
      <c r="W18" s="65">
        <v>0.2</v>
      </c>
      <c r="X18" s="65">
        <v>0.6</v>
      </c>
      <c r="Y18" s="81">
        <f>IF(AND(D18&lt;49.85,G18&gt;0),$C$2*ABS(G18)/40000,(SUMPRODUCT(--(G18&gt;$S18:$U18),(G18-$S18:$U18),($V18:$X18)))*E18/40000)</f>
        <v>0</v>
      </c>
      <c r="Z18" s="73">
        <f>IF(AND(C18&gt;=50.1,G18&lt;0),($A$2)*ABS(G18)/40000,0)</f>
        <v>0</v>
      </c>
      <c r="AA18" s="73">
        <f>R18+Y18+Z18</f>
        <v>0</v>
      </c>
      <c r="AB18" s="148">
        <f>IF(AA18&gt;=0,AA18,"")</f>
        <v>0</v>
      </c>
      <c r="AC18" s="82" t="str">
        <f>IF(AA18&lt;0,AA18,"")</f>
        <v/>
      </c>
      <c r="AD18" s="83"/>
      <c r="AE18" s="90"/>
      <c r="AF18" s="54">
        <f>ROUND((AF17-0.01),2)</f>
        <v>51.38</v>
      </c>
      <c r="AG18" s="55">
        <v>0</v>
      </c>
      <c r="AH18" s="56">
        <v>0</v>
      </c>
    </row>
    <row r="19" spans="1:37" customHeight="1" ht="15.85">
      <c r="A19" s="76">
        <v>0.114583333333333</v>
      </c>
      <c r="B19" s="77">
        <v>0.125</v>
      </c>
      <c r="C19" s="78">
        <v>49.98</v>
      </c>
      <c r="D19" s="79">
        <f>ROUND(C19,2)</f>
        <v>49.98</v>
      </c>
      <c r="E19" s="65">
        <v>342.57</v>
      </c>
      <c r="F19" s="66">
        <v>0</v>
      </c>
      <c r="G19" s="80">
        <v>0</v>
      </c>
      <c r="H19" s="68">
        <f>MAX(G19,-0.12*F19)</f>
        <v>0</v>
      </c>
      <c r="I19" s="68">
        <f>IF(ABS(F19)&lt;=10,0.5,IF(ABS(F19)&lt;=25,1,IF(ABS(F19)&lt;=100,2,10)))</f>
        <v>0.5</v>
      </c>
      <c r="J19" s="69">
        <f>IF(G19&lt;-I19,1,0)</f>
        <v>0</v>
      </c>
      <c r="K19" s="69">
        <f>IF(J19=J18,K18+J19,0)</f>
        <v>0</v>
      </c>
      <c r="L19" s="70">
        <f>IF(OR(K19=12,K19=24,K19=36,K19=48,K19=60,K19=72,K19=84,K19=96),1,0)</f>
        <v>0</v>
      </c>
      <c r="M19" s="70">
        <f>IF(G19&gt;I19,1,0)</f>
        <v>0</v>
      </c>
      <c r="N19" s="70">
        <f>IF(M19=M18,N18+M19,0)</f>
        <v>0</v>
      </c>
      <c r="O19" s="70">
        <f>IF(OR(N19=12,N19=24,N19=36,N19=48,N19=60,N19=72,N19=84,N19=96),1,0)</f>
        <v>0</v>
      </c>
      <c r="P19" s="71">
        <f>L19+O19</f>
        <v>0</v>
      </c>
      <c r="Q19" s="72">
        <f>P19*ABS(R19)*0.1</f>
        <v>0</v>
      </c>
      <c r="R19" s="73">
        <f>H19*E19/40000</f>
        <v>0</v>
      </c>
      <c r="S19" s="65">
        <f>MIN($S$6/100*F19,150)</f>
        <v>0</v>
      </c>
      <c r="T19" s="65">
        <f>MIN($T$6/100*F19,200)</f>
        <v>0</v>
      </c>
      <c r="U19" s="65">
        <f>MIN($U$6/100*F19,250)</f>
        <v>0</v>
      </c>
      <c r="V19" s="65">
        <v>0.2</v>
      </c>
      <c r="W19" s="65">
        <v>0.2</v>
      </c>
      <c r="X19" s="65">
        <v>0.6</v>
      </c>
      <c r="Y19" s="81">
        <f>IF(AND(D19&lt;49.85,G19&gt;0),$C$2*ABS(G19)/40000,(SUMPRODUCT(--(G19&gt;$S19:$U19),(G19-$S19:$U19),($V19:$X19)))*E19/40000)</f>
        <v>0</v>
      </c>
      <c r="Z19" s="73">
        <f>IF(AND(C19&gt;=50.1,G19&lt;0),($A$2)*ABS(G19)/40000,0)</f>
        <v>0</v>
      </c>
      <c r="AA19" s="73">
        <f>R19+Y19+Z19</f>
        <v>0</v>
      </c>
      <c r="AB19" s="148">
        <f>IF(AA19&gt;=0,AA19,"")</f>
        <v>0</v>
      </c>
      <c r="AC19" s="82" t="str">
        <f>IF(AA19&lt;0,AA19,"")</f>
        <v/>
      </c>
      <c r="AD19" s="83"/>
      <c r="AE19" s="90"/>
      <c r="AF19" s="54">
        <f>ROUND((AF18-0.01),2)</f>
        <v>51.37</v>
      </c>
      <c r="AG19" s="55">
        <v>0</v>
      </c>
      <c r="AH19" s="56">
        <v>0</v>
      </c>
    </row>
    <row r="20" spans="1:37" customHeight="1" ht="15.85">
      <c r="A20" s="76">
        <v>0.125</v>
      </c>
      <c r="B20" s="77">
        <v>0.135416666666667</v>
      </c>
      <c r="C20" s="78">
        <v>49.95</v>
      </c>
      <c r="D20" s="79">
        <f>ROUND(C20,2)</f>
        <v>49.95</v>
      </c>
      <c r="E20" s="65">
        <v>440.59</v>
      </c>
      <c r="F20" s="66">
        <v>0</v>
      </c>
      <c r="G20" s="80">
        <v>0</v>
      </c>
      <c r="H20" s="68">
        <f>MAX(G20,-0.12*F20)</f>
        <v>0</v>
      </c>
      <c r="I20" s="68">
        <f>IF(ABS(F20)&lt;=10,0.5,IF(ABS(F20)&lt;=25,1,IF(ABS(F20)&lt;=100,2,10)))</f>
        <v>0.5</v>
      </c>
      <c r="J20" s="69">
        <f>IF(G20&lt;-I20,1,0)</f>
        <v>0</v>
      </c>
      <c r="K20" s="69">
        <f>IF(J20=J19,K19+J20,0)</f>
        <v>0</v>
      </c>
      <c r="L20" s="70">
        <f>IF(OR(K20=12,K20=24,K20=36,K20=48,K20=60,K20=72,K20=84,K20=96),1,0)</f>
        <v>0</v>
      </c>
      <c r="M20" s="70">
        <f>IF(G20&gt;I20,1,0)</f>
        <v>0</v>
      </c>
      <c r="N20" s="70">
        <f>IF(M20=M19,N19+M20,0)</f>
        <v>0</v>
      </c>
      <c r="O20" s="70">
        <f>IF(OR(N20=12,N20=24,N20=36,N20=48,N20=60,N20=72,N20=84,N20=96),1,0)</f>
        <v>0</v>
      </c>
      <c r="P20" s="71">
        <f>L20+O20</f>
        <v>0</v>
      </c>
      <c r="Q20" s="72">
        <f>P20*ABS(R20)*0.1</f>
        <v>0</v>
      </c>
      <c r="R20" s="73">
        <f>H20*E20/40000</f>
        <v>0</v>
      </c>
      <c r="S20" s="65">
        <f>MIN($S$6/100*F20,150)</f>
        <v>0</v>
      </c>
      <c r="T20" s="65">
        <f>MIN($T$6/100*F20,200)</f>
        <v>0</v>
      </c>
      <c r="U20" s="65">
        <f>MIN($U$6/100*F20,250)</f>
        <v>0</v>
      </c>
      <c r="V20" s="65">
        <v>0.2</v>
      </c>
      <c r="W20" s="65">
        <v>0.2</v>
      </c>
      <c r="X20" s="65">
        <v>0.6</v>
      </c>
      <c r="Y20" s="81">
        <f>IF(AND(D20&lt;49.85,G20&gt;0),$C$2*ABS(G20)/40000,(SUMPRODUCT(--(G20&gt;$S20:$U20),(G20-$S20:$U20),($V20:$X20)))*E20/40000)</f>
        <v>0</v>
      </c>
      <c r="Z20" s="73">
        <f>IF(AND(C20&gt;=50.1,G20&lt;0),($A$2)*ABS(G20)/40000,0)</f>
        <v>0</v>
      </c>
      <c r="AA20" s="73">
        <f>R20+Y20+Z20</f>
        <v>0</v>
      </c>
      <c r="AB20" s="148">
        <f>IF(AA20&gt;=0,AA20,"")</f>
        <v>0</v>
      </c>
      <c r="AC20" s="82" t="str">
        <f>IF(AA20&lt;0,AA20,"")</f>
        <v/>
      </c>
      <c r="AD20" s="83"/>
      <c r="AE20" s="90"/>
      <c r="AF20" s="54">
        <f>ROUND((AF19-0.01),2)</f>
        <v>51.36</v>
      </c>
      <c r="AG20" s="55">
        <v>0</v>
      </c>
      <c r="AH20" s="56">
        <v>0</v>
      </c>
    </row>
    <row r="21" spans="1:37" customHeight="1" ht="15.85">
      <c r="A21" s="76">
        <v>0.135416666666667</v>
      </c>
      <c r="B21" s="77">
        <v>0.145833333333334</v>
      </c>
      <c r="C21" s="78">
        <v>49.97</v>
      </c>
      <c r="D21" s="79">
        <f>ROUND(C21,2)</f>
        <v>49.97</v>
      </c>
      <c r="E21" s="65">
        <v>375.24</v>
      </c>
      <c r="F21" s="66">
        <v>0</v>
      </c>
      <c r="G21" s="80">
        <v>0</v>
      </c>
      <c r="H21" s="68">
        <f>MAX(G21,-0.12*F21)</f>
        <v>0</v>
      </c>
      <c r="I21" s="68">
        <f>IF(ABS(F21)&lt;=10,0.5,IF(ABS(F21)&lt;=25,1,IF(ABS(F21)&lt;=100,2,10)))</f>
        <v>0.5</v>
      </c>
      <c r="J21" s="69">
        <f>IF(G21&lt;-I21,1,0)</f>
        <v>0</v>
      </c>
      <c r="K21" s="69">
        <f>IF(J21=J20,K20+J21,0)</f>
        <v>0</v>
      </c>
      <c r="L21" s="70">
        <f>IF(OR(K21=12,K21=24,K21=36,K21=48,K21=60,K21=72,K21=84,K21=96),1,0)</f>
        <v>0</v>
      </c>
      <c r="M21" s="70">
        <f>IF(G21&gt;I21,1,0)</f>
        <v>0</v>
      </c>
      <c r="N21" s="70">
        <f>IF(M21=M20,N20+M21,0)</f>
        <v>0</v>
      </c>
      <c r="O21" s="70">
        <f>IF(OR(N21=12,N21=24,N21=36,N21=48,N21=60,N21=72,N21=84,N21=96),1,0)</f>
        <v>0</v>
      </c>
      <c r="P21" s="71">
        <f>L21+O21</f>
        <v>0</v>
      </c>
      <c r="Q21" s="72">
        <f>P21*ABS(R21)*0.1</f>
        <v>0</v>
      </c>
      <c r="R21" s="73">
        <f>H21*E21/40000</f>
        <v>0</v>
      </c>
      <c r="S21" s="65">
        <f>MIN($S$6/100*F21,150)</f>
        <v>0</v>
      </c>
      <c r="T21" s="65">
        <f>MIN($T$6/100*F21,200)</f>
        <v>0</v>
      </c>
      <c r="U21" s="65">
        <f>MIN($U$6/100*F21,250)</f>
        <v>0</v>
      </c>
      <c r="V21" s="65">
        <v>0.2</v>
      </c>
      <c r="W21" s="65">
        <v>0.2</v>
      </c>
      <c r="X21" s="65">
        <v>0.6</v>
      </c>
      <c r="Y21" s="81">
        <f>IF(AND(D21&lt;49.85,G21&gt;0),$C$2*ABS(G21)/40000,(SUMPRODUCT(--(G21&gt;$S21:$U21),(G21-$S21:$U21),($V21:$X21)))*E21/40000)</f>
        <v>0</v>
      </c>
      <c r="Z21" s="73">
        <f>IF(AND(C21&gt;=50.1,G21&lt;0),($A$2)*ABS(G21)/40000,0)</f>
        <v>0</v>
      </c>
      <c r="AA21" s="73">
        <f>R21+Y21+Z21</f>
        <v>0</v>
      </c>
      <c r="AB21" s="148">
        <f>IF(AA21&gt;=0,AA21,"")</f>
        <v>0</v>
      </c>
      <c r="AC21" s="82" t="str">
        <f>IF(AA21&lt;0,AA21,"")</f>
        <v/>
      </c>
      <c r="AD21" s="83"/>
      <c r="AE21" s="90"/>
      <c r="AF21" s="54">
        <f>ROUND((AF20-0.01),2)</f>
        <v>51.35</v>
      </c>
      <c r="AG21" s="55">
        <v>0</v>
      </c>
      <c r="AH21" s="56">
        <v>0</v>
      </c>
    </row>
    <row r="22" spans="1:37" customHeight="1" ht="15.85">
      <c r="A22" s="76">
        <v>0.145833333333333</v>
      </c>
      <c r="B22" s="77">
        <v>0.15625</v>
      </c>
      <c r="C22" s="78">
        <v>49.98</v>
      </c>
      <c r="D22" s="79">
        <f>ROUND(C22,2)</f>
        <v>49.98</v>
      </c>
      <c r="E22" s="65">
        <v>342.57</v>
      </c>
      <c r="F22" s="66">
        <v>0</v>
      </c>
      <c r="G22" s="80">
        <v>0</v>
      </c>
      <c r="H22" s="68">
        <f>MAX(G22,-0.12*F22)</f>
        <v>0</v>
      </c>
      <c r="I22" s="68">
        <f>IF(ABS(F22)&lt;=10,0.5,IF(ABS(F22)&lt;=25,1,IF(ABS(F22)&lt;=100,2,10)))</f>
        <v>0.5</v>
      </c>
      <c r="J22" s="69">
        <f>IF(G22&lt;-I22,1,0)</f>
        <v>0</v>
      </c>
      <c r="K22" s="69">
        <f>IF(J22=J21,K21+J22,0)</f>
        <v>0</v>
      </c>
      <c r="L22" s="70">
        <f>IF(OR(K22=12,K22=24,K22=36,K22=48,K22=60,K22=72,K22=84,K22=96),1,0)</f>
        <v>0</v>
      </c>
      <c r="M22" s="70">
        <f>IF(G22&gt;I22,1,0)</f>
        <v>0</v>
      </c>
      <c r="N22" s="70">
        <f>IF(M22=M21,N21+M22,0)</f>
        <v>0</v>
      </c>
      <c r="O22" s="70">
        <f>IF(OR(N22=12,N22=24,N22=36,N22=48,N22=60,N22=72,N22=84,N22=96),1,0)</f>
        <v>0</v>
      </c>
      <c r="P22" s="71">
        <f>L22+O22</f>
        <v>0</v>
      </c>
      <c r="Q22" s="72">
        <f>P22*ABS(R22)*0.1</f>
        <v>0</v>
      </c>
      <c r="R22" s="73">
        <f>H22*E22/40000</f>
        <v>0</v>
      </c>
      <c r="S22" s="65">
        <f>MIN($S$6/100*F22,150)</f>
        <v>0</v>
      </c>
      <c r="T22" s="65">
        <f>MIN($T$6/100*F22,200)</f>
        <v>0</v>
      </c>
      <c r="U22" s="65">
        <f>MIN($U$6/100*F22,250)</f>
        <v>0</v>
      </c>
      <c r="V22" s="65">
        <v>0.2</v>
      </c>
      <c r="W22" s="65">
        <v>0.2</v>
      </c>
      <c r="X22" s="65">
        <v>0.6</v>
      </c>
      <c r="Y22" s="81">
        <f>IF(AND(D22&lt;49.85,G22&gt;0),$C$2*ABS(G22)/40000,(SUMPRODUCT(--(G22&gt;$S22:$U22),(G22-$S22:$U22),($V22:$X22)))*E22/40000)</f>
        <v>0</v>
      </c>
      <c r="Z22" s="73">
        <f>IF(AND(C22&gt;=50.1,G22&lt;0),($A$2)*ABS(G22)/40000,0)</f>
        <v>0</v>
      </c>
      <c r="AA22" s="73">
        <f>R22+Y22+Z22</f>
        <v>0</v>
      </c>
      <c r="AB22" s="148">
        <f>IF(AA22&gt;=0,AA22,"")</f>
        <v>0</v>
      </c>
      <c r="AC22" s="82" t="str">
        <f>IF(AA22&lt;0,AA22,"")</f>
        <v/>
      </c>
      <c r="AD22" s="83"/>
      <c r="AE22" s="90"/>
      <c r="AF22" s="54">
        <f>ROUND((AF21-0.01),2)</f>
        <v>51.34</v>
      </c>
      <c r="AG22" s="55">
        <v>0</v>
      </c>
      <c r="AH22" s="56">
        <v>0</v>
      </c>
    </row>
    <row r="23" spans="1:37" customHeight="1" ht="15.85">
      <c r="A23" s="76">
        <v>0.15625</v>
      </c>
      <c r="B23" s="77">
        <v>0.166666666666667</v>
      </c>
      <c r="C23" s="78">
        <v>49.97</v>
      </c>
      <c r="D23" s="79">
        <f>ROUND(C23,2)</f>
        <v>49.97</v>
      </c>
      <c r="E23" s="65">
        <v>375.24</v>
      </c>
      <c r="F23" s="66">
        <v>0</v>
      </c>
      <c r="G23" s="80">
        <v>0</v>
      </c>
      <c r="H23" s="68">
        <f>MAX(G23,-0.12*F23)</f>
        <v>0</v>
      </c>
      <c r="I23" s="68">
        <f>IF(ABS(F23)&lt;=10,0.5,IF(ABS(F23)&lt;=25,1,IF(ABS(F23)&lt;=100,2,10)))</f>
        <v>0.5</v>
      </c>
      <c r="J23" s="69">
        <f>IF(G23&lt;-I23,1,0)</f>
        <v>0</v>
      </c>
      <c r="K23" s="69">
        <f>IF(J23=J22,K22+J23,0)</f>
        <v>0</v>
      </c>
      <c r="L23" s="70">
        <f>IF(OR(K23=12,K23=24,K23=36,K23=48,K23=60,K23=72,K23=84,K23=96),1,0)</f>
        <v>0</v>
      </c>
      <c r="M23" s="70">
        <f>IF(G23&gt;I23,1,0)</f>
        <v>0</v>
      </c>
      <c r="N23" s="70">
        <f>IF(M23=M22,N22+M23,0)</f>
        <v>0</v>
      </c>
      <c r="O23" s="70">
        <f>IF(OR(N23=12,N23=24,N23=36,N23=48,N23=60,N23=72,N23=84,N23=96),1,0)</f>
        <v>0</v>
      </c>
      <c r="P23" s="71">
        <f>L23+O23</f>
        <v>0</v>
      </c>
      <c r="Q23" s="72">
        <f>P23*ABS(R23)*0.1</f>
        <v>0</v>
      </c>
      <c r="R23" s="73">
        <f>H23*E23/40000</f>
        <v>0</v>
      </c>
      <c r="S23" s="65">
        <f>MIN($S$6/100*F23,150)</f>
        <v>0</v>
      </c>
      <c r="T23" s="65">
        <f>MIN($T$6/100*F23,200)</f>
        <v>0</v>
      </c>
      <c r="U23" s="65">
        <f>MIN($U$6/100*F23,250)</f>
        <v>0</v>
      </c>
      <c r="V23" s="65">
        <v>0.2</v>
      </c>
      <c r="W23" s="65">
        <v>0.2</v>
      </c>
      <c r="X23" s="65">
        <v>0.6</v>
      </c>
      <c r="Y23" s="81">
        <f>IF(AND(D23&lt;49.85,G23&gt;0),$C$2*ABS(G23)/40000,(SUMPRODUCT(--(G23&gt;$S23:$U23),(G23-$S23:$U23),($V23:$X23)))*E23/40000)</f>
        <v>0</v>
      </c>
      <c r="Z23" s="73">
        <f>IF(AND(C23&gt;=50.1,G23&lt;0),($A$2)*ABS(G23)/40000,0)</f>
        <v>0</v>
      </c>
      <c r="AA23" s="73">
        <f>R23+Y23+Z23</f>
        <v>0</v>
      </c>
      <c r="AB23" s="148">
        <f>IF(AA23&gt;=0,AA23,"")</f>
        <v>0</v>
      </c>
      <c r="AC23" s="82" t="str">
        <f>IF(AA23&lt;0,AA23,"")</f>
        <v/>
      </c>
      <c r="AD23" s="83"/>
      <c r="AE23" s="90"/>
      <c r="AF23" s="54">
        <f>ROUND((AF22-0.01),2)</f>
        <v>51.33</v>
      </c>
      <c r="AG23" s="55">
        <v>0</v>
      </c>
      <c r="AH23" s="56">
        <v>0</v>
      </c>
    </row>
    <row r="24" spans="1:37" customHeight="1" ht="15.85">
      <c r="A24" s="76">
        <v>0.166666666666667</v>
      </c>
      <c r="B24" s="77">
        <v>0.177083333333334</v>
      </c>
      <c r="C24" s="78">
        <v>49.92</v>
      </c>
      <c r="D24" s="79">
        <f>ROUND(C24,2)</f>
        <v>49.92</v>
      </c>
      <c r="E24" s="65">
        <v>538.61</v>
      </c>
      <c r="F24" s="66">
        <v>0</v>
      </c>
      <c r="G24" s="80">
        <v>0</v>
      </c>
      <c r="H24" s="68">
        <f>MAX(G24,-0.12*F24)</f>
        <v>0</v>
      </c>
      <c r="I24" s="68">
        <f>IF(ABS(F24)&lt;=10,0.5,IF(ABS(F24)&lt;=25,1,IF(ABS(F24)&lt;=100,2,10)))</f>
        <v>0.5</v>
      </c>
      <c r="J24" s="69">
        <f>IF(G24&lt;-I24,1,0)</f>
        <v>0</v>
      </c>
      <c r="K24" s="69">
        <f>IF(J24=J23,K23+J24,0)</f>
        <v>0</v>
      </c>
      <c r="L24" s="70">
        <f>IF(OR(K24=12,K24=24,K24=36,K24=48,K24=60,K24=72,K24=84,K24=96),1,0)</f>
        <v>0</v>
      </c>
      <c r="M24" s="70">
        <f>IF(G24&gt;I24,1,0)</f>
        <v>0</v>
      </c>
      <c r="N24" s="70">
        <f>IF(M24=M23,N23+M24,0)</f>
        <v>0</v>
      </c>
      <c r="O24" s="70">
        <f>IF(OR(N24=12,N24=24,N24=36,N24=48,N24=60,N24=72,N24=84,N24=96),1,0)</f>
        <v>0</v>
      </c>
      <c r="P24" s="71">
        <f>L24+O24</f>
        <v>0</v>
      </c>
      <c r="Q24" s="72">
        <f>P24*ABS(R24)*0.1</f>
        <v>0</v>
      </c>
      <c r="R24" s="73">
        <f>H24*E24/40000</f>
        <v>0</v>
      </c>
      <c r="S24" s="65">
        <f>MIN($S$6/100*F24,150)</f>
        <v>0</v>
      </c>
      <c r="T24" s="65">
        <f>MIN($T$6/100*F24,200)</f>
        <v>0</v>
      </c>
      <c r="U24" s="65">
        <f>MIN($U$6/100*F24,250)</f>
        <v>0</v>
      </c>
      <c r="V24" s="65">
        <v>0.2</v>
      </c>
      <c r="W24" s="65">
        <v>0.2</v>
      </c>
      <c r="X24" s="65">
        <v>0.6</v>
      </c>
      <c r="Y24" s="81">
        <f>IF(AND(D24&lt;49.85,G24&gt;0),$C$2*ABS(G24)/40000,(SUMPRODUCT(--(G24&gt;$S24:$U24),(G24-$S24:$U24),($V24:$X24)))*E24/40000)</f>
        <v>0</v>
      </c>
      <c r="Z24" s="73">
        <f>IF(AND(C24&gt;=50.1,G24&lt;0),($A$2)*ABS(G24)/40000,0)</f>
        <v>0</v>
      </c>
      <c r="AA24" s="73">
        <f>R24+Y24+Z24</f>
        <v>0</v>
      </c>
      <c r="AB24" s="148">
        <f>IF(AA24&gt;=0,AA24,"")</f>
        <v>0</v>
      </c>
      <c r="AC24" s="82" t="str">
        <f>IF(AA24&lt;0,AA24,"")</f>
        <v/>
      </c>
      <c r="AD24" s="83"/>
      <c r="AE24" s="90"/>
      <c r="AF24" s="54">
        <f>ROUND((AF23-0.01),2)</f>
        <v>51.32</v>
      </c>
      <c r="AG24" s="55">
        <v>0</v>
      </c>
      <c r="AH24" s="56">
        <v>0</v>
      </c>
    </row>
    <row r="25" spans="1:37" customHeight="1" ht="15.85">
      <c r="A25" s="76">
        <v>0.177083333333333</v>
      </c>
      <c r="B25" s="77">
        <v>0.1875</v>
      </c>
      <c r="C25" s="78">
        <v>49.98</v>
      </c>
      <c r="D25" s="79">
        <f>ROUND(C25,2)</f>
        <v>49.98</v>
      </c>
      <c r="E25" s="65">
        <v>342.57</v>
      </c>
      <c r="F25" s="66">
        <v>0</v>
      </c>
      <c r="G25" s="80">
        <v>0</v>
      </c>
      <c r="H25" s="68">
        <f>MAX(G25,-0.12*F25)</f>
        <v>0</v>
      </c>
      <c r="I25" s="68">
        <f>IF(ABS(F25)&lt;=10,0.5,IF(ABS(F25)&lt;=25,1,IF(ABS(F25)&lt;=100,2,10)))</f>
        <v>0.5</v>
      </c>
      <c r="J25" s="69">
        <f>IF(G25&lt;-I25,1,0)</f>
        <v>0</v>
      </c>
      <c r="K25" s="69">
        <f>IF(J25=J24,K24+J25,0)</f>
        <v>0</v>
      </c>
      <c r="L25" s="70">
        <f>IF(OR(K25=12,K25=24,K25=36,K25=48,K25=60,K25=72,K25=84,K25=96),1,0)</f>
        <v>0</v>
      </c>
      <c r="M25" s="70">
        <f>IF(G25&gt;I25,1,0)</f>
        <v>0</v>
      </c>
      <c r="N25" s="70">
        <f>IF(M25=M24,N24+M25,0)</f>
        <v>0</v>
      </c>
      <c r="O25" s="70">
        <f>IF(OR(N25=12,N25=24,N25=36,N25=48,N25=60,N25=72,N25=84,N25=96),1,0)</f>
        <v>0</v>
      </c>
      <c r="P25" s="71">
        <f>L25+O25</f>
        <v>0</v>
      </c>
      <c r="Q25" s="72">
        <f>P25*ABS(R25)*0.1</f>
        <v>0</v>
      </c>
      <c r="R25" s="73">
        <f>H25*E25/40000</f>
        <v>0</v>
      </c>
      <c r="S25" s="65">
        <f>MIN($S$6/100*F25,150)</f>
        <v>0</v>
      </c>
      <c r="T25" s="65">
        <f>MIN($T$6/100*F25,200)</f>
        <v>0</v>
      </c>
      <c r="U25" s="65">
        <f>MIN($U$6/100*F25,250)</f>
        <v>0</v>
      </c>
      <c r="V25" s="65">
        <v>0.2</v>
      </c>
      <c r="W25" s="65">
        <v>0.2</v>
      </c>
      <c r="X25" s="65">
        <v>0.6</v>
      </c>
      <c r="Y25" s="81">
        <f>IF(AND(D25&lt;49.85,G25&gt;0),$C$2*ABS(G25)/40000,(SUMPRODUCT(--(G25&gt;$S25:$U25),(G25-$S25:$U25),($V25:$X25)))*E25/40000)</f>
        <v>0</v>
      </c>
      <c r="Z25" s="73">
        <f>IF(AND(C25&gt;=50.1,G25&lt;0),($A$2)*ABS(G25)/40000,0)</f>
        <v>0</v>
      </c>
      <c r="AA25" s="73">
        <f>R25+Y25+Z25</f>
        <v>0</v>
      </c>
      <c r="AB25" s="148">
        <f>IF(AA25&gt;=0,AA25,"")</f>
        <v>0</v>
      </c>
      <c r="AC25" s="82" t="str">
        <f>IF(AA25&lt;0,AA25,"")</f>
        <v/>
      </c>
      <c r="AD25" s="83"/>
      <c r="AE25" s="90"/>
      <c r="AF25" s="54">
        <f>ROUND((AF24-0.01),2)</f>
        <v>51.31</v>
      </c>
      <c r="AG25" s="55">
        <v>0</v>
      </c>
      <c r="AH25" s="56">
        <v>0</v>
      </c>
    </row>
    <row r="26" spans="1:37" customHeight="1" ht="15.85">
      <c r="A26" s="76">
        <v>0.1875</v>
      </c>
      <c r="B26" s="77">
        <v>0.197916666666667</v>
      </c>
      <c r="C26" s="78">
        <v>50.03</v>
      </c>
      <c r="D26" s="79">
        <f>ROUND(C26,2)</f>
        <v>50.03</v>
      </c>
      <c r="E26" s="65">
        <v>110.89</v>
      </c>
      <c r="F26" s="66">
        <v>0</v>
      </c>
      <c r="G26" s="80">
        <v>0</v>
      </c>
      <c r="H26" s="68">
        <f>MAX(G26,-0.12*F26)</f>
        <v>0</v>
      </c>
      <c r="I26" s="68">
        <f>IF(ABS(F26)&lt;=10,0.5,IF(ABS(F26)&lt;=25,1,IF(ABS(F26)&lt;=100,2,10)))</f>
        <v>0.5</v>
      </c>
      <c r="J26" s="69">
        <f>IF(G26&lt;-I26,1,0)</f>
        <v>0</v>
      </c>
      <c r="K26" s="69">
        <f>IF(J26=J25,K25+J26,0)</f>
        <v>0</v>
      </c>
      <c r="L26" s="70">
        <f>IF(OR(K26=12,K26=24,K26=36,K26=48,K26=60,K26=72,K26=84,K26=96),1,0)</f>
        <v>0</v>
      </c>
      <c r="M26" s="70">
        <f>IF(G26&gt;I26,1,0)</f>
        <v>0</v>
      </c>
      <c r="N26" s="70">
        <f>IF(M26=M25,N25+M26,0)</f>
        <v>0</v>
      </c>
      <c r="O26" s="70">
        <f>IF(OR(N26=12,N26=24,N26=36,N26=48,N26=60,N26=72,N26=84,N26=96),1,0)</f>
        <v>0</v>
      </c>
      <c r="P26" s="71">
        <f>L26+O26</f>
        <v>0</v>
      </c>
      <c r="Q26" s="72">
        <f>P26*ABS(R26)*0.1</f>
        <v>0</v>
      </c>
      <c r="R26" s="73">
        <f>H26*E26/40000</f>
        <v>0</v>
      </c>
      <c r="S26" s="65">
        <f>MIN($S$6/100*F26,150)</f>
        <v>0</v>
      </c>
      <c r="T26" s="65">
        <f>MIN($T$6/100*F26,200)</f>
        <v>0</v>
      </c>
      <c r="U26" s="65">
        <f>MIN($U$6/100*F26,250)</f>
        <v>0</v>
      </c>
      <c r="V26" s="65">
        <v>0.2</v>
      </c>
      <c r="W26" s="65">
        <v>0.2</v>
      </c>
      <c r="X26" s="65">
        <v>0.6</v>
      </c>
      <c r="Y26" s="81">
        <f>IF(AND(D26&lt;49.85,G26&gt;0),$C$2*ABS(G26)/40000,(SUMPRODUCT(--(G26&gt;$S26:$U26),(G26-$S26:$U26),($V26:$X26)))*E26/40000)</f>
        <v>0</v>
      </c>
      <c r="Z26" s="73">
        <f>IF(AND(C26&gt;=50.1,G26&lt;0),($A$2)*ABS(G26)/40000,0)</f>
        <v>0</v>
      </c>
      <c r="AA26" s="73">
        <f>R26+Y26+Z26</f>
        <v>0</v>
      </c>
      <c r="AB26" s="148">
        <f>IF(AA26&gt;=0,AA26,"")</f>
        <v>0</v>
      </c>
      <c r="AC26" s="82" t="str">
        <f>IF(AA26&lt;0,AA26,"")</f>
        <v/>
      </c>
      <c r="AD26" s="83"/>
      <c r="AE26" s="90"/>
      <c r="AF26" s="54">
        <f>ROUND((AF25-0.01),2)</f>
        <v>51.3</v>
      </c>
      <c r="AG26" s="55">
        <v>0</v>
      </c>
      <c r="AH26" s="56">
        <v>0</v>
      </c>
    </row>
    <row r="27" spans="1:37" customHeight="1" ht="15.85">
      <c r="A27" s="76">
        <v>0.197916666666667</v>
      </c>
      <c r="B27" s="77">
        <v>0.208333333333334</v>
      </c>
      <c r="C27" s="78">
        <v>50</v>
      </c>
      <c r="D27" s="79">
        <f>ROUND(C27,2)</f>
        <v>50</v>
      </c>
      <c r="E27" s="65">
        <v>277.22</v>
      </c>
      <c r="F27" s="66">
        <v>0</v>
      </c>
      <c r="G27" s="80">
        <v>0</v>
      </c>
      <c r="H27" s="68">
        <f>MAX(G27,-0.12*F27)</f>
        <v>0</v>
      </c>
      <c r="I27" s="68">
        <f>IF(ABS(F27)&lt;=10,0.5,IF(ABS(F27)&lt;=25,1,IF(ABS(F27)&lt;=100,2,10)))</f>
        <v>0.5</v>
      </c>
      <c r="J27" s="69">
        <f>IF(G27&lt;-I27,1,0)</f>
        <v>0</v>
      </c>
      <c r="K27" s="69">
        <f>IF(J27=J26,K26+J27,0)</f>
        <v>0</v>
      </c>
      <c r="L27" s="70">
        <f>IF(OR(K27=12,K27=24,K27=36,K27=48,K27=60,K27=72,K27=84,K27=96),1,0)</f>
        <v>0</v>
      </c>
      <c r="M27" s="70">
        <f>IF(G27&gt;I27,1,0)</f>
        <v>0</v>
      </c>
      <c r="N27" s="70">
        <f>IF(M27=M26,N26+M27,0)</f>
        <v>0</v>
      </c>
      <c r="O27" s="70">
        <f>IF(OR(N27=12,N27=24,N27=36,N27=48,N27=60,N27=72,N27=84,N27=96),1,0)</f>
        <v>0</v>
      </c>
      <c r="P27" s="71">
        <f>L27+O27</f>
        <v>0</v>
      </c>
      <c r="Q27" s="72">
        <f>P27*ABS(R27)*0.1</f>
        <v>0</v>
      </c>
      <c r="R27" s="73">
        <f>H27*E27/40000</f>
        <v>0</v>
      </c>
      <c r="S27" s="65">
        <f>MIN($S$6/100*F27,150)</f>
        <v>0</v>
      </c>
      <c r="T27" s="65">
        <f>MIN($T$6/100*F27,200)</f>
        <v>0</v>
      </c>
      <c r="U27" s="65">
        <f>MIN($U$6/100*F27,250)</f>
        <v>0</v>
      </c>
      <c r="V27" s="65">
        <v>0.2</v>
      </c>
      <c r="W27" s="65">
        <v>0.2</v>
      </c>
      <c r="X27" s="65">
        <v>0.6</v>
      </c>
      <c r="Y27" s="81">
        <f>IF(AND(D27&lt;49.85,G27&gt;0),$C$2*ABS(G27)/40000,(SUMPRODUCT(--(G27&gt;$S27:$U27),(G27-$S27:$U27),($V27:$X27)))*E27/40000)</f>
        <v>0</v>
      </c>
      <c r="Z27" s="73">
        <f>IF(AND(C27&gt;=50.1,G27&lt;0),($A$2)*ABS(G27)/40000,0)</f>
        <v>0</v>
      </c>
      <c r="AA27" s="73">
        <f>R27+Y27+Z27</f>
        <v>0</v>
      </c>
      <c r="AB27" s="148">
        <f>IF(AA27&gt;=0,AA27,"")</f>
        <v>0</v>
      </c>
      <c r="AC27" s="82" t="str">
        <f>IF(AA27&lt;0,AA27,"")</f>
        <v/>
      </c>
      <c r="AD27" s="83"/>
      <c r="AE27" s="90"/>
      <c r="AF27" s="54">
        <f>ROUND((AF26-0.01),2)</f>
        <v>51.29</v>
      </c>
      <c r="AG27" s="55">
        <v>0</v>
      </c>
      <c r="AH27" s="56">
        <v>0</v>
      </c>
    </row>
    <row r="28" spans="1:37" customHeight="1" ht="15.85">
      <c r="A28" s="76">
        <v>0.208333333333333</v>
      </c>
      <c r="B28" s="77">
        <v>0.21875</v>
      </c>
      <c r="C28" s="78">
        <v>49.99</v>
      </c>
      <c r="D28" s="79">
        <f>ROUND(C28,2)</f>
        <v>49.99</v>
      </c>
      <c r="E28" s="65">
        <v>309.89</v>
      </c>
      <c r="F28" s="66">
        <v>0</v>
      </c>
      <c r="G28" s="80">
        <v>0</v>
      </c>
      <c r="H28" s="68">
        <f>MAX(G28,-0.12*F28)</f>
        <v>0</v>
      </c>
      <c r="I28" s="68">
        <f>IF(ABS(F28)&lt;=10,0.5,IF(ABS(F28)&lt;=25,1,IF(ABS(F28)&lt;=100,2,10)))</f>
        <v>0.5</v>
      </c>
      <c r="J28" s="69">
        <f>IF(G28&lt;-I28,1,0)</f>
        <v>0</v>
      </c>
      <c r="K28" s="69">
        <f>IF(J28=J27,K27+J28,0)</f>
        <v>0</v>
      </c>
      <c r="L28" s="70">
        <f>IF(OR(K28=12,K28=24,K28=36,K28=48,K28=60,K28=72,K28=84,K28=96),1,0)</f>
        <v>0</v>
      </c>
      <c r="M28" s="70">
        <f>IF(G28&gt;I28,1,0)</f>
        <v>0</v>
      </c>
      <c r="N28" s="70">
        <f>IF(M28=M27,N27+M28,0)</f>
        <v>0</v>
      </c>
      <c r="O28" s="70">
        <f>IF(OR(N28=12,N28=24,N28=36,N28=48,N28=60,N28=72,N28=84,N28=96),1,0)</f>
        <v>0</v>
      </c>
      <c r="P28" s="71">
        <f>L28+O28</f>
        <v>0</v>
      </c>
      <c r="Q28" s="72">
        <f>P28*ABS(R28)*0.1</f>
        <v>0</v>
      </c>
      <c r="R28" s="73">
        <f>H28*E28/40000</f>
        <v>0</v>
      </c>
      <c r="S28" s="65">
        <f>MIN($S$6/100*F28,150)</f>
        <v>0</v>
      </c>
      <c r="T28" s="65">
        <f>MIN($T$6/100*F28,200)</f>
        <v>0</v>
      </c>
      <c r="U28" s="65">
        <f>MIN($U$6/100*F28,250)</f>
        <v>0</v>
      </c>
      <c r="V28" s="65">
        <v>0.2</v>
      </c>
      <c r="W28" s="65">
        <v>0.2</v>
      </c>
      <c r="X28" s="65">
        <v>0.6</v>
      </c>
      <c r="Y28" s="81">
        <f>IF(AND(D28&lt;49.85,G28&gt;0),$C$2*ABS(G28)/40000,(SUMPRODUCT(--(G28&gt;$S28:$U28),(G28-$S28:$U28),($V28:$X28)))*E28/40000)</f>
        <v>0</v>
      </c>
      <c r="Z28" s="73">
        <f>IF(AND(C28&gt;=50.1,G28&lt;0),($A$2)*ABS(G28)/40000,0)</f>
        <v>0</v>
      </c>
      <c r="AA28" s="73">
        <f>R28+Y28+Z28</f>
        <v>0</v>
      </c>
      <c r="AB28" s="148">
        <f>IF(AA28&gt;=0,AA28,"")</f>
        <v>0</v>
      </c>
      <c r="AC28" s="82" t="str">
        <f>IF(AA28&lt;0,AA28,"")</f>
        <v/>
      </c>
      <c r="AD28" s="83"/>
      <c r="AE28" s="90"/>
      <c r="AF28" s="91">
        <f>ROUND((AF27-0.01),2)</f>
        <v>51.28</v>
      </c>
      <c r="AG28" s="55">
        <v>0</v>
      </c>
      <c r="AH28" s="92">
        <v>0</v>
      </c>
    </row>
    <row r="29" spans="1:37" customHeight="1" ht="15.85">
      <c r="A29" s="76">
        <v>0.21875</v>
      </c>
      <c r="B29" s="77">
        <v>0.229166666666667</v>
      </c>
      <c r="C29" s="78">
        <v>49.95</v>
      </c>
      <c r="D29" s="79">
        <f>ROUND(C29,2)</f>
        <v>49.95</v>
      </c>
      <c r="E29" s="65">
        <v>440.59</v>
      </c>
      <c r="F29" s="66">
        <v>0</v>
      </c>
      <c r="G29" s="80">
        <v>0</v>
      </c>
      <c r="H29" s="68">
        <f>MAX(G29,-0.12*F29)</f>
        <v>0</v>
      </c>
      <c r="I29" s="68">
        <f>IF(ABS(F29)&lt;=10,0.5,IF(ABS(F29)&lt;=25,1,IF(ABS(F29)&lt;=100,2,10)))</f>
        <v>0.5</v>
      </c>
      <c r="J29" s="69">
        <f>IF(G29&lt;-I29,1,0)</f>
        <v>0</v>
      </c>
      <c r="K29" s="69">
        <f>IF(J29=J28,K28+J29,0)</f>
        <v>0</v>
      </c>
      <c r="L29" s="70">
        <f>IF(OR(K29=12,K29=24,K29=36,K29=48,K29=60,K29=72,K29=84,K29=96),1,0)</f>
        <v>0</v>
      </c>
      <c r="M29" s="70">
        <f>IF(G29&gt;I29,1,0)</f>
        <v>0</v>
      </c>
      <c r="N29" s="70">
        <f>IF(M29=M28,N28+M29,0)</f>
        <v>0</v>
      </c>
      <c r="O29" s="70">
        <f>IF(OR(N29=12,N29=24,N29=36,N29=48,N29=60,N29=72,N29=84,N29=96),1,0)</f>
        <v>0</v>
      </c>
      <c r="P29" s="71">
        <f>L29+O29</f>
        <v>0</v>
      </c>
      <c r="Q29" s="72">
        <f>P29*ABS(R29)*0.1</f>
        <v>0</v>
      </c>
      <c r="R29" s="73">
        <f>H29*E29/40000</f>
        <v>0</v>
      </c>
      <c r="S29" s="65">
        <f>MIN($S$6/100*F29,150)</f>
        <v>0</v>
      </c>
      <c r="T29" s="65">
        <f>MIN($T$6/100*F29,200)</f>
        <v>0</v>
      </c>
      <c r="U29" s="65">
        <f>MIN($U$6/100*F29,250)</f>
        <v>0</v>
      </c>
      <c r="V29" s="65">
        <v>0.2</v>
      </c>
      <c r="W29" s="65">
        <v>0.2</v>
      </c>
      <c r="X29" s="65">
        <v>0.6</v>
      </c>
      <c r="Y29" s="81">
        <f>IF(AND(D29&lt;49.85,G29&gt;0),$C$2*ABS(G29)/40000,(SUMPRODUCT(--(G29&gt;$S29:$U29),(G29-$S29:$U29),($V29:$X29)))*E29/40000)</f>
        <v>0</v>
      </c>
      <c r="Z29" s="73">
        <f>IF(AND(C29&gt;=50.1,G29&lt;0),($A$2)*ABS(G29)/40000,0)</f>
        <v>0</v>
      </c>
      <c r="AA29" s="73">
        <f>R29+Y29+Z29</f>
        <v>0</v>
      </c>
      <c r="AB29" s="148">
        <f>IF(AA29&gt;=0,AA29,"")</f>
        <v>0</v>
      </c>
      <c r="AC29" s="82" t="str">
        <f>IF(AA29&lt;0,AA29,"")</f>
        <v/>
      </c>
      <c r="AD29" s="83"/>
      <c r="AE29" s="90"/>
      <c r="AF29" s="91">
        <f>ROUND((AF28-0.01),2)</f>
        <v>51.27</v>
      </c>
      <c r="AG29" s="93">
        <v>0</v>
      </c>
      <c r="AH29" s="92">
        <v>0</v>
      </c>
    </row>
    <row r="30" spans="1:37" customHeight="1" ht="15.85">
      <c r="A30" s="76">
        <v>0.229166666666667</v>
      </c>
      <c r="B30" s="77">
        <v>0.239583333333334</v>
      </c>
      <c r="C30" s="78">
        <v>50</v>
      </c>
      <c r="D30" s="79">
        <f>ROUND(C30,2)</f>
        <v>50</v>
      </c>
      <c r="E30" s="65">
        <v>277.22</v>
      </c>
      <c r="F30" s="66">
        <v>0</v>
      </c>
      <c r="G30" s="80">
        <v>0</v>
      </c>
      <c r="H30" s="68">
        <f>MAX(G30,-0.12*F30)</f>
        <v>0</v>
      </c>
      <c r="I30" s="68">
        <f>IF(ABS(F30)&lt;=10,0.5,IF(ABS(F30)&lt;=25,1,IF(ABS(F30)&lt;=100,2,10)))</f>
        <v>0.5</v>
      </c>
      <c r="J30" s="69">
        <f>IF(G30&lt;-I30,1,0)</f>
        <v>0</v>
      </c>
      <c r="K30" s="69">
        <f>IF(J30=J29,K29+J30,0)</f>
        <v>0</v>
      </c>
      <c r="L30" s="70">
        <f>IF(OR(K30=12,K30=24,K30=36,K30=48,K30=60,K30=72,K30=84,K30=96),1,0)</f>
        <v>0</v>
      </c>
      <c r="M30" s="70">
        <f>IF(G30&gt;I30,1,0)</f>
        <v>0</v>
      </c>
      <c r="N30" s="70">
        <f>IF(M30=M29,N29+M30,0)</f>
        <v>0</v>
      </c>
      <c r="O30" s="70">
        <f>IF(OR(N30=12,N30=24,N30=36,N30=48,N30=60,N30=72,N30=84,N30=96),1,0)</f>
        <v>0</v>
      </c>
      <c r="P30" s="71">
        <f>L30+O30</f>
        <v>0</v>
      </c>
      <c r="Q30" s="72">
        <f>P30*ABS(R30)*0.1</f>
        <v>0</v>
      </c>
      <c r="R30" s="73">
        <f>H30*E30/40000</f>
        <v>0</v>
      </c>
      <c r="S30" s="65">
        <f>MIN($S$6/100*F30,150)</f>
        <v>0</v>
      </c>
      <c r="T30" s="65">
        <f>MIN($T$6/100*F30,200)</f>
        <v>0</v>
      </c>
      <c r="U30" s="65">
        <f>MIN($U$6/100*F30,250)</f>
        <v>0</v>
      </c>
      <c r="V30" s="65">
        <v>0.2</v>
      </c>
      <c r="W30" s="65">
        <v>0.2</v>
      </c>
      <c r="X30" s="65">
        <v>0.6</v>
      </c>
      <c r="Y30" s="81">
        <f>IF(AND(D30&lt;49.85,G30&gt;0),$C$2*ABS(G30)/40000,(SUMPRODUCT(--(G30&gt;$S30:$U30),(G30-$S30:$U30),($V30:$X30)))*E30/40000)</f>
        <v>0</v>
      </c>
      <c r="Z30" s="73">
        <f>IF(AND(C30&gt;=50.1,G30&lt;0),($A$2)*ABS(G30)/40000,0)</f>
        <v>0</v>
      </c>
      <c r="AA30" s="73">
        <f>R30+Y30+Z30</f>
        <v>0</v>
      </c>
      <c r="AB30" s="148">
        <f>IF(AA30&gt;=0,AA30,"")</f>
        <v>0</v>
      </c>
      <c r="AC30" s="82" t="str">
        <f>IF(AA30&lt;0,AA30,"")</f>
        <v/>
      </c>
      <c r="AD30" s="83"/>
      <c r="AE30" s="90"/>
      <c r="AF30" s="91">
        <f>ROUND((AF29-0.01),2)</f>
        <v>51.26</v>
      </c>
      <c r="AG30" s="93">
        <v>0</v>
      </c>
      <c r="AH30" s="92">
        <v>0</v>
      </c>
    </row>
    <row r="31" spans="1:37" customHeight="1" ht="15.85">
      <c r="A31" s="76">
        <v>0.239583333333333</v>
      </c>
      <c r="B31" s="77">
        <v>0.25</v>
      </c>
      <c r="C31" s="78">
        <v>50.07</v>
      </c>
      <c r="D31" s="79">
        <f>ROUND(C31,2)</f>
        <v>50.07</v>
      </c>
      <c r="E31" s="65">
        <v>0</v>
      </c>
      <c r="F31" s="66">
        <v>0</v>
      </c>
      <c r="G31" s="80">
        <v>0</v>
      </c>
      <c r="H31" s="68">
        <f>MAX(G31,-0.12*F31)</f>
        <v>0</v>
      </c>
      <c r="I31" s="68">
        <f>IF(ABS(F31)&lt;=10,0.5,IF(ABS(F31)&lt;=25,1,IF(ABS(F31)&lt;=100,2,10)))</f>
        <v>0.5</v>
      </c>
      <c r="J31" s="69">
        <f>IF(G31&lt;-I31,1,0)</f>
        <v>0</v>
      </c>
      <c r="K31" s="69">
        <f>IF(J31=J30,K30+J31,0)</f>
        <v>0</v>
      </c>
      <c r="L31" s="70">
        <f>IF(OR(K31=12,K31=24,K31=36,K31=48,K31=60,K31=72,K31=84,K31=96),1,0)</f>
        <v>0</v>
      </c>
      <c r="M31" s="70">
        <f>IF(G31&gt;I31,1,0)</f>
        <v>0</v>
      </c>
      <c r="N31" s="70">
        <f>IF(M31=M30,N30+M31,0)</f>
        <v>0</v>
      </c>
      <c r="O31" s="70">
        <f>IF(OR(N31=12,N31=24,N31=36,N31=48,N31=60,N31=72,N31=84,N31=96),1,0)</f>
        <v>0</v>
      </c>
      <c r="P31" s="71">
        <f>L31+O31</f>
        <v>0</v>
      </c>
      <c r="Q31" s="72">
        <f>P31*ABS(R31)*0.1</f>
        <v>0</v>
      </c>
      <c r="R31" s="73">
        <f>H31*E31/40000</f>
        <v>0</v>
      </c>
      <c r="S31" s="65">
        <f>MIN($S$6/100*F31,150)</f>
        <v>0</v>
      </c>
      <c r="T31" s="65">
        <f>MIN($T$6/100*F31,200)</f>
        <v>0</v>
      </c>
      <c r="U31" s="65">
        <f>MIN($U$6/100*F31,250)</f>
        <v>0</v>
      </c>
      <c r="V31" s="65">
        <v>0.2</v>
      </c>
      <c r="W31" s="65">
        <v>0.2</v>
      </c>
      <c r="X31" s="65">
        <v>0.6</v>
      </c>
      <c r="Y31" s="81">
        <f>IF(AND(D31&lt;49.85,G31&gt;0),$C$2*ABS(G31)/40000,(SUMPRODUCT(--(G31&gt;$S31:$U31),(G31-$S31:$U31),($V31:$X31)))*E31/40000)</f>
        <v>0</v>
      </c>
      <c r="Z31" s="73">
        <f>IF(AND(C31&gt;=50.1,G31&lt;0),($A$2)*ABS(G31)/40000,0)</f>
        <v>0</v>
      </c>
      <c r="AA31" s="73">
        <f>R31+Y31+Z31</f>
        <v>0</v>
      </c>
      <c r="AB31" s="148">
        <f>IF(AA31&gt;=0,AA31,"")</f>
        <v>0</v>
      </c>
      <c r="AC31" s="82" t="str">
        <f>IF(AA31&lt;0,AA31,"")</f>
        <v/>
      </c>
      <c r="AD31" s="83"/>
      <c r="AE31" s="90"/>
      <c r="AF31" s="91">
        <f>ROUND((AF30-0.01),2)</f>
        <v>51.25</v>
      </c>
      <c r="AG31" s="93">
        <v>0</v>
      </c>
      <c r="AH31" s="92">
        <v>0</v>
      </c>
    </row>
    <row r="32" spans="1:37" customHeight="1" ht="15.85">
      <c r="A32" s="76">
        <v>0.25</v>
      </c>
      <c r="B32" s="77">
        <v>0.260416666666667</v>
      </c>
      <c r="C32" s="78">
        <v>50.12</v>
      </c>
      <c r="D32" s="79">
        <f>ROUND(C32,2)</f>
        <v>50.12</v>
      </c>
      <c r="E32" s="65">
        <v>0</v>
      </c>
      <c r="F32" s="66">
        <v>0</v>
      </c>
      <c r="G32" s="80">
        <v>0</v>
      </c>
      <c r="H32" s="68">
        <f>MAX(G32,-0.12*F32)</f>
        <v>0</v>
      </c>
      <c r="I32" s="68">
        <f>IF(ABS(F32)&lt;=10,0.5,IF(ABS(F32)&lt;=25,1,IF(ABS(F32)&lt;=100,2,10)))</f>
        <v>0.5</v>
      </c>
      <c r="J32" s="69">
        <f>IF(G32&lt;-I32,1,0)</f>
        <v>0</v>
      </c>
      <c r="K32" s="69">
        <f>IF(J32=J31,K31+J32,0)</f>
        <v>0</v>
      </c>
      <c r="L32" s="70">
        <f>IF(OR(K32=12,K32=24,K32=36,K32=48,K32=60,K32=72,K32=84,K32=96),1,0)</f>
        <v>0</v>
      </c>
      <c r="M32" s="70">
        <f>IF(G32&gt;I32,1,0)</f>
        <v>0</v>
      </c>
      <c r="N32" s="70">
        <f>IF(M32=M31,N31+M32,0)</f>
        <v>0</v>
      </c>
      <c r="O32" s="70">
        <f>IF(OR(N32=12,N32=24,N32=36,N32=48,N32=60,N32=72,N32=84,N32=96),1,0)</f>
        <v>0</v>
      </c>
      <c r="P32" s="71">
        <f>L32+O32</f>
        <v>0</v>
      </c>
      <c r="Q32" s="72">
        <f>P32*ABS(R32)*0.1</f>
        <v>0</v>
      </c>
      <c r="R32" s="73">
        <f>H32*E32/40000</f>
        <v>0</v>
      </c>
      <c r="S32" s="65">
        <f>MIN($S$6/100*F32,150)</f>
        <v>0</v>
      </c>
      <c r="T32" s="65">
        <f>MIN($T$6/100*F32,200)</f>
        <v>0</v>
      </c>
      <c r="U32" s="65">
        <f>MIN($U$6/100*F32,250)</f>
        <v>0</v>
      </c>
      <c r="V32" s="65">
        <v>0.2</v>
      </c>
      <c r="W32" s="65">
        <v>0.2</v>
      </c>
      <c r="X32" s="65">
        <v>0.6</v>
      </c>
      <c r="Y32" s="81">
        <f>IF(AND(D32&lt;49.85,G32&gt;0),$C$2*ABS(G32)/40000,(SUMPRODUCT(--(G32&gt;$S32:$U32),(G32-$S32:$U32),($V32:$X32)))*E32/40000)</f>
        <v>0</v>
      </c>
      <c r="Z32" s="73">
        <f>IF(AND(C32&gt;=50.1,G32&lt;0),($A$2)*ABS(G32)/40000,0)</f>
        <v>0</v>
      </c>
      <c r="AA32" s="73">
        <f>R32+Y32+Z32</f>
        <v>0</v>
      </c>
      <c r="AB32" s="148">
        <f>IF(AA32&gt;=0,AA32,"")</f>
        <v>0</v>
      </c>
      <c r="AC32" s="82" t="str">
        <f>IF(AA32&lt;0,AA32,"")</f>
        <v/>
      </c>
      <c r="AD32" s="83"/>
      <c r="AE32" s="90"/>
      <c r="AF32" s="91">
        <f>ROUND((AF31-0.01),2)</f>
        <v>51.24</v>
      </c>
      <c r="AG32" s="93">
        <v>0</v>
      </c>
      <c r="AH32" s="92">
        <v>0</v>
      </c>
    </row>
    <row r="33" spans="1:37" customHeight="1" ht="15.85">
      <c r="A33" s="76">
        <v>0.260416666666667</v>
      </c>
      <c r="B33" s="77">
        <v>0.270833333333334</v>
      </c>
      <c r="C33" s="78">
        <v>50.09</v>
      </c>
      <c r="D33" s="79">
        <f>ROUND(C33,2)</f>
        <v>50.09</v>
      </c>
      <c r="E33" s="65">
        <v>0</v>
      </c>
      <c r="F33" s="66">
        <v>0</v>
      </c>
      <c r="G33" s="80">
        <v>0</v>
      </c>
      <c r="H33" s="68">
        <f>MAX(G33,-0.12*F33)</f>
        <v>0</v>
      </c>
      <c r="I33" s="68">
        <f>IF(ABS(F33)&lt;=10,0.5,IF(ABS(F33)&lt;=25,1,IF(ABS(F33)&lt;=100,2,10)))</f>
        <v>0.5</v>
      </c>
      <c r="J33" s="69">
        <f>IF(G33&lt;-I33,1,0)</f>
        <v>0</v>
      </c>
      <c r="K33" s="69">
        <f>IF(J33=J32,K32+J33,0)</f>
        <v>0</v>
      </c>
      <c r="L33" s="70">
        <f>IF(OR(K33=12,K33=24,K33=36,K33=48,K33=60,K33=72,K33=84,K33=96),1,0)</f>
        <v>0</v>
      </c>
      <c r="M33" s="70">
        <f>IF(G33&gt;I33,1,0)</f>
        <v>0</v>
      </c>
      <c r="N33" s="70">
        <f>IF(M33=M32,N32+M33,0)</f>
        <v>0</v>
      </c>
      <c r="O33" s="70">
        <f>IF(OR(N33=12,N33=24,N33=36,N33=48,N33=60,N33=72,N33=84,N33=96),1,0)</f>
        <v>0</v>
      </c>
      <c r="P33" s="71">
        <f>L33+O33</f>
        <v>0</v>
      </c>
      <c r="Q33" s="72">
        <f>P33*ABS(R33)*0.1</f>
        <v>0</v>
      </c>
      <c r="R33" s="73">
        <f>H33*E33/40000</f>
        <v>0</v>
      </c>
      <c r="S33" s="65">
        <f>MIN($S$6/100*F33,150)</f>
        <v>0</v>
      </c>
      <c r="T33" s="65">
        <f>MIN($T$6/100*F33,200)</f>
        <v>0</v>
      </c>
      <c r="U33" s="65">
        <f>MIN($U$6/100*F33,250)</f>
        <v>0</v>
      </c>
      <c r="V33" s="65">
        <v>0.2</v>
      </c>
      <c r="W33" s="65">
        <v>0.2</v>
      </c>
      <c r="X33" s="65">
        <v>0.6</v>
      </c>
      <c r="Y33" s="81">
        <f>IF(AND(D33&lt;49.85,G33&gt;0),$C$2*ABS(G33)/40000,(SUMPRODUCT(--(G33&gt;$S33:$U33),(G33-$S33:$U33),($V33:$X33)))*E33/40000)</f>
        <v>0</v>
      </c>
      <c r="Z33" s="73">
        <f>IF(AND(C33&gt;=50.1,G33&lt;0),($A$2)*ABS(G33)/40000,0)</f>
        <v>0</v>
      </c>
      <c r="AA33" s="73">
        <f>R33+Y33+Z33</f>
        <v>0</v>
      </c>
      <c r="AB33" s="148">
        <f>IF(AA33&gt;=0,AA33,"")</f>
        <v>0</v>
      </c>
      <c r="AC33" s="82" t="str">
        <f>IF(AA33&lt;0,AA33,"")</f>
        <v/>
      </c>
      <c r="AD33" s="83"/>
      <c r="AE33" s="90"/>
      <c r="AF33" s="91">
        <f>ROUND((AF32-0.01),2)</f>
        <v>51.23</v>
      </c>
      <c r="AG33" s="93">
        <v>0</v>
      </c>
      <c r="AH33" s="92">
        <v>0</v>
      </c>
    </row>
    <row r="34" spans="1:37" customHeight="1" ht="15.85">
      <c r="A34" s="76">
        <v>0.270833333333333</v>
      </c>
      <c r="B34" s="77">
        <v>0.28125</v>
      </c>
      <c r="C34" s="78">
        <v>50.06</v>
      </c>
      <c r="D34" s="79">
        <f>ROUND(C34,2)</f>
        <v>50.06</v>
      </c>
      <c r="E34" s="65">
        <v>0</v>
      </c>
      <c r="F34" s="66">
        <v>0</v>
      </c>
      <c r="G34" s="80">
        <v>0</v>
      </c>
      <c r="H34" s="68">
        <f>MAX(G34,-0.12*F34)</f>
        <v>0</v>
      </c>
      <c r="I34" s="68">
        <f>IF(ABS(F34)&lt;=10,0.5,IF(ABS(F34)&lt;=25,1,IF(ABS(F34)&lt;=100,2,10)))</f>
        <v>0.5</v>
      </c>
      <c r="J34" s="69">
        <f>IF(G34&lt;-I34,1,0)</f>
        <v>0</v>
      </c>
      <c r="K34" s="69">
        <f>IF(J34=J33,K33+J34,0)</f>
        <v>0</v>
      </c>
      <c r="L34" s="70">
        <f>IF(OR(K34=12,K34=24,K34=36,K34=48,K34=60,K34=72,K34=84,K34=96),1,0)</f>
        <v>0</v>
      </c>
      <c r="M34" s="70">
        <f>IF(G34&gt;I34,1,0)</f>
        <v>0</v>
      </c>
      <c r="N34" s="70">
        <f>IF(M34=M33,N33+M34,0)</f>
        <v>0</v>
      </c>
      <c r="O34" s="70">
        <f>IF(OR(N34=12,N34=24,N34=36,N34=48,N34=60,N34=72,N34=84,N34=96),1,0)</f>
        <v>0</v>
      </c>
      <c r="P34" s="71">
        <f>L34+O34</f>
        <v>0</v>
      </c>
      <c r="Q34" s="72">
        <f>P34*ABS(R34)*0.1</f>
        <v>0</v>
      </c>
      <c r="R34" s="73">
        <f>H34*E34/40000</f>
        <v>0</v>
      </c>
      <c r="S34" s="65">
        <f>MIN($S$6/100*F34,150)</f>
        <v>0</v>
      </c>
      <c r="T34" s="65">
        <f>MIN($T$6/100*F34,200)</f>
        <v>0</v>
      </c>
      <c r="U34" s="65">
        <f>MIN($U$6/100*F34,250)</f>
        <v>0</v>
      </c>
      <c r="V34" s="65">
        <v>0.2</v>
      </c>
      <c r="W34" s="65">
        <v>0.2</v>
      </c>
      <c r="X34" s="65">
        <v>0.6</v>
      </c>
      <c r="Y34" s="81">
        <f>IF(AND(D34&lt;49.85,G34&gt;0),$C$2*ABS(G34)/40000,(SUMPRODUCT(--(G34&gt;$S34:$U34),(G34-$S34:$U34),($V34:$X34)))*E34/40000)</f>
        <v>0</v>
      </c>
      <c r="Z34" s="73">
        <f>IF(AND(C34&gt;=50.1,G34&lt;0),($A$2)*ABS(G34)/40000,0)</f>
        <v>0</v>
      </c>
      <c r="AA34" s="73">
        <f>R34+Y34+Z34</f>
        <v>0</v>
      </c>
      <c r="AB34" s="148">
        <f>IF(AA34&gt;=0,AA34,"")</f>
        <v>0</v>
      </c>
      <c r="AC34" s="82" t="str">
        <f>IF(AA34&lt;0,AA34,"")</f>
        <v/>
      </c>
      <c r="AD34" s="83"/>
      <c r="AE34" s="90"/>
      <c r="AF34" s="91">
        <f>ROUND((AF33-0.01),2)</f>
        <v>51.22</v>
      </c>
      <c r="AG34" s="93">
        <v>0</v>
      </c>
      <c r="AH34" s="92">
        <v>0</v>
      </c>
    </row>
    <row r="35" spans="1:37" customHeight="1" ht="15.85">
      <c r="A35" s="76">
        <v>0.28125</v>
      </c>
      <c r="B35" s="77">
        <v>0.291666666666667</v>
      </c>
      <c r="C35" s="78">
        <v>50.03</v>
      </c>
      <c r="D35" s="79">
        <f>ROUND(C35,2)</f>
        <v>50.03</v>
      </c>
      <c r="E35" s="65">
        <v>110.89</v>
      </c>
      <c r="F35" s="66">
        <v>0</v>
      </c>
      <c r="G35" s="80">
        <v>0</v>
      </c>
      <c r="H35" s="68">
        <f>MAX(G35,-0.12*F35)</f>
        <v>0</v>
      </c>
      <c r="I35" s="68">
        <f>IF(ABS(F35)&lt;=10,0.5,IF(ABS(F35)&lt;=25,1,IF(ABS(F35)&lt;=100,2,10)))</f>
        <v>0.5</v>
      </c>
      <c r="J35" s="69">
        <f>IF(G35&lt;-I35,1,0)</f>
        <v>0</v>
      </c>
      <c r="K35" s="69">
        <f>IF(J35=J34,K34+J35,0)</f>
        <v>0</v>
      </c>
      <c r="L35" s="70">
        <f>IF(OR(K35=12,K35=24,K35=36,K35=48,K35=60,K35=72,K35=84,K35=96),1,0)</f>
        <v>0</v>
      </c>
      <c r="M35" s="70">
        <f>IF(G35&gt;I35,1,0)</f>
        <v>0</v>
      </c>
      <c r="N35" s="70">
        <f>IF(M35=M34,N34+M35,0)</f>
        <v>0</v>
      </c>
      <c r="O35" s="70">
        <f>IF(OR(N35=12,N35=24,N35=36,N35=48,N35=60,N35=72,N35=84,N35=96),1,0)</f>
        <v>0</v>
      </c>
      <c r="P35" s="71">
        <f>L35+O35</f>
        <v>0</v>
      </c>
      <c r="Q35" s="72">
        <f>P35*ABS(R35)*0.1</f>
        <v>0</v>
      </c>
      <c r="R35" s="73">
        <f>H35*E35/40000</f>
        <v>0</v>
      </c>
      <c r="S35" s="65">
        <f>MIN($S$6/100*F35,150)</f>
        <v>0</v>
      </c>
      <c r="T35" s="65">
        <f>MIN($T$6/100*F35,200)</f>
        <v>0</v>
      </c>
      <c r="U35" s="65">
        <f>MIN($U$6/100*F35,250)</f>
        <v>0</v>
      </c>
      <c r="V35" s="65">
        <v>0.2</v>
      </c>
      <c r="W35" s="65">
        <v>0.2</v>
      </c>
      <c r="X35" s="65">
        <v>0.6</v>
      </c>
      <c r="Y35" s="81">
        <f>IF(AND(D35&lt;49.85,G35&gt;0),$C$2*ABS(G35)/40000,(SUMPRODUCT(--(G35&gt;$S35:$U35),(G35-$S35:$U35),($V35:$X35)))*E35/40000)</f>
        <v>0</v>
      </c>
      <c r="Z35" s="73">
        <f>IF(AND(C35&gt;=50.1,G35&lt;0),($A$2)*ABS(G35)/40000,0)</f>
        <v>0</v>
      </c>
      <c r="AA35" s="73">
        <f>R35+Y35+Z35</f>
        <v>0</v>
      </c>
      <c r="AB35" s="148">
        <f>IF(AA35&gt;=0,AA35,"")</f>
        <v>0</v>
      </c>
      <c r="AC35" s="82" t="str">
        <f>IF(AA35&lt;0,AA35,"")</f>
        <v/>
      </c>
      <c r="AD35" s="83"/>
      <c r="AE35" s="90"/>
      <c r="AF35" s="91">
        <f>ROUND((AF34-0.01),2)</f>
        <v>51.21</v>
      </c>
      <c r="AG35" s="93">
        <v>0</v>
      </c>
      <c r="AH35" s="92">
        <v>0</v>
      </c>
    </row>
    <row r="36" spans="1:37" customHeight="1" ht="15.85">
      <c r="A36" s="76">
        <v>0.291666666666667</v>
      </c>
      <c r="B36" s="77">
        <v>0.302083333333334</v>
      </c>
      <c r="C36" s="78">
        <v>50.02</v>
      </c>
      <c r="D36" s="79">
        <f>ROUND(C36,2)</f>
        <v>50.02</v>
      </c>
      <c r="E36" s="65">
        <v>166.33</v>
      </c>
      <c r="F36" s="66">
        <v>0</v>
      </c>
      <c r="G36" s="80">
        <v>0</v>
      </c>
      <c r="H36" s="68">
        <f>MAX(G36,-0.12*F36)</f>
        <v>0</v>
      </c>
      <c r="I36" s="68">
        <f>IF(ABS(F36)&lt;=10,0.5,IF(ABS(F36)&lt;=25,1,IF(ABS(F36)&lt;=100,2,10)))</f>
        <v>0.5</v>
      </c>
      <c r="J36" s="69">
        <f>IF(G36&lt;-I36,1,0)</f>
        <v>0</v>
      </c>
      <c r="K36" s="69">
        <f>IF(J36=J35,K35+J36,0)</f>
        <v>0</v>
      </c>
      <c r="L36" s="70">
        <f>IF(OR(K36=12,K36=24,K36=36,K36=48,K36=60,K36=72,K36=84,K36=96),1,0)</f>
        <v>0</v>
      </c>
      <c r="M36" s="70">
        <f>IF(G36&gt;I36,1,0)</f>
        <v>0</v>
      </c>
      <c r="N36" s="70">
        <f>IF(M36=M35,N35+M36,0)</f>
        <v>0</v>
      </c>
      <c r="O36" s="70">
        <f>IF(OR(N36=12,N36=24,N36=36,N36=48,N36=60,N36=72,N36=84,N36=96),1,0)</f>
        <v>0</v>
      </c>
      <c r="P36" s="71">
        <f>L36+O36</f>
        <v>0</v>
      </c>
      <c r="Q36" s="72">
        <f>P36*ABS(R36)*0.1</f>
        <v>0</v>
      </c>
      <c r="R36" s="73">
        <f>H36*E36/40000</f>
        <v>0</v>
      </c>
      <c r="S36" s="65">
        <f>MIN($S$6/100*F36,150)</f>
        <v>0</v>
      </c>
      <c r="T36" s="65">
        <f>MIN($T$6/100*F36,200)</f>
        <v>0</v>
      </c>
      <c r="U36" s="65">
        <f>MIN($U$6/100*F36,250)</f>
        <v>0</v>
      </c>
      <c r="V36" s="65">
        <v>0.2</v>
      </c>
      <c r="W36" s="65">
        <v>0.2</v>
      </c>
      <c r="X36" s="65">
        <v>0.6</v>
      </c>
      <c r="Y36" s="81">
        <f>IF(AND(D36&lt;49.85,G36&gt;0),$C$2*ABS(G36)/40000,(SUMPRODUCT(--(G36&gt;$S36:$U36),(G36-$S36:$U36),($V36:$X36)))*E36/40000)</f>
        <v>0</v>
      </c>
      <c r="Z36" s="73">
        <f>IF(AND(C36&gt;=50.1,G36&lt;0),($A$2)*ABS(G36)/40000,0)</f>
        <v>0</v>
      </c>
      <c r="AA36" s="73">
        <f>R36+Y36+Z36</f>
        <v>0</v>
      </c>
      <c r="AB36" s="148">
        <f>IF(AA36&gt;=0,AA36,"")</f>
        <v>0</v>
      </c>
      <c r="AC36" s="82" t="str">
        <f>IF(AA36&lt;0,AA36,"")</f>
        <v/>
      </c>
      <c r="AD36" s="83"/>
      <c r="AE36" s="90"/>
      <c r="AF36" s="91">
        <f>ROUND((AF35-0.01),2)</f>
        <v>51.2</v>
      </c>
      <c r="AG36" s="93">
        <v>0</v>
      </c>
      <c r="AH36" s="92">
        <v>0</v>
      </c>
    </row>
    <row r="37" spans="1:37" customHeight="1" ht="15.85">
      <c r="A37" s="76">
        <v>0.302083333333333</v>
      </c>
      <c r="B37" s="77">
        <v>0.3125</v>
      </c>
      <c r="C37" s="78">
        <v>49.94</v>
      </c>
      <c r="D37" s="79">
        <f>ROUND(C37,2)</f>
        <v>49.94</v>
      </c>
      <c r="E37" s="65">
        <v>473.26</v>
      </c>
      <c r="F37" s="66">
        <v>0</v>
      </c>
      <c r="G37" s="80">
        <v>0</v>
      </c>
      <c r="H37" s="68">
        <f>MAX(G37,-0.12*F37)</f>
        <v>0</v>
      </c>
      <c r="I37" s="68">
        <f>IF(ABS(F37)&lt;=10,0.5,IF(ABS(F37)&lt;=25,1,IF(ABS(F37)&lt;=100,2,10)))</f>
        <v>0.5</v>
      </c>
      <c r="J37" s="69">
        <f>IF(G37&lt;-I37,1,0)</f>
        <v>0</v>
      </c>
      <c r="K37" s="69">
        <f>IF(J37=J36,K36+J37,0)</f>
        <v>0</v>
      </c>
      <c r="L37" s="70">
        <f>IF(OR(K37=12,K37=24,K37=36,K37=48,K37=60,K37=72,K37=84,K37=96),1,0)</f>
        <v>0</v>
      </c>
      <c r="M37" s="70">
        <f>IF(G37&gt;I37,1,0)</f>
        <v>0</v>
      </c>
      <c r="N37" s="70">
        <f>IF(M37=M36,N36+M37,0)</f>
        <v>0</v>
      </c>
      <c r="O37" s="70">
        <f>IF(OR(N37=12,N37=24,N37=36,N37=48,N37=60,N37=72,N37=84,N37=96),1,0)</f>
        <v>0</v>
      </c>
      <c r="P37" s="71">
        <f>L37+O37</f>
        <v>0</v>
      </c>
      <c r="Q37" s="72">
        <f>P37*ABS(R37)*0.1</f>
        <v>0</v>
      </c>
      <c r="R37" s="73">
        <f>H37*E37/40000</f>
        <v>0</v>
      </c>
      <c r="S37" s="65">
        <f>MIN($S$6/100*F37,150)</f>
        <v>0</v>
      </c>
      <c r="T37" s="65">
        <f>MIN($T$6/100*F37,200)</f>
        <v>0</v>
      </c>
      <c r="U37" s="65">
        <f>MIN($U$6/100*F37,250)</f>
        <v>0</v>
      </c>
      <c r="V37" s="65">
        <v>0.2</v>
      </c>
      <c r="W37" s="65">
        <v>0.2</v>
      </c>
      <c r="X37" s="65">
        <v>0.6</v>
      </c>
      <c r="Y37" s="81">
        <f>IF(AND(D37&lt;49.85,G37&gt;0),$C$2*ABS(G37)/40000,(SUMPRODUCT(--(G37&gt;$S37:$U37),(G37-$S37:$U37),($V37:$X37)))*E37/40000)</f>
        <v>0</v>
      </c>
      <c r="Z37" s="73">
        <f>IF(AND(C37&gt;=50.1,G37&lt;0),($A$2)*ABS(G37)/40000,0)</f>
        <v>0</v>
      </c>
      <c r="AA37" s="73">
        <f>R37+Y37+Z37</f>
        <v>0</v>
      </c>
      <c r="AB37" s="148">
        <f>IF(AA37&gt;=0,AA37,"")</f>
        <v>0</v>
      </c>
      <c r="AC37" s="82" t="str">
        <f>IF(AA37&lt;0,AA37,"")</f>
        <v/>
      </c>
      <c r="AD37" s="83"/>
      <c r="AE37" s="90"/>
      <c r="AF37" s="91">
        <f>ROUND((AF36-0.01),2)</f>
        <v>51.19</v>
      </c>
      <c r="AG37" s="93">
        <v>0</v>
      </c>
      <c r="AH37" s="92">
        <v>0</v>
      </c>
    </row>
    <row r="38" spans="1:37" customHeight="1" ht="15.85">
      <c r="A38" s="76">
        <v>0.3125</v>
      </c>
      <c r="B38" s="77">
        <v>0.322916666666667</v>
      </c>
      <c r="C38" s="78">
        <v>50</v>
      </c>
      <c r="D38" s="79">
        <f>ROUND(C38,2)</f>
        <v>50</v>
      </c>
      <c r="E38" s="65">
        <v>277.22</v>
      </c>
      <c r="F38" s="66">
        <v>0</v>
      </c>
      <c r="G38" s="80">
        <v>0</v>
      </c>
      <c r="H38" s="68">
        <f>MAX(G38,-0.12*F38)</f>
        <v>0</v>
      </c>
      <c r="I38" s="68">
        <f>IF(ABS(F38)&lt;=10,0.5,IF(ABS(F38)&lt;=25,1,IF(ABS(F38)&lt;=100,2,10)))</f>
        <v>0.5</v>
      </c>
      <c r="J38" s="69">
        <f>IF(G38&lt;-I38,1,0)</f>
        <v>0</v>
      </c>
      <c r="K38" s="69">
        <f>IF(J38=J37,K37+J38,0)</f>
        <v>0</v>
      </c>
      <c r="L38" s="70">
        <f>IF(OR(K38=12,K38=24,K38=36,K38=48,K38=60,K38=72,K38=84,K38=96),1,0)</f>
        <v>0</v>
      </c>
      <c r="M38" s="70">
        <f>IF(G38&gt;I38,1,0)</f>
        <v>0</v>
      </c>
      <c r="N38" s="70">
        <f>IF(M38=M37,N37+M38,0)</f>
        <v>0</v>
      </c>
      <c r="O38" s="70">
        <f>IF(OR(N38=12,N38=24,N38=36,N38=48,N38=60,N38=72,N38=84,N38=96),1,0)</f>
        <v>0</v>
      </c>
      <c r="P38" s="71">
        <f>L38+O38</f>
        <v>0</v>
      </c>
      <c r="Q38" s="72">
        <f>P38*ABS(R38)*0.1</f>
        <v>0</v>
      </c>
      <c r="R38" s="73">
        <f>H38*E38/40000</f>
        <v>0</v>
      </c>
      <c r="S38" s="65">
        <f>MIN($S$6/100*F38,150)</f>
        <v>0</v>
      </c>
      <c r="T38" s="65">
        <f>MIN($T$6/100*F38,200)</f>
        <v>0</v>
      </c>
      <c r="U38" s="65">
        <f>MIN($U$6/100*F38,250)</f>
        <v>0</v>
      </c>
      <c r="V38" s="65">
        <v>0.2</v>
      </c>
      <c r="W38" s="65">
        <v>0.2</v>
      </c>
      <c r="X38" s="65">
        <v>0.6</v>
      </c>
      <c r="Y38" s="81">
        <f>IF(AND(D38&lt;49.85,G38&gt;0),$C$2*ABS(G38)/40000,(SUMPRODUCT(--(G38&gt;$S38:$U38),(G38-$S38:$U38),($V38:$X38)))*E38/40000)</f>
        <v>0</v>
      </c>
      <c r="Z38" s="73">
        <f>IF(AND(C38&gt;=50.1,G38&lt;0),($A$2)*ABS(G38)/40000,0)</f>
        <v>0</v>
      </c>
      <c r="AA38" s="73">
        <f>R38+Y38+Z38</f>
        <v>0</v>
      </c>
      <c r="AB38" s="148">
        <f>IF(AA38&gt;=0,AA38,"")</f>
        <v>0</v>
      </c>
      <c r="AC38" s="82" t="str">
        <f>IF(AA38&lt;0,AA38,"")</f>
        <v/>
      </c>
      <c r="AD38" s="83"/>
      <c r="AE38" s="94"/>
      <c r="AF38" s="91">
        <f>ROUND((AF37-0.01),2)</f>
        <v>51.18</v>
      </c>
      <c r="AG38" s="93">
        <v>0</v>
      </c>
      <c r="AH38" s="92">
        <v>0</v>
      </c>
    </row>
    <row r="39" spans="1:37" customHeight="1" ht="15.85">
      <c r="A39" s="76">
        <v>0.322916666666667</v>
      </c>
      <c r="B39" s="77">
        <v>0.333333333333334</v>
      </c>
      <c r="C39" s="78">
        <v>49.91</v>
      </c>
      <c r="D39" s="79">
        <f>ROUND(C39,2)</f>
        <v>49.91</v>
      </c>
      <c r="E39" s="65">
        <v>571.28</v>
      </c>
      <c r="F39" s="66">
        <v>0</v>
      </c>
      <c r="G39" s="80">
        <v>0</v>
      </c>
      <c r="H39" s="68">
        <f>MAX(G39,-0.12*F39)</f>
        <v>0</v>
      </c>
      <c r="I39" s="68">
        <f>IF(ABS(F39)&lt;=10,0.5,IF(ABS(F39)&lt;=25,1,IF(ABS(F39)&lt;=100,2,10)))</f>
        <v>0.5</v>
      </c>
      <c r="J39" s="69">
        <f>IF(G39&lt;-I39,1,0)</f>
        <v>0</v>
      </c>
      <c r="K39" s="69">
        <f>IF(J39=J38,K38+J39,0)</f>
        <v>0</v>
      </c>
      <c r="L39" s="70">
        <f>IF(OR(K39=12,K39=24,K39=36,K39=48,K39=60,K39=72,K39=84,K39=96),1,0)</f>
        <v>0</v>
      </c>
      <c r="M39" s="70">
        <f>IF(G39&gt;I39,1,0)</f>
        <v>0</v>
      </c>
      <c r="N39" s="70">
        <f>IF(M39=M38,N38+M39,0)</f>
        <v>0</v>
      </c>
      <c r="O39" s="70">
        <f>IF(OR(N39=12,N39=24,N39=36,N39=48,N39=60,N39=72,N39=84,N39=96),1,0)</f>
        <v>0</v>
      </c>
      <c r="P39" s="71">
        <f>L39+O39</f>
        <v>0</v>
      </c>
      <c r="Q39" s="72">
        <f>P39*ABS(R39)*0.1</f>
        <v>0</v>
      </c>
      <c r="R39" s="73">
        <f>H39*E39/40000</f>
        <v>0</v>
      </c>
      <c r="S39" s="65">
        <f>MIN($S$6/100*F39,150)</f>
        <v>0</v>
      </c>
      <c r="T39" s="65">
        <f>MIN($T$6/100*F39,200)</f>
        <v>0</v>
      </c>
      <c r="U39" s="65">
        <f>MIN($U$6/100*F39,250)</f>
        <v>0</v>
      </c>
      <c r="V39" s="65">
        <v>0.2</v>
      </c>
      <c r="W39" s="65">
        <v>0.2</v>
      </c>
      <c r="X39" s="65">
        <v>0.6</v>
      </c>
      <c r="Y39" s="81">
        <f>IF(AND(D39&lt;49.85,G39&gt;0),$C$2*ABS(G39)/40000,(SUMPRODUCT(--(G39&gt;$S39:$U39),(G39-$S39:$U39),($V39:$X39)))*E39/40000)</f>
        <v>0</v>
      </c>
      <c r="Z39" s="73">
        <f>IF(AND(C39&gt;=50.1,G39&lt;0),($A$2)*ABS(G39)/40000,0)</f>
        <v>0</v>
      </c>
      <c r="AA39" s="73">
        <f>R39+Y39+Z39</f>
        <v>0</v>
      </c>
      <c r="AB39" s="148">
        <f>IF(AA39&gt;=0,AA39,"")</f>
        <v>0</v>
      </c>
      <c r="AC39" s="82" t="str">
        <f>IF(AA39&lt;0,AA39,"")</f>
        <v/>
      </c>
      <c r="AD39" s="83"/>
      <c r="AE39" s="95"/>
      <c r="AF39" s="91">
        <f>ROUND((AF38-0.01),2)</f>
        <v>51.17</v>
      </c>
      <c r="AG39" s="93">
        <v>0</v>
      </c>
      <c r="AH39" s="92">
        <v>0</v>
      </c>
    </row>
    <row r="40" spans="1:37" customHeight="1" ht="15.85">
      <c r="A40" s="76">
        <v>0.333333333333333</v>
      </c>
      <c r="B40" s="77">
        <v>0.34375</v>
      </c>
      <c r="C40" s="78">
        <v>50</v>
      </c>
      <c r="D40" s="79">
        <f>ROUND(C40,2)</f>
        <v>50</v>
      </c>
      <c r="E40" s="65">
        <v>277.22</v>
      </c>
      <c r="F40" s="66">
        <v>0</v>
      </c>
      <c r="G40" s="80">
        <v>0</v>
      </c>
      <c r="H40" s="68">
        <f>MAX(G40,-0.12*F40)</f>
        <v>0</v>
      </c>
      <c r="I40" s="68">
        <f>IF(ABS(F40)&lt;=10,0.5,IF(ABS(F40)&lt;=25,1,IF(ABS(F40)&lt;=100,2,10)))</f>
        <v>0.5</v>
      </c>
      <c r="J40" s="69">
        <f>IF(G40&lt;-I40,1,0)</f>
        <v>0</v>
      </c>
      <c r="K40" s="69">
        <f>IF(J40=J39,K39+J40,0)</f>
        <v>0</v>
      </c>
      <c r="L40" s="70">
        <f>IF(OR(K40=12,K40=24,K40=36,K40=48,K40=60,K40=72,K40=84,K40=96),1,0)</f>
        <v>0</v>
      </c>
      <c r="M40" s="70">
        <f>IF(G40&gt;I40,1,0)</f>
        <v>0</v>
      </c>
      <c r="N40" s="70">
        <f>IF(M40=M39,N39+M40,0)</f>
        <v>0</v>
      </c>
      <c r="O40" s="70">
        <f>IF(OR(N40=12,N40=24,N40=36,N40=48,N40=60,N40=72,N40=84,N40=96),1,0)</f>
        <v>0</v>
      </c>
      <c r="P40" s="71">
        <f>L40+O40</f>
        <v>0</v>
      </c>
      <c r="Q40" s="72">
        <f>P40*ABS(R40)*0.1</f>
        <v>0</v>
      </c>
      <c r="R40" s="73">
        <f>H40*E40/40000</f>
        <v>0</v>
      </c>
      <c r="S40" s="65">
        <f>MIN($S$6/100*F40,150)</f>
        <v>0</v>
      </c>
      <c r="T40" s="65">
        <f>MIN($T$6/100*F40,200)</f>
        <v>0</v>
      </c>
      <c r="U40" s="65">
        <f>MIN($U$6/100*F40,250)</f>
        <v>0</v>
      </c>
      <c r="V40" s="65">
        <v>0.2</v>
      </c>
      <c r="W40" s="65">
        <v>0.2</v>
      </c>
      <c r="X40" s="65">
        <v>0.6</v>
      </c>
      <c r="Y40" s="81">
        <f>IF(AND(D40&lt;49.85,G40&gt;0),$C$2*ABS(G40)/40000,(SUMPRODUCT(--(G40&gt;$S40:$U40),(G40-$S40:$U40),($V40:$X40)))*E40/40000)</f>
        <v>0</v>
      </c>
      <c r="Z40" s="73">
        <f>IF(AND(C40&gt;=50.1,G40&lt;0),($A$2)*ABS(G40)/40000,0)</f>
        <v>0</v>
      </c>
      <c r="AA40" s="73">
        <f>R40+Y40+Z40</f>
        <v>0</v>
      </c>
      <c r="AB40" s="148">
        <f>IF(AA40&gt;=0,AA40,"")</f>
        <v>0</v>
      </c>
      <c r="AC40" s="82" t="str">
        <f>IF(AA40&lt;0,AA40,"")</f>
        <v/>
      </c>
      <c r="AD40" s="83"/>
      <c r="AE40" s="95"/>
      <c r="AF40" s="91">
        <f>ROUND((AF39-0.01),2)</f>
        <v>51.16</v>
      </c>
      <c r="AG40" s="93">
        <v>0</v>
      </c>
      <c r="AH40" s="92">
        <v>0</v>
      </c>
    </row>
    <row r="41" spans="1:37" customHeight="1" ht="15.85">
      <c r="A41" s="76">
        <v>0.34375</v>
      </c>
      <c r="B41" s="77">
        <v>0.354166666666667</v>
      </c>
      <c r="C41" s="78">
        <v>49.94</v>
      </c>
      <c r="D41" s="79">
        <f>ROUND(C41,2)</f>
        <v>49.94</v>
      </c>
      <c r="E41" s="65">
        <v>473.26</v>
      </c>
      <c r="F41" s="66">
        <v>0</v>
      </c>
      <c r="G41" s="80">
        <v>0</v>
      </c>
      <c r="H41" s="68">
        <f>MAX(G41,-0.12*F41)</f>
        <v>0</v>
      </c>
      <c r="I41" s="68">
        <f>IF(ABS(F41)&lt;=10,0.5,IF(ABS(F41)&lt;=25,1,IF(ABS(F41)&lt;=100,2,10)))</f>
        <v>0.5</v>
      </c>
      <c r="J41" s="69">
        <f>IF(G41&lt;-I41,1,0)</f>
        <v>0</v>
      </c>
      <c r="K41" s="69">
        <f>IF(J41=J40,K40+J41,0)</f>
        <v>0</v>
      </c>
      <c r="L41" s="70">
        <f>IF(OR(K41=12,K41=24,K41=36,K41=48,K41=60,K41=72,K41=84,K41=96),1,0)</f>
        <v>0</v>
      </c>
      <c r="M41" s="70">
        <f>IF(G41&gt;I41,1,0)</f>
        <v>0</v>
      </c>
      <c r="N41" s="70">
        <f>IF(M41=M40,N40+M41,0)</f>
        <v>0</v>
      </c>
      <c r="O41" s="70">
        <f>IF(OR(N41=12,N41=24,N41=36,N41=48,N41=60,N41=72,N41=84,N41=96),1,0)</f>
        <v>0</v>
      </c>
      <c r="P41" s="71">
        <f>L41+O41</f>
        <v>0</v>
      </c>
      <c r="Q41" s="72">
        <f>P41*ABS(R41)*0.1</f>
        <v>0</v>
      </c>
      <c r="R41" s="73">
        <f>H41*E41/40000</f>
        <v>0</v>
      </c>
      <c r="S41" s="65">
        <f>MIN($S$6/100*F41,150)</f>
        <v>0</v>
      </c>
      <c r="T41" s="65">
        <f>MIN($T$6/100*F41,200)</f>
        <v>0</v>
      </c>
      <c r="U41" s="65">
        <f>MIN($U$6/100*F41,250)</f>
        <v>0</v>
      </c>
      <c r="V41" s="65">
        <v>0.2</v>
      </c>
      <c r="W41" s="65">
        <v>0.2</v>
      </c>
      <c r="X41" s="65">
        <v>0.6</v>
      </c>
      <c r="Y41" s="81">
        <f>IF(AND(D41&lt;49.85,G41&gt;0),$C$2*ABS(G41)/40000,(SUMPRODUCT(--(G41&gt;$S41:$U41),(G41-$S41:$U41),($V41:$X41)))*E41/40000)</f>
        <v>0</v>
      </c>
      <c r="Z41" s="73">
        <f>IF(AND(C41&gt;=50.1,G41&lt;0),($A$2)*ABS(G41)/40000,0)</f>
        <v>0</v>
      </c>
      <c r="AA41" s="73">
        <f>R41+Y41+Z41</f>
        <v>0</v>
      </c>
      <c r="AB41" s="148">
        <f>IF(AA41&gt;=0,AA41,"")</f>
        <v>0</v>
      </c>
      <c r="AC41" s="82" t="str">
        <f>IF(AA41&lt;0,AA41,"")</f>
        <v/>
      </c>
      <c r="AD41" s="83"/>
      <c r="AE41" s="95"/>
      <c r="AF41" s="91">
        <f>ROUND((AF40-0.01),2)</f>
        <v>51.15</v>
      </c>
      <c r="AG41" s="93">
        <v>0</v>
      </c>
      <c r="AH41" s="92">
        <v>0</v>
      </c>
    </row>
    <row r="42" spans="1:37" customHeight="1" ht="15.85">
      <c r="A42" s="76">
        <v>0.354166666666667</v>
      </c>
      <c r="B42" s="77">
        <v>0.364583333333334</v>
      </c>
      <c r="C42" s="78">
        <v>49.92</v>
      </c>
      <c r="D42" s="79">
        <f>ROUND(C42,2)</f>
        <v>49.92</v>
      </c>
      <c r="E42" s="65">
        <v>538.61</v>
      </c>
      <c r="F42" s="66">
        <v>0</v>
      </c>
      <c r="G42" s="80">
        <v>0</v>
      </c>
      <c r="H42" s="68">
        <f>MAX(G42,-0.12*F42)</f>
        <v>0</v>
      </c>
      <c r="I42" s="68">
        <f>IF(ABS(F42)&lt;=10,0.5,IF(ABS(F42)&lt;=25,1,IF(ABS(F42)&lt;=100,2,10)))</f>
        <v>0.5</v>
      </c>
      <c r="J42" s="69">
        <f>IF(G42&lt;-I42,1,0)</f>
        <v>0</v>
      </c>
      <c r="K42" s="69">
        <f>IF(J42=J41,K41+J42,0)</f>
        <v>0</v>
      </c>
      <c r="L42" s="70">
        <f>IF(OR(K42=12,K42=24,K42=36,K42=48,K42=60,K42=72,K42=84,K42=96),1,0)</f>
        <v>0</v>
      </c>
      <c r="M42" s="70">
        <f>IF(G42&gt;I42,1,0)</f>
        <v>0</v>
      </c>
      <c r="N42" s="70">
        <f>IF(M42=M41,N41+M42,0)</f>
        <v>0</v>
      </c>
      <c r="O42" s="70">
        <f>IF(OR(N42=12,N42=24,N42=36,N42=48,N42=60,N42=72,N42=84,N42=96),1,0)</f>
        <v>0</v>
      </c>
      <c r="P42" s="71">
        <f>L42+O42</f>
        <v>0</v>
      </c>
      <c r="Q42" s="72">
        <f>P42*ABS(R42)*0.1</f>
        <v>0</v>
      </c>
      <c r="R42" s="73">
        <f>H42*E42/40000</f>
        <v>0</v>
      </c>
      <c r="S42" s="65">
        <f>MIN($S$6/100*F42,150)</f>
        <v>0</v>
      </c>
      <c r="T42" s="65">
        <f>MIN($T$6/100*F42,200)</f>
        <v>0</v>
      </c>
      <c r="U42" s="65">
        <f>MIN($U$6/100*F42,250)</f>
        <v>0</v>
      </c>
      <c r="V42" s="65">
        <v>0.2</v>
      </c>
      <c r="W42" s="65">
        <v>0.2</v>
      </c>
      <c r="X42" s="65">
        <v>0.6</v>
      </c>
      <c r="Y42" s="81">
        <f>IF(AND(D42&lt;49.85,G42&gt;0),$C$2*ABS(G42)/40000,(SUMPRODUCT(--(G42&gt;$S42:$U42),(G42-$S42:$U42),($V42:$X42)))*E42/40000)</f>
        <v>0</v>
      </c>
      <c r="Z42" s="73">
        <f>IF(AND(C42&gt;=50.1,G42&lt;0),($A$2)*ABS(G42)/40000,0)</f>
        <v>0</v>
      </c>
      <c r="AA42" s="73">
        <f>R42+Y42+Z42</f>
        <v>0</v>
      </c>
      <c r="AB42" s="148">
        <f>IF(AA42&gt;=0,AA42,"")</f>
        <v>0</v>
      </c>
      <c r="AC42" s="82" t="str">
        <f>IF(AA42&lt;0,AA42,"")</f>
        <v/>
      </c>
      <c r="AD42" s="83"/>
      <c r="AE42" s="95"/>
      <c r="AF42" s="91">
        <f>ROUND((AF41-0.01),2)</f>
        <v>51.14</v>
      </c>
      <c r="AG42" s="93">
        <v>0</v>
      </c>
      <c r="AH42" s="92">
        <v>0</v>
      </c>
    </row>
    <row r="43" spans="1:37" customHeight="1" ht="15.85">
      <c r="A43" s="76">
        <v>0.364583333333333</v>
      </c>
      <c r="B43" s="77">
        <v>0.375</v>
      </c>
      <c r="C43" s="78">
        <v>49.86</v>
      </c>
      <c r="D43" s="79">
        <f>ROUND(C43,2)</f>
        <v>49.86</v>
      </c>
      <c r="E43" s="65">
        <v>734.65</v>
      </c>
      <c r="F43" s="66">
        <v>0</v>
      </c>
      <c r="G43" s="80">
        <v>0</v>
      </c>
      <c r="H43" s="68">
        <f>MAX(G43,-0.12*F43)</f>
        <v>0</v>
      </c>
      <c r="I43" s="68">
        <f>IF(ABS(F43)&lt;=10,0.5,IF(ABS(F43)&lt;=25,1,IF(ABS(F43)&lt;=100,2,10)))</f>
        <v>0.5</v>
      </c>
      <c r="J43" s="69">
        <f>IF(G43&lt;-I43,1,0)</f>
        <v>0</v>
      </c>
      <c r="K43" s="69">
        <f>IF(J43=J42,K42+J43,0)</f>
        <v>0</v>
      </c>
      <c r="L43" s="70">
        <f>IF(OR(K43=12,K43=24,K43=36,K43=48,K43=60,K43=72,K43=84,K43=96),1,0)</f>
        <v>0</v>
      </c>
      <c r="M43" s="70">
        <f>IF(G43&gt;I43,1,0)</f>
        <v>0</v>
      </c>
      <c r="N43" s="70">
        <f>IF(M43=M42,N42+M43,0)</f>
        <v>0</v>
      </c>
      <c r="O43" s="70">
        <f>IF(OR(N43=12,N43=24,N43=36,N43=48,N43=60,N43=72,N43=84,N43=96),1,0)</f>
        <v>0</v>
      </c>
      <c r="P43" s="71">
        <f>L43+O43</f>
        <v>0</v>
      </c>
      <c r="Q43" s="72">
        <f>P43*ABS(R43)*0.1</f>
        <v>0</v>
      </c>
      <c r="R43" s="73">
        <f>H43*E43/40000</f>
        <v>0</v>
      </c>
      <c r="S43" s="65">
        <f>MIN($S$6/100*F43,150)</f>
        <v>0</v>
      </c>
      <c r="T43" s="65">
        <f>MIN($T$6/100*F43,200)</f>
        <v>0</v>
      </c>
      <c r="U43" s="65">
        <f>MIN($U$6/100*F43,250)</f>
        <v>0</v>
      </c>
      <c r="V43" s="65">
        <v>0.2</v>
      </c>
      <c r="W43" s="65">
        <v>0.2</v>
      </c>
      <c r="X43" s="65">
        <v>0.6</v>
      </c>
      <c r="Y43" s="81">
        <f>IF(AND(D43&lt;49.85,G43&gt;0),$C$2*ABS(G43)/40000,(SUMPRODUCT(--(G43&gt;$S43:$U43),(G43-$S43:$U43),($V43:$X43)))*E43/40000)</f>
        <v>0</v>
      </c>
      <c r="Z43" s="73">
        <f>IF(AND(C43&gt;=50.1,G43&lt;0),($A$2)*ABS(G43)/40000,0)</f>
        <v>0</v>
      </c>
      <c r="AA43" s="73">
        <f>R43+Y43+Z43</f>
        <v>0</v>
      </c>
      <c r="AB43" s="148">
        <f>IF(AA43&gt;=0,AA43,"")</f>
        <v>0</v>
      </c>
      <c r="AC43" s="82" t="str">
        <f>IF(AA43&lt;0,AA43,"")</f>
        <v/>
      </c>
      <c r="AD43" s="83"/>
      <c r="AE43" s="95"/>
      <c r="AF43" s="91">
        <f>ROUND((AF42-0.01),2)</f>
        <v>51.13</v>
      </c>
      <c r="AG43" s="93">
        <v>0</v>
      </c>
      <c r="AH43" s="92">
        <v>0</v>
      </c>
      <c r="AJ43" s="96"/>
    </row>
    <row r="44" spans="1:37" customHeight="1" ht="15.85">
      <c r="A44" s="76">
        <v>0.375</v>
      </c>
      <c r="B44" s="77">
        <v>0.385416666666667</v>
      </c>
      <c r="C44" s="78">
        <v>49.92</v>
      </c>
      <c r="D44" s="79">
        <f>ROUND(C44,2)</f>
        <v>49.92</v>
      </c>
      <c r="E44" s="65">
        <v>538.61</v>
      </c>
      <c r="F44" s="66">
        <v>0</v>
      </c>
      <c r="G44" s="80">
        <v>0</v>
      </c>
      <c r="H44" s="68">
        <f>MAX(G44,-0.12*F44)</f>
        <v>0</v>
      </c>
      <c r="I44" s="68">
        <f>IF(ABS(F44)&lt;=10,0.5,IF(ABS(F44)&lt;=25,1,IF(ABS(F44)&lt;=100,2,10)))</f>
        <v>0.5</v>
      </c>
      <c r="J44" s="69">
        <f>IF(G44&lt;-I44,1,0)</f>
        <v>0</v>
      </c>
      <c r="K44" s="69">
        <f>IF(J44=J43,K43+J44,0)</f>
        <v>0</v>
      </c>
      <c r="L44" s="70">
        <f>IF(OR(K44=12,K44=24,K44=36,K44=48,K44=60,K44=72,K44=84,K44=96),1,0)</f>
        <v>0</v>
      </c>
      <c r="M44" s="70">
        <f>IF(G44&gt;I44,1,0)</f>
        <v>0</v>
      </c>
      <c r="N44" s="70">
        <f>IF(M44=M43,N43+M44,0)</f>
        <v>0</v>
      </c>
      <c r="O44" s="70">
        <f>IF(OR(N44=12,N44=24,N44=36,N44=48,N44=60,N44=72,N44=84,N44=96),1,0)</f>
        <v>0</v>
      </c>
      <c r="P44" s="71">
        <f>L44+O44</f>
        <v>0</v>
      </c>
      <c r="Q44" s="72">
        <f>P44*ABS(R44)*0.1</f>
        <v>0</v>
      </c>
      <c r="R44" s="73">
        <f>H44*E44/40000</f>
        <v>0</v>
      </c>
      <c r="S44" s="65">
        <f>MIN($S$6/100*F44,150)</f>
        <v>0</v>
      </c>
      <c r="T44" s="65">
        <f>MIN($T$6/100*F44,200)</f>
        <v>0</v>
      </c>
      <c r="U44" s="65">
        <f>MIN($U$6/100*F44,250)</f>
        <v>0</v>
      </c>
      <c r="V44" s="65">
        <v>0.2</v>
      </c>
      <c r="W44" s="65">
        <v>0.2</v>
      </c>
      <c r="X44" s="65">
        <v>0.6</v>
      </c>
      <c r="Y44" s="81">
        <f>IF(AND(D44&lt;49.85,G44&gt;0),$C$2*ABS(G44)/40000,(SUMPRODUCT(--(G44&gt;$S44:$U44),(G44-$S44:$U44),($V44:$X44)))*E44/40000)</f>
        <v>0</v>
      </c>
      <c r="Z44" s="73">
        <f>IF(AND(C44&gt;=50.1,G44&lt;0),($A$2)*ABS(G44)/40000,0)</f>
        <v>0</v>
      </c>
      <c r="AA44" s="73">
        <f>R44+Y44+Z44</f>
        <v>0</v>
      </c>
      <c r="AB44" s="148">
        <f>IF(AA44&gt;=0,AA44,"")</f>
        <v>0</v>
      </c>
      <c r="AC44" s="82" t="str">
        <f>IF(AA44&lt;0,AA44,"")</f>
        <v/>
      </c>
      <c r="AD44" s="83"/>
      <c r="AE44" s="95"/>
      <c r="AF44" s="91">
        <f>ROUND((AF43-0.01),2)</f>
        <v>51.12</v>
      </c>
      <c r="AG44" s="93">
        <v>0</v>
      </c>
      <c r="AH44" s="92">
        <v>0</v>
      </c>
    </row>
    <row r="45" spans="1:37" customHeight="1" ht="15.85">
      <c r="A45" s="76">
        <v>0.385416666666667</v>
      </c>
      <c r="B45" s="77">
        <v>0.395833333333334</v>
      </c>
      <c r="C45" s="78">
        <v>49.97</v>
      </c>
      <c r="D45" s="79">
        <f>ROUND(C45,2)</f>
        <v>49.97</v>
      </c>
      <c r="E45" s="65">
        <v>375.24</v>
      </c>
      <c r="F45" s="66">
        <v>0</v>
      </c>
      <c r="G45" s="80">
        <v>0</v>
      </c>
      <c r="H45" s="68">
        <f>MAX(G45,-0.12*F45)</f>
        <v>0</v>
      </c>
      <c r="I45" s="68">
        <f>IF(ABS(F45)&lt;=10,0.5,IF(ABS(F45)&lt;=25,1,IF(ABS(F45)&lt;=100,2,10)))</f>
        <v>0.5</v>
      </c>
      <c r="J45" s="69">
        <f>IF(G45&lt;-I45,1,0)</f>
        <v>0</v>
      </c>
      <c r="K45" s="69">
        <f>IF(J45=J44,K44+J45,0)</f>
        <v>0</v>
      </c>
      <c r="L45" s="70">
        <f>IF(OR(K45=12,K45=24,K45=36,K45=48,K45=60,K45=72,K45=84,K45=96),1,0)</f>
        <v>0</v>
      </c>
      <c r="M45" s="70">
        <f>IF(G45&gt;I45,1,0)</f>
        <v>0</v>
      </c>
      <c r="N45" s="70">
        <f>IF(M45=M44,N44+M45,0)</f>
        <v>0</v>
      </c>
      <c r="O45" s="70">
        <f>IF(OR(N45=12,N45=24,N45=36,N45=48,N45=60,N45=72,N45=84,N45=96),1,0)</f>
        <v>0</v>
      </c>
      <c r="P45" s="71">
        <f>L45+O45</f>
        <v>0</v>
      </c>
      <c r="Q45" s="72">
        <f>P45*ABS(R45)*0.1</f>
        <v>0</v>
      </c>
      <c r="R45" s="73">
        <f>H45*E45/40000</f>
        <v>0</v>
      </c>
      <c r="S45" s="65">
        <f>MIN($S$6/100*F45,150)</f>
        <v>0</v>
      </c>
      <c r="T45" s="65">
        <f>MIN($T$6/100*F45,200)</f>
        <v>0</v>
      </c>
      <c r="U45" s="65">
        <f>MIN($U$6/100*F45,250)</f>
        <v>0</v>
      </c>
      <c r="V45" s="65">
        <v>0.2</v>
      </c>
      <c r="W45" s="65">
        <v>0.2</v>
      </c>
      <c r="X45" s="65">
        <v>0.6</v>
      </c>
      <c r="Y45" s="81">
        <f>IF(AND(D45&lt;49.85,G45&gt;0),$C$2*ABS(G45)/40000,(SUMPRODUCT(--(G45&gt;$S45:$U45),(G45-$S45:$U45),($V45:$X45)))*E45/40000)</f>
        <v>0</v>
      </c>
      <c r="Z45" s="73">
        <f>IF(AND(C45&gt;=50.1,G45&lt;0),($A$2)*ABS(G45)/40000,0)</f>
        <v>0</v>
      </c>
      <c r="AA45" s="73">
        <f>R45+Y45+Z45</f>
        <v>0</v>
      </c>
      <c r="AB45" s="148">
        <f>IF(AA45&gt;=0,AA45,"")</f>
        <v>0</v>
      </c>
      <c r="AC45" s="82" t="str">
        <f>IF(AA45&lt;0,AA45,"")</f>
        <v/>
      </c>
      <c r="AD45" s="83"/>
      <c r="AE45" s="95"/>
      <c r="AF45" s="91">
        <f>ROUND((AF44-0.01),2)</f>
        <v>51.11</v>
      </c>
      <c r="AG45" s="93">
        <v>0</v>
      </c>
      <c r="AH45" s="92">
        <v>0</v>
      </c>
    </row>
    <row r="46" spans="1:37" customHeight="1" ht="15.85">
      <c r="A46" s="76">
        <v>0.395833333333333</v>
      </c>
      <c r="B46" s="77">
        <v>0.40625</v>
      </c>
      <c r="C46" s="78">
        <v>50.01</v>
      </c>
      <c r="D46" s="79">
        <f>ROUND(C46,2)</f>
        <v>50.01</v>
      </c>
      <c r="E46" s="65">
        <v>221.78</v>
      </c>
      <c r="F46" s="66">
        <v>0</v>
      </c>
      <c r="G46" s="80">
        <v>0</v>
      </c>
      <c r="H46" s="68">
        <f>MAX(G46,-0.12*F46)</f>
        <v>0</v>
      </c>
      <c r="I46" s="68">
        <f>IF(ABS(F46)&lt;=10,0.5,IF(ABS(F46)&lt;=25,1,IF(ABS(F46)&lt;=100,2,10)))</f>
        <v>0.5</v>
      </c>
      <c r="J46" s="69">
        <f>IF(G46&lt;-I46,1,0)</f>
        <v>0</v>
      </c>
      <c r="K46" s="69">
        <f>IF(J46=J45,K45+J46,0)</f>
        <v>0</v>
      </c>
      <c r="L46" s="70">
        <f>IF(OR(K46=12,K46=24,K46=36,K46=48,K46=60,K46=72,K46=84,K46=96),1,0)</f>
        <v>0</v>
      </c>
      <c r="M46" s="70">
        <f>IF(G46&gt;I46,1,0)</f>
        <v>0</v>
      </c>
      <c r="N46" s="70">
        <f>IF(M46=M45,N45+M46,0)</f>
        <v>0</v>
      </c>
      <c r="O46" s="70">
        <f>IF(OR(N46=12,N46=24,N46=36,N46=48,N46=60,N46=72,N46=84,N46=96),1,0)</f>
        <v>0</v>
      </c>
      <c r="P46" s="71">
        <f>L46+O46</f>
        <v>0</v>
      </c>
      <c r="Q46" s="72">
        <f>P46*ABS(R46)*0.1</f>
        <v>0</v>
      </c>
      <c r="R46" s="73">
        <f>H46*E46/40000</f>
        <v>0</v>
      </c>
      <c r="S46" s="65">
        <f>MIN($S$6/100*F46,150)</f>
        <v>0</v>
      </c>
      <c r="T46" s="65">
        <f>MIN($T$6/100*F46,200)</f>
        <v>0</v>
      </c>
      <c r="U46" s="65">
        <f>MIN($U$6/100*F46,250)</f>
        <v>0</v>
      </c>
      <c r="V46" s="65">
        <v>0.2</v>
      </c>
      <c r="W46" s="65">
        <v>0.2</v>
      </c>
      <c r="X46" s="65">
        <v>0.6</v>
      </c>
      <c r="Y46" s="81">
        <f>IF(AND(D46&lt;49.85,G46&gt;0),$C$2*ABS(G46)/40000,(SUMPRODUCT(--(G46&gt;$S46:$U46),(G46-$S46:$U46),($V46:$X46)))*E46/40000)</f>
        <v>0</v>
      </c>
      <c r="Z46" s="73">
        <f>IF(AND(C46&gt;=50.1,G46&lt;0),($A$2)*ABS(G46)/40000,0)</f>
        <v>0</v>
      </c>
      <c r="AA46" s="73">
        <f>R46+Y46+Z46</f>
        <v>0</v>
      </c>
      <c r="AB46" s="148">
        <f>IF(AA46&gt;=0,AA46,"")</f>
        <v>0</v>
      </c>
      <c r="AC46" s="82" t="str">
        <f>IF(AA46&lt;0,AA46,"")</f>
        <v/>
      </c>
      <c r="AD46" s="83"/>
      <c r="AE46" s="95"/>
      <c r="AF46" s="91">
        <f>ROUND((AF45-0.01),2)</f>
        <v>51.1</v>
      </c>
      <c r="AG46" s="93">
        <v>0</v>
      </c>
      <c r="AH46" s="92">
        <v>0</v>
      </c>
    </row>
    <row r="47" spans="1:37" customHeight="1" ht="15.85">
      <c r="A47" s="76">
        <v>0.40625</v>
      </c>
      <c r="B47" s="77">
        <v>0.416666666666667</v>
      </c>
      <c r="C47" s="78">
        <v>50.04</v>
      </c>
      <c r="D47" s="79">
        <f>ROUND(C47,2)</f>
        <v>50.04</v>
      </c>
      <c r="E47" s="65">
        <v>55.44</v>
      </c>
      <c r="F47" s="66">
        <v>0</v>
      </c>
      <c r="G47" s="80">
        <v>0</v>
      </c>
      <c r="H47" s="68">
        <f>MAX(G47,-0.12*F47)</f>
        <v>0</v>
      </c>
      <c r="I47" s="68">
        <f>IF(ABS(F47)&lt;=10,0.5,IF(ABS(F47)&lt;=25,1,IF(ABS(F47)&lt;=100,2,10)))</f>
        <v>0.5</v>
      </c>
      <c r="J47" s="69">
        <f>IF(G47&lt;-I47,1,0)</f>
        <v>0</v>
      </c>
      <c r="K47" s="69">
        <f>IF(J47=J46,K46+J47,0)</f>
        <v>0</v>
      </c>
      <c r="L47" s="70">
        <f>IF(OR(K47=12,K47=24,K47=36,K47=48,K47=60,K47=72,K47=84,K47=96),1,0)</f>
        <v>0</v>
      </c>
      <c r="M47" s="70">
        <f>IF(G47&gt;I47,1,0)</f>
        <v>0</v>
      </c>
      <c r="N47" s="70">
        <f>IF(M47=M46,N46+M47,0)</f>
        <v>0</v>
      </c>
      <c r="O47" s="70">
        <f>IF(OR(N47=12,N47=24,N47=36,N47=48,N47=60,N47=72,N47=84,N47=96),1,0)</f>
        <v>0</v>
      </c>
      <c r="P47" s="71">
        <f>L47+O47</f>
        <v>0</v>
      </c>
      <c r="Q47" s="72">
        <f>P47*ABS(R47)*0.1</f>
        <v>0</v>
      </c>
      <c r="R47" s="73">
        <f>H47*E47/40000</f>
        <v>0</v>
      </c>
      <c r="S47" s="65">
        <f>MIN($S$6/100*F47,150)</f>
        <v>0</v>
      </c>
      <c r="T47" s="65">
        <f>MIN($T$6/100*F47,200)</f>
        <v>0</v>
      </c>
      <c r="U47" s="65">
        <f>MIN($U$6/100*F47,250)</f>
        <v>0</v>
      </c>
      <c r="V47" s="65">
        <v>0.2</v>
      </c>
      <c r="W47" s="65">
        <v>0.2</v>
      </c>
      <c r="X47" s="65">
        <v>0.6</v>
      </c>
      <c r="Y47" s="81">
        <f>IF(AND(D47&lt;49.85,G47&gt;0),$C$2*ABS(G47)/40000,(SUMPRODUCT(--(G47&gt;$S47:$U47),(G47-$S47:$U47),($V47:$X47)))*E47/40000)</f>
        <v>0</v>
      </c>
      <c r="Z47" s="73">
        <f>IF(AND(C47&gt;=50.1,G47&lt;0),($A$2)*ABS(G47)/40000,0)</f>
        <v>0</v>
      </c>
      <c r="AA47" s="73">
        <f>R47+Y47+Z47</f>
        <v>0</v>
      </c>
      <c r="AB47" s="148">
        <f>IF(AA47&gt;=0,AA47,"")</f>
        <v>0</v>
      </c>
      <c r="AC47" s="82" t="str">
        <f>IF(AA47&lt;0,AA47,"")</f>
        <v/>
      </c>
      <c r="AD47" s="83"/>
      <c r="AE47" s="95"/>
      <c r="AF47" s="91">
        <f>ROUND((AF46-0.01),2)</f>
        <v>51.09</v>
      </c>
      <c r="AG47" s="93">
        <v>0</v>
      </c>
      <c r="AH47" s="92">
        <v>0</v>
      </c>
    </row>
    <row r="48" spans="1:37" customHeight="1" ht="15.85">
      <c r="A48" s="76">
        <v>0.416666666666667</v>
      </c>
      <c r="B48" s="77">
        <v>0.427083333333334</v>
      </c>
      <c r="C48" s="78">
        <v>50.07</v>
      </c>
      <c r="D48" s="79">
        <f>ROUND(C48,2)</f>
        <v>50.07</v>
      </c>
      <c r="E48" s="65">
        <v>0</v>
      </c>
      <c r="F48" s="66">
        <v>0</v>
      </c>
      <c r="G48" s="80">
        <v>0</v>
      </c>
      <c r="H48" s="68">
        <f>MAX(G48,-0.12*F48)</f>
        <v>0</v>
      </c>
      <c r="I48" s="68">
        <f>IF(ABS(F48)&lt;=10,0.5,IF(ABS(F48)&lt;=25,1,IF(ABS(F48)&lt;=100,2,10)))</f>
        <v>0.5</v>
      </c>
      <c r="J48" s="69">
        <f>IF(G48&lt;-I48,1,0)</f>
        <v>0</v>
      </c>
      <c r="K48" s="69">
        <f>IF(J48=J47,K47+J48,0)</f>
        <v>0</v>
      </c>
      <c r="L48" s="70">
        <f>IF(OR(K48=12,K48=24,K48=36,K48=48,K48=60,K48=72,K48=84,K48=96),1,0)</f>
        <v>0</v>
      </c>
      <c r="M48" s="70">
        <f>IF(G48&gt;I48,1,0)</f>
        <v>0</v>
      </c>
      <c r="N48" s="70">
        <f>IF(M48=M47,N47+M48,0)</f>
        <v>0</v>
      </c>
      <c r="O48" s="70">
        <f>IF(OR(N48=12,N48=24,N48=36,N48=48,N48=60,N48=72,N48=84,N48=96),1,0)</f>
        <v>0</v>
      </c>
      <c r="P48" s="71">
        <f>L48+O48</f>
        <v>0</v>
      </c>
      <c r="Q48" s="72">
        <f>P48*ABS(R48)*0.1</f>
        <v>0</v>
      </c>
      <c r="R48" s="73">
        <f>H48*E48/40000</f>
        <v>0</v>
      </c>
      <c r="S48" s="65">
        <f>MIN($S$6/100*F48,150)</f>
        <v>0</v>
      </c>
      <c r="T48" s="65">
        <f>MIN($T$6/100*F48,200)</f>
        <v>0</v>
      </c>
      <c r="U48" s="65">
        <f>MIN($U$6/100*F48,250)</f>
        <v>0</v>
      </c>
      <c r="V48" s="65">
        <v>0.2</v>
      </c>
      <c r="W48" s="65">
        <v>0.2</v>
      </c>
      <c r="X48" s="65">
        <v>0.6</v>
      </c>
      <c r="Y48" s="81">
        <f>IF(AND(D48&lt;49.85,G48&gt;0),$C$2*ABS(G48)/40000,(SUMPRODUCT(--(G48&gt;$S48:$U48),(G48-$S48:$U48),($V48:$X48)))*E48/40000)</f>
        <v>0</v>
      </c>
      <c r="Z48" s="73">
        <f>IF(AND(C48&gt;=50.1,G48&lt;0),($A$2)*ABS(G48)/40000,0)</f>
        <v>0</v>
      </c>
      <c r="AA48" s="73">
        <f>R48+Y48+Z48</f>
        <v>0</v>
      </c>
      <c r="AB48" s="148">
        <f>IF(AA48&gt;=0,AA48,"")</f>
        <v>0</v>
      </c>
      <c r="AC48" s="82" t="str">
        <f>IF(AA48&lt;0,AA48,"")</f>
        <v/>
      </c>
      <c r="AD48" s="83"/>
      <c r="AE48" s="95"/>
      <c r="AF48" s="91">
        <f>ROUND((AF47-0.01),2)</f>
        <v>51.08</v>
      </c>
      <c r="AG48" s="93">
        <v>0</v>
      </c>
      <c r="AH48" s="92">
        <v>0</v>
      </c>
    </row>
    <row r="49" spans="1:37" customHeight="1" ht="15.85">
      <c r="A49" s="76">
        <v>0.427083333333333</v>
      </c>
      <c r="B49" s="77">
        <v>0.4375</v>
      </c>
      <c r="C49" s="78">
        <v>50.03</v>
      </c>
      <c r="D49" s="79">
        <f>ROUND(C49,2)</f>
        <v>50.03</v>
      </c>
      <c r="E49" s="65">
        <v>110.89</v>
      </c>
      <c r="F49" s="66">
        <v>0</v>
      </c>
      <c r="G49" s="80">
        <v>0</v>
      </c>
      <c r="H49" s="68">
        <f>MAX(G49,-0.12*F49)</f>
        <v>0</v>
      </c>
      <c r="I49" s="68">
        <f>IF(ABS(F49)&lt;=10,0.5,IF(ABS(F49)&lt;=25,1,IF(ABS(F49)&lt;=100,2,10)))</f>
        <v>0.5</v>
      </c>
      <c r="J49" s="69">
        <f>IF(G49&lt;-I49,1,0)</f>
        <v>0</v>
      </c>
      <c r="K49" s="69">
        <f>IF(J49=J48,K48+J49,0)</f>
        <v>0</v>
      </c>
      <c r="L49" s="70">
        <f>IF(OR(K49=12,K49=24,K49=36,K49=48,K49=60,K49=72,K49=84,K49=96),1,0)</f>
        <v>0</v>
      </c>
      <c r="M49" s="70">
        <f>IF(G49&gt;I49,1,0)</f>
        <v>0</v>
      </c>
      <c r="N49" s="70">
        <f>IF(M49=M48,N48+M49,0)</f>
        <v>0</v>
      </c>
      <c r="O49" s="70">
        <f>IF(OR(N49=12,N49=24,N49=36,N49=48,N49=60,N49=72,N49=84,N49=96),1,0)</f>
        <v>0</v>
      </c>
      <c r="P49" s="71">
        <f>L49+O49</f>
        <v>0</v>
      </c>
      <c r="Q49" s="72">
        <f>P49*ABS(R49)*0.1</f>
        <v>0</v>
      </c>
      <c r="R49" s="73">
        <f>H49*E49/40000</f>
        <v>0</v>
      </c>
      <c r="S49" s="65">
        <f>MIN($S$6/100*F49,150)</f>
        <v>0</v>
      </c>
      <c r="T49" s="65">
        <f>MIN($T$6/100*F49,200)</f>
        <v>0</v>
      </c>
      <c r="U49" s="65">
        <f>MIN($U$6/100*F49,250)</f>
        <v>0</v>
      </c>
      <c r="V49" s="65">
        <v>0.2</v>
      </c>
      <c r="W49" s="65">
        <v>0.2</v>
      </c>
      <c r="X49" s="65">
        <v>0.6</v>
      </c>
      <c r="Y49" s="81">
        <f>IF(AND(D49&lt;49.85,G49&gt;0),$C$2*ABS(G49)/40000,(SUMPRODUCT(--(G49&gt;$S49:$U49),(G49-$S49:$U49),($V49:$X49)))*E49/40000)</f>
        <v>0</v>
      </c>
      <c r="Z49" s="73">
        <f>IF(AND(C49&gt;=50.1,G49&lt;0),($A$2)*ABS(G49)/40000,0)</f>
        <v>0</v>
      </c>
      <c r="AA49" s="73">
        <f>R49+Y49+Z49</f>
        <v>0</v>
      </c>
      <c r="AB49" s="148">
        <f>IF(AA49&gt;=0,AA49,"")</f>
        <v>0</v>
      </c>
      <c r="AC49" s="82" t="str">
        <f>IF(AA49&lt;0,AA49,"")</f>
        <v/>
      </c>
      <c r="AD49" s="83"/>
      <c r="AE49" s="95"/>
      <c r="AF49" s="97">
        <f>ROUND((AF48-0.01),2)</f>
        <v>51.07</v>
      </c>
      <c r="AG49" s="93">
        <v>0</v>
      </c>
      <c r="AH49" s="92">
        <v>0</v>
      </c>
    </row>
    <row r="50" spans="1:37" customHeight="1" ht="15.85">
      <c r="A50" s="76">
        <v>0.4375</v>
      </c>
      <c r="B50" s="77">
        <v>0.447916666666667</v>
      </c>
      <c r="C50" s="78">
        <v>50.01</v>
      </c>
      <c r="D50" s="79">
        <f>ROUND(C50,2)</f>
        <v>50.01</v>
      </c>
      <c r="E50" s="65">
        <v>221.78</v>
      </c>
      <c r="F50" s="66">
        <v>0</v>
      </c>
      <c r="G50" s="80">
        <v>0</v>
      </c>
      <c r="H50" s="68">
        <f>MAX(G50,-0.12*F50)</f>
        <v>0</v>
      </c>
      <c r="I50" s="68">
        <f>IF(ABS(F50)&lt;=10,0.5,IF(ABS(F50)&lt;=25,1,IF(ABS(F50)&lt;=100,2,10)))</f>
        <v>0.5</v>
      </c>
      <c r="J50" s="69">
        <f>IF(G50&lt;-I50,1,0)</f>
        <v>0</v>
      </c>
      <c r="K50" s="69">
        <f>IF(J50=J49,K49+J50,0)</f>
        <v>0</v>
      </c>
      <c r="L50" s="70">
        <f>IF(OR(K50=12,K50=24,K50=36,K50=48,K50=60,K50=72,K50=84,K50=96),1,0)</f>
        <v>0</v>
      </c>
      <c r="M50" s="70">
        <f>IF(G50&gt;I50,1,0)</f>
        <v>0</v>
      </c>
      <c r="N50" s="70">
        <f>IF(M50=M49,N49+M50,0)</f>
        <v>0</v>
      </c>
      <c r="O50" s="70">
        <f>IF(OR(N50=12,N50=24,N50=36,N50=48,N50=60,N50=72,N50=84,N50=96),1,0)</f>
        <v>0</v>
      </c>
      <c r="P50" s="71">
        <f>L50+O50</f>
        <v>0</v>
      </c>
      <c r="Q50" s="72">
        <f>P50*ABS(R50)*0.1</f>
        <v>0</v>
      </c>
      <c r="R50" s="73">
        <f>H50*E50/40000</f>
        <v>0</v>
      </c>
      <c r="S50" s="65">
        <f>MIN($S$6/100*F50,150)</f>
        <v>0</v>
      </c>
      <c r="T50" s="65">
        <f>MIN($T$6/100*F50,200)</f>
        <v>0</v>
      </c>
      <c r="U50" s="65">
        <f>MIN($U$6/100*F50,250)</f>
        <v>0</v>
      </c>
      <c r="V50" s="65">
        <v>0.2</v>
      </c>
      <c r="W50" s="65">
        <v>0.2</v>
      </c>
      <c r="X50" s="65">
        <v>0.6</v>
      </c>
      <c r="Y50" s="81">
        <f>IF(AND(D50&lt;49.85,G50&gt;0),$C$2*ABS(G50)/40000,(SUMPRODUCT(--(G50&gt;$S50:$U50),(G50-$S50:$U50),($V50:$X50)))*E50/40000)</f>
        <v>0</v>
      </c>
      <c r="Z50" s="73">
        <f>IF(AND(C50&gt;=50.1,G50&lt;0),($A$2)*ABS(G50)/40000,0)</f>
        <v>0</v>
      </c>
      <c r="AA50" s="73">
        <f>R50+Y50+Z50</f>
        <v>0</v>
      </c>
      <c r="AB50" s="148">
        <f>IF(AA50&gt;=0,AA50,"")</f>
        <v>0</v>
      </c>
      <c r="AC50" s="82" t="str">
        <f>IF(AA50&lt;0,AA50,"")</f>
        <v/>
      </c>
      <c r="AD50" s="83"/>
      <c r="AE50" s="95"/>
      <c r="AF50" s="98">
        <f>ROUND((AF49-0.01),2)</f>
        <v>51.06</v>
      </c>
      <c r="AG50" s="99">
        <v>0</v>
      </c>
      <c r="AH50" s="92">
        <v>0</v>
      </c>
    </row>
    <row r="51" spans="1:37" customHeight="1" ht="15.85">
      <c r="A51" s="76">
        <v>0.447916666666667</v>
      </c>
      <c r="B51" s="77">
        <v>0.458333333333334</v>
      </c>
      <c r="C51" s="78">
        <v>49.99</v>
      </c>
      <c r="D51" s="79">
        <f>ROUND(C51,2)</f>
        <v>49.99</v>
      </c>
      <c r="E51" s="65">
        <v>309.89</v>
      </c>
      <c r="F51" s="66">
        <v>0</v>
      </c>
      <c r="G51" s="80">
        <v>0</v>
      </c>
      <c r="H51" s="68">
        <f>MAX(G51,-0.12*F51)</f>
        <v>0</v>
      </c>
      <c r="I51" s="68">
        <f>IF(ABS(F51)&lt;=10,0.5,IF(ABS(F51)&lt;=25,1,IF(ABS(F51)&lt;=100,2,10)))</f>
        <v>0.5</v>
      </c>
      <c r="J51" s="69">
        <f>IF(G51&lt;-I51,1,0)</f>
        <v>0</v>
      </c>
      <c r="K51" s="69">
        <f>IF(J51=J50,K50+J51,0)</f>
        <v>0</v>
      </c>
      <c r="L51" s="70">
        <f>IF(OR(K51=12,K51=24,K51=36,K51=48,K51=60,K51=72,K51=84,K51=96),1,0)</f>
        <v>0</v>
      </c>
      <c r="M51" s="70">
        <f>IF(G51&gt;I51,1,0)</f>
        <v>0</v>
      </c>
      <c r="N51" s="70">
        <f>IF(M51=M50,N50+M51,0)</f>
        <v>0</v>
      </c>
      <c r="O51" s="70">
        <f>IF(OR(N51=12,N51=24,N51=36,N51=48,N51=60,N51=72,N51=84,N51=96),1,0)</f>
        <v>0</v>
      </c>
      <c r="P51" s="71">
        <f>L51+O51</f>
        <v>0</v>
      </c>
      <c r="Q51" s="72">
        <f>P51*ABS(R51)*0.1</f>
        <v>0</v>
      </c>
      <c r="R51" s="73">
        <f>H51*E51/40000</f>
        <v>0</v>
      </c>
      <c r="S51" s="65">
        <f>MIN($S$6/100*F51,150)</f>
        <v>0</v>
      </c>
      <c r="T51" s="65">
        <f>MIN($T$6/100*F51,200)</f>
        <v>0</v>
      </c>
      <c r="U51" s="65">
        <f>MIN($U$6/100*F51,250)</f>
        <v>0</v>
      </c>
      <c r="V51" s="65">
        <v>0.2</v>
      </c>
      <c r="W51" s="65">
        <v>0.2</v>
      </c>
      <c r="X51" s="65">
        <v>0.6</v>
      </c>
      <c r="Y51" s="81">
        <f>IF(AND(D51&lt;49.85,G51&gt;0),$C$2*ABS(G51)/40000,(SUMPRODUCT(--(G51&gt;$S51:$U51),(G51-$S51:$U51),($V51:$X51)))*E51/40000)</f>
        <v>0</v>
      </c>
      <c r="Z51" s="73">
        <f>IF(AND(C51&gt;=50.1,G51&lt;0),($A$2)*ABS(G51)/40000,0)</f>
        <v>0</v>
      </c>
      <c r="AA51" s="73">
        <f>R51+Y51+Z51</f>
        <v>0</v>
      </c>
      <c r="AB51" s="148">
        <f>IF(AA51&gt;=0,AA51,"")</f>
        <v>0</v>
      </c>
      <c r="AC51" s="82" t="str">
        <f>IF(AA51&lt;0,AA51,"")</f>
        <v/>
      </c>
      <c r="AD51" s="83"/>
      <c r="AE51" s="95"/>
      <c r="AF51" s="98">
        <f>ROUND((AF50-0.01),2)</f>
        <v>51.05</v>
      </c>
      <c r="AG51" s="99">
        <v>0</v>
      </c>
      <c r="AH51" s="92">
        <v>0</v>
      </c>
    </row>
    <row r="52" spans="1:37" customHeight="1" ht="15.85">
      <c r="A52" s="76">
        <v>0.458333333333333</v>
      </c>
      <c r="B52" s="77">
        <v>0.46875</v>
      </c>
      <c r="C52" s="78">
        <v>49.99</v>
      </c>
      <c r="D52" s="79">
        <f>ROUND(C52,2)</f>
        <v>49.99</v>
      </c>
      <c r="E52" s="65">
        <v>309.89</v>
      </c>
      <c r="F52" s="66">
        <v>0</v>
      </c>
      <c r="G52" s="80">
        <v>0</v>
      </c>
      <c r="H52" s="68">
        <f>MAX(G52,-0.12*F52)</f>
        <v>0</v>
      </c>
      <c r="I52" s="68">
        <f>IF(ABS(F52)&lt;=10,0.5,IF(ABS(F52)&lt;=25,1,IF(ABS(F52)&lt;=100,2,10)))</f>
        <v>0.5</v>
      </c>
      <c r="J52" s="69">
        <f>IF(G52&lt;-I52,1,0)</f>
        <v>0</v>
      </c>
      <c r="K52" s="69">
        <f>IF(J52=J51,K51+J52,0)</f>
        <v>0</v>
      </c>
      <c r="L52" s="70">
        <f>IF(OR(K52=12,K52=24,K52=36,K52=48,K52=60,K52=72,K52=84,K52=96),1,0)</f>
        <v>0</v>
      </c>
      <c r="M52" s="70">
        <f>IF(G52&gt;I52,1,0)</f>
        <v>0</v>
      </c>
      <c r="N52" s="70">
        <f>IF(M52=M51,N51+M52,0)</f>
        <v>0</v>
      </c>
      <c r="O52" s="70">
        <f>IF(OR(N52=12,N52=24,N52=36,N52=48,N52=60,N52=72,N52=84,N52=96),1,0)</f>
        <v>0</v>
      </c>
      <c r="P52" s="71">
        <f>L52+O52</f>
        <v>0</v>
      </c>
      <c r="Q52" s="72">
        <f>P52*ABS(R52)*0.1</f>
        <v>0</v>
      </c>
      <c r="R52" s="73">
        <f>H52*E52/40000</f>
        <v>0</v>
      </c>
      <c r="S52" s="65">
        <f>MIN($S$6/100*F52,150)</f>
        <v>0</v>
      </c>
      <c r="T52" s="65">
        <f>MIN($T$6/100*F52,200)</f>
        <v>0</v>
      </c>
      <c r="U52" s="65">
        <f>MIN($U$6/100*F52,250)</f>
        <v>0</v>
      </c>
      <c r="V52" s="65">
        <v>0.2</v>
      </c>
      <c r="W52" s="65">
        <v>0.2</v>
      </c>
      <c r="X52" s="65">
        <v>0.6</v>
      </c>
      <c r="Y52" s="81">
        <f>IF(AND(D52&lt;49.85,G52&gt;0),$C$2*ABS(G52)/40000,(SUMPRODUCT(--(G52&gt;$S52:$U52),(G52-$S52:$U52),($V52:$X52)))*E52/40000)</f>
        <v>0</v>
      </c>
      <c r="Z52" s="73">
        <f>IF(AND(C52&gt;=50.1,G52&lt;0),($A$2)*ABS(G52)/40000,0)</f>
        <v>0</v>
      </c>
      <c r="AA52" s="73">
        <f>R52+Y52+Z52</f>
        <v>0</v>
      </c>
      <c r="AB52" s="148">
        <f>IF(AA52&gt;=0,AA52,"")</f>
        <v>0</v>
      </c>
      <c r="AC52" s="82" t="str">
        <f>IF(AA52&lt;0,AA52,"")</f>
        <v/>
      </c>
      <c r="AD52" s="83"/>
      <c r="AE52" s="95"/>
      <c r="AF52" s="98">
        <f>ROUND((AF51-0.01),2)</f>
        <v>51.04</v>
      </c>
      <c r="AG52" s="99">
        <v>0</v>
      </c>
      <c r="AH52" s="92">
        <v>0</v>
      </c>
    </row>
    <row r="53" spans="1:37" customHeight="1" ht="15.85">
      <c r="A53" s="76">
        <v>0.46875</v>
      </c>
      <c r="B53" s="77">
        <v>0.479166666666667</v>
      </c>
      <c r="C53" s="78">
        <v>49.97</v>
      </c>
      <c r="D53" s="79">
        <f>ROUND(C53,2)</f>
        <v>49.97</v>
      </c>
      <c r="E53" s="65">
        <v>375.24</v>
      </c>
      <c r="F53" s="66">
        <v>0</v>
      </c>
      <c r="G53" s="80">
        <v>0</v>
      </c>
      <c r="H53" s="68">
        <f>MAX(G53,-0.12*F53)</f>
        <v>0</v>
      </c>
      <c r="I53" s="68">
        <f>IF(ABS(F53)&lt;=10,0.5,IF(ABS(F53)&lt;=25,1,IF(ABS(F53)&lt;=100,2,10)))</f>
        <v>0.5</v>
      </c>
      <c r="J53" s="69">
        <f>IF(G53&lt;-I53,1,0)</f>
        <v>0</v>
      </c>
      <c r="K53" s="69">
        <f>IF(J53=J52,K52+J53,0)</f>
        <v>0</v>
      </c>
      <c r="L53" s="70">
        <f>IF(OR(K53=12,K53=24,K53=36,K53=48,K53=60,K53=72,K53=84,K53=96),1,0)</f>
        <v>0</v>
      </c>
      <c r="M53" s="70">
        <f>IF(G53&gt;I53,1,0)</f>
        <v>0</v>
      </c>
      <c r="N53" s="70">
        <f>IF(M53=M52,N52+M53,0)</f>
        <v>0</v>
      </c>
      <c r="O53" s="70">
        <f>IF(OR(N53=12,N53=24,N53=36,N53=48,N53=60,N53=72,N53=84,N53=96),1,0)</f>
        <v>0</v>
      </c>
      <c r="P53" s="71">
        <f>L53+O53</f>
        <v>0</v>
      </c>
      <c r="Q53" s="72">
        <f>P53*ABS(R53)*0.1</f>
        <v>0</v>
      </c>
      <c r="R53" s="73">
        <f>H53*E53/40000</f>
        <v>0</v>
      </c>
      <c r="S53" s="65">
        <f>MIN($S$6/100*F53,150)</f>
        <v>0</v>
      </c>
      <c r="T53" s="65">
        <f>MIN($T$6/100*F53,200)</f>
        <v>0</v>
      </c>
      <c r="U53" s="65">
        <f>MIN($U$6/100*F53,250)</f>
        <v>0</v>
      </c>
      <c r="V53" s="65">
        <v>0.2</v>
      </c>
      <c r="W53" s="65">
        <v>0.2</v>
      </c>
      <c r="X53" s="65">
        <v>0.6</v>
      </c>
      <c r="Y53" s="81">
        <f>IF(AND(D53&lt;49.85,G53&gt;0),$C$2*ABS(G53)/40000,(SUMPRODUCT(--(G53&gt;$S53:$U53),(G53-$S53:$U53),($V53:$X53)))*E53/40000)</f>
        <v>0</v>
      </c>
      <c r="Z53" s="73">
        <f>IF(AND(C53&gt;=50.1,G53&lt;0),($A$2)*ABS(G53)/40000,0)</f>
        <v>0</v>
      </c>
      <c r="AA53" s="73">
        <f>R53+Y53+Z53</f>
        <v>0</v>
      </c>
      <c r="AB53" s="148">
        <f>IF(AA53&gt;=0,AA53,"")</f>
        <v>0</v>
      </c>
      <c r="AC53" s="82" t="str">
        <f>IF(AA53&lt;0,AA53,"")</f>
        <v/>
      </c>
      <c r="AD53" s="83"/>
      <c r="AE53" s="95"/>
      <c r="AF53" s="98">
        <f>ROUND((AF52-0.01),2)</f>
        <v>51.03</v>
      </c>
      <c r="AG53" s="99">
        <v>0</v>
      </c>
      <c r="AH53" s="92">
        <v>0</v>
      </c>
    </row>
    <row r="54" spans="1:37" customHeight="1" ht="15.85">
      <c r="A54" s="76">
        <v>0.479166666666667</v>
      </c>
      <c r="B54" s="77">
        <v>0.489583333333334</v>
      </c>
      <c r="C54" s="78">
        <v>49.96</v>
      </c>
      <c r="D54" s="79">
        <f>ROUND(C54,2)</f>
        <v>49.96</v>
      </c>
      <c r="E54" s="65">
        <v>407.92</v>
      </c>
      <c r="F54" s="66">
        <v>0</v>
      </c>
      <c r="G54" s="80">
        <v>0</v>
      </c>
      <c r="H54" s="68">
        <f>MAX(G54,-0.12*F54)</f>
        <v>0</v>
      </c>
      <c r="I54" s="68">
        <f>IF(ABS(F54)&lt;=10,0.5,IF(ABS(F54)&lt;=25,1,IF(ABS(F54)&lt;=100,2,10)))</f>
        <v>0.5</v>
      </c>
      <c r="J54" s="69">
        <f>IF(G54&lt;-I54,1,0)</f>
        <v>0</v>
      </c>
      <c r="K54" s="69">
        <f>IF(J54=J53,K53+J54,0)</f>
        <v>0</v>
      </c>
      <c r="L54" s="70">
        <f>IF(OR(K54=12,K54=24,K54=36,K54=48,K54=60,K54=72,K54=84,K54=96),1,0)</f>
        <v>0</v>
      </c>
      <c r="M54" s="70">
        <f>IF(G54&gt;I54,1,0)</f>
        <v>0</v>
      </c>
      <c r="N54" s="70">
        <f>IF(M54=M53,N53+M54,0)</f>
        <v>0</v>
      </c>
      <c r="O54" s="70">
        <f>IF(OR(N54=12,N54=24,N54=36,N54=48,N54=60,N54=72,N54=84,N54=96),1,0)</f>
        <v>0</v>
      </c>
      <c r="P54" s="71">
        <f>L54+O54</f>
        <v>0</v>
      </c>
      <c r="Q54" s="72">
        <f>P54*ABS(R54)*0.1</f>
        <v>0</v>
      </c>
      <c r="R54" s="73">
        <f>H54*E54/40000</f>
        <v>0</v>
      </c>
      <c r="S54" s="65">
        <f>MIN($S$6/100*F54,150)</f>
        <v>0</v>
      </c>
      <c r="T54" s="65">
        <f>MIN($T$6/100*F54,200)</f>
        <v>0</v>
      </c>
      <c r="U54" s="65">
        <f>MIN($U$6/100*F54,250)</f>
        <v>0</v>
      </c>
      <c r="V54" s="65">
        <v>0.2</v>
      </c>
      <c r="W54" s="65">
        <v>0.2</v>
      </c>
      <c r="X54" s="65">
        <v>0.6</v>
      </c>
      <c r="Y54" s="81">
        <f>IF(AND(D54&lt;49.85,G54&gt;0),$C$2*ABS(G54)/40000,(SUMPRODUCT(--(G54&gt;$S54:$U54),(G54-$S54:$U54),($V54:$X54)))*E54/40000)</f>
        <v>0</v>
      </c>
      <c r="Z54" s="73">
        <f>IF(AND(C54&gt;=50.1,G54&lt;0),($A$2)*ABS(G54)/40000,0)</f>
        <v>0</v>
      </c>
      <c r="AA54" s="73">
        <f>R54+Y54+Z54</f>
        <v>0</v>
      </c>
      <c r="AB54" s="148">
        <f>IF(AA54&gt;=0,AA54,"")</f>
        <v>0</v>
      </c>
      <c r="AC54" s="82" t="str">
        <f>IF(AA54&lt;0,AA54,"")</f>
        <v/>
      </c>
      <c r="AD54" s="83"/>
      <c r="AE54" s="95"/>
      <c r="AF54" s="98">
        <f>ROUND((AF53-0.01),2)</f>
        <v>51.02</v>
      </c>
      <c r="AG54" s="99">
        <v>0</v>
      </c>
      <c r="AH54" s="92">
        <v>0</v>
      </c>
    </row>
    <row r="55" spans="1:37" customHeight="1" ht="15.85">
      <c r="A55" s="76">
        <v>0.489583333333333</v>
      </c>
      <c r="B55" s="77">
        <v>0.5</v>
      </c>
      <c r="C55" s="78">
        <v>50.03</v>
      </c>
      <c r="D55" s="79">
        <f>ROUND(C55,2)</f>
        <v>50.03</v>
      </c>
      <c r="E55" s="65">
        <v>110.89</v>
      </c>
      <c r="F55" s="66">
        <v>0</v>
      </c>
      <c r="G55" s="80">
        <v>0</v>
      </c>
      <c r="H55" s="68">
        <f>MAX(G55,-0.12*F55)</f>
        <v>0</v>
      </c>
      <c r="I55" s="68">
        <f>IF(ABS(F55)&lt;=10,0.5,IF(ABS(F55)&lt;=25,1,IF(ABS(F55)&lt;=100,2,10)))</f>
        <v>0.5</v>
      </c>
      <c r="J55" s="69">
        <f>IF(G55&lt;-I55,1,0)</f>
        <v>0</v>
      </c>
      <c r="K55" s="69">
        <f>IF(J55=J54,K54+J55,0)</f>
        <v>0</v>
      </c>
      <c r="L55" s="70">
        <f>IF(OR(K55=12,K55=24,K55=36,K55=48,K55=60,K55=72,K55=84,K55=96),1,0)</f>
        <v>0</v>
      </c>
      <c r="M55" s="70">
        <f>IF(G55&gt;I55,1,0)</f>
        <v>0</v>
      </c>
      <c r="N55" s="70">
        <f>IF(M55=M54,N54+M55,0)</f>
        <v>0</v>
      </c>
      <c r="O55" s="70">
        <f>IF(OR(N55=12,N55=24,N55=36,N55=48,N55=60,N55=72,N55=84,N55=96),1,0)</f>
        <v>0</v>
      </c>
      <c r="P55" s="71">
        <f>L55+O55</f>
        <v>0</v>
      </c>
      <c r="Q55" s="72">
        <f>P55*ABS(R55)*0.1</f>
        <v>0</v>
      </c>
      <c r="R55" s="73">
        <f>H55*E55/40000</f>
        <v>0</v>
      </c>
      <c r="S55" s="65">
        <f>MIN($S$6/100*F55,150)</f>
        <v>0</v>
      </c>
      <c r="T55" s="65">
        <f>MIN($T$6/100*F55,200)</f>
        <v>0</v>
      </c>
      <c r="U55" s="65">
        <f>MIN($U$6/100*F55,250)</f>
        <v>0</v>
      </c>
      <c r="V55" s="65">
        <v>0.2</v>
      </c>
      <c r="W55" s="65">
        <v>0.2</v>
      </c>
      <c r="X55" s="65">
        <v>0.6</v>
      </c>
      <c r="Y55" s="81">
        <f>IF(AND(D55&lt;49.85,G55&gt;0),$C$2*ABS(G55)/40000,(SUMPRODUCT(--(G55&gt;$S55:$U55),(G55-$S55:$U55),($V55:$X55)))*E55/40000)</f>
        <v>0</v>
      </c>
      <c r="Z55" s="73">
        <f>IF(AND(C55&gt;=50.1,G55&lt;0),($A$2)*ABS(G55)/40000,0)</f>
        <v>0</v>
      </c>
      <c r="AA55" s="73">
        <f>R55+Y55+Z55</f>
        <v>0</v>
      </c>
      <c r="AB55" s="148">
        <f>IF(AA55&gt;=0,AA55,"")</f>
        <v>0</v>
      </c>
      <c r="AC55" s="82" t="str">
        <f>IF(AA55&lt;0,AA55,"")</f>
        <v/>
      </c>
      <c r="AD55" s="83"/>
      <c r="AE55" s="95"/>
      <c r="AF55" s="98">
        <f>ROUND((AF54-0.01),2)</f>
        <v>51.01</v>
      </c>
      <c r="AG55" s="99">
        <v>0</v>
      </c>
      <c r="AH55" s="92">
        <v>0</v>
      </c>
    </row>
    <row r="56" spans="1:37" customHeight="1" ht="15.85">
      <c r="A56" s="76">
        <v>0.5</v>
      </c>
      <c r="B56" s="77">
        <v>0.510416666666667</v>
      </c>
      <c r="C56" s="78">
        <v>49.99</v>
      </c>
      <c r="D56" s="79">
        <f>ROUND(C56,2)</f>
        <v>49.99</v>
      </c>
      <c r="E56" s="65">
        <v>309.89</v>
      </c>
      <c r="F56" s="66">
        <v>0</v>
      </c>
      <c r="G56" s="80">
        <v>0</v>
      </c>
      <c r="H56" s="68">
        <f>MAX(G56,-0.12*F56)</f>
        <v>0</v>
      </c>
      <c r="I56" s="68">
        <f>IF(ABS(F56)&lt;=10,0.5,IF(ABS(F56)&lt;=25,1,IF(ABS(F56)&lt;=100,2,10)))</f>
        <v>0.5</v>
      </c>
      <c r="J56" s="69">
        <f>IF(G56&lt;-I56,1,0)</f>
        <v>0</v>
      </c>
      <c r="K56" s="69">
        <f>IF(J56=J55,K55+J56,0)</f>
        <v>0</v>
      </c>
      <c r="L56" s="70">
        <f>IF(OR(K56=12,K56=24,K56=36,K56=48,K56=60,K56=72,K56=84,K56=96),1,0)</f>
        <v>0</v>
      </c>
      <c r="M56" s="70">
        <f>IF(G56&gt;I56,1,0)</f>
        <v>0</v>
      </c>
      <c r="N56" s="70">
        <f>IF(M56=M55,N55+M56,0)</f>
        <v>0</v>
      </c>
      <c r="O56" s="70">
        <f>IF(OR(N56=12,N56=24,N56=36,N56=48,N56=60,N56=72,N56=84,N56=96),1,0)</f>
        <v>0</v>
      </c>
      <c r="P56" s="71">
        <f>L56+O56</f>
        <v>0</v>
      </c>
      <c r="Q56" s="72">
        <f>P56*ABS(R56)*0.1</f>
        <v>0</v>
      </c>
      <c r="R56" s="73">
        <f>H56*E56/40000</f>
        <v>0</v>
      </c>
      <c r="S56" s="65">
        <f>MIN($S$6/100*F56,150)</f>
        <v>0</v>
      </c>
      <c r="T56" s="65">
        <f>MIN($T$6/100*F56,200)</f>
        <v>0</v>
      </c>
      <c r="U56" s="65">
        <f>MIN($U$6/100*F56,250)</f>
        <v>0</v>
      </c>
      <c r="V56" s="65">
        <v>0.2</v>
      </c>
      <c r="W56" s="65">
        <v>0.2</v>
      </c>
      <c r="X56" s="65">
        <v>0.6</v>
      </c>
      <c r="Y56" s="81">
        <f>IF(AND(D56&lt;49.85,G56&gt;0),$C$2*ABS(G56)/40000,(SUMPRODUCT(--(G56&gt;$S56:$U56),(G56-$S56:$U56),($V56:$X56)))*E56/40000)</f>
        <v>0</v>
      </c>
      <c r="Z56" s="73">
        <f>IF(AND(C56&gt;=50.1,G56&lt;0),($A$2)*ABS(G56)/40000,0)</f>
        <v>0</v>
      </c>
      <c r="AA56" s="73">
        <f>R56+Y56+Z56</f>
        <v>0</v>
      </c>
      <c r="AB56" s="148">
        <f>IF(AA56&gt;=0,AA56,"")</f>
        <v>0</v>
      </c>
      <c r="AC56" s="82" t="str">
        <f>IF(AA56&lt;0,AA56,"")</f>
        <v/>
      </c>
      <c r="AD56" s="83"/>
      <c r="AE56" s="95"/>
      <c r="AF56" s="98">
        <f>ROUND((AF55-0.01),2)</f>
        <v>51</v>
      </c>
      <c r="AG56" s="99">
        <v>0</v>
      </c>
      <c r="AH56" s="92">
        <v>0</v>
      </c>
    </row>
    <row r="57" spans="1:37" customHeight="1" ht="15.85">
      <c r="A57" s="76">
        <v>0.510416666666667</v>
      </c>
      <c r="B57" s="77">
        <v>0.520833333333334</v>
      </c>
      <c r="C57" s="78">
        <v>49.92</v>
      </c>
      <c r="D57" s="79">
        <f>ROUND(C57,2)</f>
        <v>49.92</v>
      </c>
      <c r="E57" s="65">
        <v>538.61</v>
      </c>
      <c r="F57" s="66">
        <v>0</v>
      </c>
      <c r="G57" s="80">
        <v>0</v>
      </c>
      <c r="H57" s="68">
        <f>MAX(G57,-0.12*F57)</f>
        <v>0</v>
      </c>
      <c r="I57" s="68">
        <f>IF(ABS(F57)&lt;=10,0.5,IF(ABS(F57)&lt;=25,1,IF(ABS(F57)&lt;=100,2,10)))</f>
        <v>0.5</v>
      </c>
      <c r="J57" s="69">
        <f>IF(G57&lt;-I57,1,0)</f>
        <v>0</v>
      </c>
      <c r="K57" s="69">
        <f>IF(J57=J56,K56+J57,0)</f>
        <v>0</v>
      </c>
      <c r="L57" s="70">
        <f>IF(OR(K57=12,K57=24,K57=36,K57=48,K57=60,K57=72,K57=84,K57=96),1,0)</f>
        <v>0</v>
      </c>
      <c r="M57" s="70">
        <f>IF(G57&gt;I57,1,0)</f>
        <v>0</v>
      </c>
      <c r="N57" s="70">
        <f>IF(M57=M56,N56+M57,0)</f>
        <v>0</v>
      </c>
      <c r="O57" s="70">
        <f>IF(OR(N57=12,N57=24,N57=36,N57=48,N57=60,N57=72,N57=84,N57=96),1,0)</f>
        <v>0</v>
      </c>
      <c r="P57" s="71">
        <f>L57+O57</f>
        <v>0</v>
      </c>
      <c r="Q57" s="72">
        <f>P57*ABS(R57)*0.1</f>
        <v>0</v>
      </c>
      <c r="R57" s="73">
        <f>H57*E57/40000</f>
        <v>0</v>
      </c>
      <c r="S57" s="65">
        <f>MIN($S$6/100*F57,150)</f>
        <v>0</v>
      </c>
      <c r="T57" s="65">
        <f>MIN($T$6/100*F57,200)</f>
        <v>0</v>
      </c>
      <c r="U57" s="65">
        <f>MIN($U$6/100*F57,250)</f>
        <v>0</v>
      </c>
      <c r="V57" s="65">
        <v>0.2</v>
      </c>
      <c r="W57" s="65">
        <v>0.2</v>
      </c>
      <c r="X57" s="65">
        <v>0.6</v>
      </c>
      <c r="Y57" s="81">
        <f>IF(AND(D57&lt;49.85,G57&gt;0),$C$2*ABS(G57)/40000,(SUMPRODUCT(--(G57&gt;$S57:$U57),(G57-$S57:$U57),($V57:$X57)))*E57/40000)</f>
        <v>0</v>
      </c>
      <c r="Z57" s="73">
        <f>IF(AND(C57&gt;=50.1,G57&lt;0),($A$2)*ABS(G57)/40000,0)</f>
        <v>0</v>
      </c>
      <c r="AA57" s="73">
        <f>R57+Y57+Z57</f>
        <v>0</v>
      </c>
      <c r="AB57" s="148">
        <f>IF(AA57&gt;=0,AA57,"")</f>
        <v>0</v>
      </c>
      <c r="AC57" s="82" t="str">
        <f>IF(AA57&lt;0,AA57,"")</f>
        <v/>
      </c>
      <c r="AD57" s="83"/>
      <c r="AE57" s="95"/>
      <c r="AF57" s="98">
        <f>ROUND((AF56-0.01),2)</f>
        <v>50.99</v>
      </c>
      <c r="AG57" s="99">
        <v>0</v>
      </c>
      <c r="AH57" s="92">
        <v>0</v>
      </c>
    </row>
    <row r="58" spans="1:37" customHeight="1" ht="15.85">
      <c r="A58" s="76">
        <v>0.520833333333333</v>
      </c>
      <c r="B58" s="77">
        <v>0.53125</v>
      </c>
      <c r="C58" s="78">
        <v>50.03</v>
      </c>
      <c r="D58" s="79">
        <f>ROUND(C58,2)</f>
        <v>50.03</v>
      </c>
      <c r="E58" s="65">
        <v>110.89</v>
      </c>
      <c r="F58" s="66">
        <v>0</v>
      </c>
      <c r="G58" s="80">
        <v>0</v>
      </c>
      <c r="H58" s="68">
        <f>MAX(G58,-0.12*F58)</f>
        <v>0</v>
      </c>
      <c r="I58" s="68">
        <f>IF(ABS(F58)&lt;=10,0.5,IF(ABS(F58)&lt;=25,1,IF(ABS(F58)&lt;=100,2,10)))</f>
        <v>0.5</v>
      </c>
      <c r="J58" s="69">
        <f>IF(G58&lt;-I58,1,0)</f>
        <v>0</v>
      </c>
      <c r="K58" s="69">
        <f>IF(J58=J57,K57+J58,0)</f>
        <v>0</v>
      </c>
      <c r="L58" s="70">
        <f>IF(OR(K58=12,K58=24,K58=36,K58=48,K58=60,K58=72,K58=84,K58=96),1,0)</f>
        <v>0</v>
      </c>
      <c r="M58" s="70">
        <f>IF(G58&gt;I58,1,0)</f>
        <v>0</v>
      </c>
      <c r="N58" s="70">
        <f>IF(M58=M57,N57+M58,0)</f>
        <v>0</v>
      </c>
      <c r="O58" s="70">
        <f>IF(OR(N58=12,N58=24,N58=36,N58=48,N58=60,N58=72,N58=84,N58=96),1,0)</f>
        <v>0</v>
      </c>
      <c r="P58" s="71">
        <f>L58+O58</f>
        <v>0</v>
      </c>
      <c r="Q58" s="72">
        <f>P58*ABS(R58)*0.1</f>
        <v>0</v>
      </c>
      <c r="R58" s="73">
        <f>H58*E58/40000</f>
        <v>0</v>
      </c>
      <c r="S58" s="65">
        <f>MIN($S$6/100*F58,150)</f>
        <v>0</v>
      </c>
      <c r="T58" s="65">
        <f>MIN($T$6/100*F58,200)</f>
        <v>0</v>
      </c>
      <c r="U58" s="65">
        <f>MIN($U$6/100*F58,250)</f>
        <v>0</v>
      </c>
      <c r="V58" s="65">
        <v>0.2</v>
      </c>
      <c r="W58" s="65">
        <v>0.2</v>
      </c>
      <c r="X58" s="65">
        <v>0.6</v>
      </c>
      <c r="Y58" s="81">
        <f>IF(AND(D58&lt;49.85,G58&gt;0),$C$2*ABS(G58)/40000,(SUMPRODUCT(--(G58&gt;$S58:$U58),(G58-$S58:$U58),($V58:$X58)))*E58/40000)</f>
        <v>0</v>
      </c>
      <c r="Z58" s="73">
        <f>IF(AND(C58&gt;=50.1,G58&lt;0),($A$2)*ABS(G58)/40000,0)</f>
        <v>0</v>
      </c>
      <c r="AA58" s="73">
        <f>R58+Y58+Z58</f>
        <v>0</v>
      </c>
      <c r="AB58" s="148">
        <f>IF(AA58&gt;=0,AA58,"")</f>
        <v>0</v>
      </c>
      <c r="AC58" s="82" t="str">
        <f>IF(AA58&lt;0,AA58,"")</f>
        <v/>
      </c>
      <c r="AD58" s="83"/>
      <c r="AE58" s="95"/>
      <c r="AF58" s="98">
        <f>ROUND((AF57-0.01),2)</f>
        <v>50.98</v>
      </c>
      <c r="AG58" s="99">
        <v>0</v>
      </c>
      <c r="AH58" s="92">
        <v>0</v>
      </c>
    </row>
    <row r="59" spans="1:37" customHeight="1" ht="15.85">
      <c r="A59" s="76">
        <v>0.53125</v>
      </c>
      <c r="B59" s="77">
        <v>0.541666666666667</v>
      </c>
      <c r="C59" s="78">
        <v>50</v>
      </c>
      <c r="D59" s="79">
        <f>ROUND(C59,2)</f>
        <v>50</v>
      </c>
      <c r="E59" s="65">
        <v>277.22</v>
      </c>
      <c r="F59" s="66">
        <v>0</v>
      </c>
      <c r="G59" s="80">
        <v>0</v>
      </c>
      <c r="H59" s="68">
        <f>MAX(G59,-0.12*F59)</f>
        <v>0</v>
      </c>
      <c r="I59" s="68">
        <f>IF(ABS(F59)&lt;=10,0.5,IF(ABS(F59)&lt;=25,1,IF(ABS(F59)&lt;=100,2,10)))</f>
        <v>0.5</v>
      </c>
      <c r="J59" s="69">
        <f>IF(G59&lt;-I59,1,0)</f>
        <v>0</v>
      </c>
      <c r="K59" s="69">
        <f>IF(J59=J58,K58+J59,0)</f>
        <v>0</v>
      </c>
      <c r="L59" s="70">
        <f>IF(OR(K59=12,K59=24,K59=36,K59=48,K59=60,K59=72,K59=84,K59=96),1,0)</f>
        <v>0</v>
      </c>
      <c r="M59" s="70">
        <f>IF(G59&gt;I59,1,0)</f>
        <v>0</v>
      </c>
      <c r="N59" s="70">
        <f>IF(M59=M58,N58+M59,0)</f>
        <v>0</v>
      </c>
      <c r="O59" s="70">
        <f>IF(OR(N59=12,N59=24,N59=36,N59=48,N59=60,N59=72,N59=84,N59=96),1,0)</f>
        <v>0</v>
      </c>
      <c r="P59" s="71">
        <f>L59+O59</f>
        <v>0</v>
      </c>
      <c r="Q59" s="72">
        <f>P59*ABS(R59)*0.1</f>
        <v>0</v>
      </c>
      <c r="R59" s="73">
        <f>H59*E59/40000</f>
        <v>0</v>
      </c>
      <c r="S59" s="65">
        <f>MIN($S$6/100*F59,150)</f>
        <v>0</v>
      </c>
      <c r="T59" s="65">
        <f>MIN($T$6/100*F59,200)</f>
        <v>0</v>
      </c>
      <c r="U59" s="65">
        <f>MIN($U$6/100*F59,250)</f>
        <v>0</v>
      </c>
      <c r="V59" s="65">
        <v>0.2</v>
      </c>
      <c r="W59" s="65">
        <v>0.2</v>
      </c>
      <c r="X59" s="65">
        <v>0.6</v>
      </c>
      <c r="Y59" s="81">
        <f>IF(AND(D59&lt;49.85,G59&gt;0),$C$2*ABS(G59)/40000,(SUMPRODUCT(--(G59&gt;$S59:$U59),(G59-$S59:$U59),($V59:$X59)))*E59/40000)</f>
        <v>0</v>
      </c>
      <c r="Z59" s="73">
        <f>IF(AND(C59&gt;=50.1,G59&lt;0),($A$2)*ABS(G59)/40000,0)</f>
        <v>0</v>
      </c>
      <c r="AA59" s="73">
        <f>R59+Y59+Z59</f>
        <v>0</v>
      </c>
      <c r="AB59" s="148">
        <f>IF(AA59&gt;=0,AA59,"")</f>
        <v>0</v>
      </c>
      <c r="AC59" s="82" t="str">
        <f>IF(AA59&lt;0,AA59,"")</f>
        <v/>
      </c>
      <c r="AD59" s="83"/>
      <c r="AE59" s="95"/>
      <c r="AF59" s="98">
        <f>ROUND((AF58-0.01),2)</f>
        <v>50.97</v>
      </c>
      <c r="AG59" s="99">
        <v>0</v>
      </c>
      <c r="AH59" s="92">
        <v>0</v>
      </c>
    </row>
    <row r="60" spans="1:37" customHeight="1" ht="15.85">
      <c r="A60" s="76">
        <v>0.541666666666667</v>
      </c>
      <c r="B60" s="77">
        <v>0.552083333333334</v>
      </c>
      <c r="C60" s="78">
        <v>50.05</v>
      </c>
      <c r="D60" s="79">
        <f>ROUND(C60,2)</f>
        <v>50.05</v>
      </c>
      <c r="E60" s="65">
        <v>0</v>
      </c>
      <c r="F60" s="66">
        <v>0</v>
      </c>
      <c r="G60" s="80">
        <v>0</v>
      </c>
      <c r="H60" s="68">
        <f>MAX(G60,-0.12*F60)</f>
        <v>0</v>
      </c>
      <c r="I60" s="68">
        <f>IF(ABS(F60)&lt;=10,0.5,IF(ABS(F60)&lt;=25,1,IF(ABS(F60)&lt;=100,2,10)))</f>
        <v>0.5</v>
      </c>
      <c r="J60" s="69">
        <f>IF(G60&lt;-I60,1,0)</f>
        <v>0</v>
      </c>
      <c r="K60" s="69">
        <f>IF(J60=J59,K59+J60,0)</f>
        <v>0</v>
      </c>
      <c r="L60" s="70">
        <f>IF(OR(K60=12,K60=24,K60=36,K60=48,K60=60,K60=72,K60=84,K60=96),1,0)</f>
        <v>0</v>
      </c>
      <c r="M60" s="70">
        <f>IF(G60&gt;I60,1,0)</f>
        <v>0</v>
      </c>
      <c r="N60" s="70">
        <f>IF(M60=M59,N59+M60,0)</f>
        <v>0</v>
      </c>
      <c r="O60" s="70">
        <f>IF(OR(N60=12,N60=24,N60=36,N60=48,N60=60,N60=72,N60=84,N60=96),1,0)</f>
        <v>0</v>
      </c>
      <c r="P60" s="71">
        <f>L60+O60</f>
        <v>0</v>
      </c>
      <c r="Q60" s="72">
        <f>P60*ABS(R60)*0.1</f>
        <v>0</v>
      </c>
      <c r="R60" s="73">
        <f>H60*E60/40000</f>
        <v>0</v>
      </c>
      <c r="S60" s="65">
        <f>MIN($S$6/100*F60,150)</f>
        <v>0</v>
      </c>
      <c r="T60" s="65">
        <f>MIN($T$6/100*F60,200)</f>
        <v>0</v>
      </c>
      <c r="U60" s="65">
        <f>MIN($U$6/100*F60,250)</f>
        <v>0</v>
      </c>
      <c r="V60" s="65">
        <v>0.2</v>
      </c>
      <c r="W60" s="65">
        <v>0.2</v>
      </c>
      <c r="X60" s="65">
        <v>0.6</v>
      </c>
      <c r="Y60" s="81">
        <f>IF(AND(D60&lt;49.85,G60&gt;0),$C$2*ABS(G60)/40000,(SUMPRODUCT(--(G60&gt;$S60:$U60),(G60-$S60:$U60),($V60:$X60)))*E60/40000)</f>
        <v>0</v>
      </c>
      <c r="Z60" s="73">
        <f>IF(AND(C60&gt;=50.1,G60&lt;0),($A$2)*ABS(G60)/40000,0)</f>
        <v>0</v>
      </c>
      <c r="AA60" s="73">
        <f>R60+Y60+Z60</f>
        <v>0</v>
      </c>
      <c r="AB60" s="148">
        <f>IF(AA60&gt;=0,AA60,"")</f>
        <v>0</v>
      </c>
      <c r="AC60" s="82" t="str">
        <f>IF(AA60&lt;0,AA60,"")</f>
        <v/>
      </c>
      <c r="AD60" s="83"/>
      <c r="AE60" s="95"/>
      <c r="AF60" s="98">
        <f>ROUND((AF59-0.01),2)</f>
        <v>50.96</v>
      </c>
      <c r="AG60" s="99">
        <v>0</v>
      </c>
      <c r="AH60" s="92">
        <v>0</v>
      </c>
    </row>
    <row r="61" spans="1:37" customHeight="1" ht="15.85">
      <c r="A61" s="76">
        <v>0.552083333333333</v>
      </c>
      <c r="B61" s="77">
        <v>0.5625</v>
      </c>
      <c r="C61" s="78">
        <v>50.03</v>
      </c>
      <c r="D61" s="79">
        <f>ROUND(C61,2)</f>
        <v>50.03</v>
      </c>
      <c r="E61" s="65">
        <v>110.89</v>
      </c>
      <c r="F61" s="66">
        <v>0</v>
      </c>
      <c r="G61" s="80">
        <v>0</v>
      </c>
      <c r="H61" s="68">
        <f>MAX(G61,-0.12*F61)</f>
        <v>0</v>
      </c>
      <c r="I61" s="68">
        <f>IF(ABS(F61)&lt;=10,0.5,IF(ABS(F61)&lt;=25,1,IF(ABS(F61)&lt;=100,2,10)))</f>
        <v>0.5</v>
      </c>
      <c r="J61" s="69">
        <f>IF(G61&lt;-I61,1,0)</f>
        <v>0</v>
      </c>
      <c r="K61" s="69">
        <f>IF(J61=J60,K60+J61,0)</f>
        <v>0</v>
      </c>
      <c r="L61" s="70">
        <f>IF(OR(K61=12,K61=24,K61=36,K61=48,K61=60,K61=72,K61=84,K61=96),1,0)</f>
        <v>0</v>
      </c>
      <c r="M61" s="70">
        <f>IF(G61&gt;I61,1,0)</f>
        <v>0</v>
      </c>
      <c r="N61" s="70">
        <f>IF(M61=M60,N60+M61,0)</f>
        <v>0</v>
      </c>
      <c r="O61" s="70">
        <f>IF(OR(N61=12,N61=24,N61=36,N61=48,N61=60,N61=72,N61=84,N61=96),1,0)</f>
        <v>0</v>
      </c>
      <c r="P61" s="71">
        <f>L61+O61</f>
        <v>0</v>
      </c>
      <c r="Q61" s="72">
        <f>P61*ABS(R61)*0.1</f>
        <v>0</v>
      </c>
      <c r="R61" s="73">
        <f>H61*E61/40000</f>
        <v>0</v>
      </c>
      <c r="S61" s="65">
        <f>MIN($S$6/100*F61,150)</f>
        <v>0</v>
      </c>
      <c r="T61" s="65">
        <f>MIN($T$6/100*F61,200)</f>
        <v>0</v>
      </c>
      <c r="U61" s="65">
        <f>MIN($U$6/100*F61,250)</f>
        <v>0</v>
      </c>
      <c r="V61" s="65">
        <v>0.2</v>
      </c>
      <c r="W61" s="65">
        <v>0.2</v>
      </c>
      <c r="X61" s="65">
        <v>0.6</v>
      </c>
      <c r="Y61" s="81">
        <f>IF(AND(D61&lt;49.85,G61&gt;0),$C$2*ABS(G61)/40000,(SUMPRODUCT(--(G61&gt;$S61:$U61),(G61-$S61:$U61),($V61:$X61)))*E61/40000)</f>
        <v>0</v>
      </c>
      <c r="Z61" s="73">
        <f>IF(AND(C61&gt;=50.1,G61&lt;0),($A$2)*ABS(G61)/40000,0)</f>
        <v>0</v>
      </c>
      <c r="AA61" s="73">
        <f>R61+Y61+Z61</f>
        <v>0</v>
      </c>
      <c r="AB61" s="148">
        <f>IF(AA61&gt;=0,AA61,"")</f>
        <v>0</v>
      </c>
      <c r="AC61" s="82" t="str">
        <f>IF(AA61&lt;0,AA61,"")</f>
        <v/>
      </c>
      <c r="AD61" s="83"/>
      <c r="AE61" s="95"/>
      <c r="AF61" s="98">
        <f>ROUND((AF60-0.01),2)</f>
        <v>50.95</v>
      </c>
      <c r="AG61" s="99">
        <v>0</v>
      </c>
      <c r="AH61" s="92">
        <v>0</v>
      </c>
    </row>
    <row r="62" spans="1:37" customHeight="1" ht="15.85">
      <c r="A62" s="76">
        <v>0.5625</v>
      </c>
      <c r="B62" s="77">
        <v>0.572916666666667</v>
      </c>
      <c r="C62" s="78">
        <v>50.04</v>
      </c>
      <c r="D62" s="79">
        <f>ROUND(C62,2)</f>
        <v>50.04</v>
      </c>
      <c r="E62" s="65">
        <v>55.44</v>
      </c>
      <c r="F62" s="66">
        <v>0</v>
      </c>
      <c r="G62" s="80">
        <v>0</v>
      </c>
      <c r="H62" s="68">
        <f>MAX(G62,-0.12*F62)</f>
        <v>0</v>
      </c>
      <c r="I62" s="68">
        <f>IF(ABS(F62)&lt;=10,0.5,IF(ABS(F62)&lt;=25,1,IF(ABS(F62)&lt;=100,2,10)))</f>
        <v>0.5</v>
      </c>
      <c r="J62" s="69">
        <f>IF(G62&lt;-I62,1,0)</f>
        <v>0</v>
      </c>
      <c r="K62" s="69">
        <f>IF(J62=J61,K61+J62,0)</f>
        <v>0</v>
      </c>
      <c r="L62" s="70">
        <f>IF(OR(K62=12,K62=24,K62=36,K62=48,K62=60,K62=72,K62=84,K62=96),1,0)</f>
        <v>0</v>
      </c>
      <c r="M62" s="70">
        <f>IF(G62&gt;I62,1,0)</f>
        <v>0</v>
      </c>
      <c r="N62" s="70">
        <f>IF(M62=M61,N61+M62,0)</f>
        <v>0</v>
      </c>
      <c r="O62" s="70">
        <f>IF(OR(N62=12,N62=24,N62=36,N62=48,N62=60,N62=72,N62=84,N62=96),1,0)</f>
        <v>0</v>
      </c>
      <c r="P62" s="71">
        <f>L62+O62</f>
        <v>0</v>
      </c>
      <c r="Q62" s="72">
        <f>P62*ABS(R62)*0.1</f>
        <v>0</v>
      </c>
      <c r="R62" s="73">
        <f>H62*E62/40000</f>
        <v>0</v>
      </c>
      <c r="S62" s="65">
        <f>MIN($S$6/100*F62,150)</f>
        <v>0</v>
      </c>
      <c r="T62" s="65">
        <f>MIN($T$6/100*F62,200)</f>
        <v>0</v>
      </c>
      <c r="U62" s="65">
        <f>MIN($U$6/100*F62,250)</f>
        <v>0</v>
      </c>
      <c r="V62" s="65">
        <v>0.2</v>
      </c>
      <c r="W62" s="65">
        <v>0.2</v>
      </c>
      <c r="X62" s="65">
        <v>0.6</v>
      </c>
      <c r="Y62" s="81">
        <f>IF(AND(D62&lt;49.85,G62&gt;0),$C$2*ABS(G62)/40000,(SUMPRODUCT(--(G62&gt;$S62:$U62),(G62-$S62:$U62),($V62:$X62)))*E62/40000)</f>
        <v>0</v>
      </c>
      <c r="Z62" s="73">
        <f>IF(AND(C62&gt;=50.1,G62&lt;0),($A$2)*ABS(G62)/40000,0)</f>
        <v>0</v>
      </c>
      <c r="AA62" s="73">
        <f>R62+Y62+Z62</f>
        <v>0</v>
      </c>
      <c r="AB62" s="148">
        <f>IF(AA62&gt;=0,AA62,"")</f>
        <v>0</v>
      </c>
      <c r="AC62" s="82" t="str">
        <f>IF(AA62&lt;0,AA62,"")</f>
        <v/>
      </c>
      <c r="AD62" s="83"/>
      <c r="AE62" s="95"/>
      <c r="AF62" s="98">
        <f>ROUND((AF61-0.01),2)</f>
        <v>50.94</v>
      </c>
      <c r="AG62" s="99">
        <v>0</v>
      </c>
      <c r="AH62" s="92">
        <v>0</v>
      </c>
    </row>
    <row r="63" spans="1:37" customHeight="1" ht="15.85">
      <c r="A63" s="76">
        <v>0.572916666666667</v>
      </c>
      <c r="B63" s="77">
        <v>0.583333333333334</v>
      </c>
      <c r="C63" s="78">
        <v>50.03</v>
      </c>
      <c r="D63" s="79">
        <f>ROUND(C63,2)</f>
        <v>50.03</v>
      </c>
      <c r="E63" s="65">
        <v>110.89</v>
      </c>
      <c r="F63" s="66">
        <v>0</v>
      </c>
      <c r="G63" s="80">
        <v>0</v>
      </c>
      <c r="H63" s="68">
        <f>MAX(G63,-0.12*F63)</f>
        <v>0</v>
      </c>
      <c r="I63" s="68">
        <f>IF(ABS(F63)&lt;=10,0.5,IF(ABS(F63)&lt;=25,1,IF(ABS(F63)&lt;=100,2,10)))</f>
        <v>0.5</v>
      </c>
      <c r="J63" s="69">
        <f>IF(G63&lt;-I63,1,0)</f>
        <v>0</v>
      </c>
      <c r="K63" s="69">
        <f>IF(J63=J62,K62+J63,0)</f>
        <v>0</v>
      </c>
      <c r="L63" s="70">
        <f>IF(OR(K63=12,K63=24,K63=36,K63=48,K63=60,K63=72,K63=84,K63=96),1,0)</f>
        <v>0</v>
      </c>
      <c r="M63" s="70">
        <f>IF(G63&gt;I63,1,0)</f>
        <v>0</v>
      </c>
      <c r="N63" s="70">
        <f>IF(M63=M62,N62+M63,0)</f>
        <v>0</v>
      </c>
      <c r="O63" s="70">
        <f>IF(OR(N63=12,N63=24,N63=36,N63=48,N63=60,N63=72,N63=84,N63=96),1,0)</f>
        <v>0</v>
      </c>
      <c r="P63" s="71">
        <f>L63+O63</f>
        <v>0</v>
      </c>
      <c r="Q63" s="72">
        <f>P63*ABS(R63)*0.1</f>
        <v>0</v>
      </c>
      <c r="R63" s="73">
        <f>H63*E63/40000</f>
        <v>0</v>
      </c>
      <c r="S63" s="65">
        <f>MIN($S$6/100*F63,150)</f>
        <v>0</v>
      </c>
      <c r="T63" s="65">
        <f>MIN($T$6/100*F63,200)</f>
        <v>0</v>
      </c>
      <c r="U63" s="65">
        <f>MIN($U$6/100*F63,250)</f>
        <v>0</v>
      </c>
      <c r="V63" s="65">
        <v>0.2</v>
      </c>
      <c r="W63" s="65">
        <v>0.2</v>
      </c>
      <c r="X63" s="65">
        <v>0.6</v>
      </c>
      <c r="Y63" s="81">
        <f>IF(AND(D63&lt;49.85,G63&gt;0),$C$2*ABS(G63)/40000,(SUMPRODUCT(--(G63&gt;$S63:$U63),(G63-$S63:$U63),($V63:$X63)))*E63/40000)</f>
        <v>0</v>
      </c>
      <c r="Z63" s="73">
        <f>IF(AND(C63&gt;=50.1,G63&lt;0),($A$2)*ABS(G63)/40000,0)</f>
        <v>0</v>
      </c>
      <c r="AA63" s="73">
        <f>R63+Y63+Z63</f>
        <v>0</v>
      </c>
      <c r="AB63" s="148">
        <f>IF(AA63&gt;=0,AA63,"")</f>
        <v>0</v>
      </c>
      <c r="AC63" s="82" t="str">
        <f>IF(AA63&lt;0,AA63,"")</f>
        <v/>
      </c>
      <c r="AD63" s="83"/>
      <c r="AE63" s="95"/>
      <c r="AF63" s="98">
        <f>ROUND((AF62-0.01),2)</f>
        <v>50.93</v>
      </c>
      <c r="AG63" s="99">
        <v>0</v>
      </c>
      <c r="AH63" s="92">
        <v>0</v>
      </c>
    </row>
    <row r="64" spans="1:37" customHeight="1" ht="15.85">
      <c r="A64" s="76">
        <v>0.583333333333333</v>
      </c>
      <c r="B64" s="77">
        <v>0.59375</v>
      </c>
      <c r="C64" s="78">
        <v>50.02</v>
      </c>
      <c r="D64" s="79">
        <f>ROUND(C64,2)</f>
        <v>50.02</v>
      </c>
      <c r="E64" s="65">
        <v>166.33</v>
      </c>
      <c r="F64" s="66">
        <v>28.81</v>
      </c>
      <c r="G64" s="80">
        <v>0</v>
      </c>
      <c r="H64" s="68">
        <f>MAX(G64,-0.12*F64)</f>
        <v>0</v>
      </c>
      <c r="I64" s="68">
        <f>IF(ABS(F64)&lt;=10,0.5,IF(ABS(F64)&lt;=25,1,IF(ABS(F64)&lt;=100,2,10)))</f>
        <v>2</v>
      </c>
      <c r="J64" s="69">
        <f>IF(G64&lt;-I64,1,0)</f>
        <v>0</v>
      </c>
      <c r="K64" s="69">
        <f>IF(J64=J63,K63+J64,0)</f>
        <v>0</v>
      </c>
      <c r="L64" s="70">
        <f>IF(OR(K64=12,K64=24,K64=36,K64=48,K64=60,K64=72,K64=84,K64=96),1,0)</f>
        <v>0</v>
      </c>
      <c r="M64" s="70">
        <f>IF(G64&gt;I64,1,0)</f>
        <v>0</v>
      </c>
      <c r="N64" s="70">
        <f>IF(M64=M63,N63+M64,0)</f>
        <v>0</v>
      </c>
      <c r="O64" s="70">
        <f>IF(OR(N64=12,N64=24,N64=36,N64=48,N64=60,N64=72,N64=84,N64=96),1,0)</f>
        <v>0</v>
      </c>
      <c r="P64" s="71">
        <f>L64+O64</f>
        <v>0</v>
      </c>
      <c r="Q64" s="72">
        <f>P64*ABS(R64)*0.1</f>
        <v>0</v>
      </c>
      <c r="R64" s="73">
        <f>H64*E64/40000</f>
        <v>0</v>
      </c>
      <c r="S64" s="65">
        <f>MIN($S$6/100*F64,150)</f>
        <v>3.4572</v>
      </c>
      <c r="T64" s="65">
        <f>MIN($T$6/100*F64,200)</f>
        <v>4.321499999999999</v>
      </c>
      <c r="U64" s="65">
        <f>MIN($U$6/100*F64,250)</f>
        <v>5.762</v>
      </c>
      <c r="V64" s="65">
        <v>0.2</v>
      </c>
      <c r="W64" s="65">
        <v>0.2</v>
      </c>
      <c r="X64" s="65">
        <v>0.6</v>
      </c>
      <c r="Y64" s="81">
        <f>IF(AND(D64&lt;49.85,G64&gt;0),$C$2*ABS(G64)/40000,(SUMPRODUCT(--(G64&gt;$S64:$U64),(G64-$S64:$U64),($V64:$X64)))*E64/40000)</f>
        <v>0</v>
      </c>
      <c r="Z64" s="73">
        <f>IF(AND(C64&gt;=50.1,G64&lt;0),($A$2)*ABS(G64)/40000,0)</f>
        <v>0</v>
      </c>
      <c r="AA64" s="73">
        <f>R64+Y64+Z64</f>
        <v>0</v>
      </c>
      <c r="AB64" s="148">
        <f>IF(AA64&gt;=0,AA64,"")</f>
        <v>0</v>
      </c>
      <c r="AC64" s="82" t="str">
        <f>IF(AA64&lt;0,AA64,"")</f>
        <v/>
      </c>
      <c r="AD64" s="83"/>
      <c r="AE64" s="95"/>
      <c r="AF64" s="98">
        <f>ROUND((AF63-0.01),2)</f>
        <v>50.92</v>
      </c>
      <c r="AG64" s="99">
        <v>0</v>
      </c>
      <c r="AH64" s="92">
        <v>0</v>
      </c>
    </row>
    <row r="65" spans="1:37" customHeight="1" ht="15.85">
      <c r="A65" s="76">
        <v>0.59375</v>
      </c>
      <c r="B65" s="77">
        <v>0.604166666666667</v>
      </c>
      <c r="C65" s="78">
        <v>49.93</v>
      </c>
      <c r="D65" s="79">
        <f>ROUND(C65,2)</f>
        <v>49.93</v>
      </c>
      <c r="E65" s="65">
        <v>505.94</v>
      </c>
      <c r="F65" s="66">
        <v>28.81</v>
      </c>
      <c r="G65" s="80">
        <v>0</v>
      </c>
      <c r="H65" s="68">
        <f>MAX(G65,-0.12*F65)</f>
        <v>0</v>
      </c>
      <c r="I65" s="68">
        <f>IF(ABS(F65)&lt;=10,0.5,IF(ABS(F65)&lt;=25,1,IF(ABS(F65)&lt;=100,2,10)))</f>
        <v>2</v>
      </c>
      <c r="J65" s="69">
        <f>IF(G65&lt;-I65,1,0)</f>
        <v>0</v>
      </c>
      <c r="K65" s="69">
        <f>IF(J65=J64,K64+J65,0)</f>
        <v>0</v>
      </c>
      <c r="L65" s="70">
        <f>IF(OR(K65=12,K65=24,K65=36,K65=48,K65=60,K65=72,K65=84,K65=96),1,0)</f>
        <v>0</v>
      </c>
      <c r="M65" s="70">
        <f>IF(G65&gt;I65,1,0)</f>
        <v>0</v>
      </c>
      <c r="N65" s="70">
        <f>IF(M65=M64,N64+M65,0)</f>
        <v>0</v>
      </c>
      <c r="O65" s="70">
        <f>IF(OR(N65=12,N65=24,N65=36,N65=48,N65=60,N65=72,N65=84,N65=96),1,0)</f>
        <v>0</v>
      </c>
      <c r="P65" s="71">
        <f>L65+O65</f>
        <v>0</v>
      </c>
      <c r="Q65" s="72">
        <f>P65*ABS(R65)*0.1</f>
        <v>0</v>
      </c>
      <c r="R65" s="73">
        <f>H65*E65/40000</f>
        <v>0</v>
      </c>
      <c r="S65" s="65">
        <f>MIN($S$6/100*F65,150)</f>
        <v>3.4572</v>
      </c>
      <c r="T65" s="65">
        <f>MIN($T$6/100*F65,200)</f>
        <v>4.321499999999999</v>
      </c>
      <c r="U65" s="65">
        <f>MIN($U$6/100*F65,250)</f>
        <v>5.762</v>
      </c>
      <c r="V65" s="65">
        <v>0.2</v>
      </c>
      <c r="W65" s="65">
        <v>0.2</v>
      </c>
      <c r="X65" s="65">
        <v>0.6</v>
      </c>
      <c r="Y65" s="81">
        <f>IF(AND(D65&lt;49.85,G65&gt;0),$C$2*ABS(G65)/40000,(SUMPRODUCT(--(G65&gt;$S65:$U65),(G65-$S65:$U65),($V65:$X65)))*E65/40000)</f>
        <v>0</v>
      </c>
      <c r="Z65" s="73">
        <f>IF(AND(C65&gt;=50.1,G65&lt;0),($A$2)*ABS(G65)/40000,0)</f>
        <v>0</v>
      </c>
      <c r="AA65" s="73">
        <f>R65+Y65+Z65</f>
        <v>0</v>
      </c>
      <c r="AB65" s="148">
        <f>IF(AA65&gt;=0,AA65,"")</f>
        <v>0</v>
      </c>
      <c r="AC65" s="82" t="str">
        <f>IF(AA65&lt;0,AA65,"")</f>
        <v/>
      </c>
      <c r="AD65" s="83"/>
      <c r="AE65" s="95"/>
      <c r="AF65" s="98">
        <f>ROUND((AF64-0.01),2)</f>
        <v>50.91</v>
      </c>
      <c r="AG65" s="99">
        <v>0</v>
      </c>
      <c r="AH65" s="92">
        <v>0</v>
      </c>
    </row>
    <row r="66" spans="1:37" customHeight="1" ht="15.85">
      <c r="A66" s="76">
        <v>0.604166666666667</v>
      </c>
      <c r="B66" s="77">
        <v>0.614583333333334</v>
      </c>
      <c r="C66" s="78">
        <v>50.01</v>
      </c>
      <c r="D66" s="79">
        <f>ROUND(C66,2)</f>
        <v>50.01</v>
      </c>
      <c r="E66" s="65">
        <v>221.78</v>
      </c>
      <c r="F66" s="66">
        <v>28.81</v>
      </c>
      <c r="G66" s="80">
        <v>0</v>
      </c>
      <c r="H66" s="68">
        <f>MAX(G66,-0.12*F66)</f>
        <v>0</v>
      </c>
      <c r="I66" s="68">
        <f>IF(ABS(F66)&lt;=10,0.5,IF(ABS(F66)&lt;=25,1,IF(ABS(F66)&lt;=100,2,10)))</f>
        <v>2</v>
      </c>
      <c r="J66" s="69">
        <f>IF(G66&lt;-I66,1,0)</f>
        <v>0</v>
      </c>
      <c r="K66" s="69">
        <f>IF(J66=J65,K65+J66,0)</f>
        <v>0</v>
      </c>
      <c r="L66" s="70">
        <f>IF(OR(K66=12,K66=24,K66=36,K66=48,K66=60,K66=72,K66=84,K66=96),1,0)</f>
        <v>0</v>
      </c>
      <c r="M66" s="70">
        <f>IF(G66&gt;I66,1,0)</f>
        <v>0</v>
      </c>
      <c r="N66" s="70">
        <f>IF(M66=M65,N65+M66,0)</f>
        <v>0</v>
      </c>
      <c r="O66" s="70">
        <f>IF(OR(N66=12,N66=24,N66=36,N66=48,N66=60,N66=72,N66=84,N66=96),1,0)</f>
        <v>0</v>
      </c>
      <c r="P66" s="71">
        <f>L66+O66</f>
        <v>0</v>
      </c>
      <c r="Q66" s="72">
        <f>P66*ABS(R66)*0.1</f>
        <v>0</v>
      </c>
      <c r="R66" s="73">
        <f>H66*E66/40000</f>
        <v>0</v>
      </c>
      <c r="S66" s="65">
        <f>MIN($S$6/100*F66,150)</f>
        <v>3.4572</v>
      </c>
      <c r="T66" s="65">
        <f>MIN($T$6/100*F66,200)</f>
        <v>4.321499999999999</v>
      </c>
      <c r="U66" s="65">
        <f>MIN($U$6/100*F66,250)</f>
        <v>5.762</v>
      </c>
      <c r="V66" s="65">
        <v>0.2</v>
      </c>
      <c r="W66" s="65">
        <v>0.2</v>
      </c>
      <c r="X66" s="65">
        <v>0.6</v>
      </c>
      <c r="Y66" s="81">
        <f>IF(AND(D66&lt;49.85,G66&gt;0),$C$2*ABS(G66)/40000,(SUMPRODUCT(--(G66&gt;$S66:$U66),(G66-$S66:$U66),($V66:$X66)))*E66/40000)</f>
        <v>0</v>
      </c>
      <c r="Z66" s="73">
        <f>IF(AND(C66&gt;=50.1,G66&lt;0),($A$2)*ABS(G66)/40000,0)</f>
        <v>0</v>
      </c>
      <c r="AA66" s="73">
        <f>R66+Y66+Z66</f>
        <v>0</v>
      </c>
      <c r="AB66" s="148">
        <f>IF(AA66&gt;=0,AA66,"")</f>
        <v>0</v>
      </c>
      <c r="AC66" s="82" t="str">
        <f>IF(AA66&lt;0,AA66,"")</f>
        <v/>
      </c>
      <c r="AD66" s="83"/>
      <c r="AE66" s="95"/>
      <c r="AF66" s="98">
        <f>ROUND((AF65-0.01),2)</f>
        <v>50.9</v>
      </c>
      <c r="AG66" s="99">
        <v>0</v>
      </c>
      <c r="AH66" s="92">
        <v>0</v>
      </c>
    </row>
    <row r="67" spans="1:37" customHeight="1" ht="15.85">
      <c r="A67" s="76">
        <v>0.614583333333333</v>
      </c>
      <c r="B67" s="77">
        <v>0.625</v>
      </c>
      <c r="C67" s="78">
        <v>50.04</v>
      </c>
      <c r="D67" s="79">
        <f>ROUND(C67,2)</f>
        <v>50.04</v>
      </c>
      <c r="E67" s="65">
        <v>55.44</v>
      </c>
      <c r="F67" s="66">
        <v>28.81</v>
      </c>
      <c r="G67" s="80">
        <v>0</v>
      </c>
      <c r="H67" s="68">
        <f>MAX(G67,-0.12*F67)</f>
        <v>0</v>
      </c>
      <c r="I67" s="68">
        <f>IF(ABS(F67)&lt;=10,0.5,IF(ABS(F67)&lt;=25,1,IF(ABS(F67)&lt;=100,2,10)))</f>
        <v>2</v>
      </c>
      <c r="J67" s="69">
        <f>IF(G67&lt;-I67,1,0)</f>
        <v>0</v>
      </c>
      <c r="K67" s="69">
        <f>IF(J67=J66,K66+J67,0)</f>
        <v>0</v>
      </c>
      <c r="L67" s="70">
        <f>IF(OR(K67=12,K67=24,K67=36,K67=48,K67=60,K67=72,K67=84,K67=96),1,0)</f>
        <v>0</v>
      </c>
      <c r="M67" s="70">
        <f>IF(G67&gt;I67,1,0)</f>
        <v>0</v>
      </c>
      <c r="N67" s="70">
        <f>IF(M67=M66,N66+M67,0)</f>
        <v>0</v>
      </c>
      <c r="O67" s="70">
        <f>IF(OR(N67=12,N67=24,N67=36,N67=48,N67=60,N67=72,N67=84,N67=96),1,0)</f>
        <v>0</v>
      </c>
      <c r="P67" s="71">
        <f>L67+O67</f>
        <v>0</v>
      </c>
      <c r="Q67" s="72">
        <f>P67*ABS(R67)*0.1</f>
        <v>0</v>
      </c>
      <c r="R67" s="73">
        <f>H67*E67/40000</f>
        <v>0</v>
      </c>
      <c r="S67" s="65">
        <f>MIN($S$6/100*F67,150)</f>
        <v>3.4572</v>
      </c>
      <c r="T67" s="65">
        <f>MIN($T$6/100*F67,200)</f>
        <v>4.321499999999999</v>
      </c>
      <c r="U67" s="65">
        <f>MIN($U$6/100*F67,250)</f>
        <v>5.762</v>
      </c>
      <c r="V67" s="65">
        <v>0.2</v>
      </c>
      <c r="W67" s="65">
        <v>0.2</v>
      </c>
      <c r="X67" s="65">
        <v>0.6</v>
      </c>
      <c r="Y67" s="81">
        <f>IF(AND(D67&lt;49.85,G67&gt;0),$C$2*ABS(G67)/40000,(SUMPRODUCT(--(G67&gt;$S67:$U67),(G67-$S67:$U67),($V67:$X67)))*E67/40000)</f>
        <v>0</v>
      </c>
      <c r="Z67" s="73">
        <f>IF(AND(C67&gt;=50.1,G67&lt;0),($A$2)*ABS(G67)/40000,0)</f>
        <v>0</v>
      </c>
      <c r="AA67" s="73">
        <f>R67+Y67+Z67</f>
        <v>0</v>
      </c>
      <c r="AB67" s="148">
        <f>IF(AA67&gt;=0,AA67,"")</f>
        <v>0</v>
      </c>
      <c r="AC67" s="82" t="str">
        <f>IF(AA67&lt;0,AA67,"")</f>
        <v/>
      </c>
      <c r="AD67" s="83"/>
      <c r="AE67" s="95"/>
      <c r="AF67" s="98">
        <f>ROUND((AF66-0.01),2)</f>
        <v>50.89</v>
      </c>
      <c r="AG67" s="99">
        <v>0</v>
      </c>
      <c r="AH67" s="92">
        <v>0</v>
      </c>
    </row>
    <row r="68" spans="1:37" customHeight="1" ht="15.85">
      <c r="A68" s="76">
        <v>0.625</v>
      </c>
      <c r="B68" s="77">
        <v>0.635416666666667</v>
      </c>
      <c r="C68" s="78">
        <v>50.05</v>
      </c>
      <c r="D68" s="79">
        <f>ROUND(C68,2)</f>
        <v>50.05</v>
      </c>
      <c r="E68" s="65">
        <v>0</v>
      </c>
      <c r="F68" s="66">
        <v>28.81</v>
      </c>
      <c r="G68" s="80">
        <v>0</v>
      </c>
      <c r="H68" s="68">
        <f>MAX(G68,-0.12*F68)</f>
        <v>0</v>
      </c>
      <c r="I68" s="68">
        <f>IF(ABS(F68)&lt;=10,0.5,IF(ABS(F68)&lt;=25,1,IF(ABS(F68)&lt;=100,2,10)))</f>
        <v>2</v>
      </c>
      <c r="J68" s="69">
        <f>IF(G68&lt;-I68,1,0)</f>
        <v>0</v>
      </c>
      <c r="K68" s="69">
        <f>IF(J68=J67,K67+J68,0)</f>
        <v>0</v>
      </c>
      <c r="L68" s="70">
        <f>IF(OR(K68=12,K68=24,K68=36,K68=48,K68=60,K68=72,K68=84,K68=96),1,0)</f>
        <v>0</v>
      </c>
      <c r="M68" s="70">
        <f>IF(G68&gt;I68,1,0)</f>
        <v>0</v>
      </c>
      <c r="N68" s="70">
        <f>IF(M68=M67,N67+M68,0)</f>
        <v>0</v>
      </c>
      <c r="O68" s="70">
        <f>IF(OR(N68=12,N68=24,N68=36,N68=48,N68=60,N68=72,N68=84,N68=96),1,0)</f>
        <v>0</v>
      </c>
      <c r="P68" s="71">
        <f>L68+O68</f>
        <v>0</v>
      </c>
      <c r="Q68" s="72">
        <f>P68*ABS(R68)*0.1</f>
        <v>0</v>
      </c>
      <c r="R68" s="73">
        <f>H68*E68/40000</f>
        <v>0</v>
      </c>
      <c r="S68" s="65">
        <f>MIN($S$6/100*F68,150)</f>
        <v>3.4572</v>
      </c>
      <c r="T68" s="65">
        <f>MIN($T$6/100*F68,200)</f>
        <v>4.321499999999999</v>
      </c>
      <c r="U68" s="65">
        <f>MIN($U$6/100*F68,250)</f>
        <v>5.762</v>
      </c>
      <c r="V68" s="65">
        <v>0.2</v>
      </c>
      <c r="W68" s="65">
        <v>0.2</v>
      </c>
      <c r="X68" s="65">
        <v>0.6</v>
      </c>
      <c r="Y68" s="81">
        <f>IF(AND(D68&lt;49.85,G68&gt;0),$C$2*ABS(G68)/40000,(SUMPRODUCT(--(G68&gt;$S68:$U68),(G68-$S68:$U68),($V68:$X68)))*E68/40000)</f>
        <v>0</v>
      </c>
      <c r="Z68" s="73">
        <f>IF(AND(C68&gt;=50.1,G68&lt;0),($A$2)*ABS(G68)/40000,0)</f>
        <v>0</v>
      </c>
      <c r="AA68" s="73">
        <f>R68+Y68+Z68</f>
        <v>0</v>
      </c>
      <c r="AB68" s="148">
        <f>IF(AA68&gt;=0,AA68,"")</f>
        <v>0</v>
      </c>
      <c r="AC68" s="82" t="str">
        <f>IF(AA68&lt;0,AA68,"")</f>
        <v/>
      </c>
      <c r="AD68" s="83"/>
      <c r="AE68" s="95"/>
      <c r="AF68" s="98">
        <f>ROUND((AF67-0.01),2)</f>
        <v>50.88</v>
      </c>
      <c r="AG68" s="99">
        <v>0</v>
      </c>
      <c r="AH68" s="92">
        <v>0</v>
      </c>
    </row>
    <row r="69" spans="1:37" customHeight="1" ht="15.85">
      <c r="A69" s="76">
        <v>0.635416666666667</v>
      </c>
      <c r="B69" s="77">
        <v>0.645833333333334</v>
      </c>
      <c r="C69" s="78">
        <v>50</v>
      </c>
      <c r="D69" s="79">
        <f>ROUND(C69,2)</f>
        <v>50</v>
      </c>
      <c r="E69" s="65">
        <v>277.22</v>
      </c>
      <c r="F69" s="66">
        <v>28.81</v>
      </c>
      <c r="G69" s="80">
        <v>0</v>
      </c>
      <c r="H69" s="68">
        <f>MAX(G69,-0.12*F69)</f>
        <v>0</v>
      </c>
      <c r="I69" s="68">
        <f>IF(ABS(F69)&lt;=10,0.5,IF(ABS(F69)&lt;=25,1,IF(ABS(F69)&lt;=100,2,10)))</f>
        <v>2</v>
      </c>
      <c r="J69" s="69">
        <f>IF(G69&lt;-I69,1,0)</f>
        <v>0</v>
      </c>
      <c r="K69" s="69">
        <f>IF(J69=J68,K68+J69,0)</f>
        <v>0</v>
      </c>
      <c r="L69" s="70">
        <f>IF(OR(K69=12,K69=24,K69=36,K69=48,K69=60,K69=72,K69=84,K69=96),1,0)</f>
        <v>0</v>
      </c>
      <c r="M69" s="70">
        <f>IF(G69&gt;I69,1,0)</f>
        <v>0</v>
      </c>
      <c r="N69" s="70">
        <f>IF(M69=M68,N68+M69,0)</f>
        <v>0</v>
      </c>
      <c r="O69" s="70">
        <f>IF(OR(N69=12,N69=24,N69=36,N69=48,N69=60,N69=72,N69=84,N69=96),1,0)</f>
        <v>0</v>
      </c>
      <c r="P69" s="71">
        <f>L69+O69</f>
        <v>0</v>
      </c>
      <c r="Q69" s="72">
        <f>P69*ABS(R69)*0.1</f>
        <v>0</v>
      </c>
      <c r="R69" s="73">
        <f>H69*E69/40000</f>
        <v>0</v>
      </c>
      <c r="S69" s="65">
        <f>MIN($S$6/100*F69,150)</f>
        <v>3.4572</v>
      </c>
      <c r="T69" s="65">
        <f>MIN($T$6/100*F69,200)</f>
        <v>4.321499999999999</v>
      </c>
      <c r="U69" s="65">
        <f>MIN($U$6/100*F69,250)</f>
        <v>5.762</v>
      </c>
      <c r="V69" s="65">
        <v>0.2</v>
      </c>
      <c r="W69" s="65">
        <v>0.2</v>
      </c>
      <c r="X69" s="65">
        <v>0.6</v>
      </c>
      <c r="Y69" s="81">
        <f>IF(AND(D69&lt;49.85,G69&gt;0),$C$2*ABS(G69)/40000,(SUMPRODUCT(--(G69&gt;$S69:$U69),(G69-$S69:$U69),($V69:$X69)))*E69/40000)</f>
        <v>0</v>
      </c>
      <c r="Z69" s="73">
        <f>IF(AND(C69&gt;=50.1,G69&lt;0),($A$2)*ABS(G69)/40000,0)</f>
        <v>0</v>
      </c>
      <c r="AA69" s="73">
        <f>R69+Y69+Z69</f>
        <v>0</v>
      </c>
      <c r="AB69" s="148">
        <f>IF(AA69&gt;=0,AA69,"")</f>
        <v>0</v>
      </c>
      <c r="AC69" s="82" t="str">
        <f>IF(AA69&lt;0,AA69,"")</f>
        <v/>
      </c>
      <c r="AD69" s="83"/>
      <c r="AE69" s="95"/>
      <c r="AF69" s="98">
        <f>ROUND((AF68-0.01),2)</f>
        <v>50.87</v>
      </c>
      <c r="AG69" s="99">
        <v>0</v>
      </c>
      <c r="AH69" s="92">
        <v>0</v>
      </c>
    </row>
    <row r="70" spans="1:37" customHeight="1" ht="15.85">
      <c r="A70" s="76">
        <v>0.645833333333333</v>
      </c>
      <c r="B70" s="77">
        <v>0.65625</v>
      </c>
      <c r="C70" s="78">
        <v>49.98</v>
      </c>
      <c r="D70" s="79">
        <f>ROUND(C70,2)</f>
        <v>49.98</v>
      </c>
      <c r="E70" s="65">
        <v>342.57</v>
      </c>
      <c r="F70" s="66">
        <v>28.81</v>
      </c>
      <c r="G70" s="80">
        <v>0</v>
      </c>
      <c r="H70" s="68">
        <f>MAX(G70,-0.12*F70)</f>
        <v>0</v>
      </c>
      <c r="I70" s="68">
        <f>IF(ABS(F70)&lt;=10,0.5,IF(ABS(F70)&lt;=25,1,IF(ABS(F70)&lt;=100,2,10)))</f>
        <v>2</v>
      </c>
      <c r="J70" s="69">
        <f>IF(G70&lt;-I70,1,0)</f>
        <v>0</v>
      </c>
      <c r="K70" s="69">
        <f>IF(J70=J69,K69+J70,0)</f>
        <v>0</v>
      </c>
      <c r="L70" s="70">
        <f>IF(OR(K70=12,K70=24,K70=36,K70=48,K70=60,K70=72,K70=84,K70=96),1,0)</f>
        <v>0</v>
      </c>
      <c r="M70" s="70">
        <f>IF(G70&gt;I70,1,0)</f>
        <v>0</v>
      </c>
      <c r="N70" s="70">
        <f>IF(M70=M69,N69+M70,0)</f>
        <v>0</v>
      </c>
      <c r="O70" s="70">
        <f>IF(OR(N70=12,N70=24,N70=36,N70=48,N70=60,N70=72,N70=84,N70=96),1,0)</f>
        <v>0</v>
      </c>
      <c r="P70" s="71">
        <f>L70+O70</f>
        <v>0</v>
      </c>
      <c r="Q70" s="72">
        <f>P70*ABS(R70)*0.1</f>
        <v>0</v>
      </c>
      <c r="R70" s="73">
        <f>H70*E70/40000</f>
        <v>0</v>
      </c>
      <c r="S70" s="65">
        <f>MIN($S$6/100*F70,150)</f>
        <v>3.4572</v>
      </c>
      <c r="T70" s="65">
        <f>MIN($T$6/100*F70,200)</f>
        <v>4.321499999999999</v>
      </c>
      <c r="U70" s="65">
        <f>MIN($U$6/100*F70,250)</f>
        <v>5.762</v>
      </c>
      <c r="V70" s="65">
        <v>0.2</v>
      </c>
      <c r="W70" s="65">
        <v>0.2</v>
      </c>
      <c r="X70" s="65">
        <v>0.6</v>
      </c>
      <c r="Y70" s="81">
        <f>IF(AND(D70&lt;49.85,G70&gt;0),$C$2*ABS(G70)/40000,(SUMPRODUCT(--(G70&gt;$S70:$U70),(G70-$S70:$U70),($V70:$X70)))*E70/40000)</f>
        <v>0</v>
      </c>
      <c r="Z70" s="73">
        <f>IF(AND(C70&gt;=50.1,G70&lt;0),($A$2)*ABS(G70)/40000,0)</f>
        <v>0</v>
      </c>
      <c r="AA70" s="73">
        <f>R70+Y70+Z70</f>
        <v>0</v>
      </c>
      <c r="AB70" s="148">
        <f>IF(AA70&gt;=0,AA70,"")</f>
        <v>0</v>
      </c>
      <c r="AC70" s="82" t="str">
        <f>IF(AA70&lt;0,AA70,"")</f>
        <v/>
      </c>
      <c r="AD70" s="83"/>
      <c r="AE70" s="95"/>
      <c r="AF70" s="98">
        <f>ROUND((AF69-0.01),2)</f>
        <v>50.86</v>
      </c>
      <c r="AG70" s="99">
        <v>0</v>
      </c>
      <c r="AH70" s="92">
        <v>0</v>
      </c>
    </row>
    <row r="71" spans="1:37" customHeight="1" ht="15.85">
      <c r="A71" s="76">
        <v>0.65625</v>
      </c>
      <c r="B71" s="77">
        <v>0.666666666666667</v>
      </c>
      <c r="C71" s="78">
        <v>49.96</v>
      </c>
      <c r="D71" s="79">
        <f>ROUND(C71,2)</f>
        <v>49.96</v>
      </c>
      <c r="E71" s="65">
        <v>407.92</v>
      </c>
      <c r="F71" s="66">
        <v>28.81</v>
      </c>
      <c r="G71" s="80">
        <v>0</v>
      </c>
      <c r="H71" s="68">
        <f>MAX(G71,-0.12*F71)</f>
        <v>0</v>
      </c>
      <c r="I71" s="68">
        <f>IF(ABS(F71)&lt;=10,0.5,IF(ABS(F71)&lt;=25,1,IF(ABS(F71)&lt;=100,2,10)))</f>
        <v>2</v>
      </c>
      <c r="J71" s="69">
        <f>IF(G71&lt;-I71,1,0)</f>
        <v>0</v>
      </c>
      <c r="K71" s="69">
        <f>IF(J71=J70,K70+J71,0)</f>
        <v>0</v>
      </c>
      <c r="L71" s="70">
        <f>IF(OR(K71=12,K71=24,K71=36,K71=48,K71=60,K71=72,K71=84,K71=96),1,0)</f>
        <v>0</v>
      </c>
      <c r="M71" s="70">
        <f>IF(G71&gt;I71,1,0)</f>
        <v>0</v>
      </c>
      <c r="N71" s="70">
        <f>IF(M71=M70,N70+M71,0)</f>
        <v>0</v>
      </c>
      <c r="O71" s="70">
        <f>IF(OR(N71=12,N71=24,N71=36,N71=48,N71=60,N71=72,N71=84,N71=96),1,0)</f>
        <v>0</v>
      </c>
      <c r="P71" s="71">
        <f>L71+O71</f>
        <v>0</v>
      </c>
      <c r="Q71" s="72">
        <f>P71*ABS(R71)*0.1</f>
        <v>0</v>
      </c>
      <c r="R71" s="73">
        <f>H71*E71/40000</f>
        <v>0</v>
      </c>
      <c r="S71" s="65">
        <f>MIN($S$6/100*F71,150)</f>
        <v>3.4572</v>
      </c>
      <c r="T71" s="65">
        <f>MIN($T$6/100*F71,200)</f>
        <v>4.321499999999999</v>
      </c>
      <c r="U71" s="65">
        <f>MIN($U$6/100*F71,250)</f>
        <v>5.762</v>
      </c>
      <c r="V71" s="65">
        <v>0.2</v>
      </c>
      <c r="W71" s="65">
        <v>0.2</v>
      </c>
      <c r="X71" s="65">
        <v>0.6</v>
      </c>
      <c r="Y71" s="81">
        <f>IF(AND(D71&lt;49.85,G71&gt;0),$C$2*ABS(G71)/40000,(SUMPRODUCT(--(G71&gt;$S71:$U71),(G71-$S71:$U71),($V71:$X71)))*E71/40000)</f>
        <v>0</v>
      </c>
      <c r="Z71" s="73">
        <f>IF(AND(C71&gt;=50.1,G71&lt;0),($A$2)*ABS(G71)/40000,0)</f>
        <v>0</v>
      </c>
      <c r="AA71" s="73">
        <f>R71+Y71+Z71</f>
        <v>0</v>
      </c>
      <c r="AB71" s="148">
        <f>IF(AA71&gt;=0,AA71,"")</f>
        <v>0</v>
      </c>
      <c r="AC71" s="82" t="str">
        <f>IF(AA71&lt;0,AA71,"")</f>
        <v/>
      </c>
      <c r="AD71" s="83"/>
      <c r="AE71" s="95"/>
      <c r="AF71" s="98">
        <f>ROUND((AF70-0.01),2)</f>
        <v>50.85</v>
      </c>
      <c r="AG71" s="99">
        <v>0</v>
      </c>
      <c r="AH71" s="92">
        <v>0</v>
      </c>
    </row>
    <row r="72" spans="1:37" customHeight="1" ht="15.85">
      <c r="A72" s="76">
        <v>0.666666666666667</v>
      </c>
      <c r="B72" s="77">
        <v>0.677083333333334</v>
      </c>
      <c r="C72" s="78">
        <v>50.03</v>
      </c>
      <c r="D72" s="79">
        <f>ROUND(C72,2)</f>
        <v>50.03</v>
      </c>
      <c r="E72" s="65">
        <v>110.89</v>
      </c>
      <c r="F72" s="66">
        <v>28.81</v>
      </c>
      <c r="G72" s="80">
        <v>0</v>
      </c>
      <c r="H72" s="68">
        <f>MAX(G72,-0.12*F72)</f>
        <v>0</v>
      </c>
      <c r="I72" s="68">
        <f>IF(ABS(F72)&lt;=10,0.5,IF(ABS(F72)&lt;=25,1,IF(ABS(F72)&lt;=100,2,10)))</f>
        <v>2</v>
      </c>
      <c r="J72" s="69">
        <f>IF(G72&lt;-I72,1,0)</f>
        <v>0</v>
      </c>
      <c r="K72" s="69">
        <f>IF(J72=J71,K71+J72,0)</f>
        <v>0</v>
      </c>
      <c r="L72" s="70">
        <f>IF(OR(K72=12,K72=24,K72=36,K72=48,K72=60,K72=72,K72=84,K72=96),1,0)</f>
        <v>0</v>
      </c>
      <c r="M72" s="70">
        <f>IF(G72&gt;I72,1,0)</f>
        <v>0</v>
      </c>
      <c r="N72" s="70">
        <f>IF(M72=M71,N71+M72,0)</f>
        <v>0</v>
      </c>
      <c r="O72" s="70">
        <f>IF(OR(N72=12,N72=24,N72=36,N72=48,N72=60,N72=72,N72=84,N72=96),1,0)</f>
        <v>0</v>
      </c>
      <c r="P72" s="71">
        <f>L72+O72</f>
        <v>0</v>
      </c>
      <c r="Q72" s="72">
        <f>P72*ABS(R72)*0.1</f>
        <v>0</v>
      </c>
      <c r="R72" s="73">
        <f>H72*E72/40000</f>
        <v>0</v>
      </c>
      <c r="S72" s="65">
        <f>MIN($S$6/100*F72,150)</f>
        <v>3.4572</v>
      </c>
      <c r="T72" s="65">
        <f>MIN($T$6/100*F72,200)</f>
        <v>4.321499999999999</v>
      </c>
      <c r="U72" s="65">
        <f>MIN($U$6/100*F72,250)</f>
        <v>5.762</v>
      </c>
      <c r="V72" s="65">
        <v>0.2</v>
      </c>
      <c r="W72" s="65">
        <v>0.2</v>
      </c>
      <c r="X72" s="65">
        <v>0.6</v>
      </c>
      <c r="Y72" s="81">
        <f>IF(AND(D72&lt;49.85,G72&gt;0),$C$2*ABS(G72)/40000,(SUMPRODUCT(--(G72&gt;$S72:$U72),(G72-$S72:$U72),($V72:$X72)))*E72/40000)</f>
        <v>0</v>
      </c>
      <c r="Z72" s="73">
        <f>IF(AND(C72&gt;=50.1,G72&lt;0),($A$2)*ABS(G72)/40000,0)</f>
        <v>0</v>
      </c>
      <c r="AA72" s="73">
        <f>R72+Y72+Z72</f>
        <v>0</v>
      </c>
      <c r="AB72" s="148">
        <f>IF(AA72&gt;=0,AA72,"")</f>
        <v>0</v>
      </c>
      <c r="AC72" s="82" t="str">
        <f>IF(AA72&lt;0,AA72,"")</f>
        <v/>
      </c>
      <c r="AD72" s="83"/>
      <c r="AE72" s="95"/>
      <c r="AF72" s="98">
        <f>ROUND((AF71-0.01),2)</f>
        <v>50.84</v>
      </c>
      <c r="AG72" s="99">
        <v>0</v>
      </c>
      <c r="AH72" s="92">
        <v>0</v>
      </c>
    </row>
    <row r="73" spans="1:37" customHeight="1" ht="15.85">
      <c r="A73" s="76">
        <v>0.677083333333333</v>
      </c>
      <c r="B73" s="77">
        <v>0.6875</v>
      </c>
      <c r="C73" s="78">
        <v>49.9</v>
      </c>
      <c r="D73" s="79">
        <f>ROUND(C73,2)</f>
        <v>49.9</v>
      </c>
      <c r="E73" s="65">
        <v>603.96</v>
      </c>
      <c r="F73" s="66">
        <v>28.81</v>
      </c>
      <c r="G73" s="80">
        <v>0</v>
      </c>
      <c r="H73" s="68">
        <f>MAX(G73,-0.12*F73)</f>
        <v>0</v>
      </c>
      <c r="I73" s="68">
        <f>IF(ABS(F73)&lt;=10,0.5,IF(ABS(F73)&lt;=25,1,IF(ABS(F73)&lt;=100,2,10)))</f>
        <v>2</v>
      </c>
      <c r="J73" s="69">
        <f>IF(G73&lt;-I73,1,0)</f>
        <v>0</v>
      </c>
      <c r="K73" s="69">
        <f>IF(J73=J72,K72+J73,0)</f>
        <v>0</v>
      </c>
      <c r="L73" s="70">
        <f>IF(OR(K73=12,K73=24,K73=36,K73=48,K73=60,K73=72,K73=84,K73=96),1,0)</f>
        <v>0</v>
      </c>
      <c r="M73" s="70">
        <f>IF(G73&gt;I73,1,0)</f>
        <v>0</v>
      </c>
      <c r="N73" s="70">
        <f>IF(M73=M72,N72+M73,0)</f>
        <v>0</v>
      </c>
      <c r="O73" s="70">
        <f>IF(OR(N73=12,N73=24,N73=36,N73=48,N73=60,N73=72,N73=84,N73=96),1,0)</f>
        <v>0</v>
      </c>
      <c r="P73" s="71">
        <f>L73+O73</f>
        <v>0</v>
      </c>
      <c r="Q73" s="72">
        <f>P73*ABS(R73)*0.1</f>
        <v>0</v>
      </c>
      <c r="R73" s="73">
        <f>H73*E73/40000</f>
        <v>0</v>
      </c>
      <c r="S73" s="65">
        <f>MIN($S$6/100*F73,150)</f>
        <v>3.4572</v>
      </c>
      <c r="T73" s="65">
        <f>MIN($T$6/100*F73,200)</f>
        <v>4.321499999999999</v>
      </c>
      <c r="U73" s="65">
        <f>MIN($U$6/100*F73,250)</f>
        <v>5.762</v>
      </c>
      <c r="V73" s="65">
        <v>0.2</v>
      </c>
      <c r="W73" s="65">
        <v>0.2</v>
      </c>
      <c r="X73" s="65">
        <v>0.6</v>
      </c>
      <c r="Y73" s="81">
        <f>IF(AND(D73&lt;49.85,G73&gt;0),$C$2*ABS(G73)/40000,(SUMPRODUCT(--(G73&gt;$S73:$U73),(G73-$S73:$U73),($V73:$X73)))*E73/40000)</f>
        <v>0</v>
      </c>
      <c r="Z73" s="73">
        <f>IF(AND(C73&gt;=50.1,G73&lt;0),($A$2)*ABS(G73)/40000,0)</f>
        <v>0</v>
      </c>
      <c r="AA73" s="73">
        <f>R73+Y73+Z73</f>
        <v>0</v>
      </c>
      <c r="AB73" s="148">
        <f>IF(AA73&gt;=0,AA73,"")</f>
        <v>0</v>
      </c>
      <c r="AC73" s="82" t="str">
        <f>IF(AA73&lt;0,AA73,"")</f>
        <v/>
      </c>
      <c r="AD73" s="83"/>
      <c r="AE73" s="95"/>
      <c r="AF73" s="98">
        <f>ROUND((AF72-0.01),2)</f>
        <v>50.83</v>
      </c>
      <c r="AG73" s="99">
        <v>0</v>
      </c>
      <c r="AH73" s="92">
        <v>0</v>
      </c>
    </row>
    <row r="74" spans="1:37" customHeight="1" ht="15.85">
      <c r="A74" s="76">
        <v>0.6875</v>
      </c>
      <c r="B74" s="77">
        <v>0.697916666666667</v>
      </c>
      <c r="C74" s="78">
        <v>49.96</v>
      </c>
      <c r="D74" s="79">
        <f>ROUND(C74,2)</f>
        <v>49.96</v>
      </c>
      <c r="E74" s="65">
        <v>407.92</v>
      </c>
      <c r="F74" s="66">
        <v>28.81</v>
      </c>
      <c r="G74" s="80">
        <v>0</v>
      </c>
      <c r="H74" s="68">
        <f>MAX(G74,-0.12*F74)</f>
        <v>0</v>
      </c>
      <c r="I74" s="68">
        <f>IF(ABS(F74)&lt;=10,0.5,IF(ABS(F74)&lt;=25,1,IF(ABS(F74)&lt;=100,2,10)))</f>
        <v>2</v>
      </c>
      <c r="J74" s="69">
        <f>IF(G74&lt;-I74,1,0)</f>
        <v>0</v>
      </c>
      <c r="K74" s="69">
        <f>IF(J74=J73,K73+J74,0)</f>
        <v>0</v>
      </c>
      <c r="L74" s="70">
        <f>IF(OR(K74=12,K74=24,K74=36,K74=48,K74=60,K74=72,K74=84,K74=96),1,0)</f>
        <v>0</v>
      </c>
      <c r="M74" s="70">
        <f>IF(G74&gt;I74,1,0)</f>
        <v>0</v>
      </c>
      <c r="N74" s="70">
        <f>IF(M74=M73,N73+M74,0)</f>
        <v>0</v>
      </c>
      <c r="O74" s="70">
        <f>IF(OR(N74=12,N74=24,N74=36,N74=48,N74=60,N74=72,N74=84,N74=96),1,0)</f>
        <v>0</v>
      </c>
      <c r="P74" s="71">
        <f>L74+O74</f>
        <v>0</v>
      </c>
      <c r="Q74" s="72">
        <f>P74*ABS(R74)*0.1</f>
        <v>0</v>
      </c>
      <c r="R74" s="73">
        <f>H74*E74/40000</f>
        <v>0</v>
      </c>
      <c r="S74" s="65">
        <f>MIN($S$6/100*F74,150)</f>
        <v>3.4572</v>
      </c>
      <c r="T74" s="65">
        <f>MIN($T$6/100*F74,200)</f>
        <v>4.321499999999999</v>
      </c>
      <c r="U74" s="65">
        <f>MIN($U$6/100*F74,250)</f>
        <v>5.762</v>
      </c>
      <c r="V74" s="65">
        <v>0.2</v>
      </c>
      <c r="W74" s="65">
        <v>0.2</v>
      </c>
      <c r="X74" s="65">
        <v>0.6</v>
      </c>
      <c r="Y74" s="81">
        <f>IF(AND(D74&lt;49.85,G74&gt;0),$C$2*ABS(G74)/40000,(SUMPRODUCT(--(G74&gt;$S74:$U74),(G74-$S74:$U74),($V74:$X74)))*E74/40000)</f>
        <v>0</v>
      </c>
      <c r="Z74" s="73">
        <f>IF(AND(C74&gt;=50.1,G74&lt;0),($A$2)*ABS(G74)/40000,0)</f>
        <v>0</v>
      </c>
      <c r="AA74" s="73">
        <f>R74+Y74+Z74</f>
        <v>0</v>
      </c>
      <c r="AB74" s="148">
        <f>IF(AA74&gt;=0,AA74,"")</f>
        <v>0</v>
      </c>
      <c r="AC74" s="82" t="str">
        <f>IF(AA74&lt;0,AA74,"")</f>
        <v/>
      </c>
      <c r="AD74" s="83"/>
      <c r="AE74" s="95"/>
      <c r="AF74" s="98">
        <f>ROUND((AF73-0.01),2)</f>
        <v>50.82</v>
      </c>
      <c r="AG74" s="99">
        <v>0</v>
      </c>
      <c r="AH74" s="92">
        <v>0</v>
      </c>
    </row>
    <row r="75" spans="1:37" customHeight="1" ht="15.85">
      <c r="A75" s="76">
        <v>0.697916666666667</v>
      </c>
      <c r="B75" s="77">
        <v>0.708333333333334</v>
      </c>
      <c r="C75" s="78">
        <v>49.95</v>
      </c>
      <c r="D75" s="79">
        <f>ROUND(C75,2)</f>
        <v>49.95</v>
      </c>
      <c r="E75" s="65">
        <v>440.59</v>
      </c>
      <c r="F75" s="66">
        <v>28.81</v>
      </c>
      <c r="G75" s="80">
        <v>0</v>
      </c>
      <c r="H75" s="68">
        <f>MAX(G75,-0.12*F75)</f>
        <v>0</v>
      </c>
      <c r="I75" s="68">
        <f>IF(ABS(F75)&lt;=10,0.5,IF(ABS(F75)&lt;=25,1,IF(ABS(F75)&lt;=100,2,10)))</f>
        <v>2</v>
      </c>
      <c r="J75" s="69">
        <f>IF(G75&lt;-I75,1,0)</f>
        <v>0</v>
      </c>
      <c r="K75" s="69">
        <f>IF(J75=J74,K74+J75,0)</f>
        <v>0</v>
      </c>
      <c r="L75" s="70">
        <f>IF(OR(K75=12,K75=24,K75=36,K75=48,K75=60,K75=72,K75=84,K75=96),1,0)</f>
        <v>0</v>
      </c>
      <c r="M75" s="70">
        <f>IF(G75&gt;I75,1,0)</f>
        <v>0</v>
      </c>
      <c r="N75" s="70">
        <f>IF(M75=M74,N74+M75,0)</f>
        <v>0</v>
      </c>
      <c r="O75" s="70">
        <f>IF(OR(N75=12,N75=24,N75=36,N75=48,N75=60,N75=72,N75=84,N75=96),1,0)</f>
        <v>0</v>
      </c>
      <c r="P75" s="71">
        <f>L75+O75</f>
        <v>0</v>
      </c>
      <c r="Q75" s="72">
        <f>P75*ABS(R75)*0.1</f>
        <v>0</v>
      </c>
      <c r="R75" s="73">
        <f>H75*E75/40000</f>
        <v>0</v>
      </c>
      <c r="S75" s="65">
        <f>MIN($S$6/100*F75,150)</f>
        <v>3.4572</v>
      </c>
      <c r="T75" s="65">
        <f>MIN($T$6/100*F75,200)</f>
        <v>4.321499999999999</v>
      </c>
      <c r="U75" s="65">
        <f>MIN($U$6/100*F75,250)</f>
        <v>5.762</v>
      </c>
      <c r="V75" s="65">
        <v>0.2</v>
      </c>
      <c r="W75" s="65">
        <v>0.2</v>
      </c>
      <c r="X75" s="65">
        <v>0.6</v>
      </c>
      <c r="Y75" s="81">
        <f>IF(AND(D75&lt;49.85,G75&gt;0),$C$2*ABS(G75)/40000,(SUMPRODUCT(--(G75&gt;$S75:$U75),(G75-$S75:$U75),($V75:$X75)))*E75/40000)</f>
        <v>0</v>
      </c>
      <c r="Z75" s="73">
        <f>IF(AND(C75&gt;=50.1,G75&lt;0),($A$2)*ABS(G75)/40000,0)</f>
        <v>0</v>
      </c>
      <c r="AA75" s="73">
        <f>R75+Y75+Z75</f>
        <v>0</v>
      </c>
      <c r="AB75" s="148">
        <f>IF(AA75&gt;=0,AA75,"")</f>
        <v>0</v>
      </c>
      <c r="AC75" s="82" t="str">
        <f>IF(AA75&lt;0,AA75,"")</f>
        <v/>
      </c>
      <c r="AD75" s="83"/>
      <c r="AE75" s="95"/>
      <c r="AF75" s="98">
        <f>ROUND((AF74-0.01),2)</f>
        <v>50.81</v>
      </c>
      <c r="AG75" s="99">
        <v>0</v>
      </c>
      <c r="AH75" s="92">
        <v>0</v>
      </c>
    </row>
    <row r="76" spans="1:37" customHeight="1" ht="15.85">
      <c r="A76" s="76">
        <v>0.708333333333333</v>
      </c>
      <c r="B76" s="77">
        <v>0.71875</v>
      </c>
      <c r="C76" s="78">
        <v>49.97</v>
      </c>
      <c r="D76" s="79">
        <f>ROUND(C76,2)</f>
        <v>49.97</v>
      </c>
      <c r="E76" s="65">
        <v>375.24</v>
      </c>
      <c r="F76" s="66">
        <v>28.81</v>
      </c>
      <c r="G76" s="80">
        <v>0</v>
      </c>
      <c r="H76" s="68">
        <f>MAX(G76,-0.12*F76)</f>
        <v>0</v>
      </c>
      <c r="I76" s="68">
        <f>IF(ABS(F76)&lt;=10,0.5,IF(ABS(F76)&lt;=25,1,IF(ABS(F76)&lt;=100,2,10)))</f>
        <v>2</v>
      </c>
      <c r="J76" s="69">
        <f>IF(G76&lt;-I76,1,0)</f>
        <v>0</v>
      </c>
      <c r="K76" s="69">
        <f>IF(J76=J75,K75+J76,0)</f>
        <v>0</v>
      </c>
      <c r="L76" s="70">
        <f>IF(OR(K76=12,K76=24,K76=36,K76=48,K76=60,K76=72,K76=84,K76=96),1,0)</f>
        <v>0</v>
      </c>
      <c r="M76" s="70">
        <f>IF(G76&gt;I76,1,0)</f>
        <v>0</v>
      </c>
      <c r="N76" s="70">
        <f>IF(M76=M75,N75+M76,0)</f>
        <v>0</v>
      </c>
      <c r="O76" s="70">
        <f>IF(OR(N76=12,N76=24,N76=36,N76=48,N76=60,N76=72,N76=84,N76=96),1,0)</f>
        <v>0</v>
      </c>
      <c r="P76" s="71">
        <f>L76+O76</f>
        <v>0</v>
      </c>
      <c r="Q76" s="72">
        <f>P76*ABS(R76)*0.1</f>
        <v>0</v>
      </c>
      <c r="R76" s="73">
        <f>H76*E76/40000</f>
        <v>0</v>
      </c>
      <c r="S76" s="65">
        <f>MIN($S$6/100*F76,150)</f>
        <v>3.4572</v>
      </c>
      <c r="T76" s="65">
        <f>MIN($T$6/100*F76,200)</f>
        <v>4.321499999999999</v>
      </c>
      <c r="U76" s="65">
        <f>MIN($U$6/100*F76,250)</f>
        <v>5.762</v>
      </c>
      <c r="V76" s="65">
        <v>0.2</v>
      </c>
      <c r="W76" s="65">
        <v>0.2</v>
      </c>
      <c r="X76" s="65">
        <v>0.6</v>
      </c>
      <c r="Y76" s="81">
        <f>IF(AND(D76&lt;49.85,G76&gt;0),$C$2*ABS(G76)/40000,(SUMPRODUCT(--(G76&gt;$S76:$U76),(G76-$S76:$U76),($V76:$X76)))*E76/40000)</f>
        <v>0</v>
      </c>
      <c r="Z76" s="73">
        <f>IF(AND(C76&gt;=50.1,G76&lt;0),($A$2)*ABS(G76)/40000,0)</f>
        <v>0</v>
      </c>
      <c r="AA76" s="73">
        <f>R76+Y76+Z76</f>
        <v>0</v>
      </c>
      <c r="AB76" s="148">
        <f>IF(AA76&gt;=0,AA76,"")</f>
        <v>0</v>
      </c>
      <c r="AC76" s="82" t="str">
        <f>IF(AA76&lt;0,AA76,"")</f>
        <v/>
      </c>
      <c r="AD76" s="83"/>
      <c r="AE76" s="95"/>
      <c r="AF76" s="98">
        <f>ROUND((AF75-0.01),2)</f>
        <v>50.8</v>
      </c>
      <c r="AG76" s="99">
        <v>0</v>
      </c>
      <c r="AH76" s="92">
        <v>0</v>
      </c>
    </row>
    <row r="77" spans="1:37" customHeight="1" ht="15.85">
      <c r="A77" s="76">
        <v>0.71875</v>
      </c>
      <c r="B77" s="77">
        <v>0.729166666666667</v>
      </c>
      <c r="C77" s="78">
        <v>49.96</v>
      </c>
      <c r="D77" s="79">
        <f>ROUND(C77,2)</f>
        <v>49.96</v>
      </c>
      <c r="E77" s="65">
        <v>407.92</v>
      </c>
      <c r="F77" s="66">
        <v>28.81</v>
      </c>
      <c r="G77" s="80">
        <v>0</v>
      </c>
      <c r="H77" s="68">
        <f>MAX(G77,-0.12*F77)</f>
        <v>0</v>
      </c>
      <c r="I77" s="68">
        <f>IF(ABS(F77)&lt;=10,0.5,IF(ABS(F77)&lt;=25,1,IF(ABS(F77)&lt;=100,2,10)))</f>
        <v>2</v>
      </c>
      <c r="J77" s="69">
        <f>IF(G77&lt;-I77,1,0)</f>
        <v>0</v>
      </c>
      <c r="K77" s="69">
        <f>IF(J77=J76,K76+J77,0)</f>
        <v>0</v>
      </c>
      <c r="L77" s="70">
        <f>IF(OR(K77=12,K77=24,K77=36,K77=48,K77=60,K77=72,K77=84,K77=96),1,0)</f>
        <v>0</v>
      </c>
      <c r="M77" s="70">
        <f>IF(G77&gt;I77,1,0)</f>
        <v>0</v>
      </c>
      <c r="N77" s="70">
        <f>IF(M77=M76,N76+M77,0)</f>
        <v>0</v>
      </c>
      <c r="O77" s="70">
        <f>IF(OR(N77=12,N77=24,N77=36,N77=48,N77=60,N77=72,N77=84,N77=96),1,0)</f>
        <v>0</v>
      </c>
      <c r="P77" s="71">
        <f>L77+O77</f>
        <v>0</v>
      </c>
      <c r="Q77" s="72">
        <f>P77*ABS(R77)*0.1</f>
        <v>0</v>
      </c>
      <c r="R77" s="73">
        <f>H77*E77/40000</f>
        <v>0</v>
      </c>
      <c r="S77" s="65">
        <f>MIN($S$6/100*F77,150)</f>
        <v>3.4572</v>
      </c>
      <c r="T77" s="65">
        <f>MIN($T$6/100*F77,200)</f>
        <v>4.321499999999999</v>
      </c>
      <c r="U77" s="65">
        <f>MIN($U$6/100*F77,250)</f>
        <v>5.762</v>
      </c>
      <c r="V77" s="65">
        <v>0.2</v>
      </c>
      <c r="W77" s="65">
        <v>0.2</v>
      </c>
      <c r="X77" s="65">
        <v>0.6</v>
      </c>
      <c r="Y77" s="81">
        <f>IF(AND(D77&lt;49.85,G77&gt;0),$C$2*ABS(G77)/40000,(SUMPRODUCT(--(G77&gt;$S77:$U77),(G77-$S77:$U77),($V77:$X77)))*E77/40000)</f>
        <v>0</v>
      </c>
      <c r="Z77" s="73">
        <f>IF(AND(C77&gt;=50.1,G77&lt;0),($A$2)*ABS(G77)/40000,0)</f>
        <v>0</v>
      </c>
      <c r="AA77" s="73">
        <f>R77+Y77+Z77</f>
        <v>0</v>
      </c>
      <c r="AB77" s="148">
        <f>IF(AA77&gt;=0,AA77,"")</f>
        <v>0</v>
      </c>
      <c r="AC77" s="82" t="str">
        <f>IF(AA77&lt;0,AA77,"")</f>
        <v/>
      </c>
      <c r="AD77" s="83"/>
      <c r="AE77" s="95"/>
      <c r="AF77" s="98">
        <f>ROUND((AF76-0.01),2)</f>
        <v>50.79</v>
      </c>
      <c r="AG77" s="99">
        <v>0</v>
      </c>
      <c r="AH77" s="92">
        <v>0</v>
      </c>
    </row>
    <row r="78" spans="1:37" customHeight="1" ht="15.85">
      <c r="A78" s="76">
        <v>0.729166666666667</v>
      </c>
      <c r="B78" s="77">
        <v>0.739583333333334</v>
      </c>
      <c r="C78" s="78">
        <v>50.03</v>
      </c>
      <c r="D78" s="79">
        <f>ROUND(C78,2)</f>
        <v>50.03</v>
      </c>
      <c r="E78" s="65">
        <v>110.89</v>
      </c>
      <c r="F78" s="66">
        <v>28.81</v>
      </c>
      <c r="G78" s="80">
        <v>0</v>
      </c>
      <c r="H78" s="68">
        <f>MAX(G78,-0.12*F78)</f>
        <v>0</v>
      </c>
      <c r="I78" s="68">
        <f>IF(ABS(F78)&lt;=10,0.5,IF(ABS(F78)&lt;=25,1,IF(ABS(F78)&lt;=100,2,10)))</f>
        <v>2</v>
      </c>
      <c r="J78" s="69">
        <f>IF(G78&lt;-I78,1,0)</f>
        <v>0</v>
      </c>
      <c r="K78" s="69">
        <f>IF(J78=J77,K77+J78,0)</f>
        <v>0</v>
      </c>
      <c r="L78" s="70">
        <f>IF(OR(K78=12,K78=24,K78=36,K78=48,K78=60,K78=72,K78=84,K78=96),1,0)</f>
        <v>0</v>
      </c>
      <c r="M78" s="70">
        <f>IF(G78&gt;I78,1,0)</f>
        <v>0</v>
      </c>
      <c r="N78" s="70">
        <f>IF(M78=M77,N77+M78,0)</f>
        <v>0</v>
      </c>
      <c r="O78" s="70">
        <f>IF(OR(N78=12,N78=24,N78=36,N78=48,N78=60,N78=72,N78=84,N78=96),1,0)</f>
        <v>0</v>
      </c>
      <c r="P78" s="71">
        <f>L78+O78</f>
        <v>0</v>
      </c>
      <c r="Q78" s="72">
        <f>P78*ABS(R78)*0.1</f>
        <v>0</v>
      </c>
      <c r="R78" s="73">
        <f>H78*E78/40000</f>
        <v>0</v>
      </c>
      <c r="S78" s="65">
        <f>MIN($S$6/100*F78,150)</f>
        <v>3.4572</v>
      </c>
      <c r="T78" s="65">
        <f>MIN($T$6/100*F78,200)</f>
        <v>4.321499999999999</v>
      </c>
      <c r="U78" s="65">
        <f>MIN($U$6/100*F78,250)</f>
        <v>5.762</v>
      </c>
      <c r="V78" s="65">
        <v>0.2</v>
      </c>
      <c r="W78" s="65">
        <v>0.2</v>
      </c>
      <c r="X78" s="65">
        <v>0.6</v>
      </c>
      <c r="Y78" s="81">
        <f>IF(AND(D78&lt;49.85,G78&gt;0),$C$2*ABS(G78)/40000,(SUMPRODUCT(--(G78&gt;$S78:$U78),(G78-$S78:$U78),($V78:$X78)))*E78/40000)</f>
        <v>0</v>
      </c>
      <c r="Z78" s="73">
        <f>IF(AND(C78&gt;=50.1,G78&lt;0),($A$2)*ABS(G78)/40000,0)</f>
        <v>0</v>
      </c>
      <c r="AA78" s="73">
        <f>R78+Y78+Z78</f>
        <v>0</v>
      </c>
      <c r="AB78" s="148">
        <f>IF(AA78&gt;=0,AA78,"")</f>
        <v>0</v>
      </c>
      <c r="AC78" s="82" t="str">
        <f>IF(AA78&lt;0,AA78,"")</f>
        <v/>
      </c>
      <c r="AD78" s="83"/>
      <c r="AE78" s="95"/>
      <c r="AF78" s="98">
        <f>ROUND((AF77-0.01),2)</f>
        <v>50.78</v>
      </c>
      <c r="AG78" s="99">
        <v>0</v>
      </c>
      <c r="AH78" s="92">
        <v>0</v>
      </c>
    </row>
    <row r="79" spans="1:37" customHeight="1" ht="15.85">
      <c r="A79" s="76">
        <v>0.739583333333333</v>
      </c>
      <c r="B79" s="77">
        <v>0.75</v>
      </c>
      <c r="C79" s="78">
        <v>50.03</v>
      </c>
      <c r="D79" s="79">
        <f>ROUND(C79,2)</f>
        <v>50.03</v>
      </c>
      <c r="E79" s="65">
        <v>110.89</v>
      </c>
      <c r="F79" s="66">
        <v>28.81</v>
      </c>
      <c r="G79" s="80">
        <v>0</v>
      </c>
      <c r="H79" s="68">
        <f>MAX(G79,-0.12*F79)</f>
        <v>0</v>
      </c>
      <c r="I79" s="68">
        <f>IF(ABS(F79)&lt;=10,0.5,IF(ABS(F79)&lt;=25,1,IF(ABS(F79)&lt;=100,2,10)))</f>
        <v>2</v>
      </c>
      <c r="J79" s="69">
        <f>IF(G79&lt;-I79,1,0)</f>
        <v>0</v>
      </c>
      <c r="K79" s="69">
        <f>IF(J79=J78,K78+J79,0)</f>
        <v>0</v>
      </c>
      <c r="L79" s="70">
        <f>IF(OR(K79=12,K79=24,K79=36,K79=48,K79=60,K79=72,K79=84,K79=96),1,0)</f>
        <v>0</v>
      </c>
      <c r="M79" s="70">
        <f>IF(G79&gt;I79,1,0)</f>
        <v>0</v>
      </c>
      <c r="N79" s="70">
        <f>IF(M79=M78,N78+M79,0)</f>
        <v>0</v>
      </c>
      <c r="O79" s="70">
        <f>IF(OR(N79=12,N79=24,N79=36,N79=48,N79=60,N79=72,N79=84,N79=96),1,0)</f>
        <v>0</v>
      </c>
      <c r="P79" s="71">
        <f>L79+O79</f>
        <v>0</v>
      </c>
      <c r="Q79" s="72">
        <f>P79*ABS(R79)*0.1</f>
        <v>0</v>
      </c>
      <c r="R79" s="73">
        <f>H79*E79/40000</f>
        <v>0</v>
      </c>
      <c r="S79" s="65">
        <f>MIN($S$6/100*F79,150)</f>
        <v>3.4572</v>
      </c>
      <c r="T79" s="65">
        <f>MIN($T$6/100*F79,200)</f>
        <v>4.321499999999999</v>
      </c>
      <c r="U79" s="65">
        <f>MIN($U$6/100*F79,250)</f>
        <v>5.762</v>
      </c>
      <c r="V79" s="65">
        <v>0.2</v>
      </c>
      <c r="W79" s="65">
        <v>0.2</v>
      </c>
      <c r="X79" s="65">
        <v>0.6</v>
      </c>
      <c r="Y79" s="81">
        <f>IF(AND(D79&lt;49.85,G79&gt;0),$C$2*ABS(G79)/40000,(SUMPRODUCT(--(G79&gt;$S79:$U79),(G79-$S79:$U79),($V79:$X79)))*E79/40000)</f>
        <v>0</v>
      </c>
      <c r="Z79" s="73">
        <f>IF(AND(C79&gt;=50.1,G79&lt;0),($A$2)*ABS(G79)/40000,0)</f>
        <v>0</v>
      </c>
      <c r="AA79" s="73">
        <f>R79+Y79+Z79</f>
        <v>0</v>
      </c>
      <c r="AB79" s="148">
        <f>IF(AA79&gt;=0,AA79,"")</f>
        <v>0</v>
      </c>
      <c r="AC79" s="82" t="str">
        <f>IF(AA79&lt;0,AA79,"")</f>
        <v/>
      </c>
      <c r="AD79" s="83"/>
      <c r="AE79" s="95"/>
      <c r="AF79" s="98">
        <f>ROUND((AF78-0.01),2)</f>
        <v>50.77</v>
      </c>
      <c r="AG79" s="99">
        <v>0</v>
      </c>
      <c r="AH79" s="92">
        <v>0</v>
      </c>
    </row>
    <row r="80" spans="1:37" customHeight="1" ht="15.85">
      <c r="A80" s="76">
        <v>0.75</v>
      </c>
      <c r="B80" s="77">
        <v>0.760416666666667</v>
      </c>
      <c r="C80" s="78">
        <v>50.06</v>
      </c>
      <c r="D80" s="79">
        <f>ROUND(C80,2)</f>
        <v>50.06</v>
      </c>
      <c r="E80" s="65">
        <v>0</v>
      </c>
      <c r="F80" s="66">
        <v>28.81</v>
      </c>
      <c r="G80" s="80">
        <v>0</v>
      </c>
      <c r="H80" s="68">
        <f>MAX(G80,-0.12*F80)</f>
        <v>0</v>
      </c>
      <c r="I80" s="68">
        <f>IF(ABS(F80)&lt;=10,0.5,IF(ABS(F80)&lt;=25,1,IF(ABS(F80)&lt;=100,2,10)))</f>
        <v>2</v>
      </c>
      <c r="J80" s="69">
        <f>IF(G80&lt;-I80,1,0)</f>
        <v>0</v>
      </c>
      <c r="K80" s="69">
        <f>IF(J80=J79,K79+J80,0)</f>
        <v>0</v>
      </c>
      <c r="L80" s="70">
        <f>IF(OR(K80=12,K80=24,K80=36,K80=48,K80=60,K80=72,K80=84,K80=96),1,0)</f>
        <v>0</v>
      </c>
      <c r="M80" s="70">
        <f>IF(G80&gt;I80,1,0)</f>
        <v>0</v>
      </c>
      <c r="N80" s="70">
        <f>IF(M80=M79,N79+M80,0)</f>
        <v>0</v>
      </c>
      <c r="O80" s="70">
        <f>IF(OR(N80=12,N80=24,N80=36,N80=48,N80=60,N80=72,N80=84,N80=96),1,0)</f>
        <v>0</v>
      </c>
      <c r="P80" s="71">
        <f>L80+O80</f>
        <v>0</v>
      </c>
      <c r="Q80" s="72">
        <f>P80*ABS(R80)*0.1</f>
        <v>0</v>
      </c>
      <c r="R80" s="73">
        <f>H80*E80/40000</f>
        <v>0</v>
      </c>
      <c r="S80" s="65">
        <f>MIN($S$6/100*F80,150)</f>
        <v>3.4572</v>
      </c>
      <c r="T80" s="65">
        <f>MIN($T$6/100*F80,200)</f>
        <v>4.321499999999999</v>
      </c>
      <c r="U80" s="65">
        <f>MIN($U$6/100*F80,250)</f>
        <v>5.762</v>
      </c>
      <c r="V80" s="65">
        <v>0.2</v>
      </c>
      <c r="W80" s="65">
        <v>0.2</v>
      </c>
      <c r="X80" s="65">
        <v>0.6</v>
      </c>
      <c r="Y80" s="81">
        <f>IF(AND(D80&lt;49.85,G80&gt;0),$C$2*ABS(G80)/40000,(SUMPRODUCT(--(G80&gt;$S80:$U80),(G80-$S80:$U80),($V80:$X80)))*E80/40000)</f>
        <v>0</v>
      </c>
      <c r="Z80" s="73">
        <f>IF(AND(C80&gt;=50.1,G80&lt;0),($A$2)*ABS(G80)/40000,0)</f>
        <v>0</v>
      </c>
      <c r="AA80" s="73">
        <f>R80+Y80+Z80</f>
        <v>0</v>
      </c>
      <c r="AB80" s="148">
        <f>IF(AA80&gt;=0,AA80,"")</f>
        <v>0</v>
      </c>
      <c r="AC80" s="82" t="str">
        <f>IF(AA80&lt;0,AA80,"")</f>
        <v/>
      </c>
      <c r="AD80" s="83"/>
      <c r="AE80" s="95"/>
      <c r="AF80" s="98">
        <f>ROUND((AF79-0.01),2)</f>
        <v>50.76</v>
      </c>
      <c r="AG80" s="99">
        <v>0</v>
      </c>
      <c r="AH80" s="92">
        <v>0</v>
      </c>
    </row>
    <row r="81" spans="1:37" customHeight="1" ht="15.85">
      <c r="A81" s="76">
        <v>0.760416666666667</v>
      </c>
      <c r="B81" s="77">
        <v>0.770833333333334</v>
      </c>
      <c r="C81" s="78">
        <v>50</v>
      </c>
      <c r="D81" s="79">
        <f>ROUND(C81,2)</f>
        <v>50</v>
      </c>
      <c r="E81" s="65">
        <v>277.22</v>
      </c>
      <c r="F81" s="66">
        <v>28.81</v>
      </c>
      <c r="G81" s="80">
        <v>0</v>
      </c>
      <c r="H81" s="68">
        <f>MAX(G81,-0.12*F81)</f>
        <v>0</v>
      </c>
      <c r="I81" s="68">
        <f>IF(ABS(F81)&lt;=10,0.5,IF(ABS(F81)&lt;=25,1,IF(ABS(F81)&lt;=100,2,10)))</f>
        <v>2</v>
      </c>
      <c r="J81" s="69">
        <f>IF(G81&lt;-I81,1,0)</f>
        <v>0</v>
      </c>
      <c r="K81" s="69">
        <f>IF(J81=J80,K80+J81,0)</f>
        <v>0</v>
      </c>
      <c r="L81" s="70">
        <f>IF(OR(K81=12,K81=24,K81=36,K81=48,K81=60,K81=72,K81=84,K81=96),1,0)</f>
        <v>0</v>
      </c>
      <c r="M81" s="70">
        <f>IF(G81&gt;I81,1,0)</f>
        <v>0</v>
      </c>
      <c r="N81" s="70">
        <f>IF(M81=M80,N80+M81,0)</f>
        <v>0</v>
      </c>
      <c r="O81" s="70">
        <f>IF(OR(N81=12,N81=24,N81=36,N81=48,N81=60,N81=72,N81=84,N81=96),1,0)</f>
        <v>0</v>
      </c>
      <c r="P81" s="71">
        <f>L81+O81</f>
        <v>0</v>
      </c>
      <c r="Q81" s="72">
        <f>P81*ABS(R81)*0.1</f>
        <v>0</v>
      </c>
      <c r="R81" s="73">
        <f>H81*E81/40000</f>
        <v>0</v>
      </c>
      <c r="S81" s="65">
        <f>MIN($S$6/100*F81,150)</f>
        <v>3.4572</v>
      </c>
      <c r="T81" s="65">
        <f>MIN($T$6/100*F81,200)</f>
        <v>4.321499999999999</v>
      </c>
      <c r="U81" s="65">
        <f>MIN($U$6/100*F81,250)</f>
        <v>5.762</v>
      </c>
      <c r="V81" s="65">
        <v>0.2</v>
      </c>
      <c r="W81" s="65">
        <v>0.2</v>
      </c>
      <c r="X81" s="65">
        <v>0.6</v>
      </c>
      <c r="Y81" s="81">
        <f>IF(AND(D81&lt;49.85,G81&gt;0),$C$2*ABS(G81)/40000,(SUMPRODUCT(--(G81&gt;$S81:$U81),(G81-$S81:$U81),($V81:$X81)))*E81/40000)</f>
        <v>0</v>
      </c>
      <c r="Z81" s="73">
        <f>IF(AND(C81&gt;=50.1,G81&lt;0),($A$2)*ABS(G81)/40000,0)</f>
        <v>0</v>
      </c>
      <c r="AA81" s="73">
        <f>R81+Y81+Z81</f>
        <v>0</v>
      </c>
      <c r="AB81" s="148">
        <f>IF(AA81&gt;=0,AA81,"")</f>
        <v>0</v>
      </c>
      <c r="AC81" s="82" t="str">
        <f>IF(AA81&lt;0,AA81,"")</f>
        <v/>
      </c>
      <c r="AD81" s="83"/>
      <c r="AE81" s="95"/>
      <c r="AF81" s="98">
        <f>ROUND((AF80-0.01),2)</f>
        <v>50.75</v>
      </c>
      <c r="AG81" s="99">
        <v>0</v>
      </c>
      <c r="AH81" s="92">
        <v>0</v>
      </c>
    </row>
    <row r="82" spans="1:37" customHeight="1" ht="15.85">
      <c r="A82" s="76">
        <v>0.770833333333333</v>
      </c>
      <c r="B82" s="77">
        <v>0.78125</v>
      </c>
      <c r="C82" s="78">
        <v>49.97</v>
      </c>
      <c r="D82" s="79">
        <f>ROUND(C82,2)</f>
        <v>49.97</v>
      </c>
      <c r="E82" s="65">
        <v>375.24</v>
      </c>
      <c r="F82" s="66">
        <v>28.81</v>
      </c>
      <c r="G82" s="80">
        <v>0</v>
      </c>
      <c r="H82" s="68">
        <f>MAX(G82,-0.12*F82)</f>
        <v>0</v>
      </c>
      <c r="I82" s="68">
        <f>IF(ABS(F82)&lt;=10,0.5,IF(ABS(F82)&lt;=25,1,IF(ABS(F82)&lt;=100,2,10)))</f>
        <v>2</v>
      </c>
      <c r="J82" s="69">
        <f>IF(G82&lt;-I82,1,0)</f>
        <v>0</v>
      </c>
      <c r="K82" s="69">
        <f>IF(J82=J81,K81+J82,0)</f>
        <v>0</v>
      </c>
      <c r="L82" s="70">
        <f>IF(OR(K82=12,K82=24,K82=36,K82=48,K82=60,K82=72,K82=84,K82=96),1,0)</f>
        <v>0</v>
      </c>
      <c r="M82" s="70">
        <f>IF(G82&gt;I82,1,0)</f>
        <v>0</v>
      </c>
      <c r="N82" s="70">
        <f>IF(M82=M81,N81+M82,0)</f>
        <v>0</v>
      </c>
      <c r="O82" s="70">
        <f>IF(OR(N82=12,N82=24,N82=36,N82=48,N82=60,N82=72,N82=84,N82=96),1,0)</f>
        <v>0</v>
      </c>
      <c r="P82" s="71">
        <f>L82+O82</f>
        <v>0</v>
      </c>
      <c r="Q82" s="72">
        <f>P82*ABS(R82)*0.1</f>
        <v>0</v>
      </c>
      <c r="R82" s="73">
        <f>H82*E82/40000</f>
        <v>0</v>
      </c>
      <c r="S82" s="65">
        <f>MIN($S$6/100*F82,150)</f>
        <v>3.4572</v>
      </c>
      <c r="T82" s="65">
        <f>MIN($T$6/100*F82,200)</f>
        <v>4.321499999999999</v>
      </c>
      <c r="U82" s="65">
        <f>MIN($U$6/100*F82,250)</f>
        <v>5.762</v>
      </c>
      <c r="V82" s="65">
        <v>0.2</v>
      </c>
      <c r="W82" s="65">
        <v>0.2</v>
      </c>
      <c r="X82" s="65">
        <v>0.6</v>
      </c>
      <c r="Y82" s="81">
        <f>IF(AND(D82&lt;49.85,G82&gt;0),$C$2*ABS(G82)/40000,(SUMPRODUCT(--(G82&gt;$S82:$U82),(G82-$S82:$U82),($V82:$X82)))*E82/40000)</f>
        <v>0</v>
      </c>
      <c r="Z82" s="73">
        <f>IF(AND(C82&gt;=50.1,G82&lt;0),($A$2)*ABS(G82)/40000,0)</f>
        <v>0</v>
      </c>
      <c r="AA82" s="73">
        <f>R82+Y82+Z82</f>
        <v>0</v>
      </c>
      <c r="AB82" s="148">
        <f>IF(AA82&gt;=0,AA82,"")</f>
        <v>0</v>
      </c>
      <c r="AC82" s="82" t="str">
        <f>IF(AA82&lt;0,AA82,"")</f>
        <v/>
      </c>
      <c r="AD82" s="83"/>
      <c r="AE82" s="95"/>
      <c r="AF82" s="98">
        <f>ROUND((AF81-0.01),2)</f>
        <v>50.74</v>
      </c>
      <c r="AG82" s="99">
        <v>0</v>
      </c>
      <c r="AH82" s="92">
        <v>0</v>
      </c>
    </row>
    <row r="83" spans="1:37" customHeight="1" ht="15.85">
      <c r="A83" s="76">
        <v>0.78125</v>
      </c>
      <c r="B83" s="77">
        <v>0.791666666666667</v>
      </c>
      <c r="C83" s="78">
        <v>50</v>
      </c>
      <c r="D83" s="79">
        <f>ROUND(C83,2)</f>
        <v>50</v>
      </c>
      <c r="E83" s="65">
        <v>277.22</v>
      </c>
      <c r="F83" s="66">
        <v>28.81</v>
      </c>
      <c r="G83" s="80">
        <v>0</v>
      </c>
      <c r="H83" s="68">
        <f>MAX(G83,-0.12*F83)</f>
        <v>0</v>
      </c>
      <c r="I83" s="68">
        <f>IF(ABS(F83)&lt;=10,0.5,IF(ABS(F83)&lt;=25,1,IF(ABS(F83)&lt;=100,2,10)))</f>
        <v>2</v>
      </c>
      <c r="J83" s="69">
        <f>IF(G83&lt;-I83,1,0)</f>
        <v>0</v>
      </c>
      <c r="K83" s="69">
        <f>IF(J83=J82,K82+J83,0)</f>
        <v>0</v>
      </c>
      <c r="L83" s="70">
        <f>IF(OR(K83=12,K83=24,K83=36,K83=48,K83=60,K83=72,K83=84,K83=96),1,0)</f>
        <v>0</v>
      </c>
      <c r="M83" s="70">
        <f>IF(G83&gt;I83,1,0)</f>
        <v>0</v>
      </c>
      <c r="N83" s="70">
        <f>IF(M83=M82,N82+M83,0)</f>
        <v>0</v>
      </c>
      <c r="O83" s="70">
        <f>IF(OR(N83=12,N83=24,N83=36,N83=48,N83=60,N83=72,N83=84,N83=96),1,0)</f>
        <v>0</v>
      </c>
      <c r="P83" s="71">
        <f>L83+O83</f>
        <v>0</v>
      </c>
      <c r="Q83" s="72">
        <f>P83*ABS(R83)*0.1</f>
        <v>0</v>
      </c>
      <c r="R83" s="73">
        <f>H83*E83/40000</f>
        <v>0</v>
      </c>
      <c r="S83" s="65">
        <f>MIN($S$6/100*F83,150)</f>
        <v>3.4572</v>
      </c>
      <c r="T83" s="65">
        <f>MIN($T$6/100*F83,200)</f>
        <v>4.321499999999999</v>
      </c>
      <c r="U83" s="65">
        <f>MIN($U$6/100*F83,250)</f>
        <v>5.762</v>
      </c>
      <c r="V83" s="65">
        <v>0.2</v>
      </c>
      <c r="W83" s="65">
        <v>0.2</v>
      </c>
      <c r="X83" s="65">
        <v>0.6</v>
      </c>
      <c r="Y83" s="81">
        <f>IF(AND(D83&lt;49.85,G83&gt;0),$C$2*ABS(G83)/40000,(SUMPRODUCT(--(G83&gt;$S83:$U83),(G83-$S83:$U83),($V83:$X83)))*E83/40000)</f>
        <v>0</v>
      </c>
      <c r="Z83" s="73">
        <f>IF(AND(C83&gt;=50.1,G83&lt;0),($A$2)*ABS(G83)/40000,0)</f>
        <v>0</v>
      </c>
      <c r="AA83" s="73">
        <f>R83+Y83+Z83</f>
        <v>0</v>
      </c>
      <c r="AB83" s="148">
        <f>IF(AA83&gt;=0,AA83,"")</f>
        <v>0</v>
      </c>
      <c r="AC83" s="82" t="str">
        <f>IF(AA83&lt;0,AA83,"")</f>
        <v/>
      </c>
      <c r="AD83" s="83"/>
      <c r="AE83" s="95"/>
      <c r="AF83" s="98">
        <f>ROUND((AF82-0.01),2)</f>
        <v>50.73</v>
      </c>
      <c r="AG83" s="99">
        <v>0</v>
      </c>
      <c r="AH83" s="92">
        <v>0</v>
      </c>
    </row>
    <row r="84" spans="1:37" customHeight="1" ht="15.85">
      <c r="A84" s="76">
        <v>0.791666666666667</v>
      </c>
      <c r="B84" s="77">
        <v>0.802083333333334</v>
      </c>
      <c r="C84" s="78">
        <v>49.99</v>
      </c>
      <c r="D84" s="79">
        <f>ROUND(C84,2)</f>
        <v>49.99</v>
      </c>
      <c r="E84" s="65">
        <v>309.89</v>
      </c>
      <c r="F84" s="66">
        <v>28.81</v>
      </c>
      <c r="G84" s="80">
        <v>0</v>
      </c>
      <c r="H84" s="68">
        <f>MAX(G84,-0.12*F84)</f>
        <v>0</v>
      </c>
      <c r="I84" s="68">
        <f>IF(ABS(F84)&lt;=10,0.5,IF(ABS(F84)&lt;=25,1,IF(ABS(F84)&lt;=100,2,10)))</f>
        <v>2</v>
      </c>
      <c r="J84" s="69">
        <f>IF(G84&lt;-I84,1,0)</f>
        <v>0</v>
      </c>
      <c r="K84" s="69">
        <f>IF(J84=J83,K83+J84,0)</f>
        <v>0</v>
      </c>
      <c r="L84" s="70">
        <f>IF(OR(K84=12,K84=24,K84=36,K84=48,K84=60,K84=72,K84=84,K84=96),1,0)</f>
        <v>0</v>
      </c>
      <c r="M84" s="70">
        <f>IF(G84&gt;I84,1,0)</f>
        <v>0</v>
      </c>
      <c r="N84" s="70">
        <f>IF(M84=M83,N83+M84,0)</f>
        <v>0</v>
      </c>
      <c r="O84" s="70">
        <f>IF(OR(N84=12,N84=24,N84=36,N84=48,N84=60,N84=72,N84=84,N84=96),1,0)</f>
        <v>0</v>
      </c>
      <c r="P84" s="71">
        <f>L84+O84</f>
        <v>0</v>
      </c>
      <c r="Q84" s="72">
        <f>P84*ABS(R84)*0.1</f>
        <v>0</v>
      </c>
      <c r="R84" s="73">
        <f>H84*E84/40000</f>
        <v>0</v>
      </c>
      <c r="S84" s="65">
        <f>MIN($S$6/100*F84,150)</f>
        <v>3.4572</v>
      </c>
      <c r="T84" s="65">
        <f>MIN($T$6/100*F84,200)</f>
        <v>4.321499999999999</v>
      </c>
      <c r="U84" s="65">
        <f>MIN($U$6/100*F84,250)</f>
        <v>5.762</v>
      </c>
      <c r="V84" s="65">
        <v>0.2</v>
      </c>
      <c r="W84" s="65">
        <v>0.2</v>
      </c>
      <c r="X84" s="65">
        <v>0.6</v>
      </c>
      <c r="Y84" s="81">
        <f>IF(AND(D84&lt;49.85,G84&gt;0),$C$2*ABS(G84)/40000,(SUMPRODUCT(--(G84&gt;$S84:$U84),(G84-$S84:$U84),($V84:$X84)))*E84/40000)</f>
        <v>0</v>
      </c>
      <c r="Z84" s="73">
        <f>IF(AND(C84&gt;=50.1,G84&lt;0),($A$2)*ABS(G84)/40000,0)</f>
        <v>0</v>
      </c>
      <c r="AA84" s="73">
        <f>R84+Y84+Z84</f>
        <v>0</v>
      </c>
      <c r="AB84" s="148">
        <f>IF(AA84&gt;=0,AA84,"")</f>
        <v>0</v>
      </c>
      <c r="AC84" s="82" t="str">
        <f>IF(AA84&lt;0,AA84,"")</f>
        <v/>
      </c>
      <c r="AD84" s="83"/>
      <c r="AE84" s="95"/>
      <c r="AF84" s="98">
        <f>ROUND((AF83-0.01),2)</f>
        <v>50.72</v>
      </c>
      <c r="AG84" s="99">
        <v>0</v>
      </c>
      <c r="AH84" s="92">
        <v>0</v>
      </c>
    </row>
    <row r="85" spans="1:37" customHeight="1" ht="15.85">
      <c r="A85" s="76">
        <v>0.802083333333333</v>
      </c>
      <c r="B85" s="77">
        <v>0.8125</v>
      </c>
      <c r="C85" s="78">
        <v>50</v>
      </c>
      <c r="D85" s="79">
        <f>ROUND(C85,2)</f>
        <v>50</v>
      </c>
      <c r="E85" s="65">
        <v>277.22</v>
      </c>
      <c r="F85" s="66">
        <v>28.81</v>
      </c>
      <c r="G85" s="80">
        <v>0</v>
      </c>
      <c r="H85" s="68">
        <f>MAX(G85,-0.12*F85)</f>
        <v>0</v>
      </c>
      <c r="I85" s="68">
        <f>IF(ABS(F85)&lt;=10,0.5,IF(ABS(F85)&lt;=25,1,IF(ABS(F85)&lt;=100,2,10)))</f>
        <v>2</v>
      </c>
      <c r="J85" s="69">
        <f>IF(G85&lt;-I85,1,0)</f>
        <v>0</v>
      </c>
      <c r="K85" s="69">
        <f>IF(J85=J84,K84+J85,0)</f>
        <v>0</v>
      </c>
      <c r="L85" s="70">
        <f>IF(OR(K85=12,K85=24,K85=36,K85=48,K85=60,K85=72,K85=84,K85=96),1,0)</f>
        <v>0</v>
      </c>
      <c r="M85" s="70">
        <f>IF(G85&gt;I85,1,0)</f>
        <v>0</v>
      </c>
      <c r="N85" s="70">
        <f>IF(M85=M84,N84+M85,0)</f>
        <v>0</v>
      </c>
      <c r="O85" s="70">
        <f>IF(OR(N85=12,N85=24,N85=36,N85=48,N85=60,N85=72,N85=84,N85=96),1,0)</f>
        <v>0</v>
      </c>
      <c r="P85" s="71">
        <f>L85+O85</f>
        <v>0</v>
      </c>
      <c r="Q85" s="72">
        <f>P85*ABS(R85)*0.1</f>
        <v>0</v>
      </c>
      <c r="R85" s="73">
        <f>H85*E85/40000</f>
        <v>0</v>
      </c>
      <c r="S85" s="65">
        <f>MIN($S$6/100*F85,150)</f>
        <v>3.4572</v>
      </c>
      <c r="T85" s="65">
        <f>MIN($T$6/100*F85,200)</f>
        <v>4.321499999999999</v>
      </c>
      <c r="U85" s="65">
        <f>MIN($U$6/100*F85,250)</f>
        <v>5.762</v>
      </c>
      <c r="V85" s="65">
        <v>0.2</v>
      </c>
      <c r="W85" s="65">
        <v>0.2</v>
      </c>
      <c r="X85" s="65">
        <v>0.6</v>
      </c>
      <c r="Y85" s="81">
        <f>IF(AND(D85&lt;49.85,G85&gt;0),$C$2*ABS(G85)/40000,(SUMPRODUCT(--(G85&gt;$S85:$U85),(G85-$S85:$U85),($V85:$X85)))*E85/40000)</f>
        <v>0</v>
      </c>
      <c r="Z85" s="73">
        <f>IF(AND(C85&gt;=50.1,G85&lt;0),($A$2)*ABS(G85)/40000,0)</f>
        <v>0</v>
      </c>
      <c r="AA85" s="73">
        <f>R85+Y85+Z85</f>
        <v>0</v>
      </c>
      <c r="AB85" s="148">
        <f>IF(AA85&gt;=0,AA85,"")</f>
        <v>0</v>
      </c>
      <c r="AC85" s="82" t="str">
        <f>IF(AA85&lt;0,AA85,"")</f>
        <v/>
      </c>
      <c r="AD85" s="83"/>
      <c r="AE85" s="95"/>
      <c r="AF85" s="98">
        <f>ROUND((AF84-0.01),2)</f>
        <v>50.71</v>
      </c>
      <c r="AG85" s="99">
        <v>0</v>
      </c>
      <c r="AH85" s="92">
        <v>0</v>
      </c>
    </row>
    <row r="86" spans="1:37" customHeight="1" ht="15.85">
      <c r="A86" s="76">
        <v>0.8125</v>
      </c>
      <c r="B86" s="77">
        <v>0.822916666666667</v>
      </c>
      <c r="C86" s="78">
        <v>49.99</v>
      </c>
      <c r="D86" s="79">
        <f>ROUND(C86,2)</f>
        <v>49.99</v>
      </c>
      <c r="E86" s="65">
        <v>309.89</v>
      </c>
      <c r="F86" s="66">
        <v>28.81</v>
      </c>
      <c r="G86" s="80">
        <v>0</v>
      </c>
      <c r="H86" s="68">
        <f>MAX(G86,-0.12*F86)</f>
        <v>0</v>
      </c>
      <c r="I86" s="68">
        <f>IF(ABS(F86)&lt;=10,0.5,IF(ABS(F86)&lt;=25,1,IF(ABS(F86)&lt;=100,2,10)))</f>
        <v>2</v>
      </c>
      <c r="J86" s="69">
        <f>IF(G86&lt;-I86,1,0)</f>
        <v>0</v>
      </c>
      <c r="K86" s="69">
        <f>IF(J86=J85,K85+J86,0)</f>
        <v>0</v>
      </c>
      <c r="L86" s="70">
        <f>IF(OR(K86=12,K86=24,K86=36,K86=48,K86=60,K86=72,K86=84,K86=96),1,0)</f>
        <v>0</v>
      </c>
      <c r="M86" s="70">
        <f>IF(G86&gt;I86,1,0)</f>
        <v>0</v>
      </c>
      <c r="N86" s="70">
        <f>IF(M86=M85,N85+M86,0)</f>
        <v>0</v>
      </c>
      <c r="O86" s="70">
        <f>IF(OR(N86=12,N86=24,N86=36,N86=48,N86=60,N86=72,N86=84,N86=96),1,0)</f>
        <v>0</v>
      </c>
      <c r="P86" s="71">
        <f>L86+O86</f>
        <v>0</v>
      </c>
      <c r="Q86" s="72">
        <f>P86*ABS(R86)*0.1</f>
        <v>0</v>
      </c>
      <c r="R86" s="73">
        <f>H86*E86/40000</f>
        <v>0</v>
      </c>
      <c r="S86" s="65">
        <f>MIN($S$6/100*F86,150)</f>
        <v>3.4572</v>
      </c>
      <c r="T86" s="65">
        <f>MIN($T$6/100*F86,200)</f>
        <v>4.321499999999999</v>
      </c>
      <c r="U86" s="65">
        <f>MIN($U$6/100*F86,250)</f>
        <v>5.762</v>
      </c>
      <c r="V86" s="65">
        <v>0.2</v>
      </c>
      <c r="W86" s="65">
        <v>0.2</v>
      </c>
      <c r="X86" s="65">
        <v>0.6</v>
      </c>
      <c r="Y86" s="81">
        <f>IF(AND(D86&lt;49.85,G86&gt;0),$C$2*ABS(G86)/40000,(SUMPRODUCT(--(G86&gt;$S86:$U86),(G86-$S86:$U86),($V86:$X86)))*E86/40000)</f>
        <v>0</v>
      </c>
      <c r="Z86" s="73">
        <f>IF(AND(C86&gt;=50.1,G86&lt;0),($A$2)*ABS(G86)/40000,0)</f>
        <v>0</v>
      </c>
      <c r="AA86" s="73">
        <f>R86+Y86+Z86</f>
        <v>0</v>
      </c>
      <c r="AB86" s="148">
        <f>IF(AA86&gt;=0,AA86,"")</f>
        <v>0</v>
      </c>
      <c r="AC86" s="82" t="str">
        <f>IF(AA86&lt;0,AA86,"")</f>
        <v/>
      </c>
      <c r="AD86" s="83"/>
      <c r="AE86" s="95"/>
      <c r="AF86" s="98">
        <f>ROUND((AF85-0.01),2)</f>
        <v>50.7</v>
      </c>
      <c r="AG86" s="99">
        <v>0</v>
      </c>
      <c r="AH86" s="92">
        <v>0</v>
      </c>
    </row>
    <row r="87" spans="1:37" customHeight="1" ht="15.85">
      <c r="A87" s="76">
        <v>0.822916666666667</v>
      </c>
      <c r="B87" s="77">
        <v>0.833333333333334</v>
      </c>
      <c r="C87" s="78">
        <v>50</v>
      </c>
      <c r="D87" s="79">
        <f>ROUND(C87,2)</f>
        <v>50</v>
      </c>
      <c r="E87" s="65">
        <v>277.22</v>
      </c>
      <c r="F87" s="66">
        <v>28.81</v>
      </c>
      <c r="G87" s="80">
        <v>0</v>
      </c>
      <c r="H87" s="68">
        <f>MAX(G87,-0.12*F87)</f>
        <v>0</v>
      </c>
      <c r="I87" s="68">
        <f>IF(ABS(F87)&lt;=10,0.5,IF(ABS(F87)&lt;=25,1,IF(ABS(F87)&lt;=100,2,10)))</f>
        <v>2</v>
      </c>
      <c r="J87" s="69">
        <f>IF(G87&lt;-I87,1,0)</f>
        <v>0</v>
      </c>
      <c r="K87" s="69">
        <f>IF(J87=J86,K86+J87,0)</f>
        <v>0</v>
      </c>
      <c r="L87" s="70">
        <f>IF(OR(K87=12,K87=24,K87=36,K87=48,K87=60,K87=72,K87=84,K87=96),1,0)</f>
        <v>0</v>
      </c>
      <c r="M87" s="70">
        <f>IF(G87&gt;I87,1,0)</f>
        <v>0</v>
      </c>
      <c r="N87" s="70">
        <f>IF(M87=M86,N86+M87,0)</f>
        <v>0</v>
      </c>
      <c r="O87" s="70">
        <f>IF(OR(N87=12,N87=24,N87=36,N87=48,N87=60,N87=72,N87=84,N87=96),1,0)</f>
        <v>0</v>
      </c>
      <c r="P87" s="71">
        <f>L87+O87</f>
        <v>0</v>
      </c>
      <c r="Q87" s="72">
        <f>P87*ABS(R87)*0.1</f>
        <v>0</v>
      </c>
      <c r="R87" s="73">
        <f>H87*E87/40000</f>
        <v>0</v>
      </c>
      <c r="S87" s="65">
        <f>MIN($S$6/100*F87,150)</f>
        <v>3.4572</v>
      </c>
      <c r="T87" s="65">
        <f>MIN($T$6/100*F87,200)</f>
        <v>4.321499999999999</v>
      </c>
      <c r="U87" s="65">
        <f>MIN($U$6/100*F87,250)</f>
        <v>5.762</v>
      </c>
      <c r="V87" s="65">
        <v>0.2</v>
      </c>
      <c r="W87" s="65">
        <v>0.2</v>
      </c>
      <c r="X87" s="65">
        <v>0.6</v>
      </c>
      <c r="Y87" s="81">
        <f>IF(AND(D87&lt;49.85,G87&gt;0),$C$2*ABS(G87)/40000,(SUMPRODUCT(--(G87&gt;$S87:$U87),(G87-$S87:$U87),($V87:$X87)))*E87/40000)</f>
        <v>0</v>
      </c>
      <c r="Z87" s="73">
        <f>IF(AND(C87&gt;=50.1,G87&lt;0),($A$2)*ABS(G87)/40000,0)</f>
        <v>0</v>
      </c>
      <c r="AA87" s="73">
        <f>R87+Y87+Z87</f>
        <v>0</v>
      </c>
      <c r="AB87" s="148">
        <f>IF(AA87&gt;=0,AA87,"")</f>
        <v>0</v>
      </c>
      <c r="AC87" s="82" t="str">
        <f>IF(AA87&lt;0,AA87,"")</f>
        <v/>
      </c>
      <c r="AD87" s="83"/>
      <c r="AE87" s="95"/>
      <c r="AF87" s="98">
        <f>ROUND((AF86-0.01),2)</f>
        <v>50.69</v>
      </c>
      <c r="AG87" s="99">
        <v>0</v>
      </c>
      <c r="AH87" s="92">
        <v>0</v>
      </c>
    </row>
    <row r="88" spans="1:37" customHeight="1" ht="15.85">
      <c r="A88" s="76">
        <v>0.833333333333333</v>
      </c>
      <c r="B88" s="77">
        <v>0.84375</v>
      </c>
      <c r="C88" s="78">
        <v>50.04</v>
      </c>
      <c r="D88" s="79">
        <f>ROUND(C88,2)</f>
        <v>50.04</v>
      </c>
      <c r="E88" s="65">
        <v>55.44</v>
      </c>
      <c r="F88" s="66">
        <v>28.81</v>
      </c>
      <c r="G88" s="80">
        <v>0</v>
      </c>
      <c r="H88" s="68">
        <f>MAX(G88,-0.12*F88)</f>
        <v>0</v>
      </c>
      <c r="I88" s="68">
        <f>IF(ABS(F88)&lt;=10,0.5,IF(ABS(F88)&lt;=25,1,IF(ABS(F88)&lt;=100,2,10)))</f>
        <v>2</v>
      </c>
      <c r="J88" s="69">
        <f>IF(G88&lt;-I88,1,0)</f>
        <v>0</v>
      </c>
      <c r="K88" s="69">
        <f>IF(J88=J87,K87+J88,0)</f>
        <v>0</v>
      </c>
      <c r="L88" s="70">
        <f>IF(OR(K88=12,K88=24,K88=36,K88=48,K88=60,K88=72,K88=84,K88=96),1,0)</f>
        <v>0</v>
      </c>
      <c r="M88" s="70">
        <f>IF(G88&gt;I88,1,0)</f>
        <v>0</v>
      </c>
      <c r="N88" s="70">
        <f>IF(M88=M87,N87+M88,0)</f>
        <v>0</v>
      </c>
      <c r="O88" s="70">
        <f>IF(OR(N88=12,N88=24,N88=36,N88=48,N88=60,N88=72,N88=84,N88=96),1,0)</f>
        <v>0</v>
      </c>
      <c r="P88" s="71">
        <f>L88+O88</f>
        <v>0</v>
      </c>
      <c r="Q88" s="72">
        <f>P88*ABS(R88)*0.1</f>
        <v>0</v>
      </c>
      <c r="R88" s="73">
        <f>H88*E88/40000</f>
        <v>0</v>
      </c>
      <c r="S88" s="65">
        <f>MIN($S$6/100*F88,150)</f>
        <v>3.4572</v>
      </c>
      <c r="T88" s="65">
        <f>MIN($T$6/100*F88,200)</f>
        <v>4.321499999999999</v>
      </c>
      <c r="U88" s="65">
        <f>MIN($U$6/100*F88,250)</f>
        <v>5.762</v>
      </c>
      <c r="V88" s="65">
        <v>0.2</v>
      </c>
      <c r="W88" s="65">
        <v>0.2</v>
      </c>
      <c r="X88" s="65">
        <v>0.6</v>
      </c>
      <c r="Y88" s="81">
        <f>IF(AND(D88&lt;49.85,G88&gt;0),$C$2*ABS(G88)/40000,(SUMPRODUCT(--(G88&gt;$S88:$U88),(G88-$S88:$U88),($V88:$X88)))*E88/40000)</f>
        <v>0</v>
      </c>
      <c r="Z88" s="73">
        <f>IF(AND(C88&gt;=50.1,G88&lt;0),($A$2)*ABS(G88)/40000,0)</f>
        <v>0</v>
      </c>
      <c r="AA88" s="73">
        <f>R88+Y88+Z88</f>
        <v>0</v>
      </c>
      <c r="AB88" s="148">
        <f>IF(AA88&gt;=0,AA88,"")</f>
        <v>0</v>
      </c>
      <c r="AC88" s="82" t="str">
        <f>IF(AA88&lt;0,AA88,"")</f>
        <v/>
      </c>
      <c r="AD88" s="83"/>
      <c r="AE88" s="95"/>
      <c r="AF88" s="98">
        <f>ROUND((AF87-0.01),2)</f>
        <v>50.68</v>
      </c>
      <c r="AG88" s="99">
        <v>0</v>
      </c>
      <c r="AH88" s="92">
        <v>0</v>
      </c>
    </row>
    <row r="89" spans="1:37" customHeight="1" ht="15.85">
      <c r="A89" s="76">
        <v>0.84375</v>
      </c>
      <c r="B89" s="77">
        <v>0.854166666666667</v>
      </c>
      <c r="C89" s="78">
        <v>50.02</v>
      </c>
      <c r="D89" s="79">
        <f>ROUND(C89,2)</f>
        <v>50.02</v>
      </c>
      <c r="E89" s="65">
        <v>166.33</v>
      </c>
      <c r="F89" s="66">
        <v>28.81</v>
      </c>
      <c r="G89" s="80">
        <v>0</v>
      </c>
      <c r="H89" s="68">
        <f>MAX(G89,-0.12*F89)</f>
        <v>0</v>
      </c>
      <c r="I89" s="68">
        <f>IF(ABS(F89)&lt;=10,0.5,IF(ABS(F89)&lt;=25,1,IF(ABS(F89)&lt;=100,2,10)))</f>
        <v>2</v>
      </c>
      <c r="J89" s="69">
        <f>IF(G89&lt;-I89,1,0)</f>
        <v>0</v>
      </c>
      <c r="K89" s="69">
        <f>IF(J89=J88,K88+J89,0)</f>
        <v>0</v>
      </c>
      <c r="L89" s="70">
        <f>IF(OR(K89=12,K89=24,K89=36,K89=48,K89=60,K89=72,K89=84,K89=96),1,0)</f>
        <v>0</v>
      </c>
      <c r="M89" s="70">
        <f>IF(G89&gt;I89,1,0)</f>
        <v>0</v>
      </c>
      <c r="N89" s="70">
        <f>IF(M89=M88,N88+M89,0)</f>
        <v>0</v>
      </c>
      <c r="O89" s="70">
        <f>IF(OR(N89=12,N89=24,N89=36,N89=48,N89=60,N89=72,N89=84,N89=96),1,0)</f>
        <v>0</v>
      </c>
      <c r="P89" s="71">
        <f>L89+O89</f>
        <v>0</v>
      </c>
      <c r="Q89" s="72">
        <f>P89*ABS(R89)*0.1</f>
        <v>0</v>
      </c>
      <c r="R89" s="73">
        <f>H89*E89/40000</f>
        <v>0</v>
      </c>
      <c r="S89" s="65">
        <f>MIN($S$6/100*F89,150)</f>
        <v>3.4572</v>
      </c>
      <c r="T89" s="65">
        <f>MIN($T$6/100*F89,200)</f>
        <v>4.321499999999999</v>
      </c>
      <c r="U89" s="65">
        <f>MIN($U$6/100*F89,250)</f>
        <v>5.762</v>
      </c>
      <c r="V89" s="65">
        <v>0.2</v>
      </c>
      <c r="W89" s="65">
        <v>0.2</v>
      </c>
      <c r="X89" s="65">
        <v>0.6</v>
      </c>
      <c r="Y89" s="81">
        <f>IF(AND(D89&lt;49.85,G89&gt;0),$C$2*ABS(G89)/40000,(SUMPRODUCT(--(G89&gt;$S89:$U89),(G89-$S89:$U89),($V89:$X89)))*E89/40000)</f>
        <v>0</v>
      </c>
      <c r="Z89" s="73">
        <f>IF(AND(C89&gt;=50.1,G89&lt;0),($A$2)*ABS(G89)/40000,0)</f>
        <v>0</v>
      </c>
      <c r="AA89" s="73">
        <f>R89+Y89+Z89</f>
        <v>0</v>
      </c>
      <c r="AB89" s="148">
        <f>IF(AA89&gt;=0,AA89,"")</f>
        <v>0</v>
      </c>
      <c r="AC89" s="82" t="str">
        <f>IF(AA89&lt;0,AA89,"")</f>
        <v/>
      </c>
      <c r="AD89" s="83"/>
      <c r="AE89" s="95"/>
      <c r="AF89" s="98">
        <f>ROUND((AF88-0.01),2)</f>
        <v>50.67</v>
      </c>
      <c r="AG89" s="99">
        <v>0</v>
      </c>
      <c r="AH89" s="92">
        <v>0</v>
      </c>
    </row>
    <row r="90" spans="1:37" customHeight="1" ht="15.85">
      <c r="A90" s="76">
        <v>0.854166666666667</v>
      </c>
      <c r="B90" s="77">
        <v>0.864583333333334</v>
      </c>
      <c r="C90" s="78">
        <v>50.02</v>
      </c>
      <c r="D90" s="79">
        <f>ROUND(C90,2)</f>
        <v>50.02</v>
      </c>
      <c r="E90" s="65">
        <v>166.33</v>
      </c>
      <c r="F90" s="66">
        <v>28.81</v>
      </c>
      <c r="G90" s="80">
        <v>0</v>
      </c>
      <c r="H90" s="68">
        <f>MAX(G90,-0.12*F90)</f>
        <v>0</v>
      </c>
      <c r="I90" s="68">
        <f>IF(ABS(F90)&lt;=10,0.5,IF(ABS(F90)&lt;=25,1,IF(ABS(F90)&lt;=100,2,10)))</f>
        <v>2</v>
      </c>
      <c r="J90" s="69">
        <f>IF(G90&lt;-I90,1,0)</f>
        <v>0</v>
      </c>
      <c r="K90" s="69">
        <f>IF(J90=J89,K89+J90,0)</f>
        <v>0</v>
      </c>
      <c r="L90" s="70">
        <f>IF(OR(K90=12,K90=24,K90=36,K90=48,K90=60,K90=72,K90=84,K90=96),1,0)</f>
        <v>0</v>
      </c>
      <c r="M90" s="70">
        <f>IF(G90&gt;I90,1,0)</f>
        <v>0</v>
      </c>
      <c r="N90" s="70">
        <f>IF(M90=M89,N89+M90,0)</f>
        <v>0</v>
      </c>
      <c r="O90" s="70">
        <f>IF(OR(N90=12,N90=24,N90=36,N90=48,N90=60,N90=72,N90=84,N90=96),1,0)</f>
        <v>0</v>
      </c>
      <c r="P90" s="71">
        <f>L90+O90</f>
        <v>0</v>
      </c>
      <c r="Q90" s="72">
        <f>P90*ABS(R90)*0.1</f>
        <v>0</v>
      </c>
      <c r="R90" s="73">
        <f>H90*E90/40000</f>
        <v>0</v>
      </c>
      <c r="S90" s="65">
        <f>MIN($S$6/100*F90,150)</f>
        <v>3.4572</v>
      </c>
      <c r="T90" s="65">
        <f>MIN($T$6/100*F90,200)</f>
        <v>4.321499999999999</v>
      </c>
      <c r="U90" s="65">
        <f>MIN($U$6/100*F90,250)</f>
        <v>5.762</v>
      </c>
      <c r="V90" s="65">
        <v>0.2</v>
      </c>
      <c r="W90" s="65">
        <v>0.2</v>
      </c>
      <c r="X90" s="65">
        <v>0.6</v>
      </c>
      <c r="Y90" s="81">
        <f>IF(AND(D90&lt;49.85,G90&gt;0),$C$2*ABS(G90)/40000,(SUMPRODUCT(--(G90&gt;$S90:$U90),(G90-$S90:$U90),($V90:$X90)))*E90/40000)</f>
        <v>0</v>
      </c>
      <c r="Z90" s="73">
        <f>IF(AND(C90&gt;=50.1,G90&lt;0),($A$2)*ABS(G90)/40000,0)</f>
        <v>0</v>
      </c>
      <c r="AA90" s="73">
        <f>R90+Y90+Z90</f>
        <v>0</v>
      </c>
      <c r="AB90" s="148">
        <f>IF(AA90&gt;=0,AA90,"")</f>
        <v>0</v>
      </c>
      <c r="AC90" s="82" t="str">
        <f>IF(AA90&lt;0,AA90,"")</f>
        <v/>
      </c>
      <c r="AD90" s="83"/>
      <c r="AE90" s="95"/>
      <c r="AF90" s="98">
        <f>ROUND((AF89-0.01),2)</f>
        <v>50.66</v>
      </c>
      <c r="AG90" s="99">
        <v>0</v>
      </c>
      <c r="AH90" s="92">
        <v>0</v>
      </c>
    </row>
    <row r="91" spans="1:37" customHeight="1" ht="15.85">
      <c r="A91" s="76">
        <v>0.864583333333333</v>
      </c>
      <c r="B91" s="77">
        <v>0.875</v>
      </c>
      <c r="C91" s="78">
        <v>50.03</v>
      </c>
      <c r="D91" s="79">
        <f>ROUND(C91,2)</f>
        <v>50.03</v>
      </c>
      <c r="E91" s="65">
        <v>110.89</v>
      </c>
      <c r="F91" s="66">
        <v>28.81</v>
      </c>
      <c r="G91" s="80">
        <v>0</v>
      </c>
      <c r="H91" s="68">
        <f>MAX(G91,-0.12*F91)</f>
        <v>0</v>
      </c>
      <c r="I91" s="68">
        <f>IF(ABS(F91)&lt;=10,0.5,IF(ABS(F91)&lt;=25,1,IF(ABS(F91)&lt;=100,2,10)))</f>
        <v>2</v>
      </c>
      <c r="J91" s="69">
        <f>IF(G91&lt;-I91,1,0)</f>
        <v>0</v>
      </c>
      <c r="K91" s="69">
        <f>IF(J91=J90,K90+J91,0)</f>
        <v>0</v>
      </c>
      <c r="L91" s="70">
        <f>IF(OR(K91=12,K91=24,K91=36,K91=48,K91=60,K91=72,K91=84,K91=96),1,0)</f>
        <v>0</v>
      </c>
      <c r="M91" s="70">
        <f>IF(G91&gt;I91,1,0)</f>
        <v>0</v>
      </c>
      <c r="N91" s="70">
        <f>IF(M91=M90,N90+M91,0)</f>
        <v>0</v>
      </c>
      <c r="O91" s="70">
        <f>IF(OR(N91=12,N91=24,N91=36,N91=48,N91=60,N91=72,N91=84,N91=96),1,0)</f>
        <v>0</v>
      </c>
      <c r="P91" s="71">
        <f>L91+O91</f>
        <v>0</v>
      </c>
      <c r="Q91" s="72">
        <f>P91*ABS(R91)*0.1</f>
        <v>0</v>
      </c>
      <c r="R91" s="73">
        <f>H91*E91/40000</f>
        <v>0</v>
      </c>
      <c r="S91" s="65">
        <f>MIN($S$6/100*F91,150)</f>
        <v>3.4572</v>
      </c>
      <c r="T91" s="65">
        <f>MIN($T$6/100*F91,200)</f>
        <v>4.321499999999999</v>
      </c>
      <c r="U91" s="65">
        <f>MIN($U$6/100*F91,250)</f>
        <v>5.762</v>
      </c>
      <c r="V91" s="65">
        <v>0.2</v>
      </c>
      <c r="W91" s="65">
        <v>0.2</v>
      </c>
      <c r="X91" s="65">
        <v>0.6</v>
      </c>
      <c r="Y91" s="81">
        <f>IF(AND(D91&lt;49.85,G91&gt;0),$C$2*ABS(G91)/40000,(SUMPRODUCT(--(G91&gt;$S91:$U91),(G91-$S91:$U91),($V91:$X91)))*E91/40000)</f>
        <v>0</v>
      </c>
      <c r="Z91" s="73">
        <f>IF(AND(C91&gt;=50.1,G91&lt;0),($A$2)*ABS(G91)/40000,0)</f>
        <v>0</v>
      </c>
      <c r="AA91" s="73">
        <f>R91+Y91+Z91</f>
        <v>0</v>
      </c>
      <c r="AB91" s="148">
        <f>IF(AA91&gt;=0,AA91,"")</f>
        <v>0</v>
      </c>
      <c r="AC91" s="82" t="str">
        <f>IF(AA91&lt;0,AA91,"")</f>
        <v/>
      </c>
      <c r="AD91" s="83"/>
      <c r="AE91" s="95"/>
      <c r="AF91" s="98">
        <f>ROUND((AF90-0.01),2)</f>
        <v>50.65</v>
      </c>
      <c r="AG91" s="99">
        <v>0</v>
      </c>
      <c r="AH91" s="92">
        <v>0</v>
      </c>
    </row>
    <row r="92" spans="1:37" customHeight="1" ht="15.85">
      <c r="A92" s="76">
        <v>0.875</v>
      </c>
      <c r="B92" s="77">
        <v>0.885416666666667</v>
      </c>
      <c r="C92" s="78">
        <v>50.04</v>
      </c>
      <c r="D92" s="79">
        <f>ROUND(C92,2)</f>
        <v>50.04</v>
      </c>
      <c r="E92" s="65">
        <v>55.44</v>
      </c>
      <c r="F92" s="66">
        <v>28.81</v>
      </c>
      <c r="G92" s="80">
        <v>-1.819679499999999</v>
      </c>
      <c r="H92" s="68">
        <f>MAX(G92,-0.12*F92)</f>
        <v>-1.819679499999999</v>
      </c>
      <c r="I92" s="68">
        <f>IF(ABS(F92)&lt;=10,0.5,IF(ABS(F92)&lt;=25,1,IF(ABS(F92)&lt;=100,2,10)))</f>
        <v>2</v>
      </c>
      <c r="J92" s="69">
        <f>IF(G92&lt;-I92,1,0)</f>
        <v>0</v>
      </c>
      <c r="K92" s="69">
        <f>IF(J92=J91,K91+J92,0)</f>
        <v>0</v>
      </c>
      <c r="L92" s="70">
        <f>IF(OR(K92=12,K92=24,K92=36,K92=48,K92=60,K92=72,K92=84,K92=96),1,0)</f>
        <v>0</v>
      </c>
      <c r="M92" s="70">
        <f>IF(G92&gt;I92,1,0)</f>
        <v>0</v>
      </c>
      <c r="N92" s="70">
        <f>IF(M92=M91,N91+M92,0)</f>
        <v>0</v>
      </c>
      <c r="O92" s="70">
        <f>IF(OR(N92=12,N92=24,N92=36,N92=48,N92=60,N92=72,N92=84,N92=96),1,0)</f>
        <v>0</v>
      </c>
      <c r="P92" s="71">
        <f>L92+O92</f>
        <v>0</v>
      </c>
      <c r="Q92" s="72">
        <f>P92*ABS(R92)*0.1</f>
        <v>0</v>
      </c>
      <c r="R92" s="73">
        <f>H92*E92/40000</f>
        <v>-0.002522075786999999</v>
      </c>
      <c r="S92" s="65">
        <f>MIN($S$6/100*F92,150)</f>
        <v>3.4572</v>
      </c>
      <c r="T92" s="65">
        <f>MIN($T$6/100*F92,200)</f>
        <v>4.321499999999999</v>
      </c>
      <c r="U92" s="65">
        <f>MIN($U$6/100*F92,250)</f>
        <v>5.762</v>
      </c>
      <c r="V92" s="65">
        <v>0.2</v>
      </c>
      <c r="W92" s="65">
        <v>0.2</v>
      </c>
      <c r="X92" s="65">
        <v>0.6</v>
      </c>
      <c r="Y92" s="81">
        <f>IF(AND(D92&lt;49.85,G92&gt;0),$C$2*ABS(G92)/40000,(SUMPRODUCT(--(G92&gt;$S92:$U92),(G92-$S92:$U92),($V92:$X92)))*E92/40000)</f>
        <v>0</v>
      </c>
      <c r="Z92" s="73">
        <f>IF(AND(C92&gt;=50.1,G92&lt;0),($A$2)*ABS(G92)/40000,0)</f>
        <v>0</v>
      </c>
      <c r="AA92" s="73">
        <f>R92+Y92+Z92</f>
        <v>-0.002522075786999999</v>
      </c>
      <c r="AB92" s="148" t="str">
        <f>IF(AA92&gt;=0,AA92,"")</f>
        <v/>
      </c>
      <c r="AC92" s="82">
        <f>IF(AA92&lt;0,AA92,"")</f>
        <v>-0.002522075786999999</v>
      </c>
      <c r="AD92" s="83"/>
      <c r="AE92" s="95"/>
      <c r="AF92" s="98">
        <f>ROUND((AF91-0.01),2)</f>
        <v>50.64</v>
      </c>
      <c r="AG92" s="99">
        <v>0</v>
      </c>
      <c r="AH92" s="92">
        <v>0</v>
      </c>
    </row>
    <row r="93" spans="1:37" customHeight="1" ht="15.85">
      <c r="A93" s="76">
        <v>0.885416666666667</v>
      </c>
      <c r="B93" s="77">
        <v>0.895833333333334</v>
      </c>
      <c r="C93" s="78">
        <v>50.05</v>
      </c>
      <c r="D93" s="79">
        <f>ROUND(C93,2)</f>
        <v>50.05</v>
      </c>
      <c r="E93" s="65">
        <v>0</v>
      </c>
      <c r="F93" s="66">
        <v>28.81</v>
      </c>
      <c r="G93" s="80">
        <v>-5.698453750000002</v>
      </c>
      <c r="H93" s="68">
        <f>MAX(G93,-0.12*F93)</f>
        <v>-3.4572</v>
      </c>
      <c r="I93" s="68">
        <f>IF(ABS(F93)&lt;=10,0.5,IF(ABS(F93)&lt;=25,1,IF(ABS(F93)&lt;=100,2,10)))</f>
        <v>2</v>
      </c>
      <c r="J93" s="69">
        <f>IF(G93&lt;-I93,1,0)</f>
        <v>1</v>
      </c>
      <c r="K93" s="69">
        <f>IF(J93=J92,K92+J93,0)</f>
        <v>0</v>
      </c>
      <c r="L93" s="70">
        <f>IF(OR(K93=12,K93=24,K93=36,K93=48,K93=60,K93=72,K93=84,K93=96),1,0)</f>
        <v>0</v>
      </c>
      <c r="M93" s="70">
        <f>IF(G93&gt;I93,1,0)</f>
        <v>0</v>
      </c>
      <c r="N93" s="70">
        <f>IF(M93=M92,N92+M93,0)</f>
        <v>0</v>
      </c>
      <c r="O93" s="70">
        <f>IF(OR(N93=12,N93=24,N93=36,N93=48,N93=60,N93=72,N93=84,N93=96),1,0)</f>
        <v>0</v>
      </c>
      <c r="P93" s="71">
        <f>L93+O93</f>
        <v>0</v>
      </c>
      <c r="Q93" s="72">
        <f>P93*ABS(R93)*0.1</f>
        <v>0</v>
      </c>
      <c r="R93" s="73">
        <f>H93*E93/40000</f>
        <v>-0</v>
      </c>
      <c r="S93" s="65">
        <f>MIN($S$6/100*F93,150)</f>
        <v>3.4572</v>
      </c>
      <c r="T93" s="65">
        <f>MIN($T$6/100*F93,200)</f>
        <v>4.321499999999999</v>
      </c>
      <c r="U93" s="65">
        <f>MIN($U$6/100*F93,250)</f>
        <v>5.762</v>
      </c>
      <c r="V93" s="65">
        <v>0.2</v>
      </c>
      <c r="W93" s="65">
        <v>0.2</v>
      </c>
      <c r="X93" s="65">
        <v>0.6</v>
      </c>
      <c r="Y93" s="81">
        <f>IF(AND(D93&lt;49.85,G93&gt;0),$C$2*ABS(G93)/40000,(SUMPRODUCT(--(G93&gt;$S93:$U93),(G93-$S93:$U93),($V93:$X93)))*E93/40000)</f>
        <v>0</v>
      </c>
      <c r="Z93" s="73">
        <f>IF(AND(C93&gt;=50.1,G93&lt;0),($A$2)*ABS(G93)/40000,0)</f>
        <v>0</v>
      </c>
      <c r="AA93" s="73">
        <f>R93+Y93+Z93</f>
        <v>0</v>
      </c>
      <c r="AB93" s="148">
        <f>IF(AA93&gt;=0,AA93,"")</f>
        <v>0</v>
      </c>
      <c r="AC93" s="82" t="str">
        <f>IF(AA93&lt;0,AA93,"")</f>
        <v/>
      </c>
      <c r="AD93" s="83"/>
      <c r="AE93" s="95"/>
      <c r="AF93" s="98">
        <f>ROUND((AF92-0.01),2)</f>
        <v>50.63</v>
      </c>
      <c r="AG93" s="99">
        <v>0</v>
      </c>
      <c r="AH93" s="92">
        <v>0</v>
      </c>
    </row>
    <row r="94" spans="1:37" customHeight="1" ht="15.85">
      <c r="A94" s="76">
        <v>0.895833333333333</v>
      </c>
      <c r="B94" s="77">
        <v>0.90625</v>
      </c>
      <c r="C94" s="78">
        <v>50.03</v>
      </c>
      <c r="D94" s="79">
        <f>ROUND(C94,2)</f>
        <v>50.03</v>
      </c>
      <c r="E94" s="65">
        <v>110.89</v>
      </c>
      <c r="F94" s="66">
        <v>28.81</v>
      </c>
      <c r="G94" s="80">
        <v>-5.153194749999997</v>
      </c>
      <c r="H94" s="68">
        <f>MAX(G94,-0.12*F94)</f>
        <v>-3.4572</v>
      </c>
      <c r="I94" s="68">
        <f>IF(ABS(F94)&lt;=10,0.5,IF(ABS(F94)&lt;=25,1,IF(ABS(F94)&lt;=100,2,10)))</f>
        <v>2</v>
      </c>
      <c r="J94" s="69">
        <f>IF(G94&lt;-I94,1,0)</f>
        <v>1</v>
      </c>
      <c r="K94" s="69">
        <f>IF(J94=J93,K93+J94,0)</f>
        <v>1</v>
      </c>
      <c r="L94" s="70">
        <f>IF(OR(K94=12,K94=24,K94=36,K94=48,K94=60,K94=72,K94=84,K94=96),1,0)</f>
        <v>0</v>
      </c>
      <c r="M94" s="70">
        <f>IF(G94&gt;I94,1,0)</f>
        <v>0</v>
      </c>
      <c r="N94" s="70">
        <f>IF(M94=M93,N93+M94,0)</f>
        <v>0</v>
      </c>
      <c r="O94" s="70">
        <f>IF(OR(N94=12,N94=24,N94=36,N94=48,N94=60,N94=72,N94=84,N94=96),1,0)</f>
        <v>0</v>
      </c>
      <c r="P94" s="71">
        <f>L94+O94</f>
        <v>0</v>
      </c>
      <c r="Q94" s="72">
        <f>P94*ABS(R94)*0.1</f>
        <v>0</v>
      </c>
      <c r="R94" s="73">
        <f>H94*E94/40000</f>
        <v>-0.009584222699999999</v>
      </c>
      <c r="S94" s="65">
        <f>MIN($S$6/100*F94,150)</f>
        <v>3.4572</v>
      </c>
      <c r="T94" s="65">
        <f>MIN($T$6/100*F94,200)</f>
        <v>4.321499999999999</v>
      </c>
      <c r="U94" s="65">
        <f>MIN($U$6/100*F94,250)</f>
        <v>5.762</v>
      </c>
      <c r="V94" s="65">
        <v>0.2</v>
      </c>
      <c r="W94" s="65">
        <v>0.2</v>
      </c>
      <c r="X94" s="65">
        <v>0.6</v>
      </c>
      <c r="Y94" s="81">
        <f>IF(AND(D94&lt;49.85,G94&gt;0),$C$2*ABS(G94)/40000,(SUMPRODUCT(--(G94&gt;$S94:$U94),(G94-$S94:$U94),($V94:$X94)))*E94/40000)</f>
        <v>0</v>
      </c>
      <c r="Z94" s="73">
        <f>IF(AND(C94&gt;=50.1,G94&lt;0),($A$2)*ABS(G94)/40000,0)</f>
        <v>0</v>
      </c>
      <c r="AA94" s="73">
        <f>R94+Y94+Z94</f>
        <v>-0.009584222699999999</v>
      </c>
      <c r="AB94" s="148" t="str">
        <f>IF(AA94&gt;=0,AA94,"")</f>
        <v/>
      </c>
      <c r="AC94" s="82">
        <f>IF(AA94&lt;0,AA94,"")</f>
        <v>-0.009584222699999999</v>
      </c>
      <c r="AD94" s="83"/>
      <c r="AE94" s="95"/>
      <c r="AF94" s="98">
        <f>ROUND((AF93-0.01),2)</f>
        <v>50.62</v>
      </c>
      <c r="AG94" s="99">
        <v>0</v>
      </c>
      <c r="AH94" s="92">
        <v>0</v>
      </c>
    </row>
    <row r="95" spans="1:37" customHeight="1" ht="15.85">
      <c r="A95" s="76">
        <v>0.90625</v>
      </c>
      <c r="B95" s="77">
        <v>0.916666666666667</v>
      </c>
      <c r="C95" s="78">
        <v>50.07</v>
      </c>
      <c r="D95" s="79">
        <f>ROUND(C95,2)</f>
        <v>50.07</v>
      </c>
      <c r="E95" s="65">
        <v>0</v>
      </c>
      <c r="F95" s="66">
        <v>28.81</v>
      </c>
      <c r="G95" s="80">
        <v>-4.793819499999998</v>
      </c>
      <c r="H95" s="68">
        <f>MAX(G95,-0.12*F95)</f>
        <v>-3.4572</v>
      </c>
      <c r="I95" s="68">
        <f>IF(ABS(F95)&lt;=10,0.5,IF(ABS(F95)&lt;=25,1,IF(ABS(F95)&lt;=100,2,10)))</f>
        <v>2</v>
      </c>
      <c r="J95" s="69">
        <f>IF(G95&lt;-I95,1,0)</f>
        <v>1</v>
      </c>
      <c r="K95" s="69">
        <f>IF(J95=J94,K94+J95,0)</f>
        <v>2</v>
      </c>
      <c r="L95" s="70">
        <f>IF(OR(K95=12,K95=24,K95=36,K95=48,K95=60,K95=72,K95=84,K95=96),1,0)</f>
        <v>0</v>
      </c>
      <c r="M95" s="70">
        <f>IF(G95&gt;I95,1,0)</f>
        <v>0</v>
      </c>
      <c r="N95" s="70">
        <f>IF(M95=M94,N94+M95,0)</f>
        <v>0</v>
      </c>
      <c r="O95" s="70">
        <f>IF(OR(N95=12,N95=24,N95=36,N95=48,N95=60,N95=72,N95=84,N95=96),1,0)</f>
        <v>0</v>
      </c>
      <c r="P95" s="71">
        <f>L95+O95</f>
        <v>0</v>
      </c>
      <c r="Q95" s="72">
        <f>P95*ABS(R95)*0.1</f>
        <v>0</v>
      </c>
      <c r="R95" s="73">
        <f>H95*E95/40000</f>
        <v>-0</v>
      </c>
      <c r="S95" s="65">
        <f>MIN($S$6/100*F95,150)</f>
        <v>3.4572</v>
      </c>
      <c r="T95" s="65">
        <f>MIN($T$6/100*F95,200)</f>
        <v>4.321499999999999</v>
      </c>
      <c r="U95" s="65">
        <f>MIN($U$6/100*F95,250)</f>
        <v>5.762</v>
      </c>
      <c r="V95" s="65">
        <v>0.2</v>
      </c>
      <c r="W95" s="65">
        <v>0.2</v>
      </c>
      <c r="X95" s="65">
        <v>0.6</v>
      </c>
      <c r="Y95" s="81">
        <f>IF(AND(D95&lt;49.85,G95&gt;0),$C$2*ABS(G95)/40000,(SUMPRODUCT(--(G95&gt;$S95:$U95),(G95-$S95:$U95),($V95:$X95)))*E95/40000)</f>
        <v>0</v>
      </c>
      <c r="Z95" s="73">
        <f>IF(AND(C95&gt;=50.1,G95&lt;0),($A$2)*ABS(G95)/40000,0)</f>
        <v>0</v>
      </c>
      <c r="AA95" s="73">
        <f>R95+Y95+Z95</f>
        <v>0</v>
      </c>
      <c r="AB95" s="148">
        <f>IF(AA95&gt;=0,AA95,"")</f>
        <v>0</v>
      </c>
      <c r="AC95" s="82" t="str">
        <f>IF(AA95&lt;0,AA95,"")</f>
        <v/>
      </c>
      <c r="AD95" s="83"/>
      <c r="AE95" s="95"/>
      <c r="AF95" s="98">
        <f>ROUND((AF94-0.01),2)</f>
        <v>50.61</v>
      </c>
      <c r="AG95" s="99">
        <v>0</v>
      </c>
      <c r="AH95" s="92">
        <v>0</v>
      </c>
    </row>
    <row r="96" spans="1:37" customHeight="1" ht="15.85">
      <c r="A96" s="76">
        <v>0.916666666666667</v>
      </c>
      <c r="B96" s="77">
        <v>0.927083333333334</v>
      </c>
      <c r="C96" s="78">
        <v>50</v>
      </c>
      <c r="D96" s="79">
        <f>ROUND(C96,2)</f>
        <v>50</v>
      </c>
      <c r="E96" s="65">
        <v>277.22</v>
      </c>
      <c r="F96" s="66">
        <v>0</v>
      </c>
      <c r="G96" s="80">
        <v>0</v>
      </c>
      <c r="H96" s="68">
        <f>MAX(G96,-0.12*F96)</f>
        <v>0</v>
      </c>
      <c r="I96" s="68">
        <f>IF(ABS(F96)&lt;=10,0.5,IF(ABS(F96)&lt;=25,1,IF(ABS(F96)&lt;=100,2,10)))</f>
        <v>0.5</v>
      </c>
      <c r="J96" s="69">
        <f>IF(G96&lt;-I96,1,0)</f>
        <v>0</v>
      </c>
      <c r="K96" s="69">
        <f>IF(J96=J95,K95+J96,0)</f>
        <v>0</v>
      </c>
      <c r="L96" s="70">
        <f>IF(OR(K96=12,K96=24,K96=36,K96=48,K96=60,K96=72,K96=84,K96=96),1,0)</f>
        <v>0</v>
      </c>
      <c r="M96" s="70">
        <f>IF(G96&gt;I96,1,0)</f>
        <v>0</v>
      </c>
      <c r="N96" s="70">
        <f>IF(M96=M95,N95+M96,0)</f>
        <v>0</v>
      </c>
      <c r="O96" s="70">
        <f>IF(OR(N96=12,N96=24,N96=36,N96=48,N96=60,N96=72,N96=84,N96=96),1,0)</f>
        <v>0</v>
      </c>
      <c r="P96" s="71">
        <f>L96+O96</f>
        <v>0</v>
      </c>
      <c r="Q96" s="72">
        <f>P96*ABS(R96)*0.1</f>
        <v>0</v>
      </c>
      <c r="R96" s="73">
        <f>H96*E96/40000</f>
        <v>0</v>
      </c>
      <c r="S96" s="65">
        <f>MIN($S$6/100*F96,150)</f>
        <v>0</v>
      </c>
      <c r="T96" s="65">
        <f>MIN($T$6/100*F96,200)</f>
        <v>0</v>
      </c>
      <c r="U96" s="65">
        <f>MIN($U$6/100*F96,250)</f>
        <v>0</v>
      </c>
      <c r="V96" s="65">
        <v>0.2</v>
      </c>
      <c r="W96" s="65">
        <v>0.2</v>
      </c>
      <c r="X96" s="65">
        <v>0.6</v>
      </c>
      <c r="Y96" s="81">
        <f>IF(AND(D96&lt;49.85,G96&gt;0),$C$2*ABS(G96)/40000,(SUMPRODUCT(--(G96&gt;$S96:$U96),(G96-$S96:$U96),($V96:$X96)))*E96/40000)</f>
        <v>0</v>
      </c>
      <c r="Z96" s="73">
        <f>IF(AND(C96&gt;=50.1,G96&lt;0),($A$2)*ABS(G96)/40000,0)</f>
        <v>0</v>
      </c>
      <c r="AA96" s="73">
        <f>R96+Y96+Z96</f>
        <v>0</v>
      </c>
      <c r="AB96" s="148">
        <f>IF(AA96&gt;=0,AA96,"")</f>
        <v>0</v>
      </c>
      <c r="AC96" s="82" t="str">
        <f>IF(AA96&lt;0,AA96,"")</f>
        <v/>
      </c>
      <c r="AD96" s="83"/>
      <c r="AE96" s="95"/>
      <c r="AF96" s="98">
        <f>ROUND((AF95-0.01),2)</f>
        <v>50.6</v>
      </c>
      <c r="AG96" s="99">
        <v>0</v>
      </c>
      <c r="AH96" s="92">
        <v>0</v>
      </c>
    </row>
    <row r="97" spans="1:37" customHeight="1" ht="15.85">
      <c r="A97" s="76">
        <v>0.927083333333333</v>
      </c>
      <c r="B97" s="77">
        <v>0.9375</v>
      </c>
      <c r="C97" s="78">
        <v>49.97</v>
      </c>
      <c r="D97" s="79">
        <f>ROUND(C97,2)</f>
        <v>49.97</v>
      </c>
      <c r="E97" s="65">
        <v>375.24</v>
      </c>
      <c r="F97" s="66">
        <v>0</v>
      </c>
      <c r="G97" s="80">
        <v>0</v>
      </c>
      <c r="H97" s="68">
        <f>MAX(G97,-0.12*F97)</f>
        <v>0</v>
      </c>
      <c r="I97" s="68">
        <f>IF(ABS(F97)&lt;=10,0.5,IF(ABS(F97)&lt;=25,1,IF(ABS(F97)&lt;=100,2,10)))</f>
        <v>0.5</v>
      </c>
      <c r="J97" s="69">
        <f>IF(G97&lt;-I97,1,0)</f>
        <v>0</v>
      </c>
      <c r="K97" s="69">
        <f>IF(J97=J96,K96+J97,0)</f>
        <v>0</v>
      </c>
      <c r="L97" s="70">
        <f>IF(OR(K97=12,K97=24,K97=36,K97=48,K97=60,K97=72,K97=84,K97=96),1,0)</f>
        <v>0</v>
      </c>
      <c r="M97" s="70">
        <f>IF(G97&gt;I97,1,0)</f>
        <v>0</v>
      </c>
      <c r="N97" s="70">
        <f>IF(M97=M96,N96+M97,0)</f>
        <v>0</v>
      </c>
      <c r="O97" s="70">
        <f>IF(OR(N97=12,N97=24,N97=36,N97=48,N97=60,N97=72,N97=84,N97=96),1,0)</f>
        <v>0</v>
      </c>
      <c r="P97" s="71">
        <f>L97+O97</f>
        <v>0</v>
      </c>
      <c r="Q97" s="72">
        <f>P97*ABS(R97)*0.1</f>
        <v>0</v>
      </c>
      <c r="R97" s="73">
        <f>H97*E97/40000</f>
        <v>0</v>
      </c>
      <c r="S97" s="65">
        <f>MIN($S$6/100*F97,150)</f>
        <v>0</v>
      </c>
      <c r="T97" s="65">
        <f>MIN($T$6/100*F97,200)</f>
        <v>0</v>
      </c>
      <c r="U97" s="65">
        <f>MIN($U$6/100*F97,250)</f>
        <v>0</v>
      </c>
      <c r="V97" s="65">
        <v>0.2</v>
      </c>
      <c r="W97" s="65">
        <v>0.2</v>
      </c>
      <c r="X97" s="65">
        <v>0.6</v>
      </c>
      <c r="Y97" s="81">
        <f>IF(AND(D97&lt;49.85,G97&gt;0),$C$2*ABS(G97)/40000,(SUMPRODUCT(--(G97&gt;$S97:$U97),(G97-$S97:$U97),($V97:$X97)))*E97/40000)</f>
        <v>0</v>
      </c>
      <c r="Z97" s="73">
        <f>IF(AND(C97&gt;=50.1,G97&lt;0),($A$2)*ABS(G97)/40000,0)</f>
        <v>0</v>
      </c>
      <c r="AA97" s="73">
        <f>R97+Y97+Z97</f>
        <v>0</v>
      </c>
      <c r="AB97" s="148">
        <f>IF(AA97&gt;=0,AA97,"")</f>
        <v>0</v>
      </c>
      <c r="AC97" s="82" t="str">
        <f>IF(AA97&lt;0,AA97,"")</f>
        <v/>
      </c>
      <c r="AD97" s="83"/>
      <c r="AE97" s="95"/>
      <c r="AF97" s="98">
        <f>ROUND((AF96-0.01),2)</f>
        <v>50.59</v>
      </c>
      <c r="AG97" s="99">
        <v>0</v>
      </c>
      <c r="AH97" s="92">
        <v>0</v>
      </c>
    </row>
    <row r="98" spans="1:37" customHeight="1" ht="15.85">
      <c r="A98" s="76">
        <v>0.9375</v>
      </c>
      <c r="B98" s="77">
        <v>0.947916666666667</v>
      </c>
      <c r="C98" s="78">
        <v>50</v>
      </c>
      <c r="D98" s="79">
        <f>ROUND(C98,2)</f>
        <v>50</v>
      </c>
      <c r="E98" s="65">
        <v>277.22</v>
      </c>
      <c r="F98" s="66">
        <v>0</v>
      </c>
      <c r="G98" s="80">
        <v>0</v>
      </c>
      <c r="H98" s="68">
        <f>MAX(G98,-0.12*F98)</f>
        <v>0</v>
      </c>
      <c r="I98" s="68">
        <f>IF(ABS(F98)&lt;=10,0.5,IF(ABS(F98)&lt;=25,1,IF(ABS(F98)&lt;=100,2,10)))</f>
        <v>0.5</v>
      </c>
      <c r="J98" s="69">
        <f>IF(G98&lt;-I98,1,0)</f>
        <v>0</v>
      </c>
      <c r="K98" s="69">
        <f>IF(J98=J97,K97+J98,0)</f>
        <v>0</v>
      </c>
      <c r="L98" s="70">
        <f>IF(OR(K98=12,K98=24,K98=36,K98=48,K98=60,K98=72,K98=84,K98=96),1,0)</f>
        <v>0</v>
      </c>
      <c r="M98" s="70">
        <f>IF(G98&gt;I98,1,0)</f>
        <v>0</v>
      </c>
      <c r="N98" s="70">
        <f>IF(M98=M97,N97+M98,0)</f>
        <v>0</v>
      </c>
      <c r="O98" s="70">
        <f>IF(OR(N98=12,N98=24,N98=36,N98=48,N98=60,N98=72,N98=84,N98=96),1,0)</f>
        <v>0</v>
      </c>
      <c r="P98" s="71">
        <f>L98+O98</f>
        <v>0</v>
      </c>
      <c r="Q98" s="72">
        <f>P98*ABS(R98)*0.1</f>
        <v>0</v>
      </c>
      <c r="R98" s="73">
        <f>H98*E98/40000</f>
        <v>0</v>
      </c>
      <c r="S98" s="65">
        <f>MIN($S$6/100*F98,150)</f>
        <v>0</v>
      </c>
      <c r="T98" s="65">
        <f>MIN($T$6/100*F98,200)</f>
        <v>0</v>
      </c>
      <c r="U98" s="65">
        <f>MIN($U$6/100*F98,250)</f>
        <v>0</v>
      </c>
      <c r="V98" s="65">
        <v>0.2</v>
      </c>
      <c r="W98" s="65">
        <v>0.2</v>
      </c>
      <c r="X98" s="65">
        <v>0.6</v>
      </c>
      <c r="Y98" s="81">
        <f>IF(AND(D98&lt;49.85,G98&gt;0),$C$2*ABS(G98)/40000,(SUMPRODUCT(--(G98&gt;$S98:$U98),(G98-$S98:$U98),($V98:$X98)))*E98/40000)</f>
        <v>0</v>
      </c>
      <c r="Z98" s="73">
        <f>IF(AND(C98&gt;=50.1,G98&lt;0),($A$2)*ABS(G98)/40000,0)</f>
        <v>0</v>
      </c>
      <c r="AA98" s="73">
        <f>R98+Y98+Z98</f>
        <v>0</v>
      </c>
      <c r="AB98" s="148">
        <f>IF(AA98&gt;=0,AA98,"")</f>
        <v>0</v>
      </c>
      <c r="AC98" s="82" t="str">
        <f>IF(AA98&lt;0,AA98,"")</f>
        <v/>
      </c>
      <c r="AD98" s="83"/>
      <c r="AE98" s="95"/>
      <c r="AF98" s="98">
        <f>ROUND((AF97-0.01),2)</f>
        <v>50.58</v>
      </c>
      <c r="AG98" s="99">
        <v>0</v>
      </c>
      <c r="AH98" s="92">
        <v>0</v>
      </c>
    </row>
    <row r="99" spans="1:37" customHeight="1" ht="15.85">
      <c r="A99" s="76">
        <v>0.947916666666667</v>
      </c>
      <c r="B99" s="77">
        <v>0.958333333333334</v>
      </c>
      <c r="C99" s="78">
        <v>49.99</v>
      </c>
      <c r="D99" s="79">
        <f>ROUND(C99,2)</f>
        <v>49.99</v>
      </c>
      <c r="E99" s="65">
        <v>309.89</v>
      </c>
      <c r="F99" s="66">
        <v>0</v>
      </c>
      <c r="G99" s="80">
        <v>0</v>
      </c>
      <c r="H99" s="68">
        <f>MAX(G99,-0.12*F99)</f>
        <v>0</v>
      </c>
      <c r="I99" s="68">
        <f>IF(ABS(F99)&lt;=10,0.5,IF(ABS(F99)&lt;=25,1,IF(ABS(F99)&lt;=100,2,10)))</f>
        <v>0.5</v>
      </c>
      <c r="J99" s="69">
        <f>IF(G99&lt;-I99,1,0)</f>
        <v>0</v>
      </c>
      <c r="K99" s="69">
        <f>IF(J99=J98,K98+J99,0)</f>
        <v>0</v>
      </c>
      <c r="L99" s="70">
        <f>IF(OR(K99=12,K99=24,K99=36,K99=48,K99=60,K99=72,K99=84,K99=96),1,0)</f>
        <v>0</v>
      </c>
      <c r="M99" s="70">
        <f>IF(G99&gt;I99,1,0)</f>
        <v>0</v>
      </c>
      <c r="N99" s="70">
        <f>IF(M99=M98,N98+M99,0)</f>
        <v>0</v>
      </c>
      <c r="O99" s="70">
        <f>IF(OR(N99=12,N99=24,N99=36,N99=48,N99=60,N99=72,N99=84,N99=96),1,0)</f>
        <v>0</v>
      </c>
      <c r="P99" s="71">
        <f>L99+O99</f>
        <v>0</v>
      </c>
      <c r="Q99" s="72">
        <f>P99*ABS(R99)*0.1</f>
        <v>0</v>
      </c>
      <c r="R99" s="73">
        <f>H99*E99/40000</f>
        <v>0</v>
      </c>
      <c r="S99" s="65">
        <f>MIN($S$6/100*F99,150)</f>
        <v>0</v>
      </c>
      <c r="T99" s="65">
        <f>MIN($T$6/100*F99,200)</f>
        <v>0</v>
      </c>
      <c r="U99" s="65">
        <f>MIN($U$6/100*F99,250)</f>
        <v>0</v>
      </c>
      <c r="V99" s="65">
        <v>0.2</v>
      </c>
      <c r="W99" s="65">
        <v>0.2</v>
      </c>
      <c r="X99" s="65">
        <v>0.6</v>
      </c>
      <c r="Y99" s="81">
        <f>IF(AND(D99&lt;49.85,G99&gt;0),$C$2*ABS(G99)/40000,(SUMPRODUCT(--(G99&gt;$S99:$U99),(G99-$S99:$U99),($V99:$X99)))*E99/40000)</f>
        <v>0</v>
      </c>
      <c r="Z99" s="73">
        <f>IF(AND(C99&gt;=50.1,G99&lt;0),($A$2)*ABS(G99)/40000,0)</f>
        <v>0</v>
      </c>
      <c r="AA99" s="73">
        <f>R99+Y99+Z99</f>
        <v>0</v>
      </c>
      <c r="AB99" s="148">
        <f>IF(AA99&gt;=0,AA99,"")</f>
        <v>0</v>
      </c>
      <c r="AC99" s="82" t="str">
        <f>IF(AA99&lt;0,AA99,"")</f>
        <v/>
      </c>
      <c r="AD99" s="83"/>
      <c r="AE99" s="95"/>
      <c r="AF99" s="98">
        <f>ROUND((AF98-0.01),2)</f>
        <v>50.57</v>
      </c>
      <c r="AG99" s="99">
        <v>0</v>
      </c>
      <c r="AH99" s="92">
        <v>0</v>
      </c>
    </row>
    <row r="100" spans="1:37" customHeight="1" ht="15.85">
      <c r="A100" s="76">
        <v>0.958333333333333</v>
      </c>
      <c r="B100" s="77">
        <v>0.96875</v>
      </c>
      <c r="C100" s="78">
        <v>50.1</v>
      </c>
      <c r="D100" s="79">
        <f>ROUND(C100,2)</f>
        <v>50.1</v>
      </c>
      <c r="E100" s="65">
        <v>0</v>
      </c>
      <c r="F100" s="66">
        <v>0</v>
      </c>
      <c r="G100" s="80">
        <v>0</v>
      </c>
      <c r="H100" s="68">
        <f>MAX(G100,-0.12*F100)</f>
        <v>0</v>
      </c>
      <c r="I100" s="68">
        <f>IF(ABS(F100)&lt;=10,0.5,IF(ABS(F100)&lt;=25,1,IF(ABS(F100)&lt;=100,2,10)))</f>
        <v>0.5</v>
      </c>
      <c r="J100" s="69">
        <f>IF(G100&lt;-I100,1,0)</f>
        <v>0</v>
      </c>
      <c r="K100" s="69">
        <f>IF(J100=J99,K99+J100,0)</f>
        <v>0</v>
      </c>
      <c r="L100" s="70">
        <f>IF(OR(K100=12,K100=24,K100=36,K100=48,K100=60,K100=72,K100=84,K100=96),1,0)</f>
        <v>0</v>
      </c>
      <c r="M100" s="70">
        <f>IF(G100&gt;I100,1,0)</f>
        <v>0</v>
      </c>
      <c r="N100" s="70">
        <f>IF(M100=M99,N99+M100,0)</f>
        <v>0</v>
      </c>
      <c r="O100" s="70">
        <f>IF(OR(N100=12,N100=24,N100=36,N100=48,N100=60,N100=72,N100=84,N100=96),1,0)</f>
        <v>0</v>
      </c>
      <c r="P100" s="71">
        <f>L100+O100</f>
        <v>0</v>
      </c>
      <c r="Q100" s="72">
        <f>P100*ABS(R100)*0.1</f>
        <v>0</v>
      </c>
      <c r="R100" s="73">
        <f>H100*E100/40000</f>
        <v>0</v>
      </c>
      <c r="S100" s="65">
        <f>MIN($S$6/100*F100,150)</f>
        <v>0</v>
      </c>
      <c r="T100" s="65">
        <f>MIN($T$6/100*F100,200)</f>
        <v>0</v>
      </c>
      <c r="U100" s="65">
        <f>MIN($U$6/100*F100,250)</f>
        <v>0</v>
      </c>
      <c r="V100" s="65">
        <v>0.2</v>
      </c>
      <c r="W100" s="65">
        <v>0.2</v>
      </c>
      <c r="X100" s="65">
        <v>0.6</v>
      </c>
      <c r="Y100" s="81">
        <f>IF(AND(D100&lt;49.85,G100&gt;0),$C$2*ABS(G100)/40000,(SUMPRODUCT(--(G100&gt;$S100:$U100),(G100-$S100:$U100),($V100:$X100)))*E100/40000)</f>
        <v>0</v>
      </c>
      <c r="Z100" s="73">
        <f>IF(AND(C100&gt;=50.1,G100&lt;0),($A$2)*ABS(G100)/40000,0)</f>
        <v>0</v>
      </c>
      <c r="AA100" s="73">
        <f>R100+Y100+Z100</f>
        <v>0</v>
      </c>
      <c r="AB100" s="148">
        <f>IF(AA100&gt;=0,AA100,"")</f>
        <v>0</v>
      </c>
      <c r="AC100" s="82" t="str">
        <f>IF(AA100&lt;0,AA100,"")</f>
        <v/>
      </c>
      <c r="AD100" s="83"/>
      <c r="AE100" s="95"/>
      <c r="AF100" s="98">
        <f>ROUND((AF99-0.01),2)</f>
        <v>50.56</v>
      </c>
      <c r="AG100" s="99">
        <v>0</v>
      </c>
      <c r="AH100" s="92">
        <v>0</v>
      </c>
    </row>
    <row r="101" spans="1:37" customHeight="1" ht="15.85">
      <c r="A101" s="76">
        <v>0.96875</v>
      </c>
      <c r="B101" s="77">
        <v>0.979166666666667</v>
      </c>
      <c r="C101" s="78">
        <v>50.06</v>
      </c>
      <c r="D101" s="79">
        <f>ROUND(C101,2)</f>
        <v>50.06</v>
      </c>
      <c r="E101" s="65">
        <v>0</v>
      </c>
      <c r="F101" s="66">
        <v>0</v>
      </c>
      <c r="G101" s="80">
        <v>0</v>
      </c>
      <c r="H101" s="68">
        <f>MAX(G101,-0.12*F101)</f>
        <v>0</v>
      </c>
      <c r="I101" s="68">
        <f>IF(ABS(F101)&lt;=10,0.5,IF(ABS(F101)&lt;=25,1,IF(ABS(F101)&lt;=100,2,10)))</f>
        <v>0.5</v>
      </c>
      <c r="J101" s="69">
        <f>IF(G101&lt;-I101,1,0)</f>
        <v>0</v>
      </c>
      <c r="K101" s="69">
        <f>IF(J101=J100,K100+J101,0)</f>
        <v>0</v>
      </c>
      <c r="L101" s="70">
        <f>IF(OR(K101=12,K101=24,K101=36,K101=48,K101=60,K101=72,K101=84,K101=96),1,0)</f>
        <v>0</v>
      </c>
      <c r="M101" s="70">
        <f>IF(G101&gt;I101,1,0)</f>
        <v>0</v>
      </c>
      <c r="N101" s="70">
        <f>IF(M101=M100,N100+M101,0)</f>
        <v>0</v>
      </c>
      <c r="O101" s="70">
        <f>IF(OR(N101=12,N101=24,N101=36,N101=48,N101=60,N101=72,N101=84,N101=96),1,0)</f>
        <v>0</v>
      </c>
      <c r="P101" s="71">
        <f>L101+O101</f>
        <v>0</v>
      </c>
      <c r="Q101" s="72">
        <f>P101*ABS(R101)*0.1</f>
        <v>0</v>
      </c>
      <c r="R101" s="73">
        <f>H101*E101/40000</f>
        <v>0</v>
      </c>
      <c r="S101" s="65">
        <f>MIN($S$6/100*F101,150)</f>
        <v>0</v>
      </c>
      <c r="T101" s="65">
        <f>MIN($T$6/100*F101,200)</f>
        <v>0</v>
      </c>
      <c r="U101" s="65">
        <f>MIN($U$6/100*F101,250)</f>
        <v>0</v>
      </c>
      <c r="V101" s="65">
        <v>0.2</v>
      </c>
      <c r="W101" s="65">
        <v>0.2</v>
      </c>
      <c r="X101" s="65">
        <v>0.6</v>
      </c>
      <c r="Y101" s="81">
        <f>IF(AND(D101&lt;49.85,G101&gt;0),$C$2*ABS(G101)/40000,(SUMPRODUCT(--(G101&gt;$S101:$U101),(G101-$S101:$U101),($V101:$X101)))*E101/40000)</f>
        <v>0</v>
      </c>
      <c r="Z101" s="73">
        <f>IF(AND(C101&gt;=50.1,G101&lt;0),($A$2)*ABS(G101)/40000,0)</f>
        <v>0</v>
      </c>
      <c r="AA101" s="73">
        <f>R101+Y101+Z101</f>
        <v>0</v>
      </c>
      <c r="AB101" s="148">
        <f>IF(AA101&gt;=0,AA101,"")</f>
        <v>0</v>
      </c>
      <c r="AC101" s="82" t="str">
        <f>IF(AA101&lt;0,AA101,"")</f>
        <v/>
      </c>
      <c r="AD101" s="83"/>
      <c r="AE101" s="95"/>
      <c r="AF101" s="98">
        <f>ROUND((AF100-0.01),2)</f>
        <v>50.55</v>
      </c>
      <c r="AG101" s="99">
        <v>0</v>
      </c>
      <c r="AH101" s="92">
        <v>0</v>
      </c>
    </row>
    <row r="102" spans="1:37" customHeight="1" ht="15.85">
      <c r="A102" s="76">
        <v>0.979166666666667</v>
      </c>
      <c r="B102" s="77">
        <v>0.989583333333334</v>
      </c>
      <c r="C102" s="78">
        <v>50.06</v>
      </c>
      <c r="D102" s="79">
        <f>ROUND(C102,2)</f>
        <v>50.06</v>
      </c>
      <c r="E102" s="65">
        <v>0</v>
      </c>
      <c r="F102" s="66">
        <v>0</v>
      </c>
      <c r="G102" s="80">
        <v>0</v>
      </c>
      <c r="H102" s="68">
        <f>MAX(G102,-0.12*F102)</f>
        <v>0</v>
      </c>
      <c r="I102" s="68">
        <f>IF(ABS(F102)&lt;=10,0.5,IF(ABS(F102)&lt;=25,1,IF(ABS(F102)&lt;=100,2,10)))</f>
        <v>0.5</v>
      </c>
      <c r="J102" s="69">
        <f>IF(G102&lt;-I102,1,0)</f>
        <v>0</v>
      </c>
      <c r="K102" s="69">
        <f>IF(J102=J101,K101+J102,0)</f>
        <v>0</v>
      </c>
      <c r="L102" s="70">
        <f>IF(OR(K102=12,K102=24,K102=36,K102=48,K102=60,K102=72,K102=84,K102=96),1,0)</f>
        <v>0</v>
      </c>
      <c r="M102" s="70">
        <f>IF(G102&gt;I102,1,0)</f>
        <v>0</v>
      </c>
      <c r="N102" s="70">
        <f>IF(M102=M101,N101+M102,0)</f>
        <v>0</v>
      </c>
      <c r="O102" s="70">
        <f>IF(OR(N102=12,N102=24,N102=36,N102=48,N102=60,N102=72,N102=84,N102=96),1,0)</f>
        <v>0</v>
      </c>
      <c r="P102" s="71">
        <f>L102+O102</f>
        <v>0</v>
      </c>
      <c r="Q102" s="72">
        <f>P102*ABS(R102)*0.1</f>
        <v>0</v>
      </c>
      <c r="R102" s="73">
        <f>H102*E102/40000</f>
        <v>0</v>
      </c>
      <c r="S102" s="65">
        <f>MIN($S$6/100*F102,150)</f>
        <v>0</v>
      </c>
      <c r="T102" s="65">
        <f>MIN($T$6/100*F102,200)</f>
        <v>0</v>
      </c>
      <c r="U102" s="65">
        <f>MIN($U$6/100*F102,250)</f>
        <v>0</v>
      </c>
      <c r="V102" s="65">
        <v>0.2</v>
      </c>
      <c r="W102" s="65">
        <v>0.2</v>
      </c>
      <c r="X102" s="65">
        <v>0.6</v>
      </c>
      <c r="Y102" s="81">
        <f>IF(AND(D102&lt;49.85,G102&gt;0),$C$2*ABS(G102)/40000,(SUMPRODUCT(--(G102&gt;$S102:$U102),(G102-$S102:$U102),($V102:$X102)))*E102/40000)</f>
        <v>0</v>
      </c>
      <c r="Z102" s="73">
        <f>IF(AND(C102&gt;=50.1,G102&lt;0),($A$2)*ABS(G102)/40000,0)</f>
        <v>0</v>
      </c>
      <c r="AA102" s="73">
        <f>R102+Y102+Z102</f>
        <v>0</v>
      </c>
      <c r="AB102" s="148">
        <f>IF(AA102&gt;=0,AA102,"")</f>
        <v>0</v>
      </c>
      <c r="AC102" s="82" t="str">
        <f>IF(AA102&lt;0,AA102,"")</f>
        <v/>
      </c>
      <c r="AD102" s="83"/>
      <c r="AE102" s="95"/>
      <c r="AF102" s="98">
        <f>ROUND((AF101-0.01),2)</f>
        <v>50.54</v>
      </c>
      <c r="AG102" s="99">
        <v>0</v>
      </c>
      <c r="AH102" s="92">
        <v>0</v>
      </c>
      <c r="AJ102" s="100"/>
    </row>
    <row r="103" spans="1:37" customHeight="1" ht="15.85">
      <c r="A103" s="101">
        <v>0.989583333333333</v>
      </c>
      <c r="B103" s="102">
        <v>1</v>
      </c>
      <c r="C103" s="103">
        <v>50.07</v>
      </c>
      <c r="D103" s="104">
        <f>ROUND(C103,2)</f>
        <v>50.07</v>
      </c>
      <c r="E103" s="65">
        <v>0</v>
      </c>
      <c r="F103" s="66">
        <v>0</v>
      </c>
      <c r="G103" s="106">
        <v>0</v>
      </c>
      <c r="H103" s="107">
        <f>MAX(G103,-0.12*F103)</f>
        <v>0</v>
      </c>
      <c r="I103" s="107">
        <f>IF(ABS(F103)&lt;=10,0.5,IF(ABS(F103)&lt;=25,1,IF(ABS(F103)&lt;=100,2,10)))</f>
        <v>0.5</v>
      </c>
      <c r="J103" s="69">
        <f>IF(G103&lt;-I103,1,0)</f>
        <v>0</v>
      </c>
      <c r="K103" s="108">
        <f>IF(J103=J102,K102+J103,0)</f>
        <v>0</v>
      </c>
      <c r="L103" s="70">
        <f>IF(OR(K103=12,K103=24,K103=36,K103=48,K103=60,K103=72,K103=84,K103=96),1,0)</f>
        <v>0</v>
      </c>
      <c r="M103" s="109">
        <f>IF(G103&gt;I103,1,0)</f>
        <v>0</v>
      </c>
      <c r="N103" s="109">
        <f>IF(M103=M102,N102+M103,0)</f>
        <v>0</v>
      </c>
      <c r="O103" s="70">
        <f>IF(OR(N103=12,N103=24,N103=36,N103=48,N103=60,N103=72,N103=84,N103=96),1,0)</f>
        <v>0</v>
      </c>
      <c r="P103" s="110">
        <f>L103+O103</f>
        <v>0</v>
      </c>
      <c r="Q103" s="111">
        <f>P103*ABS(R103)*0.1</f>
        <v>0</v>
      </c>
      <c r="R103" s="113">
        <f>H103*E103/40000</f>
        <v>0</v>
      </c>
      <c r="S103" s="112">
        <f>MIN($S$6/100*F103,150)</f>
        <v>0</v>
      </c>
      <c r="T103" s="112">
        <f>MIN($T$6/100*F103,200)</f>
        <v>0</v>
      </c>
      <c r="U103" s="112">
        <f>MIN($U$6/100*F103,250)</f>
        <v>0</v>
      </c>
      <c r="V103" s="112">
        <v>0.2</v>
      </c>
      <c r="W103" s="112">
        <v>0.2</v>
      </c>
      <c r="X103" s="112">
        <v>0.6</v>
      </c>
      <c r="Y103" s="114">
        <f>IF(AND(D103&lt;49.85,G103&gt;0),$C$2*ABS(G103)/40000,(SUMPRODUCT(--(G103&gt;$S103:$U103),(G103-$S103:$U103),($V103:$X103)))*E103/40000)</f>
        <v>0</v>
      </c>
      <c r="Z103" s="73">
        <f>IF(AND(C103&gt;=50.1,G103&lt;0),($A$2)*ABS(G103)/40000,0)</f>
        <v>0</v>
      </c>
      <c r="AA103" s="113">
        <f>R103+Y103+Z103</f>
        <v>0</v>
      </c>
      <c r="AB103" s="149">
        <f>IF(AA103&gt;=0,AA103,"")</f>
        <v>0</v>
      </c>
      <c r="AC103" s="115" t="str">
        <f>IF(AA103&lt;0,AA103,"")</f>
        <v/>
      </c>
      <c r="AD103" s="116"/>
      <c r="AE103" s="95"/>
      <c r="AF103" s="98">
        <f>ROUND((AF102-0.01),2)</f>
        <v>50.53</v>
      </c>
      <c r="AG103" s="99">
        <v>0</v>
      </c>
      <c r="AH103" s="92">
        <v>0</v>
      </c>
    </row>
    <row r="104" spans="1:37" customHeight="1" ht="15.75">
      <c r="A104" s="117" t="s">
        <v>29</v>
      </c>
      <c r="B104" s="117"/>
      <c r="C104" s="118">
        <f>AVERAGE(C8:C103)</f>
        <v>50.00010416666668</v>
      </c>
      <c r="D104" s="118">
        <f>ROUND(C104,2)</f>
        <v>50</v>
      </c>
      <c r="E104" s="119">
        <f>AVERAGE(E6:E103)</f>
        <v>252.7285416666666</v>
      </c>
      <c r="F104" s="119">
        <f>AVERAGE(F6:F103)</f>
        <v>9.603333333333325</v>
      </c>
      <c r="G104" s="120">
        <f>SUM(G8:G103)/4</f>
        <v>-4.366286874999999</v>
      </c>
      <c r="H104" s="120"/>
      <c r="I104" s="120"/>
      <c r="J104" s="120"/>
      <c r="K104" s="120"/>
      <c r="L104" s="120"/>
      <c r="M104" s="120"/>
      <c r="N104" s="120"/>
      <c r="O104" s="120"/>
      <c r="P104" s="120">
        <f>SUM(P8:P103)</f>
        <v>0</v>
      </c>
      <c r="Q104" s="121">
        <f>SUM($Q$8:$Q$103)</f>
        <v>0</v>
      </c>
      <c r="R104" s="119">
        <f>SUM(R8:R103)</f>
        <v>-0.012106298487</v>
      </c>
      <c r="S104" s="122"/>
      <c r="T104" s="122"/>
      <c r="U104" s="122"/>
      <c r="V104" s="122"/>
      <c r="W104" s="122"/>
      <c r="X104" s="122"/>
      <c r="Y104" s="123">
        <f>SUM(Y8:Y103)</f>
        <v>0</v>
      </c>
      <c r="Z104" s="123">
        <f>SUM(Z8:Z103)</f>
        <v>0</v>
      </c>
      <c r="AA104" s="124">
        <f>SUM(AA8:AA103)</f>
        <v>-0.012106298487</v>
      </c>
      <c r="AB104" s="125">
        <f>SUM(AB8:AB103)</f>
        <v>0</v>
      </c>
      <c r="AC104" s="126">
        <f>SUM(AC8:AC103)</f>
        <v>-0.012106298487</v>
      </c>
      <c r="AD104" s="127"/>
      <c r="AE104" s="95"/>
      <c r="AF104" s="98">
        <f>ROUND((AF103-0.01),2)</f>
        <v>50.52</v>
      </c>
      <c r="AG104" s="99">
        <v>0</v>
      </c>
      <c r="AH104" s="92">
        <v>0</v>
      </c>
    </row>
    <row r="105" spans="1:37" customHeight="1" ht="15.75">
      <c r="G105" s="128" t="s">
        <v>53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9"/>
      <c r="AA105" s="130">
        <f>$Q$104</f>
        <v>0</v>
      </c>
      <c r="AB105" s="131"/>
      <c r="AE105" s="95"/>
      <c r="AF105" s="98">
        <f>ROUND((AF104-0.01),2)</f>
        <v>50.51</v>
      </c>
      <c r="AG105" s="99">
        <v>0</v>
      </c>
      <c r="AH105" s="92">
        <v>0</v>
      </c>
    </row>
    <row r="106" spans="1:37" customHeight="1" ht="15.75">
      <c r="A106" s="132" t="s">
        <v>54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29"/>
      <c r="AA106" s="134">
        <f>IF($G$104&gt;(0.01*P1),0.2*ABS(R104),0)</f>
        <v>0</v>
      </c>
      <c r="AB106" s="131"/>
      <c r="AE106" s="95"/>
      <c r="AF106" s="98">
        <f>ROUND((AF105-0.01),2)</f>
        <v>50.5</v>
      </c>
      <c r="AG106" s="99">
        <v>0</v>
      </c>
      <c r="AH106" s="92">
        <v>0</v>
      </c>
    </row>
    <row r="107" spans="1:37" customHeight="1" ht="15.75">
      <c r="R107" s="128" t="s">
        <v>55</v>
      </c>
      <c r="S107" s="128"/>
      <c r="T107" s="128"/>
      <c r="U107" s="128"/>
      <c r="V107" s="128"/>
      <c r="W107" s="128"/>
      <c r="X107" s="128"/>
      <c r="Y107" s="128"/>
      <c r="Z107" s="129"/>
      <c r="AA107" s="135">
        <f>AA104+AA105</f>
        <v>-0.012106298487</v>
      </c>
      <c r="AB107" s="131"/>
      <c r="AE107" s="95"/>
      <c r="AF107" s="98">
        <f>ROUND((AF106-0.01),2)</f>
        <v>50.49</v>
      </c>
      <c r="AG107" s="99">
        <v>0</v>
      </c>
      <c r="AH107" s="92">
        <v>0</v>
      </c>
    </row>
    <row r="108" spans="1:37" customHeight="1" ht="15.75">
      <c r="Z108" s="136"/>
      <c r="AA108" s="137"/>
      <c r="AB108" s="131"/>
      <c r="AE108" s="95"/>
      <c r="AF108" s="98">
        <f>ROUND((AF107-0.01),2)</f>
        <v>50.48</v>
      </c>
      <c r="AG108" s="99">
        <v>0</v>
      </c>
      <c r="AH108" s="92">
        <v>0</v>
      </c>
    </row>
    <row r="109" spans="1:37" customHeight="1" ht="15.75">
      <c r="A109" s="138" t="s">
        <v>56</v>
      </c>
      <c r="Z109" s="139"/>
      <c r="AA109" s="140"/>
      <c r="AB109" s="141"/>
      <c r="AD109" s="100"/>
      <c r="AE109" s="95"/>
      <c r="AF109" s="98">
        <f>ROUND((AF108-0.01),2)</f>
        <v>50.47</v>
      </c>
      <c r="AG109" s="99">
        <v>0</v>
      </c>
      <c r="AH109" s="92">
        <v>0</v>
      </c>
    </row>
    <row r="110" spans="1:37" customHeight="1" ht="15.75">
      <c r="AE110" s="95"/>
      <c r="AF110" s="98">
        <f>ROUND((AF109-0.01),2)</f>
        <v>50.46</v>
      </c>
      <c r="AG110" s="99">
        <v>0</v>
      </c>
      <c r="AH110" s="92">
        <v>0</v>
      </c>
    </row>
    <row r="111" spans="1:37" customHeight="1" ht="15.75">
      <c r="AE111" s="95"/>
      <c r="AF111" s="98">
        <f>ROUND((AF110-0.01),2)</f>
        <v>50.45</v>
      </c>
      <c r="AG111" s="99">
        <v>0</v>
      </c>
      <c r="AH111" s="92">
        <v>0</v>
      </c>
    </row>
    <row r="112" spans="1:37" customHeight="1" ht="15.75">
      <c r="AE112" s="95"/>
      <c r="AF112" s="98">
        <f>ROUND((AF111-0.01),2)</f>
        <v>50.44</v>
      </c>
      <c r="AG112" s="99">
        <v>0</v>
      </c>
      <c r="AH112" s="92">
        <v>0</v>
      </c>
    </row>
    <row r="113" spans="1:37" customHeight="1" ht="15.75">
      <c r="AE113" s="142"/>
      <c r="AF113" s="98">
        <f>ROUND((AF112-0.01),2)</f>
        <v>50.43</v>
      </c>
      <c r="AG113" s="99">
        <v>0</v>
      </c>
      <c r="AH113" s="92">
        <v>0</v>
      </c>
    </row>
    <row r="114" spans="1:37" customHeight="1" ht="15.75">
      <c r="AE114" s="142"/>
      <c r="AF114" s="98">
        <f>ROUND((AF113-0.01),2)</f>
        <v>50.42</v>
      </c>
      <c r="AG114" s="99">
        <v>0</v>
      </c>
      <c r="AH114" s="92">
        <v>0</v>
      </c>
    </row>
    <row r="115" spans="1:37" customHeight="1" ht="15.75">
      <c r="AE115" s="142"/>
      <c r="AF115" s="98">
        <f>ROUND((AF114-0.01),2)</f>
        <v>50.41</v>
      </c>
      <c r="AG115" s="99">
        <v>0</v>
      </c>
      <c r="AH115" s="92">
        <v>0</v>
      </c>
    </row>
    <row r="116" spans="1:37" customHeight="1" ht="15.75">
      <c r="AE116" s="142"/>
      <c r="AF116" s="98">
        <f>ROUND((AF115-0.01),2)</f>
        <v>50.4</v>
      </c>
      <c r="AG116" s="99">
        <v>0</v>
      </c>
      <c r="AH116" s="92">
        <v>0</v>
      </c>
    </row>
    <row r="117" spans="1:37" customHeight="1" ht="15.75">
      <c r="AE117" s="142"/>
      <c r="AF117" s="98">
        <f>ROUND((AF116-0.01),2)</f>
        <v>50.39</v>
      </c>
      <c r="AG117" s="99">
        <v>0</v>
      </c>
      <c r="AH117" s="92">
        <v>0</v>
      </c>
    </row>
    <row r="118" spans="1:37" customHeight="1" ht="15.75">
      <c r="AE118" s="142"/>
      <c r="AF118" s="98">
        <f>ROUND((AF117-0.01),2)</f>
        <v>50.38</v>
      </c>
      <c r="AG118" s="99">
        <v>0</v>
      </c>
      <c r="AH118" s="92">
        <v>0</v>
      </c>
    </row>
    <row r="119" spans="1:37" customHeight="1" ht="15.75">
      <c r="AE119" s="142"/>
      <c r="AF119" s="98">
        <f>ROUND((AF118-0.01),2)</f>
        <v>50.37</v>
      </c>
      <c r="AG119" s="99">
        <v>0</v>
      </c>
      <c r="AH119" s="92">
        <v>0</v>
      </c>
    </row>
    <row r="120" spans="1:37" customHeight="1" ht="15.75">
      <c r="AE120" s="17"/>
      <c r="AF120" s="98">
        <f>ROUND((AF119-0.01),2)</f>
        <v>50.36</v>
      </c>
      <c r="AG120" s="99">
        <v>0</v>
      </c>
      <c r="AH120" s="92">
        <v>0</v>
      </c>
    </row>
    <row r="121" spans="1:37" customHeight="1" ht="15.75">
      <c r="AE121" s="17"/>
      <c r="AF121" s="98">
        <f>ROUND((AF120-0.01),2)</f>
        <v>50.35</v>
      </c>
      <c r="AG121" s="99">
        <v>0</v>
      </c>
      <c r="AH121" s="92">
        <v>0</v>
      </c>
    </row>
    <row r="122" spans="1:37" customHeight="1" ht="15.75">
      <c r="AE122" s="17"/>
      <c r="AF122" s="98">
        <f>ROUND((AF121-0.01),2)</f>
        <v>50.34</v>
      </c>
      <c r="AG122" s="99">
        <v>0</v>
      </c>
      <c r="AH122" s="92">
        <v>0</v>
      </c>
    </row>
    <row r="123" spans="1:37" customHeight="1" ht="15.75">
      <c r="AE123" s="17"/>
      <c r="AF123" s="98">
        <f>ROUND((AF122-0.01),2)</f>
        <v>50.33</v>
      </c>
      <c r="AG123" s="99">
        <v>0</v>
      </c>
      <c r="AH123" s="92">
        <v>0</v>
      </c>
    </row>
    <row r="124" spans="1:37" customHeight="1" ht="15.75">
      <c r="AE124" s="17"/>
      <c r="AF124" s="54">
        <f>ROUND((AF123-0.01),2)</f>
        <v>50.32</v>
      </c>
      <c r="AG124" s="55">
        <v>0</v>
      </c>
      <c r="AH124" s="92">
        <v>0</v>
      </c>
    </row>
    <row r="125" spans="1:37" customHeight="1" ht="15.75">
      <c r="AE125" s="17"/>
      <c r="AF125" s="54">
        <f>ROUND((AF124-0.01),2)</f>
        <v>50.31</v>
      </c>
      <c r="AG125" s="55">
        <v>0</v>
      </c>
      <c r="AH125" s="92">
        <v>0</v>
      </c>
    </row>
    <row r="126" spans="1:37" customHeight="1" ht="15.75">
      <c r="AE126" s="17"/>
      <c r="AF126" s="54">
        <f>ROUND((AF125-0.01),2)</f>
        <v>50.3</v>
      </c>
      <c r="AG126" s="55">
        <v>0</v>
      </c>
      <c r="AH126" s="92">
        <v>0</v>
      </c>
    </row>
    <row r="127" spans="1:37" customHeight="1" ht="15.75">
      <c r="AE127" s="17"/>
      <c r="AF127" s="54">
        <f>ROUND((AF126-0.01),2)</f>
        <v>50.29</v>
      </c>
      <c r="AG127" s="55">
        <v>0</v>
      </c>
      <c r="AH127" s="92">
        <v>0</v>
      </c>
    </row>
    <row r="128" spans="1:37" customHeight="1" ht="15.75">
      <c r="AE128" s="17"/>
      <c r="AF128" s="54">
        <f>ROUND((AF127-0.01),2)</f>
        <v>50.28</v>
      </c>
      <c r="AG128" s="55">
        <v>0</v>
      </c>
      <c r="AH128" s="92">
        <v>0</v>
      </c>
    </row>
    <row r="129" spans="1:37" customHeight="1" ht="15.75">
      <c r="AE129" s="17"/>
      <c r="AF129" s="54">
        <f>ROUND((AF128-0.01),2)</f>
        <v>50.27</v>
      </c>
      <c r="AG129" s="55">
        <v>0</v>
      </c>
      <c r="AH129" s="92">
        <v>0</v>
      </c>
    </row>
    <row r="130" spans="1:37" customHeight="1" ht="15.75">
      <c r="AE130" s="17"/>
      <c r="AF130" s="54">
        <f>ROUND((AF129-0.01),2)</f>
        <v>50.26</v>
      </c>
      <c r="AG130" s="55">
        <v>0</v>
      </c>
      <c r="AH130" s="92">
        <v>0</v>
      </c>
    </row>
    <row r="131" spans="1:37" customHeight="1" ht="15.75">
      <c r="AE131" s="17"/>
      <c r="AF131" s="54">
        <f>ROUND((AF130-0.01),2)</f>
        <v>50.25</v>
      </c>
      <c r="AG131" s="55">
        <v>0</v>
      </c>
      <c r="AH131" s="92">
        <v>0</v>
      </c>
    </row>
    <row r="132" spans="1:37" customHeight="1" ht="15.75">
      <c r="AE132" s="17"/>
      <c r="AF132" s="54">
        <f>ROUND((AF131-0.01),2)</f>
        <v>50.24</v>
      </c>
      <c r="AG132" s="55">
        <v>0</v>
      </c>
      <c r="AH132" s="92">
        <v>0</v>
      </c>
    </row>
    <row r="133" spans="1:37" customHeight="1" ht="15.75">
      <c r="AE133" s="17"/>
      <c r="AF133" s="54">
        <f>ROUND((AF132-0.01),2)</f>
        <v>50.23</v>
      </c>
      <c r="AG133" s="55">
        <v>0</v>
      </c>
      <c r="AH133" s="92">
        <v>0</v>
      </c>
    </row>
    <row r="134" spans="1:37" customHeight="1" ht="15.75">
      <c r="AE134" s="17"/>
      <c r="AF134" s="54">
        <f>ROUND((AF133-0.01),2)</f>
        <v>50.22</v>
      </c>
      <c r="AG134" s="55">
        <v>0</v>
      </c>
      <c r="AH134" s="92">
        <v>0</v>
      </c>
    </row>
    <row r="135" spans="1:37" customHeight="1" ht="15.75">
      <c r="AE135" s="17"/>
      <c r="AF135" s="54">
        <f>ROUND((AF134-0.01),2)</f>
        <v>50.21</v>
      </c>
      <c r="AG135" s="55">
        <v>0</v>
      </c>
      <c r="AH135" s="92">
        <v>0</v>
      </c>
    </row>
    <row r="136" spans="1:37" customHeight="1" ht="15.75">
      <c r="AE136" s="17"/>
      <c r="AF136" s="54">
        <f>ROUND((AF135-0.01),2)</f>
        <v>50.2</v>
      </c>
      <c r="AG136" s="55">
        <v>0</v>
      </c>
      <c r="AH136" s="92">
        <v>0</v>
      </c>
    </row>
    <row r="137" spans="1:37" customHeight="1" ht="15.75">
      <c r="AE137" s="17"/>
      <c r="AF137" s="54">
        <f>ROUND((AF136-0.01),2)</f>
        <v>50.19</v>
      </c>
      <c r="AG137" s="55">
        <v>0</v>
      </c>
      <c r="AH137" s="92">
        <v>0</v>
      </c>
    </row>
    <row r="138" spans="1:37" customHeight="1" ht="15.75">
      <c r="AE138" s="17"/>
      <c r="AF138" s="54">
        <f>ROUND((AF137-0.01),2)</f>
        <v>50.18</v>
      </c>
      <c r="AG138" s="55">
        <v>0</v>
      </c>
      <c r="AH138" s="92">
        <v>0</v>
      </c>
    </row>
    <row r="139" spans="1:37" customHeight="1" ht="15.75">
      <c r="AE139" s="17"/>
      <c r="AF139" s="54">
        <f>ROUND((AF138-0.01),2)</f>
        <v>50.17</v>
      </c>
      <c r="AG139" s="55">
        <v>0</v>
      </c>
      <c r="AH139" s="92">
        <v>0</v>
      </c>
    </row>
    <row r="140" spans="1:37" customHeight="1" ht="15.75">
      <c r="AE140" s="17"/>
      <c r="AF140" s="54">
        <f>ROUND((AF139-0.01),2)</f>
        <v>50.16</v>
      </c>
      <c r="AG140" s="55">
        <v>0</v>
      </c>
      <c r="AH140" s="92">
        <v>0</v>
      </c>
    </row>
    <row r="141" spans="1:37" customHeight="1" ht="15.75">
      <c r="AE141" s="17"/>
      <c r="AF141" s="54">
        <f>ROUND((AF140-0.01),2)</f>
        <v>50.15</v>
      </c>
      <c r="AG141" s="55">
        <v>0</v>
      </c>
      <c r="AH141" s="92">
        <v>0</v>
      </c>
    </row>
    <row r="142" spans="1:37" customHeight="1" ht="15.75">
      <c r="AE142" s="17"/>
      <c r="AF142" s="54">
        <f>ROUND((AF141-0.01),2)</f>
        <v>50.14</v>
      </c>
      <c r="AG142" s="55">
        <v>0</v>
      </c>
      <c r="AH142" s="92">
        <v>0</v>
      </c>
    </row>
    <row r="143" spans="1:37" customHeight="1" ht="15.75">
      <c r="AE143" s="17"/>
      <c r="AF143" s="54">
        <f>ROUND((AF142-0.01),2)</f>
        <v>50.13</v>
      </c>
      <c r="AG143" s="55">
        <v>0</v>
      </c>
      <c r="AH143" s="92">
        <v>0</v>
      </c>
    </row>
    <row r="144" spans="1:37" customHeight="1" ht="15.75">
      <c r="AE144" s="17"/>
      <c r="AF144" s="143">
        <f>ROUND((AF143-0.01),2)</f>
        <v>50.12</v>
      </c>
      <c r="AG144" s="144">
        <v>0</v>
      </c>
      <c r="AH144" s="92">
        <v>0</v>
      </c>
    </row>
    <row r="145" spans="1:37" customHeight="1" ht="15.75">
      <c r="AE145" s="17"/>
      <c r="AF145" s="143">
        <f>ROUND((AF144-0.01),2)</f>
        <v>50.11</v>
      </c>
      <c r="AG145" s="144">
        <v>0</v>
      </c>
      <c r="AH145" s="92">
        <v>0</v>
      </c>
    </row>
    <row r="146" spans="1:37" customHeight="1" ht="15.75">
      <c r="AE146" s="17"/>
      <c r="AF146" s="143">
        <f>ROUND((AF145-0.01),2)</f>
        <v>50.1</v>
      </c>
      <c r="AG146" s="144">
        <v>0</v>
      </c>
      <c r="AH146" s="92">
        <v>0</v>
      </c>
    </row>
    <row r="147" spans="1:37" customHeight="1" ht="15.75">
      <c r="AE147" s="17"/>
      <c r="AF147" s="143">
        <f>ROUND((AF146-0.01),2)</f>
        <v>50.09</v>
      </c>
      <c r="AG147" s="144">
        <v>0</v>
      </c>
      <c r="AH147" s="92">
        <v>0</v>
      </c>
    </row>
    <row r="148" spans="1:37" customHeight="1" ht="15.75">
      <c r="AE148" s="17"/>
      <c r="AF148" s="143">
        <f>ROUND((AF147-0.01),2)</f>
        <v>50.08</v>
      </c>
      <c r="AG148" s="144">
        <v>0</v>
      </c>
      <c r="AH148" s="92">
        <v>0</v>
      </c>
    </row>
    <row r="149" spans="1:37" customHeight="1" ht="15.75">
      <c r="AE149" s="17"/>
      <c r="AF149" s="143">
        <f>ROUND((AF148-0.01),2)</f>
        <v>50.07</v>
      </c>
      <c r="AG149" s="144">
        <v>0</v>
      </c>
      <c r="AH149" s="92">
        <v>0</v>
      </c>
    </row>
    <row r="150" spans="1:37" customHeight="1" ht="15.75">
      <c r="AE150" s="17"/>
      <c r="AF150" s="143">
        <f>ROUND((AF149-0.01),2)</f>
        <v>50.06</v>
      </c>
      <c r="AG150" s="144">
        <v>0</v>
      </c>
      <c r="AH150" s="92">
        <v>0</v>
      </c>
    </row>
    <row r="151" spans="1:37" customHeight="1" ht="15.75">
      <c r="AE151" s="17"/>
      <c r="AF151" s="143">
        <f>ROUND((AF150-0.01),2)</f>
        <v>50.05</v>
      </c>
      <c r="AG151" s="144">
        <v>0</v>
      </c>
      <c r="AH151" s="92">
        <f>MIN(AG151,$C$2)</f>
        <v>0</v>
      </c>
    </row>
    <row r="152" spans="1:37" customHeight="1" ht="15.75">
      <c r="AE152" s="17"/>
      <c r="AF152" s="143">
        <f>ROUND((AF151-0.01),2)</f>
        <v>50.04</v>
      </c>
      <c r="AG152" s="144">
        <f>1*$A$2/5</f>
        <v>55.444</v>
      </c>
      <c r="AH152" s="92">
        <f>MIN(AG152,$C$2)</f>
        <v>55.444</v>
      </c>
    </row>
    <row r="153" spans="1:37" customHeight="1" ht="15.75">
      <c r="AE153" s="17"/>
      <c r="AF153" s="143">
        <f>ROUND((AF152-0.01),2)</f>
        <v>50.03</v>
      </c>
      <c r="AG153" s="144">
        <f>2*$A$2/5</f>
        <v>110.888</v>
      </c>
      <c r="AH153" s="92">
        <f>MIN(AG153,$C$2)</f>
        <v>110.888</v>
      </c>
    </row>
    <row r="154" spans="1:37" customHeight="1" ht="15.75">
      <c r="AE154" s="17"/>
      <c r="AF154" s="143">
        <f>ROUND((AF153-0.01),2)</f>
        <v>50.02</v>
      </c>
      <c r="AG154" s="144">
        <f>3*$A$2/5</f>
        <v>166.332</v>
      </c>
      <c r="AH154" s="92">
        <f>MIN(AG154,$C$2)</f>
        <v>166.332</v>
      </c>
    </row>
    <row r="155" spans="1:37" customHeight="1" ht="15.75">
      <c r="AE155" s="17"/>
      <c r="AF155" s="143">
        <f>ROUND((AF154-0.01),2)</f>
        <v>50.01</v>
      </c>
      <c r="AG155" s="144">
        <f>4*$A$2/5</f>
        <v>221.776</v>
      </c>
      <c r="AH155" s="92">
        <f>MIN(AG155,$C$2)</f>
        <v>221.776</v>
      </c>
    </row>
    <row r="156" spans="1:37" customHeight="1" ht="15.75">
      <c r="AE156" s="17"/>
      <c r="AF156" s="143">
        <f>ROUND((AF155-0.01),2)</f>
        <v>50</v>
      </c>
      <c r="AG156" s="144">
        <f>5*$A$2/5</f>
        <v>277.22</v>
      </c>
      <c r="AH156" s="92">
        <f>MIN(AG156,$C$2)</f>
        <v>277.22</v>
      </c>
    </row>
    <row r="157" spans="1:37" customHeight="1" ht="15.75">
      <c r="AE157" s="17"/>
      <c r="AF157" s="143">
        <f>ROUND((AF156-0.01),2)</f>
        <v>49.99</v>
      </c>
      <c r="AG157" s="144">
        <f>50+15*$A$2/16</f>
        <v>309.89375</v>
      </c>
      <c r="AH157" s="92">
        <f>MIN(AG157,$C$2)</f>
        <v>309.89375</v>
      </c>
    </row>
    <row r="158" spans="1:37" customHeight="1" ht="15.75">
      <c r="AE158" s="17"/>
      <c r="AF158" s="143">
        <f>ROUND((AF157-0.01),2)</f>
        <v>49.98</v>
      </c>
      <c r="AG158" s="144">
        <f>100+14*$A$2/16</f>
        <v>342.5675</v>
      </c>
      <c r="AH158" s="92">
        <f>MIN(AG158,$C$2)</f>
        <v>342.5675</v>
      </c>
    </row>
    <row r="159" spans="1:37" customHeight="1" ht="15.75">
      <c r="AE159" s="17"/>
      <c r="AF159" s="143">
        <f>ROUND((AF158-0.01),2)</f>
        <v>49.97</v>
      </c>
      <c r="AG159" s="144">
        <f>150+13*$A$2/16</f>
        <v>375.24125</v>
      </c>
      <c r="AH159" s="92">
        <f>MIN(AG159,$C$2)</f>
        <v>375.24125</v>
      </c>
    </row>
    <row r="160" spans="1:37" customHeight="1" ht="15.75">
      <c r="AE160" s="17"/>
      <c r="AF160" s="143">
        <f>ROUND((AF159-0.01),2)</f>
        <v>49.96</v>
      </c>
      <c r="AG160" s="144">
        <f>200+12*$A$2/16</f>
        <v>407.915</v>
      </c>
      <c r="AH160" s="92">
        <f>MIN(AG160,$C$2)</f>
        <v>407.915</v>
      </c>
    </row>
    <row r="161" spans="1:37" customHeight="1" ht="15.75">
      <c r="AE161" s="17"/>
      <c r="AF161" s="143">
        <f>ROUND((AF160-0.01),2)</f>
        <v>49.95</v>
      </c>
      <c r="AG161" s="144">
        <f>250+11*$A$2/16</f>
        <v>440.58875</v>
      </c>
      <c r="AH161" s="92">
        <f>MIN(AG161,$C$2)</f>
        <v>440.58875</v>
      </c>
    </row>
    <row r="162" spans="1:37" customHeight="1" ht="15.75">
      <c r="AE162" s="17"/>
      <c r="AF162" s="143">
        <f>ROUND((AF161-0.01),2)</f>
        <v>49.94</v>
      </c>
      <c r="AG162" s="144">
        <f>300+10*$A$2/16</f>
        <v>473.2625</v>
      </c>
      <c r="AH162" s="92">
        <f>MIN(AG162,$C$2)</f>
        <v>473.2625</v>
      </c>
    </row>
    <row r="163" spans="1:37" customHeight="1" ht="15.75">
      <c r="AE163" s="17"/>
      <c r="AF163" s="143">
        <f>ROUND((AF162-0.01),2)</f>
        <v>49.93</v>
      </c>
      <c r="AG163" s="144">
        <f>350+9*$A$2/16</f>
        <v>505.93625</v>
      </c>
      <c r="AH163" s="92">
        <f>MIN(AG163,$C$2)</f>
        <v>505.93625</v>
      </c>
    </row>
    <row r="164" spans="1:37" customHeight="1" ht="15">
      <c r="AE164" s="17"/>
      <c r="AF164" s="143">
        <f>ROUND((AF163-0.01),2)</f>
        <v>49.92</v>
      </c>
      <c r="AG164" s="144">
        <f>400+8*$A$2/16</f>
        <v>538.61</v>
      </c>
      <c r="AH164" s="145">
        <f>MIN(AG164,$C$2)</f>
        <v>538.61</v>
      </c>
    </row>
    <row r="165" spans="1:37" customHeight="1" ht="15">
      <c r="AE165" s="17"/>
      <c r="AF165" s="143">
        <f>ROUND((AF164-0.01),2)</f>
        <v>49.91</v>
      </c>
      <c r="AG165" s="144">
        <f>450+7*$A$2/16</f>
        <v>571.2837500000001</v>
      </c>
      <c r="AH165" s="145">
        <f>MIN(AG165,$C$2)</f>
        <v>571.2837500000001</v>
      </c>
    </row>
    <row r="166" spans="1:37" customHeight="1" ht="15">
      <c r="AE166" s="17"/>
      <c r="AF166" s="143">
        <f>ROUND((AF165-0.01),2)</f>
        <v>49.9</v>
      </c>
      <c r="AG166" s="144">
        <f>500+6*$A$2/16</f>
        <v>603.9575</v>
      </c>
      <c r="AH166" s="145">
        <f>MIN(AG166,$C$2)</f>
        <v>603.9575</v>
      </c>
    </row>
    <row r="167" spans="1:37" customHeight="1" ht="15">
      <c r="AE167" s="17"/>
      <c r="AF167" s="143">
        <f>ROUND((AF166-0.01),2)</f>
        <v>49.89</v>
      </c>
      <c r="AG167" s="144">
        <f>550+5*$A$2/16</f>
        <v>636.63125</v>
      </c>
      <c r="AH167" s="145">
        <f>MIN(AG167,$C$2)</f>
        <v>636.63125</v>
      </c>
    </row>
    <row r="168" spans="1:37" customHeight="1" ht="15">
      <c r="AE168" s="17"/>
      <c r="AF168" s="143">
        <f>ROUND((AF167-0.01),2)</f>
        <v>49.88</v>
      </c>
      <c r="AG168" s="144">
        <f>600+4*$A$2/16</f>
        <v>669.3050000000001</v>
      </c>
      <c r="AH168" s="145">
        <f>MIN(AG168,$C$2)</f>
        <v>669.3050000000001</v>
      </c>
    </row>
    <row r="169" spans="1:37" customHeight="1" ht="15">
      <c r="AE169" s="17"/>
      <c r="AF169" s="143">
        <f>ROUND((AF168-0.01),2)</f>
        <v>49.87</v>
      </c>
      <c r="AG169" s="144">
        <f>650+3*$A$2/16</f>
        <v>701.97875</v>
      </c>
      <c r="AH169" s="145">
        <f>MIN(AG169,$C$2)</f>
        <v>701.97875</v>
      </c>
    </row>
    <row r="170" spans="1:37" customHeight="1" ht="15">
      <c r="AE170" s="17"/>
      <c r="AF170" s="143">
        <f>ROUND((AF169-0.01),2)</f>
        <v>49.86</v>
      </c>
      <c r="AG170" s="144">
        <f>700+2*$A$2/16</f>
        <v>734.6525</v>
      </c>
      <c r="AH170" s="145">
        <f>MIN(AG170,$C$2)</f>
        <v>734.6525</v>
      </c>
    </row>
    <row r="171" spans="1:37" customHeight="1" ht="15">
      <c r="AE171" s="17"/>
      <c r="AF171" s="143">
        <f>ROUND((AF170-0.01),2)</f>
        <v>49.85</v>
      </c>
      <c r="AG171" s="144">
        <f>750+1*$A$2/16</f>
        <v>767.32625</v>
      </c>
      <c r="AH171" s="145">
        <f>MIN(AG171,$C$2)</f>
        <v>767.32625</v>
      </c>
    </row>
    <row r="172" spans="1:37" customHeight="1" ht="15">
      <c r="AE172" s="17"/>
      <c r="AF172" s="143">
        <f>ROUND((AF171-0.01),2)</f>
        <v>49.84</v>
      </c>
      <c r="AG172" s="144">
        <v>800</v>
      </c>
      <c r="AH172" s="56">
        <f>$C$2</f>
        <v>800</v>
      </c>
    </row>
    <row r="173" spans="1:37" customHeight="1" ht="15">
      <c r="AE173" s="17"/>
      <c r="AF173" s="143">
        <f>ROUND((AF172-0.01),2)</f>
        <v>49.83</v>
      </c>
      <c r="AG173" s="144"/>
      <c r="AH173" s="145">
        <f>$C$2</f>
        <v>800</v>
      </c>
    </row>
    <row r="174" spans="1:37" customHeight="1" ht="15">
      <c r="AE174" s="17"/>
      <c r="AF174" s="143">
        <f>ROUND((AF173-0.01),2)</f>
        <v>49.82</v>
      </c>
      <c r="AG174" s="144"/>
      <c r="AH174" s="145">
        <f>$C$2</f>
        <v>800</v>
      </c>
    </row>
    <row r="175" spans="1:37" customHeight="1" ht="15">
      <c r="AE175" s="17"/>
      <c r="AF175" s="143">
        <f>ROUND((AF174-0.01),2)</f>
        <v>49.81</v>
      </c>
      <c r="AG175" s="144"/>
      <c r="AH175" s="145">
        <f>$C$2</f>
        <v>800</v>
      </c>
    </row>
    <row r="176" spans="1:37" customHeight="1" ht="15">
      <c r="AE176" s="17"/>
      <c r="AF176" s="143">
        <f>ROUND((AF175-0.01),2)</f>
        <v>49.8</v>
      </c>
      <c r="AG176" s="144"/>
      <c r="AH176" s="145">
        <f>$C$2</f>
        <v>800</v>
      </c>
    </row>
    <row r="177" spans="1:37" customHeight="1" ht="15">
      <c r="AE177" s="17"/>
      <c r="AF177" s="143">
        <f>ROUND((AF176-0.01),2)</f>
        <v>49.79</v>
      </c>
      <c r="AG177" s="144"/>
      <c r="AH177" s="145">
        <f>$C$2</f>
        <v>800</v>
      </c>
    </row>
    <row r="178" spans="1:37" customHeight="1" ht="15">
      <c r="AE178" s="17"/>
      <c r="AF178" s="143">
        <f>ROUND((AF177-0.01),2)</f>
        <v>49.78</v>
      </c>
      <c r="AG178" s="144"/>
      <c r="AH178" s="145">
        <f>$C$2</f>
        <v>800</v>
      </c>
    </row>
    <row r="179" spans="1:37" customHeight="1" ht="15">
      <c r="AE179" s="17"/>
      <c r="AF179" s="143">
        <f>ROUND((AF178-0.01),2)</f>
        <v>49.77</v>
      </c>
      <c r="AG179" s="144"/>
      <c r="AH179" s="145">
        <f>$C$2</f>
        <v>800</v>
      </c>
    </row>
    <row r="180" spans="1:37" customHeight="1" ht="15">
      <c r="AE180" s="17"/>
      <c r="AF180" s="143">
        <f>ROUND((AF179-0.01),2)</f>
        <v>49.76</v>
      </c>
      <c r="AG180" s="144"/>
      <c r="AH180" s="145">
        <f>$C$2</f>
        <v>800</v>
      </c>
    </row>
    <row r="181" spans="1:37" customHeight="1" ht="15">
      <c r="AE181" s="17"/>
      <c r="AF181" s="143">
        <f>ROUND((AF180-0.01),2)</f>
        <v>49.75</v>
      </c>
      <c r="AG181" s="144"/>
      <c r="AH181" s="145">
        <f>$C$2</f>
        <v>800</v>
      </c>
    </row>
    <row r="182" spans="1:37" customHeight="1" ht="15">
      <c r="AE182" s="17"/>
      <c r="AF182" s="143">
        <f>ROUND((AF181-0.01),2)</f>
        <v>49.74</v>
      </c>
      <c r="AG182" s="144"/>
      <c r="AH182" s="145">
        <f>$C$2</f>
        <v>800</v>
      </c>
    </row>
    <row r="183" spans="1:37" customHeight="1" ht="15">
      <c r="AE183" s="17"/>
      <c r="AF183" s="143">
        <f>ROUND((AF182-0.01),2)</f>
        <v>49.73</v>
      </c>
      <c r="AG183" s="144"/>
      <c r="AH183" s="145">
        <f>$C$2</f>
        <v>800</v>
      </c>
    </row>
    <row r="184" spans="1:37" customHeight="1" ht="15">
      <c r="AE184" s="17"/>
      <c r="AF184" s="143">
        <f>ROUND((AF183-0.01),2)</f>
        <v>49.72</v>
      </c>
      <c r="AG184" s="144"/>
      <c r="AH184" s="145">
        <f>$C$2</f>
        <v>800</v>
      </c>
    </row>
    <row r="185" spans="1:37" customHeight="1" ht="15">
      <c r="AE185" s="17"/>
      <c r="AF185" s="143">
        <f>ROUND((AF184-0.01),2)</f>
        <v>49.71</v>
      </c>
      <c r="AG185" s="144"/>
      <c r="AH185" s="145">
        <f>$C$2</f>
        <v>800</v>
      </c>
    </row>
    <row r="186" spans="1:37" customHeight="1" ht="15">
      <c r="AE186" s="17"/>
      <c r="AF186" s="143">
        <f>ROUND((AF185-0.01),2)</f>
        <v>49.7</v>
      </c>
      <c r="AG186" s="144"/>
      <c r="AH186" s="145">
        <f>$C$2</f>
        <v>800</v>
      </c>
    </row>
    <row r="187" spans="1:37" customHeight="1" ht="15">
      <c r="AE187" s="17"/>
      <c r="AF187" s="143">
        <f>ROUND((AF186-0.01),2)</f>
        <v>49.69</v>
      </c>
      <c r="AG187" s="144"/>
      <c r="AH187" s="145">
        <f>$C$2</f>
        <v>800</v>
      </c>
    </row>
    <row r="188" spans="1:37" customHeight="1" ht="15">
      <c r="AE188" s="17"/>
      <c r="AF188" s="143">
        <f>ROUND((AF187-0.01),2)</f>
        <v>49.68</v>
      </c>
      <c r="AG188" s="144"/>
      <c r="AH188" s="145">
        <f>$C$2</f>
        <v>800</v>
      </c>
    </row>
    <row r="189" spans="1:37" customHeight="1" ht="15">
      <c r="AE189" s="17"/>
      <c r="AF189" s="143">
        <f>ROUND((AF188-0.01),2)</f>
        <v>49.67</v>
      </c>
      <c r="AG189" s="144"/>
      <c r="AH189" s="145">
        <f>$C$2</f>
        <v>800</v>
      </c>
    </row>
    <row r="190" spans="1:37" customHeight="1" ht="15">
      <c r="AE190" s="17"/>
      <c r="AF190" s="143">
        <f>ROUND((AF189-0.01),2)</f>
        <v>49.66</v>
      </c>
      <c r="AG190" s="144"/>
      <c r="AH190" s="145">
        <f>$C$2</f>
        <v>800</v>
      </c>
    </row>
    <row r="191" spans="1:37" customHeight="1" ht="15">
      <c r="AE191" s="17"/>
      <c r="AF191" s="143">
        <f>ROUND((AF190-0.01),2)</f>
        <v>49.65</v>
      </c>
      <c r="AG191" s="144"/>
      <c r="AH191" s="145">
        <f>$C$2</f>
        <v>800</v>
      </c>
    </row>
    <row r="192" spans="1:37" customHeight="1" ht="15">
      <c r="AE192" s="17"/>
      <c r="AF192" s="143">
        <f>ROUND((AF191-0.01),2)</f>
        <v>49.64</v>
      </c>
      <c r="AG192" s="144"/>
      <c r="AH192" s="145">
        <f>$C$2</f>
        <v>800</v>
      </c>
    </row>
    <row r="193" spans="1:37" customHeight="1" ht="15">
      <c r="AE193" s="17"/>
      <c r="AF193" s="143">
        <f>ROUND((AF192-0.01),2)</f>
        <v>49.63</v>
      </c>
      <c r="AG193" s="144"/>
      <c r="AH193" s="145">
        <f>$C$2</f>
        <v>800</v>
      </c>
    </row>
    <row r="194" spans="1:37" customHeight="1" ht="15">
      <c r="AE194" s="17"/>
      <c r="AF194" s="143">
        <f>ROUND((AF193-0.01),2)</f>
        <v>49.62</v>
      </c>
      <c r="AG194" s="144"/>
      <c r="AH194" s="145">
        <f>$C$2</f>
        <v>800</v>
      </c>
    </row>
    <row r="195" spans="1:37" customHeight="1" ht="15">
      <c r="AE195" s="17"/>
      <c r="AF195" s="143">
        <f>ROUND((AF194-0.01),2)</f>
        <v>49.61</v>
      </c>
      <c r="AG195" s="144"/>
      <c r="AH195" s="145">
        <f>$C$2</f>
        <v>800</v>
      </c>
    </row>
    <row r="196" spans="1:37" customHeight="1" ht="15">
      <c r="AE196" s="17"/>
      <c r="AF196" s="143">
        <f>ROUND((AF195-0.01),2)</f>
        <v>49.6</v>
      </c>
      <c r="AG196" s="144"/>
      <c r="AH196" s="145">
        <f>$C$2</f>
        <v>800</v>
      </c>
    </row>
    <row r="197" spans="1:37" customHeight="1" ht="15">
      <c r="AE197" s="17"/>
      <c r="AF197" s="143">
        <f>ROUND((AF196-0.01),2)</f>
        <v>49.59</v>
      </c>
      <c r="AG197" s="144"/>
      <c r="AH197" s="145">
        <f>$C$2</f>
        <v>800</v>
      </c>
    </row>
    <row r="198" spans="1:37" customHeight="1" ht="15">
      <c r="AE198" s="17"/>
      <c r="AF198" s="143">
        <f>ROUND((AF197-0.01),2)</f>
        <v>49.58</v>
      </c>
      <c r="AG198" s="144"/>
      <c r="AH198" s="145">
        <f>$C$2</f>
        <v>800</v>
      </c>
    </row>
    <row r="199" spans="1:37" customHeight="1" ht="15">
      <c r="AE199" s="17"/>
      <c r="AF199" s="143">
        <f>ROUND((AF198-0.01),2)</f>
        <v>49.57</v>
      </c>
      <c r="AG199" s="144"/>
      <c r="AH199" s="145">
        <f>$C$2</f>
        <v>800</v>
      </c>
    </row>
    <row r="200" spans="1:37" customHeight="1" ht="15">
      <c r="AE200" s="17"/>
      <c r="AF200" s="143">
        <f>ROUND((AF199-0.01),2)</f>
        <v>49.56</v>
      </c>
      <c r="AG200" s="144"/>
      <c r="AH200" s="145">
        <f>$C$2</f>
        <v>800</v>
      </c>
    </row>
    <row r="201" spans="1:37" customHeight="1" ht="15">
      <c r="AE201" s="17"/>
      <c r="AF201" s="143">
        <f>ROUND((AF200-0.01),2)</f>
        <v>49.55</v>
      </c>
      <c r="AG201" s="144"/>
      <c r="AH201" s="145">
        <f>$C$2</f>
        <v>800</v>
      </c>
    </row>
    <row r="202" spans="1:37" customHeight="1" ht="15">
      <c r="AE202" s="17"/>
      <c r="AF202" s="143">
        <f>ROUND((AF201-0.01),2)</f>
        <v>49.54</v>
      </c>
      <c r="AG202" s="144"/>
      <c r="AH202" s="145">
        <f>$C$2</f>
        <v>800</v>
      </c>
    </row>
    <row r="203" spans="1:37" customHeight="1" ht="15">
      <c r="AE203" s="17"/>
      <c r="AF203" s="143">
        <f>ROUND((AF202-0.01),2)</f>
        <v>49.53</v>
      </c>
      <c r="AG203" s="144"/>
      <c r="AH203" s="145">
        <f>$C$2</f>
        <v>800</v>
      </c>
    </row>
    <row r="204" spans="1:37" customHeight="1" ht="15">
      <c r="AE204" s="17"/>
      <c r="AF204" s="143">
        <f>ROUND((AF203-0.01),2)</f>
        <v>49.52</v>
      </c>
      <c r="AG204" s="144"/>
      <c r="AH204" s="145">
        <f>$C$2</f>
        <v>800</v>
      </c>
    </row>
    <row r="205" spans="1:37" customHeight="1" ht="15">
      <c r="AE205" s="17"/>
      <c r="AF205" s="143">
        <f>ROUND((AF204-0.01),2)</f>
        <v>49.51</v>
      </c>
      <c r="AG205" s="144"/>
      <c r="AH205" s="145">
        <f>$C$2</f>
        <v>800</v>
      </c>
    </row>
    <row r="206" spans="1:37" customHeight="1" ht="15">
      <c r="AE206" s="17"/>
      <c r="AF206" s="143">
        <f>ROUND((AF205-0.01),2)</f>
        <v>49.5</v>
      </c>
      <c r="AG206" s="144"/>
      <c r="AH206" s="145">
        <f>$C$2</f>
        <v>800</v>
      </c>
    </row>
    <row r="207" spans="1:37" customHeight="1" ht="15">
      <c r="AE207" s="17"/>
      <c r="AF207" s="143">
        <f>ROUND((AF206-0.01),2)</f>
        <v>49.49</v>
      </c>
      <c r="AG207" s="144"/>
      <c r="AH207" s="145">
        <f>$C$2</f>
        <v>800</v>
      </c>
    </row>
    <row r="208" spans="1:37" customHeight="1" ht="15">
      <c r="AE208" s="17"/>
      <c r="AF208" s="143">
        <f>ROUND((AF207-0.01),2)</f>
        <v>49.48</v>
      </c>
      <c r="AG208" s="144"/>
      <c r="AH208" s="145">
        <f>$C$2</f>
        <v>800</v>
      </c>
    </row>
    <row r="209" spans="1:37" customHeight="1" ht="15">
      <c r="AE209" s="17"/>
      <c r="AF209" s="143">
        <f>ROUND((AF208-0.01),2)</f>
        <v>49.47</v>
      </c>
      <c r="AG209" s="144"/>
      <c r="AH209" s="145">
        <f>$C$2</f>
        <v>800</v>
      </c>
    </row>
    <row r="210" spans="1:37" customHeight="1" ht="15">
      <c r="AE210" s="17"/>
      <c r="AF210" s="143">
        <f>ROUND((AF209-0.01),2)</f>
        <v>49.46</v>
      </c>
      <c r="AG210" s="144"/>
      <c r="AH210" s="145">
        <f>$C$2</f>
        <v>800</v>
      </c>
    </row>
    <row r="211" spans="1:37" customHeight="1" ht="15">
      <c r="AE211" s="17"/>
      <c r="AF211" s="143">
        <f>ROUND((AF210-0.01),2)</f>
        <v>49.45</v>
      </c>
      <c r="AG211" s="144"/>
      <c r="AH211" s="145">
        <f>$C$2</f>
        <v>800</v>
      </c>
    </row>
    <row r="212" spans="1:37" customHeight="1" ht="15">
      <c r="AE212" s="17"/>
      <c r="AF212" s="143">
        <f>ROUND((AF211-0.01),2)</f>
        <v>49.44</v>
      </c>
      <c r="AG212" s="144"/>
      <c r="AH212" s="145">
        <f>$C$2</f>
        <v>800</v>
      </c>
    </row>
    <row r="213" spans="1:37" customHeight="1" ht="15">
      <c r="AE213" s="17"/>
      <c r="AF213" s="143">
        <f>ROUND((AF212-0.01),2)</f>
        <v>49.43</v>
      </c>
      <c r="AG213" s="144"/>
      <c r="AH213" s="145">
        <f>$C$2</f>
        <v>800</v>
      </c>
    </row>
    <row r="214" spans="1:37" customHeight="1" ht="15">
      <c r="AE214" s="17"/>
      <c r="AF214" s="143">
        <f>ROUND((AF213-0.01),2)</f>
        <v>49.42</v>
      </c>
      <c r="AG214" s="144"/>
      <c r="AH214" s="145">
        <f>$C$2</f>
        <v>800</v>
      </c>
    </row>
    <row r="215" spans="1:37" customHeight="1" ht="15">
      <c r="AE215" s="17"/>
      <c r="AF215" s="143">
        <f>ROUND((AF214-0.01),2)</f>
        <v>49.41</v>
      </c>
      <c r="AG215" s="144"/>
      <c r="AH215" s="145">
        <f>$C$2</f>
        <v>800</v>
      </c>
    </row>
    <row r="216" spans="1:37" customHeight="1" ht="15">
      <c r="AE216" s="17"/>
      <c r="AF216" s="143">
        <f>ROUND((AF215-0.01),2)</f>
        <v>49.4</v>
      </c>
      <c r="AG216" s="144"/>
      <c r="AH216" s="145">
        <f>$C$2</f>
        <v>800</v>
      </c>
    </row>
    <row r="217" spans="1:37" customHeight="1" ht="15">
      <c r="AE217" s="17"/>
      <c r="AF217" s="143">
        <f>ROUND((AF216-0.01),2)</f>
        <v>49.39</v>
      </c>
      <c r="AG217" s="144"/>
      <c r="AH217" s="145">
        <f>$C$2</f>
        <v>800</v>
      </c>
    </row>
    <row r="218" spans="1:37" customHeight="1" ht="15">
      <c r="AE218" s="17"/>
      <c r="AF218" s="143">
        <f>ROUND((AF217-0.01),2)</f>
        <v>49.38</v>
      </c>
      <c r="AG218" s="144"/>
      <c r="AH218" s="145">
        <f>$C$2</f>
        <v>800</v>
      </c>
    </row>
    <row r="219" spans="1:37" customHeight="1" ht="15">
      <c r="AE219" s="17"/>
      <c r="AF219" s="143">
        <f>ROUND((AF218-0.01),2)</f>
        <v>49.37</v>
      </c>
      <c r="AG219" s="144"/>
      <c r="AH219" s="145">
        <f>$C$2</f>
        <v>800</v>
      </c>
    </row>
    <row r="220" spans="1:37" customHeight="1" ht="15">
      <c r="AE220" s="17"/>
      <c r="AF220" s="143">
        <f>ROUND((AF219-0.01),2)</f>
        <v>49.36</v>
      </c>
      <c r="AG220" s="144"/>
      <c r="AH220" s="145">
        <f>$C$2</f>
        <v>800</v>
      </c>
    </row>
    <row r="221" spans="1:37" customHeight="1" ht="15">
      <c r="AE221" s="17"/>
      <c r="AF221" s="143">
        <f>ROUND((AF220-0.01),2)</f>
        <v>49.35</v>
      </c>
      <c r="AG221" s="144"/>
      <c r="AH221" s="145">
        <f>$C$2</f>
        <v>800</v>
      </c>
    </row>
    <row r="222" spans="1:37" customHeight="1" ht="15">
      <c r="AE222" s="17"/>
      <c r="AF222" s="143">
        <f>ROUND((AF221-0.01),2)</f>
        <v>49.34</v>
      </c>
      <c r="AG222" s="144"/>
      <c r="AH222" s="145">
        <f>$C$2</f>
        <v>800</v>
      </c>
    </row>
    <row r="223" spans="1:37" customHeight="1" ht="15">
      <c r="AE223" s="17"/>
      <c r="AF223" s="143">
        <f>ROUND((AF222-0.01),2)</f>
        <v>49.33</v>
      </c>
      <c r="AG223" s="144"/>
      <c r="AH223" s="145">
        <f>$C$2</f>
        <v>800</v>
      </c>
    </row>
    <row r="224" spans="1:37" customHeight="1" ht="15">
      <c r="AE224" s="17"/>
      <c r="AF224" s="143">
        <f>ROUND((AF223-0.01),2)</f>
        <v>49.32</v>
      </c>
      <c r="AG224" s="144"/>
      <c r="AH224" s="145">
        <f>$C$2</f>
        <v>800</v>
      </c>
    </row>
    <row r="225" spans="1:37" customHeight="1" ht="15">
      <c r="AE225" s="17"/>
      <c r="AF225" s="143">
        <f>ROUND((AF224-0.01),2)</f>
        <v>49.31</v>
      </c>
      <c r="AG225" s="144"/>
      <c r="AH225" s="145">
        <f>$C$2</f>
        <v>800</v>
      </c>
    </row>
    <row r="226" spans="1:37" customHeight="1" ht="15">
      <c r="AE226" s="17"/>
      <c r="AF226" s="143">
        <f>ROUND((AF225-0.01),2)</f>
        <v>49.3</v>
      </c>
      <c r="AG226" s="144"/>
      <c r="AH226" s="145">
        <f>$C$2</f>
        <v>800</v>
      </c>
    </row>
    <row r="227" spans="1:37" customHeight="1" ht="15">
      <c r="AE227" s="17"/>
      <c r="AF227" s="143">
        <f>ROUND((AF226-0.01),2)</f>
        <v>49.29</v>
      </c>
      <c r="AG227" s="144"/>
      <c r="AH227" s="145">
        <f>$C$2</f>
        <v>800</v>
      </c>
    </row>
    <row r="228" spans="1:37" customHeight="1" ht="15">
      <c r="AE228" s="17"/>
      <c r="AF228" s="143">
        <f>ROUND((AF227-0.01),2)</f>
        <v>49.28</v>
      </c>
      <c r="AG228" s="144"/>
      <c r="AH228" s="145">
        <f>$C$2</f>
        <v>800</v>
      </c>
    </row>
    <row r="229" spans="1:37" customHeight="1" ht="15">
      <c r="AE229" s="17"/>
      <c r="AF229" s="143">
        <f>ROUND((AF228-0.01),2)</f>
        <v>49.27</v>
      </c>
      <c r="AG229" s="144"/>
      <c r="AH229" s="145">
        <f>$C$2</f>
        <v>800</v>
      </c>
    </row>
    <row r="230" spans="1:37" customHeight="1" ht="15">
      <c r="AE230" s="17"/>
      <c r="AF230" s="143">
        <f>ROUND((AF229-0.01),2)</f>
        <v>49.26</v>
      </c>
      <c r="AG230" s="144"/>
      <c r="AH230" s="145">
        <f>$C$2</f>
        <v>800</v>
      </c>
    </row>
    <row r="231" spans="1:37" customHeight="1" ht="15">
      <c r="AE231" s="17"/>
      <c r="AF231" s="143">
        <f>ROUND((AF230-0.01),2)</f>
        <v>49.25</v>
      </c>
      <c r="AG231" s="144"/>
      <c r="AH231" s="145">
        <f>$C$2</f>
        <v>800</v>
      </c>
    </row>
    <row r="232" spans="1:37" customHeight="1" ht="15">
      <c r="AE232" s="17"/>
      <c r="AF232" s="143">
        <f>ROUND((AF231-0.01),2)</f>
        <v>49.24</v>
      </c>
      <c r="AG232" s="144"/>
      <c r="AH232" s="145">
        <f>$C$2</f>
        <v>800</v>
      </c>
    </row>
    <row r="233" spans="1:37" customHeight="1" ht="15">
      <c r="AE233" s="17"/>
      <c r="AF233" s="143">
        <f>ROUND((AF232-0.01),2)</f>
        <v>49.23</v>
      </c>
      <c r="AG233" s="144"/>
      <c r="AH233" s="145">
        <f>$C$2</f>
        <v>800</v>
      </c>
    </row>
    <row r="234" spans="1:37" customHeight="1" ht="15">
      <c r="AE234" s="17"/>
      <c r="AF234" s="143">
        <f>ROUND((AF233-0.01),2)</f>
        <v>49.22</v>
      </c>
      <c r="AG234" s="144"/>
      <c r="AH234" s="145">
        <f>$C$2</f>
        <v>800</v>
      </c>
    </row>
    <row r="235" spans="1:37" customHeight="1" ht="15">
      <c r="AE235" s="17"/>
      <c r="AF235" s="143">
        <f>ROUND((AF234-0.01),2)</f>
        <v>49.21</v>
      </c>
      <c r="AG235" s="144"/>
      <c r="AH235" s="145">
        <f>$C$2</f>
        <v>800</v>
      </c>
    </row>
    <row r="236" spans="1:37" customHeight="1" ht="15">
      <c r="AE236" s="17"/>
      <c r="AF236" s="143">
        <f>ROUND((AF235-0.01),2)</f>
        <v>49.2</v>
      </c>
      <c r="AG236" s="144"/>
      <c r="AH236" s="145">
        <f>$C$2</f>
        <v>800</v>
      </c>
    </row>
    <row r="237" spans="1:37" customHeight="1" ht="15">
      <c r="AE237" s="17"/>
      <c r="AF237" s="143">
        <f>ROUND((AF236-0.01),2)</f>
        <v>49.19</v>
      </c>
      <c r="AG237" s="144"/>
      <c r="AH237" s="145">
        <f>$C$2</f>
        <v>800</v>
      </c>
    </row>
    <row r="238" spans="1:37" customHeight="1" ht="15">
      <c r="AE238" s="17"/>
      <c r="AF238" s="143">
        <f>ROUND((AF237-0.01),2)</f>
        <v>49.18</v>
      </c>
      <c r="AG238" s="144"/>
      <c r="AH238" s="145">
        <f>$C$2</f>
        <v>800</v>
      </c>
    </row>
    <row r="239" spans="1:37" customHeight="1" ht="15">
      <c r="AE239" s="17"/>
      <c r="AF239" s="143">
        <f>ROUND((AF238-0.01),2)</f>
        <v>49.17</v>
      </c>
      <c r="AG239" s="144"/>
      <c r="AH239" s="145">
        <f>$C$2</f>
        <v>800</v>
      </c>
    </row>
    <row r="240" spans="1:37" customHeight="1" ht="15">
      <c r="AE240" s="17"/>
      <c r="AF240" s="143">
        <f>ROUND((AF239-0.01),2)</f>
        <v>49.16</v>
      </c>
      <c r="AG240" s="144"/>
      <c r="AH240" s="145">
        <f>$C$2</f>
        <v>800</v>
      </c>
    </row>
    <row r="241" spans="1:37" customHeight="1" ht="15">
      <c r="AE241" s="17"/>
      <c r="AF241" s="143">
        <f>ROUND((AF240-0.01),2)</f>
        <v>49.15</v>
      </c>
      <c r="AG241" s="144"/>
      <c r="AH241" s="145">
        <f>$C$2</f>
        <v>800</v>
      </c>
    </row>
    <row r="242" spans="1:37" customHeight="1" ht="15">
      <c r="AE242" s="17"/>
      <c r="AF242" s="143">
        <f>ROUND((AF241-0.01),2)</f>
        <v>49.14</v>
      </c>
      <c r="AG242" s="144"/>
      <c r="AH242" s="145">
        <f>$C$2</f>
        <v>800</v>
      </c>
    </row>
    <row r="243" spans="1:37" customHeight="1" ht="15">
      <c r="AE243" s="17"/>
      <c r="AF243" s="143">
        <f>ROUND((AF242-0.01),2)</f>
        <v>49.13</v>
      </c>
      <c r="AG243" s="144"/>
      <c r="AH243" s="145">
        <f>$C$2</f>
        <v>800</v>
      </c>
    </row>
    <row r="244" spans="1:37" customHeight="1" ht="15">
      <c r="AE244" s="17"/>
      <c r="AF244" s="143">
        <f>ROUND((AF243-0.01),2)</f>
        <v>49.12</v>
      </c>
      <c r="AG244" s="144"/>
      <c r="AH244" s="145">
        <f>$C$2</f>
        <v>800</v>
      </c>
    </row>
    <row r="245" spans="1:37" customHeight="1" ht="15">
      <c r="AE245" s="17"/>
      <c r="AF245" s="143">
        <f>ROUND((AF244-0.01),2)</f>
        <v>49.11</v>
      </c>
      <c r="AG245" s="144"/>
      <c r="AH245" s="145">
        <f>$C$2</f>
        <v>800</v>
      </c>
    </row>
    <row r="246" spans="1:37" customHeight="1" ht="15">
      <c r="AE246" s="17"/>
      <c r="AF246" s="143">
        <f>ROUND((AF245-0.01),2)</f>
        <v>49.1</v>
      </c>
      <c r="AG246" s="144"/>
      <c r="AH246" s="145">
        <f>$C$2</f>
        <v>800</v>
      </c>
    </row>
    <row r="247" spans="1:37" customHeight="1" ht="15">
      <c r="AE247" s="17"/>
      <c r="AF247" s="143">
        <f>ROUND((AF246-0.01),2)</f>
        <v>49.09</v>
      </c>
      <c r="AG247" s="144"/>
      <c r="AH247" s="145">
        <f>$C$2</f>
        <v>800</v>
      </c>
    </row>
    <row r="248" spans="1:37" customHeight="1" ht="15">
      <c r="AE248" s="17"/>
      <c r="AF248" s="143">
        <f>ROUND((AF247-0.01),2)</f>
        <v>49.08</v>
      </c>
      <c r="AG248" s="144"/>
      <c r="AH248" s="145">
        <f>$C$2</f>
        <v>800</v>
      </c>
    </row>
    <row r="249" spans="1:37" customHeight="1" ht="15">
      <c r="AE249" s="17"/>
      <c r="AF249" s="143">
        <f>ROUND((AF248-0.01),2)</f>
        <v>49.07</v>
      </c>
      <c r="AG249" s="144"/>
      <c r="AH249" s="145">
        <f>$C$2</f>
        <v>800</v>
      </c>
    </row>
    <row r="250" spans="1:37" customHeight="1" ht="15">
      <c r="AE250" s="17"/>
      <c r="AF250" s="143">
        <f>ROUND((AF249-0.01),2)</f>
        <v>49.06</v>
      </c>
      <c r="AG250" s="144"/>
      <c r="AH250" s="145">
        <f>$C$2</f>
        <v>800</v>
      </c>
    </row>
    <row r="251" spans="1:37" customHeight="1" ht="15">
      <c r="AE251" s="17"/>
      <c r="AF251" s="143">
        <f>ROUND((AF250-0.01),2)</f>
        <v>49.05</v>
      </c>
      <c r="AG251" s="144"/>
      <c r="AH251" s="145">
        <f>$C$2</f>
        <v>800</v>
      </c>
    </row>
    <row r="252" spans="1:37" customHeight="1" ht="15">
      <c r="AE252" s="17"/>
      <c r="AF252" s="143">
        <f>ROUND((AF251-0.01),2)</f>
        <v>49.04</v>
      </c>
      <c r="AG252" s="144"/>
      <c r="AH252" s="145">
        <f>$C$2</f>
        <v>800</v>
      </c>
    </row>
    <row r="253" spans="1:37" customHeight="1" ht="15">
      <c r="AE253" s="17"/>
      <c r="AF253" s="143">
        <f>ROUND((AF252-0.01),2)</f>
        <v>49.03</v>
      </c>
      <c r="AG253" s="144"/>
      <c r="AH253" s="145">
        <f>$C$2</f>
        <v>800</v>
      </c>
    </row>
    <row r="254" spans="1:37" customHeight="1" ht="15">
      <c r="AE254" s="17"/>
      <c r="AF254" s="143">
        <f>ROUND((AF253-0.01),2)</f>
        <v>49.02</v>
      </c>
      <c r="AG254" s="144"/>
      <c r="AH254" s="145">
        <f>$C$2</f>
        <v>800</v>
      </c>
    </row>
    <row r="255" spans="1:37" customHeight="1" ht="15">
      <c r="AE255" s="17"/>
      <c r="AF255" s="143">
        <f>ROUND((AF254-0.01),2)</f>
        <v>49.01</v>
      </c>
      <c r="AG255" s="144"/>
      <c r="AH255" s="145">
        <f>$C$2</f>
        <v>800</v>
      </c>
    </row>
    <row r="256" spans="1:37" customHeight="1" ht="15">
      <c r="AE256" s="17"/>
      <c r="AF256" s="143">
        <f>ROUND((AF255-0.01),2)</f>
        <v>49</v>
      </c>
      <c r="AG256" s="144"/>
      <c r="AH256" s="145">
        <f>$C$2</f>
        <v>800</v>
      </c>
    </row>
    <row r="257" spans="1:37" customHeight="1" ht="15">
      <c r="AE257" s="17"/>
      <c r="AF257" s="143">
        <f>ROUND((AF256-0.01),2)</f>
        <v>48.99</v>
      </c>
      <c r="AG257" s="144"/>
      <c r="AH257" s="145">
        <f>$C$2</f>
        <v>800</v>
      </c>
    </row>
    <row r="258" spans="1:37" customHeight="1" ht="15">
      <c r="AE258" s="17"/>
      <c r="AF258" s="143">
        <f>ROUND((AF257-0.01),2)</f>
        <v>48.98</v>
      </c>
      <c r="AG258" s="144"/>
      <c r="AH258" s="145">
        <f>$C$2</f>
        <v>800</v>
      </c>
    </row>
    <row r="259" spans="1:37" customHeight="1" ht="15">
      <c r="AE259" s="17"/>
      <c r="AF259" s="143">
        <f>ROUND((AF258-0.01),2)</f>
        <v>48.97</v>
      </c>
      <c r="AG259" s="144"/>
      <c r="AH259" s="145">
        <f>$C$2</f>
        <v>800</v>
      </c>
    </row>
    <row r="260" spans="1:37" customHeight="1" ht="15">
      <c r="AE260" s="17"/>
      <c r="AF260" s="143">
        <f>ROUND((AF259-0.01),2)</f>
        <v>48.96</v>
      </c>
      <c r="AG260" s="144"/>
      <c r="AH260" s="145">
        <f>$C$2</f>
        <v>800</v>
      </c>
    </row>
    <row r="261" spans="1:37" customHeight="1" ht="15">
      <c r="AE261" s="17"/>
      <c r="AF261" s="143">
        <f>ROUND((AF260-0.01),2)</f>
        <v>48.95</v>
      </c>
      <c r="AG261" s="144"/>
      <c r="AH261" s="145">
        <f>$C$2</f>
        <v>800</v>
      </c>
    </row>
    <row r="262" spans="1:37" customHeight="1" ht="15">
      <c r="AE262" s="17"/>
      <c r="AF262" s="143">
        <f>ROUND((AF261-0.01),2)</f>
        <v>48.94</v>
      </c>
      <c r="AG262" s="144"/>
      <c r="AH262" s="145">
        <f>$C$2</f>
        <v>800</v>
      </c>
    </row>
    <row r="263" spans="1:37" customHeight="1" ht="15">
      <c r="AE263" s="17"/>
      <c r="AF263" s="143">
        <f>ROUND((AF262-0.01),2)</f>
        <v>48.93</v>
      </c>
      <c r="AG263" s="144"/>
      <c r="AH263" s="145">
        <f>$C$2</f>
        <v>800</v>
      </c>
    </row>
    <row r="264" spans="1:37" customHeight="1" ht="15">
      <c r="AE264" s="17"/>
      <c r="AF264" s="143">
        <f>ROUND((AF263-0.01),2)</f>
        <v>48.92</v>
      </c>
      <c r="AG264" s="144"/>
      <c r="AH264" s="145">
        <f>$C$2</f>
        <v>800</v>
      </c>
    </row>
    <row r="265" spans="1:37" customHeight="1" ht="15">
      <c r="AE265" s="17"/>
      <c r="AF265" s="143">
        <f>ROUND((AF264-0.01),2)</f>
        <v>48.91</v>
      </c>
      <c r="AG265" s="144"/>
      <c r="AH265" s="145">
        <f>$C$2</f>
        <v>800</v>
      </c>
    </row>
    <row r="266" spans="1:37" customHeight="1" ht="15">
      <c r="AE266" s="17"/>
      <c r="AF266" s="143">
        <f>ROUND((AF265-0.01),2)</f>
        <v>48.9</v>
      </c>
      <c r="AG266" s="144"/>
      <c r="AH266" s="145">
        <f>$C$2</f>
        <v>800</v>
      </c>
    </row>
    <row r="267" spans="1:37" customHeight="1" ht="15">
      <c r="AE267" s="17"/>
      <c r="AF267" s="143">
        <f>ROUND((AF266-0.01),2)</f>
        <v>48.89</v>
      </c>
      <c r="AG267" s="144"/>
      <c r="AH267" s="145">
        <f>$C$2</f>
        <v>800</v>
      </c>
    </row>
    <row r="268" spans="1:37" customHeight="1" ht="15">
      <c r="AE268" s="17"/>
      <c r="AF268" s="143">
        <f>ROUND((AF267-0.01),2)</f>
        <v>48.88</v>
      </c>
      <c r="AG268" s="144"/>
      <c r="AH268" s="145">
        <f>$C$2</f>
        <v>800</v>
      </c>
    </row>
    <row r="269" spans="1:37" customHeight="1" ht="15">
      <c r="AE269" s="17"/>
      <c r="AF269" s="143">
        <f>ROUND((AF268-0.01),2)</f>
        <v>48.87</v>
      </c>
      <c r="AG269" s="144"/>
      <c r="AH269" s="145">
        <f>$C$2</f>
        <v>800</v>
      </c>
    </row>
    <row r="270" spans="1:37" customHeight="1" ht="15">
      <c r="AE270" s="17"/>
      <c r="AF270" s="143">
        <f>ROUND((AF269-0.01),2)</f>
        <v>48.86</v>
      </c>
      <c r="AG270" s="144"/>
      <c r="AH270" s="145">
        <f>$C$2</f>
        <v>800</v>
      </c>
    </row>
    <row r="271" spans="1:37" customHeight="1" ht="15">
      <c r="AE271" s="17"/>
      <c r="AF271" s="143">
        <f>ROUND((AF270-0.01),2)</f>
        <v>48.85</v>
      </c>
      <c r="AG271" s="144"/>
      <c r="AH271" s="145">
        <f>$C$2</f>
        <v>800</v>
      </c>
    </row>
    <row r="272" spans="1:37" customHeight="1" ht="15">
      <c r="AE272" s="17"/>
      <c r="AF272" s="143">
        <f>ROUND((AF271-0.01),2)</f>
        <v>48.84</v>
      </c>
      <c r="AG272" s="144"/>
      <c r="AH272" s="145">
        <f>$C$2</f>
        <v>800</v>
      </c>
    </row>
    <row r="273" spans="1:37" customHeight="1" ht="15">
      <c r="AE273" s="17"/>
      <c r="AF273" s="143">
        <f>ROUND((AF272-0.01),2)</f>
        <v>48.83</v>
      </c>
      <c r="AG273" s="144"/>
      <c r="AH273" s="145">
        <f>$C$2</f>
        <v>800</v>
      </c>
    </row>
    <row r="274" spans="1:37" customHeight="1" ht="15">
      <c r="AE274" s="17"/>
      <c r="AF274" s="143">
        <f>ROUND((AF273-0.01),2)</f>
        <v>48.82</v>
      </c>
      <c r="AG274" s="144"/>
      <c r="AH274" s="145">
        <f>$C$2</f>
        <v>800</v>
      </c>
    </row>
    <row r="275" spans="1:37" customHeight="1" ht="15">
      <c r="AE275" s="17"/>
      <c r="AF275" s="143">
        <f>ROUND((AF274-0.01),2)</f>
        <v>48.81</v>
      </c>
      <c r="AG275" s="144"/>
      <c r="AH275" s="145">
        <f>$C$2</f>
        <v>800</v>
      </c>
    </row>
    <row r="276" spans="1:37" customHeight="1" ht="15">
      <c r="AE276" s="17"/>
      <c r="AF276" s="143">
        <f>ROUND((AF275-0.01),2)</f>
        <v>48.8</v>
      </c>
      <c r="AG276" s="144"/>
      <c r="AH276" s="145">
        <f>$C$2</f>
        <v>800</v>
      </c>
    </row>
    <row r="277" spans="1:37" customHeight="1" ht="15">
      <c r="AE277" s="17"/>
      <c r="AF277" s="143">
        <f>ROUND((AF276-0.01),2)</f>
        <v>48.79</v>
      </c>
      <c r="AG277" s="144"/>
      <c r="AH277" s="145">
        <f>$C$2</f>
        <v>800</v>
      </c>
    </row>
    <row r="278" spans="1:37" customHeight="1" ht="15">
      <c r="AE278" s="17"/>
      <c r="AF278" s="143">
        <f>ROUND((AF277-0.01),2)</f>
        <v>48.78</v>
      </c>
      <c r="AG278" s="144"/>
      <c r="AH278" s="145">
        <f>$C$2</f>
        <v>800</v>
      </c>
    </row>
    <row r="279" spans="1:37" customHeight="1" ht="15">
      <c r="AE279" s="17"/>
      <c r="AF279" s="143">
        <f>ROUND((AF278-0.01),2)</f>
        <v>48.77</v>
      </c>
      <c r="AG279" s="144"/>
      <c r="AH279" s="145">
        <f>$C$2</f>
        <v>800</v>
      </c>
    </row>
    <row r="280" spans="1:37" customHeight="1" ht="15">
      <c r="AE280" s="17"/>
      <c r="AF280" s="143">
        <f>ROUND((AF279-0.01),2)</f>
        <v>48.76</v>
      </c>
      <c r="AG280" s="144"/>
      <c r="AH280" s="145">
        <f>$C$2</f>
        <v>800</v>
      </c>
    </row>
    <row r="281" spans="1:37" customHeight="1" ht="15">
      <c r="AE281" s="17"/>
      <c r="AF281" s="143">
        <f>ROUND((AF280-0.01),2)</f>
        <v>48.75</v>
      </c>
      <c r="AG281" s="144"/>
      <c r="AH281" s="145">
        <f>$C$2</f>
        <v>800</v>
      </c>
    </row>
    <row r="282" spans="1:37" customHeight="1" ht="15">
      <c r="AE282" s="17"/>
      <c r="AF282" s="143">
        <f>ROUND((AF281-0.01),2)</f>
        <v>48.74</v>
      </c>
      <c r="AG282" s="144"/>
      <c r="AH282" s="145">
        <f>$C$2</f>
        <v>800</v>
      </c>
    </row>
    <row r="283" spans="1:37" customHeight="1" ht="15">
      <c r="AE283" s="17"/>
      <c r="AF283" s="143">
        <f>ROUND((AF282-0.01),2)</f>
        <v>48.73</v>
      </c>
      <c r="AG283" s="144"/>
      <c r="AH283" s="145">
        <f>$C$2</f>
        <v>800</v>
      </c>
    </row>
    <row r="284" spans="1:37" customHeight="1" ht="15">
      <c r="AE284" s="17"/>
      <c r="AF284" s="143">
        <f>ROUND((AF283-0.01),2)</f>
        <v>48.72</v>
      </c>
      <c r="AG284" s="144"/>
      <c r="AH284" s="145">
        <f>$C$2</f>
        <v>800</v>
      </c>
    </row>
    <row r="285" spans="1:37" customHeight="1" ht="15">
      <c r="AE285" s="17"/>
      <c r="AF285" s="143">
        <f>ROUND((AF284-0.01),2)</f>
        <v>48.71</v>
      </c>
      <c r="AG285" s="144"/>
      <c r="AH285" s="145">
        <f>$C$2</f>
        <v>800</v>
      </c>
    </row>
    <row r="286" spans="1:37" customHeight="1" ht="15">
      <c r="AE286" s="17"/>
      <c r="AF286" s="143">
        <f>ROUND((AF285-0.01),2)</f>
        <v>48.7</v>
      </c>
      <c r="AG286" s="144"/>
      <c r="AH286" s="145">
        <f>$C$2</f>
        <v>800</v>
      </c>
    </row>
    <row r="287" spans="1:37" customHeight="1" ht="15">
      <c r="AE287" s="17"/>
      <c r="AF287" s="143">
        <f>ROUND((AF286-0.01),2)</f>
        <v>48.69</v>
      </c>
      <c r="AG287" s="144"/>
      <c r="AH287" s="145">
        <f>$C$2</f>
        <v>800</v>
      </c>
    </row>
    <row r="288" spans="1:37" customHeight="1" ht="15">
      <c r="AE288" s="17"/>
      <c r="AF288" s="143">
        <f>ROUND((AF287-0.01),2)</f>
        <v>48.68</v>
      </c>
      <c r="AG288" s="144"/>
      <c r="AH288" s="145">
        <f>$C$2</f>
        <v>800</v>
      </c>
    </row>
    <row r="289" spans="1:37" customHeight="1" ht="15">
      <c r="AE289" s="17"/>
      <c r="AF289" s="143">
        <f>ROUND((AF288-0.01),2)</f>
        <v>48.67</v>
      </c>
      <c r="AG289" s="144"/>
      <c r="AH289" s="145">
        <f>$C$2</f>
        <v>800</v>
      </c>
    </row>
    <row r="290" spans="1:37" customHeight="1" ht="15">
      <c r="AE290" s="17"/>
      <c r="AF290" s="143">
        <f>ROUND((AF289-0.01),2)</f>
        <v>48.66</v>
      </c>
      <c r="AG290" s="144"/>
      <c r="AH290" s="145">
        <f>$C$2</f>
        <v>800</v>
      </c>
    </row>
    <row r="291" spans="1:37" customHeight="1" ht="15">
      <c r="AE291" s="17"/>
      <c r="AF291" s="143">
        <f>ROUND((AF290-0.01),2)</f>
        <v>48.65</v>
      </c>
      <c r="AG291" s="144"/>
      <c r="AH291" s="145">
        <f>$C$2</f>
        <v>800</v>
      </c>
    </row>
    <row r="292" spans="1:37" customHeight="1" ht="15">
      <c r="AE292" s="17"/>
      <c r="AF292" s="143">
        <f>ROUND((AF291-0.01),2)</f>
        <v>48.64</v>
      </c>
      <c r="AG292" s="144"/>
      <c r="AH292" s="145">
        <f>$C$2</f>
        <v>800</v>
      </c>
    </row>
    <row r="293" spans="1:37" customHeight="1" ht="15">
      <c r="AE293" s="17"/>
      <c r="AF293" s="143">
        <f>ROUND((AF292-0.01),2)</f>
        <v>48.63</v>
      </c>
      <c r="AG293" s="144"/>
      <c r="AH293" s="145">
        <f>$C$2</f>
        <v>800</v>
      </c>
    </row>
    <row r="294" spans="1:37" customHeight="1" ht="15">
      <c r="AE294" s="17"/>
      <c r="AF294" s="143">
        <f>ROUND((AF293-0.01),2)</f>
        <v>48.62</v>
      </c>
      <c r="AG294" s="144"/>
      <c r="AH294" s="145">
        <f>$C$2</f>
        <v>800</v>
      </c>
    </row>
    <row r="295" spans="1:37" customHeight="1" ht="15">
      <c r="AE295" s="17"/>
      <c r="AF295" s="143">
        <f>ROUND((AF294-0.01),2)</f>
        <v>48.61</v>
      </c>
      <c r="AG295" s="144"/>
      <c r="AH295" s="145">
        <f>$C$2</f>
        <v>800</v>
      </c>
    </row>
    <row r="296" spans="1:37" customHeight="1" ht="15">
      <c r="AE296" s="17"/>
      <c r="AF296" s="143">
        <f>ROUND((AF295-0.01),2)</f>
        <v>48.6</v>
      </c>
      <c r="AG296" s="144"/>
      <c r="AH296" s="145">
        <f>$C$2</f>
        <v>800</v>
      </c>
    </row>
    <row r="297" spans="1:37" customHeight="1" ht="15">
      <c r="AE297" s="17"/>
      <c r="AF297" s="143">
        <f>ROUND((AF296-0.01),2)</f>
        <v>48.59</v>
      </c>
      <c r="AG297" s="144"/>
      <c r="AH297" s="145">
        <f>$C$2</f>
        <v>800</v>
      </c>
    </row>
    <row r="298" spans="1:37" customHeight="1" ht="15">
      <c r="AE298" s="17"/>
      <c r="AF298" s="143">
        <f>ROUND((AF297-0.01),2)</f>
        <v>48.58</v>
      </c>
      <c r="AG298" s="144"/>
      <c r="AH298" s="145">
        <f>$C$2</f>
        <v>800</v>
      </c>
    </row>
    <row r="299" spans="1:37" customHeight="1" ht="15">
      <c r="AE299" s="17"/>
      <c r="AF299" s="143">
        <f>ROUND((AF298-0.01),2)</f>
        <v>48.57</v>
      </c>
      <c r="AG299" s="144"/>
      <c r="AH299" s="145">
        <f>$C$2</f>
        <v>800</v>
      </c>
    </row>
    <row r="300" spans="1:37" customHeight="1" ht="15">
      <c r="AE300" s="17"/>
      <c r="AF300" s="143">
        <f>ROUND((AF299-0.01),2)</f>
        <v>48.56</v>
      </c>
      <c r="AG300" s="144"/>
      <c r="AH300" s="145">
        <f>$C$2</f>
        <v>800</v>
      </c>
    </row>
    <row r="301" spans="1:37" customHeight="1" ht="15">
      <c r="AE301" s="17"/>
      <c r="AF301" s="143">
        <f>ROUND((AF300-0.01),2)</f>
        <v>48.55</v>
      </c>
      <c r="AG301" s="144"/>
      <c r="AH301" s="145">
        <f>$C$2</f>
        <v>800</v>
      </c>
    </row>
    <row r="302" spans="1:37" customHeight="1" ht="15">
      <c r="AE302" s="17"/>
      <c r="AF302" s="143">
        <f>ROUND((AF301-0.01),2)</f>
        <v>48.54</v>
      </c>
      <c r="AG302" s="144"/>
      <c r="AH302" s="145">
        <f>$C$2</f>
        <v>800</v>
      </c>
    </row>
    <row r="303" spans="1:37" customHeight="1" ht="15">
      <c r="AE303" s="17"/>
      <c r="AF303" s="143">
        <f>ROUND((AF302-0.01),2)</f>
        <v>48.53</v>
      </c>
      <c r="AG303" s="144"/>
      <c r="AH303" s="145">
        <f>$C$2</f>
        <v>800</v>
      </c>
    </row>
    <row r="304" spans="1:37" customHeight="1" ht="15">
      <c r="AE304" s="17"/>
      <c r="AF304" s="143">
        <f>ROUND((AF303-0.01),2)</f>
        <v>48.52</v>
      </c>
      <c r="AG304" s="144"/>
      <c r="AH304" s="145">
        <f>$C$2</f>
        <v>800</v>
      </c>
    </row>
    <row r="305" spans="1:37" customHeight="1" ht="15">
      <c r="AE305" s="17"/>
      <c r="AF305" s="143">
        <f>ROUND((AF304-0.01),2)</f>
        <v>48.51</v>
      </c>
      <c r="AG305" s="144"/>
      <c r="AH305" s="145">
        <f>$C$2</f>
        <v>800</v>
      </c>
    </row>
    <row r="306" spans="1:37" customHeight="1" ht="15">
      <c r="AE306" s="17"/>
      <c r="AF306" s="143">
        <f>ROUND((AF305-0.01),2)</f>
        <v>48.5</v>
      </c>
      <c r="AG306" s="144"/>
      <c r="AH306" s="145">
        <f>$C$2</f>
        <v>800</v>
      </c>
    </row>
    <row r="307" spans="1:37" customHeight="1" ht="15">
      <c r="AE307" s="17"/>
      <c r="AF307" s="143">
        <f>ROUND((AF306-0.01),2)</f>
        <v>48.49</v>
      </c>
      <c r="AG307" s="144"/>
      <c r="AH307" s="145">
        <f>$C$2</f>
        <v>800</v>
      </c>
    </row>
    <row r="308" spans="1:37" customHeight="1" ht="15">
      <c r="AE308" s="17"/>
      <c r="AF308" s="143">
        <f>ROUND((AF307-0.01),2)</f>
        <v>48.48</v>
      </c>
      <c r="AG308" s="144"/>
      <c r="AH308" s="145">
        <f>$C$2</f>
        <v>800</v>
      </c>
    </row>
    <row r="309" spans="1:37" customHeight="1" ht="15">
      <c r="AE309" s="17"/>
      <c r="AF309" s="143">
        <f>ROUND((AF308-0.01),2)</f>
        <v>48.47</v>
      </c>
      <c r="AG309" s="144"/>
      <c r="AH309" s="145">
        <f>$C$2</f>
        <v>800</v>
      </c>
    </row>
    <row r="310" spans="1:37" customHeight="1" ht="15">
      <c r="AE310" s="17"/>
      <c r="AF310" s="143">
        <f>ROUND((AF309-0.01),2)</f>
        <v>48.46</v>
      </c>
      <c r="AG310" s="144"/>
      <c r="AH310" s="145">
        <f>$C$2</f>
        <v>800</v>
      </c>
    </row>
    <row r="311" spans="1:37" customHeight="1" ht="15">
      <c r="AE311" s="17"/>
      <c r="AF311" s="143">
        <f>ROUND((AF310-0.01),2)</f>
        <v>48.45</v>
      </c>
      <c r="AG311" s="144"/>
      <c r="AH311" s="145">
        <f>$C$2</f>
        <v>800</v>
      </c>
    </row>
    <row r="312" spans="1:37" customHeight="1" ht="15">
      <c r="AE312" s="17"/>
      <c r="AF312" s="143">
        <f>ROUND((AF311-0.01),2)</f>
        <v>48.44</v>
      </c>
      <c r="AG312" s="144"/>
      <c r="AH312" s="145">
        <f>$C$2</f>
        <v>800</v>
      </c>
    </row>
    <row r="313" spans="1:37" customHeight="1" ht="15">
      <c r="AE313" s="17"/>
      <c r="AF313" s="143">
        <f>ROUND((AF312-0.01),2)</f>
        <v>48.43</v>
      </c>
      <c r="AG313" s="144"/>
      <c r="AH313" s="145">
        <f>$C$2</f>
        <v>800</v>
      </c>
    </row>
    <row r="314" spans="1:37" customHeight="1" ht="15">
      <c r="AE314" s="17"/>
      <c r="AF314" s="143">
        <f>ROUND((AF313-0.01),2)</f>
        <v>48.42</v>
      </c>
      <c r="AG314" s="144"/>
      <c r="AH314" s="145">
        <f>$C$2</f>
        <v>800</v>
      </c>
    </row>
    <row r="315" spans="1:37" customHeight="1" ht="15">
      <c r="AE315" s="17"/>
      <c r="AF315" s="143">
        <f>ROUND((AF314-0.01),2)</f>
        <v>48.41</v>
      </c>
      <c r="AG315" s="144"/>
      <c r="AH315" s="145">
        <f>$C$2</f>
        <v>800</v>
      </c>
    </row>
    <row r="316" spans="1:37" customHeight="1" ht="15">
      <c r="AE316" s="17"/>
      <c r="AF316" s="143">
        <f>ROUND((AF315-0.01),2)</f>
        <v>48.4</v>
      </c>
      <c r="AG316" s="144"/>
      <c r="AH316" s="145">
        <f>$C$2</f>
        <v>800</v>
      </c>
    </row>
    <row r="317" spans="1:37" customHeight="1" ht="15">
      <c r="AE317" s="17"/>
      <c r="AF317" s="143">
        <f>ROUND((AF316-0.01),2)</f>
        <v>48.39</v>
      </c>
      <c r="AG317" s="144"/>
      <c r="AH317" s="145">
        <f>$C$2</f>
        <v>800</v>
      </c>
    </row>
    <row r="318" spans="1:37" customHeight="1" ht="15">
      <c r="AE318" s="17"/>
      <c r="AF318" s="143">
        <f>ROUND((AF317-0.01),2)</f>
        <v>48.38</v>
      </c>
      <c r="AG318" s="144"/>
      <c r="AH318" s="145">
        <f>$C$2</f>
        <v>800</v>
      </c>
    </row>
    <row r="319" spans="1:37" customHeight="1" ht="15">
      <c r="AE319" s="17"/>
      <c r="AF319" s="143">
        <f>ROUND((AF318-0.01),2)</f>
        <v>48.37</v>
      </c>
      <c r="AG319" s="144"/>
      <c r="AH319" s="145">
        <f>$C$2</f>
        <v>800</v>
      </c>
    </row>
    <row r="320" spans="1:37" customHeight="1" ht="15">
      <c r="AE320" s="17"/>
      <c r="AF320" s="143">
        <f>ROUND((AF319-0.01),2)</f>
        <v>48.36</v>
      </c>
      <c r="AG320" s="144"/>
      <c r="AH320" s="145">
        <f>$C$2</f>
        <v>800</v>
      </c>
    </row>
    <row r="321" spans="1:37" customHeight="1" ht="15">
      <c r="AE321" s="17"/>
      <c r="AF321" s="143">
        <f>ROUND((AF320-0.01),2)</f>
        <v>48.35</v>
      </c>
      <c r="AG321" s="144"/>
      <c r="AH321" s="145">
        <f>$C$2</f>
        <v>800</v>
      </c>
    </row>
    <row r="322" spans="1:37" customHeight="1" ht="15">
      <c r="AE322" s="17"/>
      <c r="AF322" s="143">
        <f>ROUND((AF321-0.01),2)</f>
        <v>48.34</v>
      </c>
      <c r="AG322" s="144"/>
      <c r="AH322" s="145">
        <f>$C$2</f>
        <v>800</v>
      </c>
    </row>
    <row r="323" spans="1:37" customHeight="1" ht="15">
      <c r="AE323" s="17"/>
      <c r="AF323" s="143">
        <f>ROUND((AF322-0.01),2)</f>
        <v>48.33</v>
      </c>
      <c r="AG323" s="144"/>
      <c r="AH323" s="145">
        <f>$C$2</f>
        <v>800</v>
      </c>
    </row>
    <row r="324" spans="1:37" customHeight="1" ht="15">
      <c r="AE324" s="17"/>
      <c r="AF324" s="143">
        <f>ROUND((AF323-0.01),2)</f>
        <v>48.32</v>
      </c>
      <c r="AG324" s="144"/>
      <c r="AH324" s="145">
        <f>$C$2</f>
        <v>800</v>
      </c>
    </row>
    <row r="325" spans="1:37" customHeight="1" ht="15">
      <c r="AE325" s="17"/>
      <c r="AF325" s="143">
        <f>ROUND((AF324-0.01),2)</f>
        <v>48.31</v>
      </c>
      <c r="AG325" s="144"/>
      <c r="AH325" s="145">
        <f>$C$2</f>
        <v>800</v>
      </c>
    </row>
    <row r="326" spans="1:37" customHeight="1" ht="15">
      <c r="AE326" s="17"/>
      <c r="AF326" s="143">
        <f>ROUND((AF325-0.01),2)</f>
        <v>48.3</v>
      </c>
      <c r="AG326" s="144"/>
      <c r="AH326" s="145">
        <f>$C$2</f>
        <v>800</v>
      </c>
    </row>
    <row r="327" spans="1:37" customHeight="1" ht="15">
      <c r="AE327" s="17"/>
      <c r="AF327" s="143">
        <f>ROUND((AF326-0.01),2)</f>
        <v>48.29</v>
      </c>
      <c r="AG327" s="144"/>
      <c r="AH327" s="145">
        <f>$C$2</f>
        <v>800</v>
      </c>
    </row>
    <row r="328" spans="1:37" customHeight="1" ht="15">
      <c r="AE328" s="17"/>
      <c r="AF328" s="143">
        <f>ROUND((AF327-0.01),2)</f>
        <v>48.28</v>
      </c>
      <c r="AG328" s="144"/>
      <c r="AH328" s="145">
        <f>$C$2</f>
        <v>800</v>
      </c>
    </row>
    <row r="329" spans="1:37" customHeight="1" ht="15">
      <c r="AE329" s="17"/>
      <c r="AF329" s="143">
        <f>ROUND((AF328-0.01),2)</f>
        <v>48.27</v>
      </c>
      <c r="AG329" s="144"/>
      <c r="AH329" s="145">
        <f>$C$2</f>
        <v>800</v>
      </c>
    </row>
    <row r="330" spans="1:37" customHeight="1" ht="15">
      <c r="AE330" s="17"/>
      <c r="AF330" s="143">
        <f>ROUND((AF329-0.01),2)</f>
        <v>48.26</v>
      </c>
      <c r="AG330" s="144"/>
      <c r="AH330" s="145">
        <f>$C$2</f>
        <v>800</v>
      </c>
    </row>
    <row r="331" spans="1:37" customHeight="1" ht="15">
      <c r="AE331" s="17"/>
      <c r="AF331" s="143">
        <f>ROUND((AF330-0.01),2)</f>
        <v>48.25</v>
      </c>
      <c r="AG331" s="144"/>
      <c r="AH331" s="145">
        <f>$C$2</f>
        <v>800</v>
      </c>
    </row>
    <row r="332" spans="1:37" customHeight="1" ht="15">
      <c r="AE332" s="17"/>
      <c r="AF332" s="143">
        <f>ROUND((AF331-0.01),2)</f>
        <v>48.24</v>
      </c>
      <c r="AG332" s="144"/>
      <c r="AH332" s="145">
        <f>$C$2</f>
        <v>800</v>
      </c>
    </row>
    <row r="333" spans="1:37" customHeight="1" ht="15">
      <c r="AE333" s="17"/>
      <c r="AF333" s="143">
        <f>ROUND((AF332-0.01),2)</f>
        <v>48.23</v>
      </c>
      <c r="AG333" s="144"/>
      <c r="AH333" s="145">
        <f>$C$2</f>
        <v>800</v>
      </c>
    </row>
    <row r="334" spans="1:37" customHeight="1" ht="15">
      <c r="AE334" s="17"/>
      <c r="AF334" s="143">
        <f>ROUND((AF333-0.01),2)</f>
        <v>48.22</v>
      </c>
      <c r="AG334" s="144"/>
      <c r="AH334" s="145">
        <f>$C$2</f>
        <v>800</v>
      </c>
    </row>
    <row r="335" spans="1:37" customHeight="1" ht="15">
      <c r="AE335" s="17"/>
      <c r="AF335" s="143">
        <f>ROUND((AF334-0.01),2)</f>
        <v>48.21</v>
      </c>
      <c r="AG335" s="144"/>
      <c r="AH335" s="145">
        <f>$C$2</f>
        <v>800</v>
      </c>
    </row>
    <row r="336" spans="1:37" customHeight="1" ht="15">
      <c r="AE336" s="17"/>
      <c r="AF336" s="143">
        <f>ROUND((AF335-0.01),2)</f>
        <v>48.2</v>
      </c>
      <c r="AG336" s="144"/>
      <c r="AH336" s="145">
        <f>$C$2</f>
        <v>800</v>
      </c>
    </row>
    <row r="337" spans="1:37" customHeight="1" ht="15">
      <c r="AE337" s="17"/>
      <c r="AF337" s="143">
        <f>ROUND((AF336-0.01),2)</f>
        <v>48.19</v>
      </c>
      <c r="AG337" s="144"/>
      <c r="AH337" s="145">
        <f>$C$2</f>
        <v>800</v>
      </c>
    </row>
    <row r="338" spans="1:37" customHeight="1" ht="15">
      <c r="AE338" s="17"/>
      <c r="AF338" s="143">
        <f>ROUND((AF337-0.01),2)</f>
        <v>48.18</v>
      </c>
      <c r="AG338" s="144"/>
      <c r="AH338" s="145">
        <f>$C$2</f>
        <v>800</v>
      </c>
    </row>
    <row r="339" spans="1:37" customHeight="1" ht="15">
      <c r="AE339" s="17"/>
      <c r="AF339" s="143">
        <f>ROUND((AF338-0.01),2)</f>
        <v>48.17</v>
      </c>
      <c r="AG339" s="144"/>
      <c r="AH339" s="145">
        <f>$C$2</f>
        <v>800</v>
      </c>
    </row>
    <row r="340" spans="1:37" customHeight="1" ht="15">
      <c r="AE340" s="17"/>
      <c r="AF340" s="143">
        <f>ROUND((AF339-0.01),2)</f>
        <v>48.16</v>
      </c>
      <c r="AG340" s="144"/>
      <c r="AH340" s="145">
        <f>$C$2</f>
        <v>800</v>
      </c>
    </row>
    <row r="341" spans="1:37" customHeight="1" ht="15">
      <c r="AE341" s="17"/>
      <c r="AF341" s="143">
        <f>ROUND((AF340-0.01),2)</f>
        <v>48.15</v>
      </c>
      <c r="AG341" s="144"/>
      <c r="AH341" s="145">
        <f>$C$2</f>
        <v>800</v>
      </c>
    </row>
    <row r="342" spans="1:37" customHeight="1" ht="15">
      <c r="AE342" s="17"/>
      <c r="AF342" s="143">
        <f>ROUND((AF341-0.01),2)</f>
        <v>48.14</v>
      </c>
      <c r="AG342" s="144"/>
      <c r="AH342" s="145">
        <f>$C$2</f>
        <v>800</v>
      </c>
    </row>
    <row r="343" spans="1:37" customHeight="1" ht="15">
      <c r="AE343" s="17"/>
      <c r="AF343" s="143">
        <f>ROUND((AF342-0.01),2)</f>
        <v>48.13</v>
      </c>
      <c r="AG343" s="144"/>
      <c r="AH343" s="145">
        <f>$C$2</f>
        <v>800</v>
      </c>
    </row>
    <row r="344" spans="1:37" customHeight="1" ht="15">
      <c r="AE344" s="17"/>
      <c r="AF344" s="143">
        <f>ROUND((AF343-0.01),2)</f>
        <v>48.12</v>
      </c>
      <c r="AG344" s="144"/>
      <c r="AH344" s="145">
        <f>$C$2</f>
        <v>800</v>
      </c>
    </row>
    <row r="345" spans="1:37" customHeight="1" ht="15">
      <c r="AE345" s="17"/>
      <c r="AF345" s="143">
        <f>ROUND((AF344-0.01),2)</f>
        <v>48.11</v>
      </c>
      <c r="AG345" s="144"/>
      <c r="AH345" s="145">
        <f>$C$2</f>
        <v>800</v>
      </c>
    </row>
    <row r="346" spans="1:37" customHeight="1" ht="15">
      <c r="AE346" s="17"/>
      <c r="AF346" s="143">
        <f>ROUND((AF345-0.01),2)</f>
        <v>48.1</v>
      </c>
      <c r="AG346" s="144"/>
      <c r="AH346" s="145">
        <f>$C$2</f>
        <v>800</v>
      </c>
    </row>
    <row r="347" spans="1:37" customHeight="1" ht="15">
      <c r="AE347" s="17"/>
      <c r="AF347" s="143">
        <f>ROUND((AF346-0.01),2)</f>
        <v>48.09</v>
      </c>
      <c r="AG347" s="144"/>
      <c r="AH347" s="145">
        <f>$C$2</f>
        <v>800</v>
      </c>
    </row>
    <row r="348" spans="1:37" customHeight="1" ht="15">
      <c r="AE348" s="17"/>
      <c r="AF348" s="143">
        <f>ROUND((AF347-0.01),2)</f>
        <v>48.08</v>
      </c>
      <c r="AG348" s="144"/>
      <c r="AH348" s="145">
        <f>$C$2</f>
        <v>800</v>
      </c>
    </row>
    <row r="349" spans="1:37" customHeight="1" ht="15">
      <c r="AE349" s="17"/>
      <c r="AF349" s="143">
        <f>ROUND((AF348-0.01),2)</f>
        <v>48.07</v>
      </c>
      <c r="AG349" s="144"/>
      <c r="AH349" s="145">
        <f>$C$2</f>
        <v>800</v>
      </c>
    </row>
    <row r="350" spans="1:37" customHeight="1" ht="15">
      <c r="AE350" s="17"/>
      <c r="AF350" s="143">
        <f>ROUND((AF349-0.01),2)</f>
        <v>48.06</v>
      </c>
      <c r="AG350" s="144"/>
      <c r="AH350" s="145">
        <f>$C$2</f>
        <v>800</v>
      </c>
    </row>
    <row r="351" spans="1:37" customHeight="1" ht="15">
      <c r="AE351" s="17"/>
      <c r="AF351" s="143">
        <f>ROUND((AF350-0.01),2)</f>
        <v>48.05</v>
      </c>
      <c r="AG351" s="144"/>
      <c r="AH351" s="145">
        <f>$C$2</f>
        <v>800</v>
      </c>
    </row>
    <row r="352" spans="1:37" customHeight="1" ht="15">
      <c r="AE352" s="17"/>
      <c r="AF352" s="143">
        <f>ROUND((AF351-0.01),2)</f>
        <v>48.04</v>
      </c>
      <c r="AG352" s="144"/>
      <c r="AH352" s="145">
        <f>$C$2</f>
        <v>800</v>
      </c>
    </row>
    <row r="353" spans="1:37" customHeight="1" ht="15">
      <c r="AE353" s="17"/>
      <c r="AF353" s="143">
        <f>ROUND((AF352-0.01),2)</f>
        <v>48.03</v>
      </c>
      <c r="AG353" s="144"/>
      <c r="AH353" s="145">
        <f>$C$2</f>
        <v>800</v>
      </c>
    </row>
    <row r="354" spans="1:37" customHeight="1" ht="15">
      <c r="AE354" s="17"/>
      <c r="AF354" s="143">
        <f>ROUND((AF353-0.01),2)</f>
        <v>48.02</v>
      </c>
      <c r="AG354" s="144"/>
      <c r="AH354" s="145">
        <f>$C$2</f>
        <v>800</v>
      </c>
    </row>
    <row r="355" spans="1:37" customHeight="1" ht="15">
      <c r="AE355" s="17"/>
      <c r="AF355" s="143">
        <f>ROUND((AF354-0.01),2)</f>
        <v>48.01</v>
      </c>
      <c r="AG355" s="144"/>
      <c r="AH355" s="145">
        <f>$C$2</f>
        <v>800</v>
      </c>
    </row>
    <row r="356" spans="1:37" customHeight="1" ht="15">
      <c r="AE356" s="17"/>
      <c r="AF356" s="146">
        <f>ROUND((AF355-0.01),2)</f>
        <v>48</v>
      </c>
      <c r="AG356" s="147"/>
      <c r="AH356" s="14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:G1"/>
    <mergeCell ref="Z2:AC2"/>
    <mergeCell ref="Z3:AC3"/>
    <mergeCell ref="B4:D4"/>
    <mergeCell ref="R4:AB4"/>
    <mergeCell ref="A104:B104"/>
    <mergeCell ref="G105:Y105"/>
    <mergeCell ref="R107:Y107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9">
    <cfRule type="cellIs" dxfId="2" priority="193" operator="greaterThan">
      <formula>0</formula>
    </cfRule>
  </conditionalFormatting>
  <conditionalFormatting sqref="L10">
    <cfRule type="cellIs" dxfId="2" priority="194" operator="greaterThan">
      <formula>0</formula>
    </cfRule>
  </conditionalFormatting>
  <conditionalFormatting sqref="L11">
    <cfRule type="cellIs" dxfId="2" priority="195" operator="greaterThan">
      <formula>0</formula>
    </cfRule>
  </conditionalFormatting>
  <conditionalFormatting sqref="L12">
    <cfRule type="cellIs" dxfId="2" priority="196" operator="greaterThan">
      <formula>0</formula>
    </cfRule>
  </conditionalFormatting>
  <conditionalFormatting sqref="L13">
    <cfRule type="cellIs" dxfId="2" priority="197" operator="greaterThan">
      <formula>0</formula>
    </cfRule>
  </conditionalFormatting>
  <conditionalFormatting sqref="L14">
    <cfRule type="cellIs" dxfId="2" priority="198" operator="greaterThan">
      <formula>0</formula>
    </cfRule>
  </conditionalFormatting>
  <conditionalFormatting sqref="L15">
    <cfRule type="cellIs" dxfId="2" priority="199" operator="greaterThan">
      <formula>0</formula>
    </cfRule>
  </conditionalFormatting>
  <conditionalFormatting sqref="L16">
    <cfRule type="cellIs" dxfId="2" priority="200" operator="greaterThan">
      <formula>0</formula>
    </cfRule>
  </conditionalFormatting>
  <conditionalFormatting sqref="L17">
    <cfRule type="cellIs" dxfId="2" priority="201" operator="greaterThan">
      <formula>0</formula>
    </cfRule>
  </conditionalFormatting>
  <conditionalFormatting sqref="L18">
    <cfRule type="cellIs" dxfId="2" priority="202" operator="greaterThan">
      <formula>0</formula>
    </cfRule>
  </conditionalFormatting>
  <conditionalFormatting sqref="L19">
    <cfRule type="cellIs" dxfId="2" priority="203" operator="greaterThan">
      <formula>0</formula>
    </cfRule>
  </conditionalFormatting>
  <conditionalFormatting sqref="L20">
    <cfRule type="cellIs" dxfId="2" priority="204" operator="greaterThan">
      <formula>0</formula>
    </cfRule>
  </conditionalFormatting>
  <conditionalFormatting sqref="L21">
    <cfRule type="cellIs" dxfId="2" priority="205" operator="greaterThan">
      <formula>0</formula>
    </cfRule>
  </conditionalFormatting>
  <conditionalFormatting sqref="L22">
    <cfRule type="cellIs" dxfId="2" priority="206" operator="greaterThan">
      <formula>0</formula>
    </cfRule>
  </conditionalFormatting>
  <conditionalFormatting sqref="L23">
    <cfRule type="cellIs" dxfId="2" priority="207" operator="greaterThan">
      <formula>0</formula>
    </cfRule>
  </conditionalFormatting>
  <conditionalFormatting sqref="L24">
    <cfRule type="cellIs" dxfId="2" priority="208" operator="greaterThan">
      <formula>0</formula>
    </cfRule>
  </conditionalFormatting>
  <conditionalFormatting sqref="L25">
    <cfRule type="cellIs" dxfId="2" priority="209" operator="greaterThan">
      <formula>0</formula>
    </cfRule>
  </conditionalFormatting>
  <conditionalFormatting sqref="L26">
    <cfRule type="cellIs" dxfId="2" priority="210" operator="greaterThan">
      <formula>0</formula>
    </cfRule>
  </conditionalFormatting>
  <conditionalFormatting sqref="L27">
    <cfRule type="cellIs" dxfId="2" priority="211" operator="greaterThan">
      <formula>0</formula>
    </cfRule>
  </conditionalFormatting>
  <conditionalFormatting sqref="L28">
    <cfRule type="cellIs" dxfId="2" priority="212" operator="greaterThan">
      <formula>0</formula>
    </cfRule>
  </conditionalFormatting>
  <conditionalFormatting sqref="L29">
    <cfRule type="cellIs" dxfId="2" priority="213" operator="greaterThan">
      <formula>0</formula>
    </cfRule>
  </conditionalFormatting>
  <conditionalFormatting sqref="L30">
    <cfRule type="cellIs" dxfId="2" priority="214" operator="greaterThan">
      <formula>0</formula>
    </cfRule>
  </conditionalFormatting>
  <conditionalFormatting sqref="L31">
    <cfRule type="cellIs" dxfId="2" priority="215" operator="greaterThan">
      <formula>0</formula>
    </cfRule>
  </conditionalFormatting>
  <conditionalFormatting sqref="L32">
    <cfRule type="cellIs" dxfId="2" priority="216" operator="greaterThan">
      <formula>0</formula>
    </cfRule>
  </conditionalFormatting>
  <conditionalFormatting sqref="L33">
    <cfRule type="cellIs" dxfId="2" priority="217" operator="greaterThan">
      <formula>0</formula>
    </cfRule>
  </conditionalFormatting>
  <conditionalFormatting sqref="L34">
    <cfRule type="cellIs" dxfId="2" priority="218" operator="greaterThan">
      <formula>0</formula>
    </cfRule>
  </conditionalFormatting>
  <conditionalFormatting sqref="L35">
    <cfRule type="cellIs" dxfId="2" priority="219" operator="greaterThan">
      <formula>0</formula>
    </cfRule>
  </conditionalFormatting>
  <conditionalFormatting sqref="L36">
    <cfRule type="cellIs" dxfId="2" priority="220" operator="greaterThan">
      <formula>0</formula>
    </cfRule>
  </conditionalFormatting>
  <conditionalFormatting sqref="L37">
    <cfRule type="cellIs" dxfId="2" priority="221" operator="greaterThan">
      <formula>0</formula>
    </cfRule>
  </conditionalFormatting>
  <conditionalFormatting sqref="L38">
    <cfRule type="cellIs" dxfId="2" priority="222" operator="greaterThan">
      <formula>0</formula>
    </cfRule>
  </conditionalFormatting>
  <conditionalFormatting sqref="L39">
    <cfRule type="cellIs" dxfId="2" priority="223" operator="greaterThan">
      <formula>0</formula>
    </cfRule>
  </conditionalFormatting>
  <conditionalFormatting sqref="L40">
    <cfRule type="cellIs" dxfId="2" priority="224" operator="greaterThan">
      <formula>0</formula>
    </cfRule>
  </conditionalFormatting>
  <conditionalFormatting sqref="L41">
    <cfRule type="cellIs" dxfId="2" priority="225" operator="greaterThan">
      <formula>0</formula>
    </cfRule>
  </conditionalFormatting>
  <conditionalFormatting sqref="L42">
    <cfRule type="cellIs" dxfId="2" priority="226" operator="greaterThan">
      <formula>0</formula>
    </cfRule>
  </conditionalFormatting>
  <conditionalFormatting sqref="L43">
    <cfRule type="cellIs" dxfId="2" priority="227" operator="greaterThan">
      <formula>0</formula>
    </cfRule>
  </conditionalFormatting>
  <conditionalFormatting sqref="L44">
    <cfRule type="cellIs" dxfId="2" priority="228" operator="greaterThan">
      <formula>0</formula>
    </cfRule>
  </conditionalFormatting>
  <conditionalFormatting sqref="L45">
    <cfRule type="cellIs" dxfId="2" priority="229" operator="greaterThan">
      <formula>0</formula>
    </cfRule>
  </conditionalFormatting>
  <conditionalFormatting sqref="L46">
    <cfRule type="cellIs" dxfId="2" priority="230" operator="greaterThan">
      <formula>0</formula>
    </cfRule>
  </conditionalFormatting>
  <conditionalFormatting sqref="L47">
    <cfRule type="cellIs" dxfId="2" priority="231" operator="greaterThan">
      <formula>0</formula>
    </cfRule>
  </conditionalFormatting>
  <conditionalFormatting sqref="L48">
    <cfRule type="cellIs" dxfId="2" priority="232" operator="greaterThan">
      <formula>0</formula>
    </cfRule>
  </conditionalFormatting>
  <conditionalFormatting sqref="L49">
    <cfRule type="cellIs" dxfId="2" priority="233" operator="greaterThan">
      <formula>0</formula>
    </cfRule>
  </conditionalFormatting>
  <conditionalFormatting sqref="L50">
    <cfRule type="cellIs" dxfId="2" priority="234" operator="greaterThan">
      <formula>0</formula>
    </cfRule>
  </conditionalFormatting>
  <conditionalFormatting sqref="L51">
    <cfRule type="cellIs" dxfId="2" priority="235" operator="greaterThan">
      <formula>0</formula>
    </cfRule>
  </conditionalFormatting>
  <conditionalFormatting sqref="L52">
    <cfRule type="cellIs" dxfId="2" priority="236" operator="greaterThan">
      <formula>0</formula>
    </cfRule>
  </conditionalFormatting>
  <conditionalFormatting sqref="L53">
    <cfRule type="cellIs" dxfId="2" priority="237" operator="greaterThan">
      <formula>0</formula>
    </cfRule>
  </conditionalFormatting>
  <conditionalFormatting sqref="L54">
    <cfRule type="cellIs" dxfId="2" priority="238" operator="greaterThan">
      <formula>0</formula>
    </cfRule>
  </conditionalFormatting>
  <conditionalFormatting sqref="L55">
    <cfRule type="cellIs" dxfId="2" priority="239" operator="greaterThan">
      <formula>0</formula>
    </cfRule>
  </conditionalFormatting>
  <conditionalFormatting sqref="L56">
    <cfRule type="cellIs" dxfId="2" priority="240" operator="greaterThan">
      <formula>0</formula>
    </cfRule>
  </conditionalFormatting>
  <conditionalFormatting sqref="L57">
    <cfRule type="cellIs" dxfId="2" priority="241" operator="greaterThan">
      <formula>0</formula>
    </cfRule>
  </conditionalFormatting>
  <conditionalFormatting sqref="L58">
    <cfRule type="cellIs" dxfId="2" priority="242" operator="greaterThan">
      <formula>0</formula>
    </cfRule>
  </conditionalFormatting>
  <conditionalFormatting sqref="L59">
    <cfRule type="cellIs" dxfId="2" priority="243" operator="greaterThan">
      <formula>0</formula>
    </cfRule>
  </conditionalFormatting>
  <conditionalFormatting sqref="L60">
    <cfRule type="cellIs" dxfId="2" priority="244" operator="greaterThan">
      <formula>0</formula>
    </cfRule>
  </conditionalFormatting>
  <conditionalFormatting sqref="L61">
    <cfRule type="cellIs" dxfId="2" priority="245" operator="greaterThan">
      <formula>0</formula>
    </cfRule>
  </conditionalFormatting>
  <conditionalFormatting sqref="L62">
    <cfRule type="cellIs" dxfId="2" priority="246" operator="greaterThan">
      <formula>0</formula>
    </cfRule>
  </conditionalFormatting>
  <conditionalFormatting sqref="L63">
    <cfRule type="cellIs" dxfId="2" priority="247" operator="greaterThan">
      <formula>0</formula>
    </cfRule>
  </conditionalFormatting>
  <conditionalFormatting sqref="L64">
    <cfRule type="cellIs" dxfId="2" priority="248" operator="greaterThan">
      <formula>0</formula>
    </cfRule>
  </conditionalFormatting>
  <conditionalFormatting sqref="L65">
    <cfRule type="cellIs" dxfId="2" priority="249" operator="greaterThan">
      <formula>0</formula>
    </cfRule>
  </conditionalFormatting>
  <conditionalFormatting sqref="L66">
    <cfRule type="cellIs" dxfId="2" priority="250" operator="greaterThan">
      <formula>0</formula>
    </cfRule>
  </conditionalFormatting>
  <conditionalFormatting sqref="L67">
    <cfRule type="cellIs" dxfId="2" priority="251" operator="greaterThan">
      <formula>0</formula>
    </cfRule>
  </conditionalFormatting>
  <conditionalFormatting sqref="L68">
    <cfRule type="cellIs" dxfId="2" priority="252" operator="greaterThan">
      <formula>0</formula>
    </cfRule>
  </conditionalFormatting>
  <conditionalFormatting sqref="L69">
    <cfRule type="cellIs" dxfId="2" priority="253" operator="greaterThan">
      <formula>0</formula>
    </cfRule>
  </conditionalFormatting>
  <conditionalFormatting sqref="L70">
    <cfRule type="cellIs" dxfId="2" priority="254" operator="greaterThan">
      <formula>0</formula>
    </cfRule>
  </conditionalFormatting>
  <conditionalFormatting sqref="L71">
    <cfRule type="cellIs" dxfId="2" priority="255" operator="greaterThan">
      <formula>0</formula>
    </cfRule>
  </conditionalFormatting>
  <conditionalFormatting sqref="L72">
    <cfRule type="cellIs" dxfId="2" priority="256" operator="greaterThan">
      <formula>0</formula>
    </cfRule>
  </conditionalFormatting>
  <conditionalFormatting sqref="L73">
    <cfRule type="cellIs" dxfId="2" priority="257" operator="greaterThan">
      <formula>0</formula>
    </cfRule>
  </conditionalFormatting>
  <conditionalFormatting sqref="L74">
    <cfRule type="cellIs" dxfId="2" priority="258" operator="greaterThan">
      <formula>0</formula>
    </cfRule>
  </conditionalFormatting>
  <conditionalFormatting sqref="L75">
    <cfRule type="cellIs" dxfId="2" priority="259" operator="greaterThan">
      <formula>0</formula>
    </cfRule>
  </conditionalFormatting>
  <conditionalFormatting sqref="L76">
    <cfRule type="cellIs" dxfId="2" priority="260" operator="greaterThan">
      <formula>0</formula>
    </cfRule>
  </conditionalFormatting>
  <conditionalFormatting sqref="L77">
    <cfRule type="cellIs" dxfId="2" priority="261" operator="greaterThan">
      <formula>0</formula>
    </cfRule>
  </conditionalFormatting>
  <conditionalFormatting sqref="L78">
    <cfRule type="cellIs" dxfId="2" priority="262" operator="greaterThan">
      <formula>0</formula>
    </cfRule>
  </conditionalFormatting>
  <conditionalFormatting sqref="L79">
    <cfRule type="cellIs" dxfId="2" priority="263" operator="greaterThan">
      <formula>0</formula>
    </cfRule>
  </conditionalFormatting>
  <conditionalFormatting sqref="L80">
    <cfRule type="cellIs" dxfId="2" priority="264" operator="greaterThan">
      <formula>0</formula>
    </cfRule>
  </conditionalFormatting>
  <conditionalFormatting sqref="L81">
    <cfRule type="cellIs" dxfId="2" priority="265" operator="greaterThan">
      <formula>0</formula>
    </cfRule>
  </conditionalFormatting>
  <conditionalFormatting sqref="L82">
    <cfRule type="cellIs" dxfId="2" priority="266" operator="greaterThan">
      <formula>0</formula>
    </cfRule>
  </conditionalFormatting>
  <conditionalFormatting sqref="L83">
    <cfRule type="cellIs" dxfId="2" priority="267" operator="greaterThan">
      <formula>0</formula>
    </cfRule>
  </conditionalFormatting>
  <conditionalFormatting sqref="L84">
    <cfRule type="cellIs" dxfId="2" priority="268" operator="greaterThan">
      <formula>0</formula>
    </cfRule>
  </conditionalFormatting>
  <conditionalFormatting sqref="L85">
    <cfRule type="cellIs" dxfId="2" priority="269" operator="greaterThan">
      <formula>0</formula>
    </cfRule>
  </conditionalFormatting>
  <conditionalFormatting sqref="L86">
    <cfRule type="cellIs" dxfId="2" priority="270" operator="greaterThan">
      <formula>0</formula>
    </cfRule>
  </conditionalFormatting>
  <conditionalFormatting sqref="L87">
    <cfRule type="cellIs" dxfId="2" priority="271" operator="greaterThan">
      <formula>0</formula>
    </cfRule>
  </conditionalFormatting>
  <conditionalFormatting sqref="L88">
    <cfRule type="cellIs" dxfId="2" priority="272" operator="greaterThan">
      <formula>0</formula>
    </cfRule>
  </conditionalFormatting>
  <conditionalFormatting sqref="L89">
    <cfRule type="cellIs" dxfId="2" priority="273" operator="greaterThan">
      <formula>0</formula>
    </cfRule>
  </conditionalFormatting>
  <conditionalFormatting sqref="L90">
    <cfRule type="cellIs" dxfId="2" priority="274" operator="greaterThan">
      <formula>0</formula>
    </cfRule>
  </conditionalFormatting>
  <conditionalFormatting sqref="L91">
    <cfRule type="cellIs" dxfId="2" priority="275" operator="greaterThan">
      <formula>0</formula>
    </cfRule>
  </conditionalFormatting>
  <conditionalFormatting sqref="L92">
    <cfRule type="cellIs" dxfId="2" priority="276" operator="greaterThan">
      <formula>0</formula>
    </cfRule>
  </conditionalFormatting>
  <conditionalFormatting sqref="L93">
    <cfRule type="cellIs" dxfId="2" priority="277" operator="greaterThan">
      <formula>0</formula>
    </cfRule>
  </conditionalFormatting>
  <conditionalFormatting sqref="L94">
    <cfRule type="cellIs" dxfId="2" priority="278" operator="greaterThan">
      <formula>0</formula>
    </cfRule>
  </conditionalFormatting>
  <conditionalFormatting sqref="L95">
    <cfRule type="cellIs" dxfId="2" priority="279" operator="greaterThan">
      <formula>0</formula>
    </cfRule>
  </conditionalFormatting>
  <conditionalFormatting sqref="L96">
    <cfRule type="cellIs" dxfId="2" priority="280" operator="greaterThan">
      <formula>0</formula>
    </cfRule>
  </conditionalFormatting>
  <conditionalFormatting sqref="L97">
    <cfRule type="cellIs" dxfId="2" priority="281" operator="greaterThan">
      <formula>0</formula>
    </cfRule>
  </conditionalFormatting>
  <conditionalFormatting sqref="L98">
    <cfRule type="cellIs" dxfId="2" priority="282" operator="greaterThan">
      <formula>0</formula>
    </cfRule>
  </conditionalFormatting>
  <conditionalFormatting sqref="L99">
    <cfRule type="cellIs" dxfId="2" priority="283" operator="greaterThan">
      <formula>0</formula>
    </cfRule>
  </conditionalFormatting>
  <conditionalFormatting sqref="L100">
    <cfRule type="cellIs" dxfId="2" priority="284" operator="greaterThan">
      <formula>0</formula>
    </cfRule>
  </conditionalFormatting>
  <conditionalFormatting sqref="L101">
    <cfRule type="cellIs" dxfId="2" priority="285" operator="greaterThan">
      <formula>0</formula>
    </cfRule>
  </conditionalFormatting>
  <conditionalFormatting sqref="L102">
    <cfRule type="cellIs" dxfId="2" priority="286" operator="greaterThan">
      <formula>0</formula>
    </cfRule>
  </conditionalFormatting>
  <conditionalFormatting sqref="L103">
    <cfRule type="cellIs" dxfId="2" priority="287" operator="greaterThan">
      <formula>0</formula>
    </cfRule>
  </conditionalFormatting>
  <conditionalFormatting sqref="L104">
    <cfRule type="cellIs" dxfId="2" priority="288" operator="greaterThan">
      <formula>0</formula>
    </cfRule>
  </conditionalFormatting>
  <conditionalFormatting sqref="O9">
    <cfRule type="cellIs" dxfId="2" priority="289" operator="greaterThan">
      <formula>0</formula>
    </cfRule>
  </conditionalFormatting>
  <conditionalFormatting sqref="O9">
    <cfRule type="cellIs" dxfId="2" priority="290" operator="greaterThan">
      <formula>0</formula>
    </cfRule>
  </conditionalFormatting>
  <conditionalFormatting sqref="O10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1">
    <cfRule type="cellIs" dxfId="2" priority="294" operator="greaterThan">
      <formula>0</formula>
    </cfRule>
  </conditionalFormatting>
  <conditionalFormatting sqref="O12">
    <cfRule type="cellIs" dxfId="2" priority="295" operator="greaterThan">
      <formula>0</formula>
    </cfRule>
  </conditionalFormatting>
  <conditionalFormatting sqref="O12">
    <cfRule type="cellIs" dxfId="2" priority="296" operator="greaterThan">
      <formula>0</formula>
    </cfRule>
  </conditionalFormatting>
  <conditionalFormatting sqref="O13">
    <cfRule type="cellIs" dxfId="2" priority="297" operator="greaterThan">
      <formula>0</formula>
    </cfRule>
  </conditionalFormatting>
  <conditionalFormatting sqref="O13">
    <cfRule type="cellIs" dxfId="2" priority="298" operator="greaterThan">
      <formula>0</formula>
    </cfRule>
  </conditionalFormatting>
  <conditionalFormatting sqref="O14">
    <cfRule type="cellIs" dxfId="2" priority="299" operator="greaterThan">
      <formula>0</formula>
    </cfRule>
  </conditionalFormatting>
  <conditionalFormatting sqref="O14">
    <cfRule type="cellIs" dxfId="2" priority="300" operator="greaterThan">
      <formula>0</formula>
    </cfRule>
  </conditionalFormatting>
  <conditionalFormatting sqref="O15">
    <cfRule type="cellIs" dxfId="2" priority="301" operator="greaterThan">
      <formula>0</formula>
    </cfRule>
  </conditionalFormatting>
  <conditionalFormatting sqref="O15">
    <cfRule type="cellIs" dxfId="2" priority="302" operator="greaterThan">
      <formula>0</formula>
    </cfRule>
  </conditionalFormatting>
  <conditionalFormatting sqref="O16">
    <cfRule type="cellIs" dxfId="2" priority="303" operator="greaterThan">
      <formula>0</formula>
    </cfRule>
  </conditionalFormatting>
  <conditionalFormatting sqref="O16">
    <cfRule type="cellIs" dxfId="2" priority="304" operator="greaterThan">
      <formula>0</formula>
    </cfRule>
  </conditionalFormatting>
  <conditionalFormatting sqref="O17">
    <cfRule type="cellIs" dxfId="2" priority="305" operator="greaterThan">
      <formula>0</formula>
    </cfRule>
  </conditionalFormatting>
  <conditionalFormatting sqref="O17">
    <cfRule type="cellIs" dxfId="2" priority="306" operator="greaterThan">
      <formula>0</formula>
    </cfRule>
  </conditionalFormatting>
  <conditionalFormatting sqref="O18">
    <cfRule type="cellIs" dxfId="2" priority="307" operator="greaterThan">
      <formula>0</formula>
    </cfRule>
  </conditionalFormatting>
  <conditionalFormatting sqref="O18">
    <cfRule type="cellIs" dxfId="2" priority="308" operator="greaterThan">
      <formula>0</formula>
    </cfRule>
  </conditionalFormatting>
  <conditionalFormatting sqref="O19">
    <cfRule type="cellIs" dxfId="2" priority="309" operator="greaterThan">
      <formula>0</formula>
    </cfRule>
  </conditionalFormatting>
  <conditionalFormatting sqref="O19">
    <cfRule type="cellIs" dxfId="2" priority="310" operator="greaterThan">
      <formula>0</formula>
    </cfRule>
  </conditionalFormatting>
  <conditionalFormatting sqref="O20">
    <cfRule type="cellIs" dxfId="2" priority="311" operator="greaterThan">
      <formula>0</formula>
    </cfRule>
  </conditionalFormatting>
  <conditionalFormatting sqref="O20">
    <cfRule type="cellIs" dxfId="2" priority="312" operator="greaterThan">
      <formula>0</formula>
    </cfRule>
  </conditionalFormatting>
  <conditionalFormatting sqref="O21">
    <cfRule type="cellIs" dxfId="2" priority="313" operator="greaterThan">
      <formula>0</formula>
    </cfRule>
  </conditionalFormatting>
  <conditionalFormatting sqref="O21">
    <cfRule type="cellIs" dxfId="2" priority="314" operator="greaterThan">
      <formula>0</formula>
    </cfRule>
  </conditionalFormatting>
  <conditionalFormatting sqref="O22">
    <cfRule type="cellIs" dxfId="2" priority="315" operator="greaterThan">
      <formula>0</formula>
    </cfRule>
  </conditionalFormatting>
  <conditionalFormatting sqref="O22">
    <cfRule type="cellIs" dxfId="2" priority="316" operator="greaterThan">
      <formula>0</formula>
    </cfRule>
  </conditionalFormatting>
  <conditionalFormatting sqref="O23">
    <cfRule type="cellIs" dxfId="2" priority="317" operator="greaterThan">
      <formula>0</formula>
    </cfRule>
  </conditionalFormatting>
  <conditionalFormatting sqref="O23">
    <cfRule type="cellIs" dxfId="2" priority="318" operator="greaterThan">
      <formula>0</formula>
    </cfRule>
  </conditionalFormatting>
  <conditionalFormatting sqref="O24">
    <cfRule type="cellIs" dxfId="2" priority="319" operator="greaterThan">
      <formula>0</formula>
    </cfRule>
  </conditionalFormatting>
  <conditionalFormatting sqref="O24">
    <cfRule type="cellIs" dxfId="2" priority="320" operator="greaterThan">
      <formula>0</formula>
    </cfRule>
  </conditionalFormatting>
  <conditionalFormatting sqref="O25">
    <cfRule type="cellIs" dxfId="2" priority="321" operator="greaterThan">
      <formula>0</formula>
    </cfRule>
  </conditionalFormatting>
  <conditionalFormatting sqref="O25">
    <cfRule type="cellIs" dxfId="2" priority="322" operator="greaterThan">
      <formula>0</formula>
    </cfRule>
  </conditionalFormatting>
  <conditionalFormatting sqref="O26">
    <cfRule type="cellIs" dxfId="2" priority="323" operator="greaterThan">
      <formula>0</formula>
    </cfRule>
  </conditionalFormatting>
  <conditionalFormatting sqref="O26">
    <cfRule type="cellIs" dxfId="2" priority="324" operator="greaterThan">
      <formula>0</formula>
    </cfRule>
  </conditionalFormatting>
  <conditionalFormatting sqref="O27">
    <cfRule type="cellIs" dxfId="2" priority="325" operator="greaterThan">
      <formula>0</formula>
    </cfRule>
  </conditionalFormatting>
  <conditionalFormatting sqref="O27">
    <cfRule type="cellIs" dxfId="2" priority="326" operator="greaterThan">
      <formula>0</formula>
    </cfRule>
  </conditionalFormatting>
  <conditionalFormatting sqref="O28">
    <cfRule type="cellIs" dxfId="2" priority="327" operator="greaterThan">
      <formula>0</formula>
    </cfRule>
  </conditionalFormatting>
  <conditionalFormatting sqref="O28">
    <cfRule type="cellIs" dxfId="2" priority="328" operator="greaterThan">
      <formula>0</formula>
    </cfRule>
  </conditionalFormatting>
  <conditionalFormatting sqref="O29">
    <cfRule type="cellIs" dxfId="2" priority="329" operator="greaterThan">
      <formula>0</formula>
    </cfRule>
  </conditionalFormatting>
  <conditionalFormatting sqref="O29">
    <cfRule type="cellIs" dxfId="2" priority="330" operator="greaterThan">
      <formula>0</formula>
    </cfRule>
  </conditionalFormatting>
  <conditionalFormatting sqref="O30">
    <cfRule type="cellIs" dxfId="2" priority="331" operator="greaterThan">
      <formula>0</formula>
    </cfRule>
  </conditionalFormatting>
  <conditionalFormatting sqref="O30">
    <cfRule type="cellIs" dxfId="2" priority="332" operator="greaterThan">
      <formula>0</formula>
    </cfRule>
  </conditionalFormatting>
  <conditionalFormatting sqref="O31">
    <cfRule type="cellIs" dxfId="2" priority="333" operator="greaterThan">
      <formula>0</formula>
    </cfRule>
  </conditionalFormatting>
  <conditionalFormatting sqref="O31">
    <cfRule type="cellIs" dxfId="2" priority="334" operator="greaterThan">
      <formula>0</formula>
    </cfRule>
  </conditionalFormatting>
  <conditionalFormatting sqref="O32">
    <cfRule type="cellIs" dxfId="2" priority="335" operator="greaterThan">
      <formula>0</formula>
    </cfRule>
  </conditionalFormatting>
  <conditionalFormatting sqref="O32">
    <cfRule type="cellIs" dxfId="2" priority="336" operator="greaterThan">
      <formula>0</formula>
    </cfRule>
  </conditionalFormatting>
  <conditionalFormatting sqref="O33">
    <cfRule type="cellIs" dxfId="2" priority="337" operator="greaterThan">
      <formula>0</formula>
    </cfRule>
  </conditionalFormatting>
  <conditionalFormatting sqref="O33">
    <cfRule type="cellIs" dxfId="2" priority="338" operator="greaterThan">
      <formula>0</formula>
    </cfRule>
  </conditionalFormatting>
  <conditionalFormatting sqref="O34">
    <cfRule type="cellIs" dxfId="2" priority="339" operator="greaterThan">
      <formula>0</formula>
    </cfRule>
  </conditionalFormatting>
  <conditionalFormatting sqref="O34">
    <cfRule type="cellIs" dxfId="2" priority="340" operator="greaterThan">
      <formula>0</formula>
    </cfRule>
  </conditionalFormatting>
  <conditionalFormatting sqref="O35">
    <cfRule type="cellIs" dxfId="2" priority="341" operator="greaterThan">
      <formula>0</formula>
    </cfRule>
  </conditionalFormatting>
  <conditionalFormatting sqref="O35">
    <cfRule type="cellIs" dxfId="2" priority="342" operator="greaterThan">
      <formula>0</formula>
    </cfRule>
  </conditionalFormatting>
  <conditionalFormatting sqref="O36">
    <cfRule type="cellIs" dxfId="2" priority="343" operator="greaterThan">
      <formula>0</formula>
    </cfRule>
  </conditionalFormatting>
  <conditionalFormatting sqref="O36">
    <cfRule type="cellIs" dxfId="2" priority="344" operator="greaterThan">
      <formula>0</formula>
    </cfRule>
  </conditionalFormatting>
  <conditionalFormatting sqref="O37">
    <cfRule type="cellIs" dxfId="2" priority="345" operator="greaterThan">
      <formula>0</formula>
    </cfRule>
  </conditionalFormatting>
  <conditionalFormatting sqref="O37">
    <cfRule type="cellIs" dxfId="2" priority="346" operator="greaterThan">
      <formula>0</formula>
    </cfRule>
  </conditionalFormatting>
  <conditionalFormatting sqref="O38">
    <cfRule type="cellIs" dxfId="2" priority="347" operator="greaterThan">
      <formula>0</formula>
    </cfRule>
  </conditionalFormatting>
  <conditionalFormatting sqref="O38">
    <cfRule type="cellIs" dxfId="2" priority="348" operator="greaterThan">
      <formula>0</formula>
    </cfRule>
  </conditionalFormatting>
  <conditionalFormatting sqref="O39">
    <cfRule type="cellIs" dxfId="2" priority="349" operator="greaterThan">
      <formula>0</formula>
    </cfRule>
  </conditionalFormatting>
  <conditionalFormatting sqref="O39">
    <cfRule type="cellIs" dxfId="2" priority="350" operator="greaterThan">
      <formula>0</formula>
    </cfRule>
  </conditionalFormatting>
  <conditionalFormatting sqref="O40">
    <cfRule type="cellIs" dxfId="2" priority="351" operator="greaterThan">
      <formula>0</formula>
    </cfRule>
  </conditionalFormatting>
  <conditionalFormatting sqref="O40">
    <cfRule type="cellIs" dxfId="2" priority="352" operator="greaterThan">
      <formula>0</formula>
    </cfRule>
  </conditionalFormatting>
  <conditionalFormatting sqref="O41">
    <cfRule type="cellIs" dxfId="2" priority="353" operator="greaterThan">
      <formula>0</formula>
    </cfRule>
  </conditionalFormatting>
  <conditionalFormatting sqref="O41">
    <cfRule type="cellIs" dxfId="2" priority="354" operator="greaterThan">
      <formula>0</formula>
    </cfRule>
  </conditionalFormatting>
  <conditionalFormatting sqref="O42">
    <cfRule type="cellIs" dxfId="2" priority="355" operator="greaterThan">
      <formula>0</formula>
    </cfRule>
  </conditionalFormatting>
  <conditionalFormatting sqref="O42">
    <cfRule type="cellIs" dxfId="2" priority="356" operator="greaterThan">
      <formula>0</formula>
    </cfRule>
  </conditionalFormatting>
  <conditionalFormatting sqref="O43">
    <cfRule type="cellIs" dxfId="2" priority="357" operator="greaterThan">
      <formula>0</formula>
    </cfRule>
  </conditionalFormatting>
  <conditionalFormatting sqref="O43">
    <cfRule type="cellIs" dxfId="2" priority="358" operator="greaterThan">
      <formula>0</formula>
    </cfRule>
  </conditionalFormatting>
  <conditionalFormatting sqref="O44">
    <cfRule type="cellIs" dxfId="2" priority="359" operator="greaterThan">
      <formula>0</formula>
    </cfRule>
  </conditionalFormatting>
  <conditionalFormatting sqref="O44">
    <cfRule type="cellIs" dxfId="2" priority="360" operator="greaterThan">
      <formula>0</formula>
    </cfRule>
  </conditionalFormatting>
  <conditionalFormatting sqref="O45">
    <cfRule type="cellIs" dxfId="2" priority="361" operator="greaterThan">
      <formula>0</formula>
    </cfRule>
  </conditionalFormatting>
  <conditionalFormatting sqref="O45">
    <cfRule type="cellIs" dxfId="2" priority="362" operator="greaterThan">
      <formula>0</formula>
    </cfRule>
  </conditionalFormatting>
  <conditionalFormatting sqref="O46">
    <cfRule type="cellIs" dxfId="2" priority="363" operator="greaterThan">
      <formula>0</formula>
    </cfRule>
  </conditionalFormatting>
  <conditionalFormatting sqref="O46">
    <cfRule type="cellIs" dxfId="2" priority="364" operator="greaterThan">
      <formula>0</formula>
    </cfRule>
  </conditionalFormatting>
  <conditionalFormatting sqref="O47">
    <cfRule type="cellIs" dxfId="2" priority="365" operator="greaterThan">
      <formula>0</formula>
    </cfRule>
  </conditionalFormatting>
  <conditionalFormatting sqref="O47">
    <cfRule type="cellIs" dxfId="2" priority="366" operator="greaterThan">
      <formula>0</formula>
    </cfRule>
  </conditionalFormatting>
  <conditionalFormatting sqref="O48">
    <cfRule type="cellIs" dxfId="2" priority="367" operator="greaterThan">
      <formula>0</formula>
    </cfRule>
  </conditionalFormatting>
  <conditionalFormatting sqref="O48">
    <cfRule type="cellIs" dxfId="2" priority="368" operator="greaterThan">
      <formula>0</formula>
    </cfRule>
  </conditionalFormatting>
  <conditionalFormatting sqref="O49">
    <cfRule type="cellIs" dxfId="2" priority="369" operator="greaterThan">
      <formula>0</formula>
    </cfRule>
  </conditionalFormatting>
  <conditionalFormatting sqref="O49">
    <cfRule type="cellIs" dxfId="2" priority="370" operator="greaterThan">
      <formula>0</formula>
    </cfRule>
  </conditionalFormatting>
  <conditionalFormatting sqref="O50">
    <cfRule type="cellIs" dxfId="2" priority="371" operator="greaterThan">
      <formula>0</formula>
    </cfRule>
  </conditionalFormatting>
  <conditionalFormatting sqref="O50">
    <cfRule type="cellIs" dxfId="2" priority="372" operator="greaterThan">
      <formula>0</formula>
    </cfRule>
  </conditionalFormatting>
  <conditionalFormatting sqref="O51">
    <cfRule type="cellIs" dxfId="2" priority="373" operator="greaterThan">
      <formula>0</formula>
    </cfRule>
  </conditionalFormatting>
  <conditionalFormatting sqref="O51">
    <cfRule type="cellIs" dxfId="2" priority="374" operator="greaterThan">
      <formula>0</formula>
    </cfRule>
  </conditionalFormatting>
  <conditionalFormatting sqref="O52">
    <cfRule type="cellIs" dxfId="2" priority="375" operator="greaterThan">
      <formula>0</formula>
    </cfRule>
  </conditionalFormatting>
  <conditionalFormatting sqref="O52">
    <cfRule type="cellIs" dxfId="2" priority="376" operator="greaterThan">
      <formula>0</formula>
    </cfRule>
  </conditionalFormatting>
  <conditionalFormatting sqref="O53">
    <cfRule type="cellIs" dxfId="2" priority="377" operator="greaterThan">
      <formula>0</formula>
    </cfRule>
  </conditionalFormatting>
  <conditionalFormatting sqref="O53">
    <cfRule type="cellIs" dxfId="2" priority="378" operator="greaterThan">
      <formula>0</formula>
    </cfRule>
  </conditionalFormatting>
  <conditionalFormatting sqref="O54">
    <cfRule type="cellIs" dxfId="2" priority="379" operator="greaterThan">
      <formula>0</formula>
    </cfRule>
  </conditionalFormatting>
  <conditionalFormatting sqref="O54">
    <cfRule type="cellIs" dxfId="2" priority="380" operator="greaterThan">
      <formula>0</formula>
    </cfRule>
  </conditionalFormatting>
  <conditionalFormatting sqref="O55">
    <cfRule type="cellIs" dxfId="2" priority="381" operator="greaterThan">
      <formula>0</formula>
    </cfRule>
  </conditionalFormatting>
  <conditionalFormatting sqref="O55">
    <cfRule type="cellIs" dxfId="2" priority="382" operator="greaterThan">
      <formula>0</formula>
    </cfRule>
  </conditionalFormatting>
  <conditionalFormatting sqref="O56">
    <cfRule type="cellIs" dxfId="2" priority="383" operator="greaterThan">
      <formula>0</formula>
    </cfRule>
  </conditionalFormatting>
  <conditionalFormatting sqref="O56">
    <cfRule type="cellIs" dxfId="2" priority="384" operator="greaterThan">
      <formula>0</formula>
    </cfRule>
  </conditionalFormatting>
  <conditionalFormatting sqref="O57">
    <cfRule type="cellIs" dxfId="2" priority="385" operator="greaterThan">
      <formula>0</formula>
    </cfRule>
  </conditionalFormatting>
  <conditionalFormatting sqref="O57">
    <cfRule type="cellIs" dxfId="2" priority="386" operator="greaterThan">
      <formula>0</formula>
    </cfRule>
  </conditionalFormatting>
  <conditionalFormatting sqref="O58">
    <cfRule type="cellIs" dxfId="2" priority="387" operator="greaterThan">
      <formula>0</formula>
    </cfRule>
  </conditionalFormatting>
  <conditionalFormatting sqref="O58">
    <cfRule type="cellIs" dxfId="2" priority="388" operator="greaterThan">
      <formula>0</formula>
    </cfRule>
  </conditionalFormatting>
  <conditionalFormatting sqref="O59">
    <cfRule type="cellIs" dxfId="2" priority="389" operator="greaterThan">
      <formula>0</formula>
    </cfRule>
  </conditionalFormatting>
  <conditionalFormatting sqref="O59">
    <cfRule type="cellIs" dxfId="2" priority="390" operator="greaterThan">
      <formula>0</formula>
    </cfRule>
  </conditionalFormatting>
  <conditionalFormatting sqref="O60">
    <cfRule type="cellIs" dxfId="2" priority="391" operator="greaterThan">
      <formula>0</formula>
    </cfRule>
  </conditionalFormatting>
  <conditionalFormatting sqref="O60">
    <cfRule type="cellIs" dxfId="2" priority="392" operator="greaterThan">
      <formula>0</formula>
    </cfRule>
  </conditionalFormatting>
  <conditionalFormatting sqref="O61">
    <cfRule type="cellIs" dxfId="2" priority="393" operator="greaterThan">
      <formula>0</formula>
    </cfRule>
  </conditionalFormatting>
  <conditionalFormatting sqref="O61">
    <cfRule type="cellIs" dxfId="2" priority="394" operator="greaterThan">
      <formula>0</formula>
    </cfRule>
  </conditionalFormatting>
  <conditionalFormatting sqref="O62">
    <cfRule type="cellIs" dxfId="2" priority="395" operator="greaterThan">
      <formula>0</formula>
    </cfRule>
  </conditionalFormatting>
  <conditionalFormatting sqref="O62">
    <cfRule type="cellIs" dxfId="2" priority="396" operator="greaterThan">
      <formula>0</formula>
    </cfRule>
  </conditionalFormatting>
  <conditionalFormatting sqref="O63">
    <cfRule type="cellIs" dxfId="2" priority="397" operator="greaterThan">
      <formula>0</formula>
    </cfRule>
  </conditionalFormatting>
  <conditionalFormatting sqref="O63">
    <cfRule type="cellIs" dxfId="2" priority="398" operator="greaterThan">
      <formula>0</formula>
    </cfRule>
  </conditionalFormatting>
  <conditionalFormatting sqref="O64">
    <cfRule type="cellIs" dxfId="2" priority="399" operator="greaterThan">
      <formula>0</formula>
    </cfRule>
  </conditionalFormatting>
  <conditionalFormatting sqref="O64">
    <cfRule type="cellIs" dxfId="2" priority="400" operator="greaterThan">
      <formula>0</formula>
    </cfRule>
  </conditionalFormatting>
  <conditionalFormatting sqref="O65">
    <cfRule type="cellIs" dxfId="2" priority="401" operator="greaterThan">
      <formula>0</formula>
    </cfRule>
  </conditionalFormatting>
  <conditionalFormatting sqref="O65">
    <cfRule type="cellIs" dxfId="2" priority="402" operator="greaterThan">
      <formula>0</formula>
    </cfRule>
  </conditionalFormatting>
  <conditionalFormatting sqref="O66">
    <cfRule type="cellIs" dxfId="2" priority="403" operator="greaterThan">
      <formula>0</formula>
    </cfRule>
  </conditionalFormatting>
  <conditionalFormatting sqref="O66">
    <cfRule type="cellIs" dxfId="2" priority="404" operator="greaterThan">
      <formula>0</formula>
    </cfRule>
  </conditionalFormatting>
  <conditionalFormatting sqref="O67">
    <cfRule type="cellIs" dxfId="2" priority="405" operator="greaterThan">
      <formula>0</formula>
    </cfRule>
  </conditionalFormatting>
  <conditionalFormatting sqref="O67">
    <cfRule type="cellIs" dxfId="2" priority="406" operator="greaterThan">
      <formula>0</formula>
    </cfRule>
  </conditionalFormatting>
  <conditionalFormatting sqref="O68">
    <cfRule type="cellIs" dxfId="2" priority="407" operator="greaterThan">
      <formula>0</formula>
    </cfRule>
  </conditionalFormatting>
  <conditionalFormatting sqref="O68">
    <cfRule type="cellIs" dxfId="2" priority="408" operator="greaterThan">
      <formula>0</formula>
    </cfRule>
  </conditionalFormatting>
  <conditionalFormatting sqref="O69">
    <cfRule type="cellIs" dxfId="2" priority="409" operator="greaterThan">
      <formula>0</formula>
    </cfRule>
  </conditionalFormatting>
  <conditionalFormatting sqref="O69">
    <cfRule type="cellIs" dxfId="2" priority="410" operator="greaterThan">
      <formula>0</formula>
    </cfRule>
  </conditionalFormatting>
  <conditionalFormatting sqref="O70">
    <cfRule type="cellIs" dxfId="2" priority="411" operator="greaterThan">
      <formula>0</formula>
    </cfRule>
  </conditionalFormatting>
  <conditionalFormatting sqref="O70">
    <cfRule type="cellIs" dxfId="2" priority="412" operator="greaterThan">
      <formula>0</formula>
    </cfRule>
  </conditionalFormatting>
  <conditionalFormatting sqref="O71">
    <cfRule type="cellIs" dxfId="2" priority="413" operator="greaterThan">
      <formula>0</formula>
    </cfRule>
  </conditionalFormatting>
  <conditionalFormatting sqref="O71">
    <cfRule type="cellIs" dxfId="2" priority="414" operator="greaterThan">
      <formula>0</formula>
    </cfRule>
  </conditionalFormatting>
  <conditionalFormatting sqref="O72">
    <cfRule type="cellIs" dxfId="2" priority="415" operator="greaterThan">
      <formula>0</formula>
    </cfRule>
  </conditionalFormatting>
  <conditionalFormatting sqref="O72">
    <cfRule type="cellIs" dxfId="2" priority="416" operator="greaterThan">
      <formula>0</formula>
    </cfRule>
  </conditionalFormatting>
  <conditionalFormatting sqref="O73">
    <cfRule type="cellIs" dxfId="2" priority="417" operator="greaterThan">
      <formula>0</formula>
    </cfRule>
  </conditionalFormatting>
  <conditionalFormatting sqref="O73">
    <cfRule type="cellIs" dxfId="2" priority="418" operator="greaterThan">
      <formula>0</formula>
    </cfRule>
  </conditionalFormatting>
  <conditionalFormatting sqref="O74">
    <cfRule type="cellIs" dxfId="2" priority="419" operator="greaterThan">
      <formula>0</formula>
    </cfRule>
  </conditionalFormatting>
  <conditionalFormatting sqref="O74">
    <cfRule type="cellIs" dxfId="2" priority="420" operator="greaterThan">
      <formula>0</formula>
    </cfRule>
  </conditionalFormatting>
  <conditionalFormatting sqref="O75">
    <cfRule type="cellIs" dxfId="2" priority="421" operator="greaterThan">
      <formula>0</formula>
    </cfRule>
  </conditionalFormatting>
  <conditionalFormatting sqref="O75">
    <cfRule type="cellIs" dxfId="2" priority="422" operator="greaterThan">
      <formula>0</formula>
    </cfRule>
  </conditionalFormatting>
  <conditionalFormatting sqref="O76">
    <cfRule type="cellIs" dxfId="2" priority="423" operator="greaterThan">
      <formula>0</formula>
    </cfRule>
  </conditionalFormatting>
  <conditionalFormatting sqref="O76">
    <cfRule type="cellIs" dxfId="2" priority="424" operator="greaterThan">
      <formula>0</formula>
    </cfRule>
  </conditionalFormatting>
  <conditionalFormatting sqref="O77">
    <cfRule type="cellIs" dxfId="2" priority="425" operator="greaterThan">
      <formula>0</formula>
    </cfRule>
  </conditionalFormatting>
  <conditionalFormatting sqref="O77">
    <cfRule type="cellIs" dxfId="2" priority="426" operator="greaterThan">
      <formula>0</formula>
    </cfRule>
  </conditionalFormatting>
  <conditionalFormatting sqref="O78">
    <cfRule type="cellIs" dxfId="2" priority="427" operator="greaterThan">
      <formula>0</formula>
    </cfRule>
  </conditionalFormatting>
  <conditionalFormatting sqref="O78">
    <cfRule type="cellIs" dxfId="2" priority="428" operator="greaterThan">
      <formula>0</formula>
    </cfRule>
  </conditionalFormatting>
  <conditionalFormatting sqref="O79">
    <cfRule type="cellIs" dxfId="2" priority="429" operator="greaterThan">
      <formula>0</formula>
    </cfRule>
  </conditionalFormatting>
  <conditionalFormatting sqref="O79">
    <cfRule type="cellIs" dxfId="2" priority="430" operator="greaterThan">
      <formula>0</formula>
    </cfRule>
  </conditionalFormatting>
  <conditionalFormatting sqref="O80">
    <cfRule type="cellIs" dxfId="2" priority="431" operator="greaterThan">
      <formula>0</formula>
    </cfRule>
  </conditionalFormatting>
  <conditionalFormatting sqref="O80">
    <cfRule type="cellIs" dxfId="2" priority="432" operator="greaterThan">
      <formula>0</formula>
    </cfRule>
  </conditionalFormatting>
  <conditionalFormatting sqref="O81">
    <cfRule type="cellIs" dxfId="2" priority="433" operator="greaterThan">
      <formula>0</formula>
    </cfRule>
  </conditionalFormatting>
  <conditionalFormatting sqref="O81">
    <cfRule type="cellIs" dxfId="2" priority="434" operator="greaterThan">
      <formula>0</formula>
    </cfRule>
  </conditionalFormatting>
  <conditionalFormatting sqref="O82">
    <cfRule type="cellIs" dxfId="2" priority="435" operator="greaterThan">
      <formula>0</formula>
    </cfRule>
  </conditionalFormatting>
  <conditionalFormatting sqref="O82">
    <cfRule type="cellIs" dxfId="2" priority="436" operator="greaterThan">
      <formula>0</formula>
    </cfRule>
  </conditionalFormatting>
  <conditionalFormatting sqref="O83">
    <cfRule type="cellIs" dxfId="2" priority="437" operator="greaterThan">
      <formula>0</formula>
    </cfRule>
  </conditionalFormatting>
  <conditionalFormatting sqref="O83">
    <cfRule type="cellIs" dxfId="2" priority="438" operator="greaterThan">
      <formula>0</formula>
    </cfRule>
  </conditionalFormatting>
  <conditionalFormatting sqref="O84">
    <cfRule type="cellIs" dxfId="2" priority="439" operator="greaterThan">
      <formula>0</formula>
    </cfRule>
  </conditionalFormatting>
  <conditionalFormatting sqref="O84">
    <cfRule type="cellIs" dxfId="2" priority="440" operator="greaterThan">
      <formula>0</formula>
    </cfRule>
  </conditionalFormatting>
  <conditionalFormatting sqref="O85">
    <cfRule type="cellIs" dxfId="2" priority="441" operator="greaterThan">
      <formula>0</formula>
    </cfRule>
  </conditionalFormatting>
  <conditionalFormatting sqref="O85">
    <cfRule type="cellIs" dxfId="2" priority="442" operator="greaterThan">
      <formula>0</formula>
    </cfRule>
  </conditionalFormatting>
  <conditionalFormatting sqref="O86">
    <cfRule type="cellIs" dxfId="2" priority="443" operator="greaterThan">
      <formula>0</formula>
    </cfRule>
  </conditionalFormatting>
  <conditionalFormatting sqref="O86">
    <cfRule type="cellIs" dxfId="2" priority="444" operator="greaterThan">
      <formula>0</formula>
    </cfRule>
  </conditionalFormatting>
  <conditionalFormatting sqref="O87">
    <cfRule type="cellIs" dxfId="2" priority="445" operator="greaterThan">
      <formula>0</formula>
    </cfRule>
  </conditionalFormatting>
  <conditionalFormatting sqref="O87">
    <cfRule type="cellIs" dxfId="2" priority="446" operator="greaterThan">
      <formula>0</formula>
    </cfRule>
  </conditionalFormatting>
  <conditionalFormatting sqref="O88">
    <cfRule type="cellIs" dxfId="2" priority="447" operator="greaterThan">
      <formula>0</formula>
    </cfRule>
  </conditionalFormatting>
  <conditionalFormatting sqref="O88">
    <cfRule type="cellIs" dxfId="2" priority="448" operator="greaterThan">
      <formula>0</formula>
    </cfRule>
  </conditionalFormatting>
  <conditionalFormatting sqref="O89">
    <cfRule type="cellIs" dxfId="2" priority="449" operator="greaterThan">
      <formula>0</formula>
    </cfRule>
  </conditionalFormatting>
  <conditionalFormatting sqref="O89">
    <cfRule type="cellIs" dxfId="2" priority="450" operator="greaterThan">
      <formula>0</formula>
    </cfRule>
  </conditionalFormatting>
  <conditionalFormatting sqref="O90">
    <cfRule type="cellIs" dxfId="2" priority="451" operator="greaterThan">
      <formula>0</formula>
    </cfRule>
  </conditionalFormatting>
  <conditionalFormatting sqref="O90">
    <cfRule type="cellIs" dxfId="2" priority="452" operator="greaterThan">
      <formula>0</formula>
    </cfRule>
  </conditionalFormatting>
  <conditionalFormatting sqref="O91">
    <cfRule type="cellIs" dxfId="2" priority="453" operator="greaterThan">
      <formula>0</formula>
    </cfRule>
  </conditionalFormatting>
  <conditionalFormatting sqref="O91">
    <cfRule type="cellIs" dxfId="2" priority="454" operator="greaterThan">
      <formula>0</formula>
    </cfRule>
  </conditionalFormatting>
  <conditionalFormatting sqref="O92">
    <cfRule type="cellIs" dxfId="2" priority="455" operator="greaterThan">
      <formula>0</formula>
    </cfRule>
  </conditionalFormatting>
  <conditionalFormatting sqref="O92">
    <cfRule type="cellIs" dxfId="2" priority="456" operator="greaterThan">
      <formula>0</formula>
    </cfRule>
  </conditionalFormatting>
  <conditionalFormatting sqref="O93">
    <cfRule type="cellIs" dxfId="2" priority="457" operator="greaterThan">
      <formula>0</formula>
    </cfRule>
  </conditionalFormatting>
  <conditionalFormatting sqref="O93">
    <cfRule type="cellIs" dxfId="2" priority="458" operator="greaterThan">
      <formula>0</formula>
    </cfRule>
  </conditionalFormatting>
  <conditionalFormatting sqref="O94">
    <cfRule type="cellIs" dxfId="2" priority="459" operator="greaterThan">
      <formula>0</formula>
    </cfRule>
  </conditionalFormatting>
  <conditionalFormatting sqref="O94">
    <cfRule type="cellIs" dxfId="2" priority="460" operator="greaterThan">
      <formula>0</formula>
    </cfRule>
  </conditionalFormatting>
  <conditionalFormatting sqref="O95">
    <cfRule type="cellIs" dxfId="2" priority="461" operator="greaterThan">
      <formula>0</formula>
    </cfRule>
  </conditionalFormatting>
  <conditionalFormatting sqref="O95">
    <cfRule type="cellIs" dxfId="2" priority="462" operator="greaterThan">
      <formula>0</formula>
    </cfRule>
  </conditionalFormatting>
  <conditionalFormatting sqref="O96">
    <cfRule type="cellIs" dxfId="2" priority="463" operator="greaterThan">
      <formula>0</formula>
    </cfRule>
  </conditionalFormatting>
  <conditionalFormatting sqref="O96">
    <cfRule type="cellIs" dxfId="2" priority="464" operator="greaterThan">
      <formula>0</formula>
    </cfRule>
  </conditionalFormatting>
  <conditionalFormatting sqref="O97">
    <cfRule type="cellIs" dxfId="2" priority="465" operator="greaterThan">
      <formula>0</formula>
    </cfRule>
  </conditionalFormatting>
  <conditionalFormatting sqref="O97">
    <cfRule type="cellIs" dxfId="2" priority="466" operator="greaterThan">
      <formula>0</formula>
    </cfRule>
  </conditionalFormatting>
  <conditionalFormatting sqref="O98">
    <cfRule type="cellIs" dxfId="2" priority="467" operator="greaterThan">
      <formula>0</formula>
    </cfRule>
  </conditionalFormatting>
  <conditionalFormatting sqref="O98">
    <cfRule type="cellIs" dxfId="2" priority="468" operator="greaterThan">
      <formula>0</formula>
    </cfRule>
  </conditionalFormatting>
  <conditionalFormatting sqref="O99">
    <cfRule type="cellIs" dxfId="2" priority="469" operator="greaterThan">
      <formula>0</formula>
    </cfRule>
  </conditionalFormatting>
  <conditionalFormatting sqref="O99">
    <cfRule type="cellIs" dxfId="2" priority="470" operator="greaterThan">
      <formula>0</formula>
    </cfRule>
  </conditionalFormatting>
  <conditionalFormatting sqref="O100">
    <cfRule type="cellIs" dxfId="2" priority="471" operator="greaterThan">
      <formula>0</formula>
    </cfRule>
  </conditionalFormatting>
  <conditionalFormatting sqref="O100">
    <cfRule type="cellIs" dxfId="2" priority="472" operator="greaterThan">
      <formula>0</formula>
    </cfRule>
  </conditionalFormatting>
  <conditionalFormatting sqref="O101">
    <cfRule type="cellIs" dxfId="2" priority="473" operator="greaterThan">
      <formula>0</formula>
    </cfRule>
  </conditionalFormatting>
  <conditionalFormatting sqref="O101">
    <cfRule type="cellIs" dxfId="2" priority="474" operator="greaterThan">
      <formula>0</formula>
    </cfRule>
  </conditionalFormatting>
  <conditionalFormatting sqref="O102">
    <cfRule type="cellIs" dxfId="2" priority="475" operator="greaterThan">
      <formula>0</formula>
    </cfRule>
  </conditionalFormatting>
  <conditionalFormatting sqref="O102">
    <cfRule type="cellIs" dxfId="2" priority="476" operator="greaterThan">
      <formula>0</formula>
    </cfRule>
  </conditionalFormatting>
  <conditionalFormatting sqref="O103">
    <cfRule type="cellIs" dxfId="2" priority="477" operator="greaterThan">
      <formula>0</formula>
    </cfRule>
  </conditionalFormatting>
  <conditionalFormatting sqref="O103">
    <cfRule type="cellIs" dxfId="2" priority="478" operator="greaterThan">
      <formula>0</formula>
    </cfRule>
  </conditionalFormatting>
  <conditionalFormatting sqref="O104">
    <cfRule type="cellIs" dxfId="2" priority="479" operator="greaterThan">
      <formula>0</formula>
    </cfRule>
  </conditionalFormatting>
  <conditionalFormatting sqref="P8">
    <cfRule type="cellIs" dxfId="3" priority="480" operator="greaterThan">
      <formula>0</formula>
    </cfRule>
  </conditionalFormatting>
  <conditionalFormatting sqref="P9">
    <cfRule type="cellIs" dxfId="3" priority="481" operator="greaterThan">
      <formula>0</formula>
    </cfRule>
  </conditionalFormatting>
  <conditionalFormatting sqref="P10">
    <cfRule type="cellIs" dxfId="3" priority="482" operator="greaterThan">
      <formula>0</formula>
    </cfRule>
  </conditionalFormatting>
  <conditionalFormatting sqref="P11">
    <cfRule type="cellIs" dxfId="3" priority="483" operator="greaterThan">
      <formula>0</formula>
    </cfRule>
  </conditionalFormatting>
  <conditionalFormatting sqref="P12">
    <cfRule type="cellIs" dxfId="3" priority="484" operator="greaterThan">
      <formula>0</formula>
    </cfRule>
  </conditionalFormatting>
  <conditionalFormatting sqref="P13">
    <cfRule type="cellIs" dxfId="3" priority="485" operator="greaterThan">
      <formula>0</formula>
    </cfRule>
  </conditionalFormatting>
  <conditionalFormatting sqref="P14">
    <cfRule type="cellIs" dxfId="3" priority="486" operator="greaterThan">
      <formula>0</formula>
    </cfRule>
  </conditionalFormatting>
  <conditionalFormatting sqref="P15">
    <cfRule type="cellIs" dxfId="3" priority="487" operator="greaterThan">
      <formula>0</formula>
    </cfRule>
  </conditionalFormatting>
  <conditionalFormatting sqref="P16">
    <cfRule type="cellIs" dxfId="3" priority="488" operator="greaterThan">
      <formula>0</formula>
    </cfRule>
  </conditionalFormatting>
  <conditionalFormatting sqref="P17">
    <cfRule type="cellIs" dxfId="3" priority="489" operator="greaterThan">
      <formula>0</formula>
    </cfRule>
  </conditionalFormatting>
  <conditionalFormatting sqref="P18">
    <cfRule type="cellIs" dxfId="3" priority="490" operator="greaterThan">
      <formula>0</formula>
    </cfRule>
  </conditionalFormatting>
  <conditionalFormatting sqref="P19">
    <cfRule type="cellIs" dxfId="3" priority="491" operator="greaterThan">
      <formula>0</formula>
    </cfRule>
  </conditionalFormatting>
  <conditionalFormatting sqref="P20">
    <cfRule type="cellIs" dxfId="3" priority="492" operator="greaterThan">
      <formula>0</formula>
    </cfRule>
  </conditionalFormatting>
  <conditionalFormatting sqref="P21">
    <cfRule type="cellIs" dxfId="3" priority="493" operator="greaterThan">
      <formula>0</formula>
    </cfRule>
  </conditionalFormatting>
  <conditionalFormatting sqref="P22">
    <cfRule type="cellIs" dxfId="3" priority="494" operator="greaterThan">
      <formula>0</formula>
    </cfRule>
  </conditionalFormatting>
  <conditionalFormatting sqref="P23">
    <cfRule type="cellIs" dxfId="3" priority="495" operator="greaterThan">
      <formula>0</formula>
    </cfRule>
  </conditionalFormatting>
  <conditionalFormatting sqref="P24">
    <cfRule type="cellIs" dxfId="3" priority="496" operator="greaterThan">
      <formula>0</formula>
    </cfRule>
  </conditionalFormatting>
  <conditionalFormatting sqref="P25">
    <cfRule type="cellIs" dxfId="3" priority="497" operator="greaterThan">
      <formula>0</formula>
    </cfRule>
  </conditionalFormatting>
  <conditionalFormatting sqref="P26">
    <cfRule type="cellIs" dxfId="3" priority="498" operator="greaterThan">
      <formula>0</formula>
    </cfRule>
  </conditionalFormatting>
  <conditionalFormatting sqref="P27">
    <cfRule type="cellIs" dxfId="3" priority="499" operator="greaterThan">
      <formula>0</formula>
    </cfRule>
  </conditionalFormatting>
  <conditionalFormatting sqref="P28">
    <cfRule type="cellIs" dxfId="3" priority="500" operator="greaterThan">
      <formula>0</formula>
    </cfRule>
  </conditionalFormatting>
  <conditionalFormatting sqref="P29">
    <cfRule type="cellIs" dxfId="3" priority="501" operator="greaterThan">
      <formula>0</formula>
    </cfRule>
  </conditionalFormatting>
  <conditionalFormatting sqref="P30">
    <cfRule type="cellIs" dxfId="3" priority="502" operator="greaterThan">
      <formula>0</formula>
    </cfRule>
  </conditionalFormatting>
  <conditionalFormatting sqref="P31">
    <cfRule type="cellIs" dxfId="3" priority="503" operator="greaterThan">
      <formula>0</formula>
    </cfRule>
  </conditionalFormatting>
  <conditionalFormatting sqref="P32">
    <cfRule type="cellIs" dxfId="3" priority="504" operator="greaterThan">
      <formula>0</formula>
    </cfRule>
  </conditionalFormatting>
  <conditionalFormatting sqref="P33">
    <cfRule type="cellIs" dxfId="3" priority="505" operator="greaterThan">
      <formula>0</formula>
    </cfRule>
  </conditionalFormatting>
  <conditionalFormatting sqref="P34">
    <cfRule type="cellIs" dxfId="3" priority="506" operator="greaterThan">
      <formula>0</formula>
    </cfRule>
  </conditionalFormatting>
  <conditionalFormatting sqref="P35">
    <cfRule type="cellIs" dxfId="3" priority="507" operator="greaterThan">
      <formula>0</formula>
    </cfRule>
  </conditionalFormatting>
  <conditionalFormatting sqref="P36">
    <cfRule type="cellIs" dxfId="3" priority="508" operator="greaterThan">
      <formula>0</formula>
    </cfRule>
  </conditionalFormatting>
  <conditionalFormatting sqref="P37">
    <cfRule type="cellIs" dxfId="3" priority="509" operator="greaterThan">
      <formula>0</formula>
    </cfRule>
  </conditionalFormatting>
  <conditionalFormatting sqref="P38">
    <cfRule type="cellIs" dxfId="3" priority="510" operator="greaterThan">
      <formula>0</formula>
    </cfRule>
  </conditionalFormatting>
  <conditionalFormatting sqref="P39">
    <cfRule type="cellIs" dxfId="3" priority="511" operator="greaterThan">
      <formula>0</formula>
    </cfRule>
  </conditionalFormatting>
  <conditionalFormatting sqref="P40">
    <cfRule type="cellIs" dxfId="3" priority="512" operator="greaterThan">
      <formula>0</formula>
    </cfRule>
  </conditionalFormatting>
  <conditionalFormatting sqref="P41">
    <cfRule type="cellIs" dxfId="3" priority="513" operator="greaterThan">
      <formula>0</formula>
    </cfRule>
  </conditionalFormatting>
  <conditionalFormatting sqref="P42">
    <cfRule type="cellIs" dxfId="3" priority="514" operator="greaterThan">
      <formula>0</formula>
    </cfRule>
  </conditionalFormatting>
  <conditionalFormatting sqref="P43">
    <cfRule type="cellIs" dxfId="3" priority="515" operator="greaterThan">
      <formula>0</formula>
    </cfRule>
  </conditionalFormatting>
  <conditionalFormatting sqref="P44">
    <cfRule type="cellIs" dxfId="3" priority="516" operator="greaterThan">
      <formula>0</formula>
    </cfRule>
  </conditionalFormatting>
  <conditionalFormatting sqref="P45">
    <cfRule type="cellIs" dxfId="3" priority="517" operator="greaterThan">
      <formula>0</formula>
    </cfRule>
  </conditionalFormatting>
  <conditionalFormatting sqref="P46">
    <cfRule type="cellIs" dxfId="3" priority="518" operator="greaterThan">
      <formula>0</formula>
    </cfRule>
  </conditionalFormatting>
  <conditionalFormatting sqref="P47">
    <cfRule type="cellIs" dxfId="3" priority="519" operator="greaterThan">
      <formula>0</formula>
    </cfRule>
  </conditionalFormatting>
  <conditionalFormatting sqref="P48">
    <cfRule type="cellIs" dxfId="3" priority="520" operator="greaterThan">
      <formula>0</formula>
    </cfRule>
  </conditionalFormatting>
  <conditionalFormatting sqref="P49">
    <cfRule type="cellIs" dxfId="3" priority="521" operator="greaterThan">
      <formula>0</formula>
    </cfRule>
  </conditionalFormatting>
  <conditionalFormatting sqref="P50">
    <cfRule type="cellIs" dxfId="3" priority="522" operator="greaterThan">
      <formula>0</formula>
    </cfRule>
  </conditionalFormatting>
  <conditionalFormatting sqref="P51">
    <cfRule type="cellIs" dxfId="3" priority="523" operator="greaterThan">
      <formula>0</formula>
    </cfRule>
  </conditionalFormatting>
  <conditionalFormatting sqref="P52">
    <cfRule type="cellIs" dxfId="3" priority="524" operator="greaterThan">
      <formula>0</formula>
    </cfRule>
  </conditionalFormatting>
  <conditionalFormatting sqref="P53">
    <cfRule type="cellIs" dxfId="3" priority="525" operator="greaterThan">
      <formula>0</formula>
    </cfRule>
  </conditionalFormatting>
  <conditionalFormatting sqref="P54">
    <cfRule type="cellIs" dxfId="3" priority="526" operator="greaterThan">
      <formula>0</formula>
    </cfRule>
  </conditionalFormatting>
  <conditionalFormatting sqref="P55">
    <cfRule type="cellIs" dxfId="3" priority="527" operator="greaterThan">
      <formula>0</formula>
    </cfRule>
  </conditionalFormatting>
  <conditionalFormatting sqref="P56">
    <cfRule type="cellIs" dxfId="3" priority="528" operator="greaterThan">
      <formula>0</formula>
    </cfRule>
  </conditionalFormatting>
  <conditionalFormatting sqref="P57">
    <cfRule type="cellIs" dxfId="3" priority="529" operator="greaterThan">
      <formula>0</formula>
    </cfRule>
  </conditionalFormatting>
  <conditionalFormatting sqref="P58">
    <cfRule type="cellIs" dxfId="3" priority="530" operator="greaterThan">
      <formula>0</formula>
    </cfRule>
  </conditionalFormatting>
  <conditionalFormatting sqref="P59">
    <cfRule type="cellIs" dxfId="3" priority="531" operator="greaterThan">
      <formula>0</formula>
    </cfRule>
  </conditionalFormatting>
  <conditionalFormatting sqref="P60">
    <cfRule type="cellIs" dxfId="3" priority="532" operator="greaterThan">
      <formula>0</formula>
    </cfRule>
  </conditionalFormatting>
  <conditionalFormatting sqref="P61">
    <cfRule type="cellIs" dxfId="3" priority="533" operator="greaterThan">
      <formula>0</formula>
    </cfRule>
  </conditionalFormatting>
  <conditionalFormatting sqref="P62">
    <cfRule type="cellIs" dxfId="3" priority="534" operator="greaterThan">
      <formula>0</formula>
    </cfRule>
  </conditionalFormatting>
  <conditionalFormatting sqref="P63">
    <cfRule type="cellIs" dxfId="3" priority="535" operator="greaterThan">
      <formula>0</formula>
    </cfRule>
  </conditionalFormatting>
  <conditionalFormatting sqref="P64">
    <cfRule type="cellIs" dxfId="3" priority="536" operator="greaterThan">
      <formula>0</formula>
    </cfRule>
  </conditionalFormatting>
  <conditionalFormatting sqref="P65">
    <cfRule type="cellIs" dxfId="3" priority="537" operator="greaterThan">
      <formula>0</formula>
    </cfRule>
  </conditionalFormatting>
  <conditionalFormatting sqref="P66">
    <cfRule type="cellIs" dxfId="3" priority="538" operator="greaterThan">
      <formula>0</formula>
    </cfRule>
  </conditionalFormatting>
  <conditionalFormatting sqref="P67">
    <cfRule type="cellIs" dxfId="3" priority="539" operator="greaterThan">
      <formula>0</formula>
    </cfRule>
  </conditionalFormatting>
  <conditionalFormatting sqref="P68">
    <cfRule type="cellIs" dxfId="3" priority="540" operator="greaterThan">
      <formula>0</formula>
    </cfRule>
  </conditionalFormatting>
  <conditionalFormatting sqref="P69">
    <cfRule type="cellIs" dxfId="3" priority="541" operator="greaterThan">
      <formula>0</formula>
    </cfRule>
  </conditionalFormatting>
  <conditionalFormatting sqref="P70">
    <cfRule type="cellIs" dxfId="3" priority="542" operator="greaterThan">
      <formula>0</formula>
    </cfRule>
  </conditionalFormatting>
  <conditionalFormatting sqref="P71">
    <cfRule type="cellIs" dxfId="3" priority="543" operator="greaterThan">
      <formula>0</formula>
    </cfRule>
  </conditionalFormatting>
  <conditionalFormatting sqref="P72">
    <cfRule type="cellIs" dxfId="3" priority="544" operator="greaterThan">
      <formula>0</formula>
    </cfRule>
  </conditionalFormatting>
  <conditionalFormatting sqref="P73">
    <cfRule type="cellIs" dxfId="3" priority="545" operator="greaterThan">
      <formula>0</formula>
    </cfRule>
  </conditionalFormatting>
  <conditionalFormatting sqref="P74">
    <cfRule type="cellIs" dxfId="3" priority="546" operator="greaterThan">
      <formula>0</formula>
    </cfRule>
  </conditionalFormatting>
  <conditionalFormatting sqref="P75">
    <cfRule type="cellIs" dxfId="3" priority="547" operator="greaterThan">
      <formula>0</formula>
    </cfRule>
  </conditionalFormatting>
  <conditionalFormatting sqref="P76">
    <cfRule type="cellIs" dxfId="3" priority="548" operator="greaterThan">
      <formula>0</formula>
    </cfRule>
  </conditionalFormatting>
  <conditionalFormatting sqref="P77">
    <cfRule type="cellIs" dxfId="3" priority="549" operator="greaterThan">
      <formula>0</formula>
    </cfRule>
  </conditionalFormatting>
  <conditionalFormatting sqref="P78">
    <cfRule type="cellIs" dxfId="3" priority="550" operator="greaterThan">
      <formula>0</formula>
    </cfRule>
  </conditionalFormatting>
  <conditionalFormatting sqref="P79">
    <cfRule type="cellIs" dxfId="3" priority="551" operator="greaterThan">
      <formula>0</formula>
    </cfRule>
  </conditionalFormatting>
  <conditionalFormatting sqref="P80">
    <cfRule type="cellIs" dxfId="3" priority="552" operator="greaterThan">
      <formula>0</formula>
    </cfRule>
  </conditionalFormatting>
  <conditionalFormatting sqref="P81">
    <cfRule type="cellIs" dxfId="3" priority="553" operator="greaterThan">
      <formula>0</formula>
    </cfRule>
  </conditionalFormatting>
  <conditionalFormatting sqref="P82">
    <cfRule type="cellIs" dxfId="3" priority="554" operator="greaterThan">
      <formula>0</formula>
    </cfRule>
  </conditionalFormatting>
  <conditionalFormatting sqref="P83">
    <cfRule type="cellIs" dxfId="3" priority="555" operator="greaterThan">
      <formula>0</formula>
    </cfRule>
  </conditionalFormatting>
  <conditionalFormatting sqref="P84">
    <cfRule type="cellIs" dxfId="3" priority="556" operator="greaterThan">
      <formula>0</formula>
    </cfRule>
  </conditionalFormatting>
  <conditionalFormatting sqref="P85">
    <cfRule type="cellIs" dxfId="3" priority="557" operator="greaterThan">
      <formula>0</formula>
    </cfRule>
  </conditionalFormatting>
  <conditionalFormatting sqref="P86">
    <cfRule type="cellIs" dxfId="3" priority="558" operator="greaterThan">
      <formula>0</formula>
    </cfRule>
  </conditionalFormatting>
  <conditionalFormatting sqref="P87">
    <cfRule type="cellIs" dxfId="3" priority="559" operator="greaterThan">
      <formula>0</formula>
    </cfRule>
  </conditionalFormatting>
  <conditionalFormatting sqref="P88">
    <cfRule type="cellIs" dxfId="3" priority="560" operator="greaterThan">
      <formula>0</formula>
    </cfRule>
  </conditionalFormatting>
  <conditionalFormatting sqref="P89">
    <cfRule type="cellIs" dxfId="3" priority="561" operator="greaterThan">
      <formula>0</formula>
    </cfRule>
  </conditionalFormatting>
  <conditionalFormatting sqref="P90">
    <cfRule type="cellIs" dxfId="3" priority="562" operator="greaterThan">
      <formula>0</formula>
    </cfRule>
  </conditionalFormatting>
  <conditionalFormatting sqref="P91">
    <cfRule type="cellIs" dxfId="3" priority="563" operator="greaterThan">
      <formula>0</formula>
    </cfRule>
  </conditionalFormatting>
  <conditionalFormatting sqref="P92">
    <cfRule type="cellIs" dxfId="3" priority="564" operator="greaterThan">
      <formula>0</formula>
    </cfRule>
  </conditionalFormatting>
  <conditionalFormatting sqref="P93">
    <cfRule type="cellIs" dxfId="3" priority="565" operator="greaterThan">
      <formula>0</formula>
    </cfRule>
  </conditionalFormatting>
  <conditionalFormatting sqref="P94">
    <cfRule type="cellIs" dxfId="3" priority="566" operator="greaterThan">
      <formula>0</formula>
    </cfRule>
  </conditionalFormatting>
  <conditionalFormatting sqref="P95">
    <cfRule type="cellIs" dxfId="3" priority="567" operator="greaterThan">
      <formula>0</formula>
    </cfRule>
  </conditionalFormatting>
  <conditionalFormatting sqref="P96">
    <cfRule type="cellIs" dxfId="3" priority="568" operator="greaterThan">
      <formula>0</formula>
    </cfRule>
  </conditionalFormatting>
  <conditionalFormatting sqref="P97">
    <cfRule type="cellIs" dxfId="3" priority="569" operator="greaterThan">
      <formula>0</formula>
    </cfRule>
  </conditionalFormatting>
  <conditionalFormatting sqref="P98">
    <cfRule type="cellIs" dxfId="3" priority="570" operator="greaterThan">
      <formula>0</formula>
    </cfRule>
  </conditionalFormatting>
  <conditionalFormatting sqref="P99">
    <cfRule type="cellIs" dxfId="3" priority="571" operator="greaterThan">
      <formula>0</formula>
    </cfRule>
  </conditionalFormatting>
  <conditionalFormatting sqref="P100">
    <cfRule type="cellIs" dxfId="3" priority="572" operator="greaterThan">
      <formula>0</formula>
    </cfRule>
  </conditionalFormatting>
  <conditionalFormatting sqref="P101">
    <cfRule type="cellIs" dxfId="3" priority="573" operator="greaterThan">
      <formula>0</formula>
    </cfRule>
  </conditionalFormatting>
  <conditionalFormatting sqref="P102">
    <cfRule type="cellIs" dxfId="3" priority="574" operator="greaterThan">
      <formula>0</formula>
    </cfRule>
  </conditionalFormatting>
  <conditionalFormatting sqref="P103">
    <cfRule type="cellIs" dxfId="3" priority="575" operator="greaterThan">
      <formula>0</formula>
    </cfRule>
  </conditionalFormatting>
  <conditionalFormatting sqref="Q8">
    <cfRule type="cellIs" dxfId="3" priority="576" operator="greaterThan">
      <formula>0</formula>
    </cfRule>
  </conditionalFormatting>
  <conditionalFormatting sqref="Q9">
    <cfRule type="cellIs" dxfId="3" priority="577" operator="greaterThan">
      <formula>0</formula>
    </cfRule>
  </conditionalFormatting>
  <conditionalFormatting sqref="Q10">
    <cfRule type="cellIs" dxfId="3" priority="578" operator="greaterThan">
      <formula>0</formula>
    </cfRule>
  </conditionalFormatting>
  <conditionalFormatting sqref="Q11">
    <cfRule type="cellIs" dxfId="3" priority="579" operator="greaterThan">
      <formula>0</formula>
    </cfRule>
  </conditionalFormatting>
  <conditionalFormatting sqref="Q12">
    <cfRule type="cellIs" dxfId="3" priority="580" operator="greaterThan">
      <formula>0</formula>
    </cfRule>
  </conditionalFormatting>
  <conditionalFormatting sqref="Q13">
    <cfRule type="cellIs" dxfId="3" priority="581" operator="greaterThan">
      <formula>0</formula>
    </cfRule>
  </conditionalFormatting>
  <conditionalFormatting sqref="Q14">
    <cfRule type="cellIs" dxfId="3" priority="582" operator="greaterThan">
      <formula>0</formula>
    </cfRule>
  </conditionalFormatting>
  <conditionalFormatting sqref="Q15">
    <cfRule type="cellIs" dxfId="3" priority="583" operator="greaterThan">
      <formula>0</formula>
    </cfRule>
  </conditionalFormatting>
  <conditionalFormatting sqref="Q16">
    <cfRule type="cellIs" dxfId="3" priority="584" operator="greaterThan">
      <formula>0</formula>
    </cfRule>
  </conditionalFormatting>
  <conditionalFormatting sqref="Q17">
    <cfRule type="cellIs" dxfId="3" priority="585" operator="greaterThan">
      <formula>0</formula>
    </cfRule>
  </conditionalFormatting>
  <conditionalFormatting sqref="Q18">
    <cfRule type="cellIs" dxfId="3" priority="586" operator="greaterThan">
      <formula>0</formula>
    </cfRule>
  </conditionalFormatting>
  <conditionalFormatting sqref="Q19">
    <cfRule type="cellIs" dxfId="3" priority="587" operator="greaterThan">
      <formula>0</formula>
    </cfRule>
  </conditionalFormatting>
  <conditionalFormatting sqref="Q20">
    <cfRule type="cellIs" dxfId="3" priority="588" operator="greaterThan">
      <formula>0</formula>
    </cfRule>
  </conditionalFormatting>
  <conditionalFormatting sqref="Q21">
    <cfRule type="cellIs" dxfId="3" priority="589" operator="greaterThan">
      <formula>0</formula>
    </cfRule>
  </conditionalFormatting>
  <conditionalFormatting sqref="Q22">
    <cfRule type="cellIs" dxfId="3" priority="590" operator="greaterThan">
      <formula>0</formula>
    </cfRule>
  </conditionalFormatting>
  <conditionalFormatting sqref="Q23">
    <cfRule type="cellIs" dxfId="3" priority="591" operator="greaterThan">
      <formula>0</formula>
    </cfRule>
  </conditionalFormatting>
  <conditionalFormatting sqref="Q24">
    <cfRule type="cellIs" dxfId="3" priority="592" operator="greaterThan">
      <formula>0</formula>
    </cfRule>
  </conditionalFormatting>
  <conditionalFormatting sqref="Q25">
    <cfRule type="cellIs" dxfId="3" priority="593" operator="greaterThan">
      <formula>0</formula>
    </cfRule>
  </conditionalFormatting>
  <conditionalFormatting sqref="Q26">
    <cfRule type="cellIs" dxfId="3" priority="594" operator="greaterThan">
      <formula>0</formula>
    </cfRule>
  </conditionalFormatting>
  <conditionalFormatting sqref="Q27">
    <cfRule type="cellIs" dxfId="3" priority="595" operator="greaterThan">
      <formula>0</formula>
    </cfRule>
  </conditionalFormatting>
  <conditionalFormatting sqref="Q28">
    <cfRule type="cellIs" dxfId="3" priority="596" operator="greaterThan">
      <formula>0</formula>
    </cfRule>
  </conditionalFormatting>
  <conditionalFormatting sqref="Q29">
    <cfRule type="cellIs" dxfId="3" priority="597" operator="greaterThan">
      <formula>0</formula>
    </cfRule>
  </conditionalFormatting>
  <conditionalFormatting sqref="Q30">
    <cfRule type="cellIs" dxfId="3" priority="598" operator="greaterThan">
      <formula>0</formula>
    </cfRule>
  </conditionalFormatting>
  <conditionalFormatting sqref="Q31">
    <cfRule type="cellIs" dxfId="3" priority="599" operator="greaterThan">
      <formula>0</formula>
    </cfRule>
  </conditionalFormatting>
  <conditionalFormatting sqref="Q32">
    <cfRule type="cellIs" dxfId="3" priority="600" operator="greaterThan">
      <formula>0</formula>
    </cfRule>
  </conditionalFormatting>
  <conditionalFormatting sqref="Q33">
    <cfRule type="cellIs" dxfId="3" priority="601" operator="greaterThan">
      <formula>0</formula>
    </cfRule>
  </conditionalFormatting>
  <conditionalFormatting sqref="Q34">
    <cfRule type="cellIs" dxfId="3" priority="602" operator="greaterThan">
      <formula>0</formula>
    </cfRule>
  </conditionalFormatting>
  <conditionalFormatting sqref="Q35">
    <cfRule type="cellIs" dxfId="3" priority="603" operator="greaterThan">
      <formula>0</formula>
    </cfRule>
  </conditionalFormatting>
  <conditionalFormatting sqref="Q36">
    <cfRule type="cellIs" dxfId="3" priority="604" operator="greaterThan">
      <formula>0</formula>
    </cfRule>
  </conditionalFormatting>
  <conditionalFormatting sqref="Q37">
    <cfRule type="cellIs" dxfId="3" priority="605" operator="greaterThan">
      <formula>0</formula>
    </cfRule>
  </conditionalFormatting>
  <conditionalFormatting sqref="Q38">
    <cfRule type="cellIs" dxfId="3" priority="606" operator="greaterThan">
      <formula>0</formula>
    </cfRule>
  </conditionalFormatting>
  <conditionalFormatting sqref="Q39">
    <cfRule type="cellIs" dxfId="3" priority="607" operator="greaterThan">
      <formula>0</formula>
    </cfRule>
  </conditionalFormatting>
  <conditionalFormatting sqref="Q40">
    <cfRule type="cellIs" dxfId="3" priority="608" operator="greaterThan">
      <formula>0</formula>
    </cfRule>
  </conditionalFormatting>
  <conditionalFormatting sqref="Q41">
    <cfRule type="cellIs" dxfId="3" priority="609" operator="greaterThan">
      <formula>0</formula>
    </cfRule>
  </conditionalFormatting>
  <conditionalFormatting sqref="Q42">
    <cfRule type="cellIs" dxfId="3" priority="610" operator="greaterThan">
      <formula>0</formula>
    </cfRule>
  </conditionalFormatting>
  <conditionalFormatting sqref="Q43">
    <cfRule type="cellIs" dxfId="3" priority="611" operator="greaterThan">
      <formula>0</formula>
    </cfRule>
  </conditionalFormatting>
  <conditionalFormatting sqref="Q44">
    <cfRule type="cellIs" dxfId="3" priority="612" operator="greaterThan">
      <formula>0</formula>
    </cfRule>
  </conditionalFormatting>
  <conditionalFormatting sqref="Q45">
    <cfRule type="cellIs" dxfId="3" priority="613" operator="greaterThan">
      <formula>0</formula>
    </cfRule>
  </conditionalFormatting>
  <conditionalFormatting sqref="Q46">
    <cfRule type="cellIs" dxfId="3" priority="614" operator="greaterThan">
      <formula>0</formula>
    </cfRule>
  </conditionalFormatting>
  <conditionalFormatting sqref="Q47">
    <cfRule type="cellIs" dxfId="3" priority="615" operator="greaterThan">
      <formula>0</formula>
    </cfRule>
  </conditionalFormatting>
  <conditionalFormatting sqref="Q48">
    <cfRule type="cellIs" dxfId="3" priority="616" operator="greaterThan">
      <formula>0</formula>
    </cfRule>
  </conditionalFormatting>
  <conditionalFormatting sqref="Q49">
    <cfRule type="cellIs" dxfId="3" priority="617" operator="greaterThan">
      <formula>0</formula>
    </cfRule>
  </conditionalFormatting>
  <conditionalFormatting sqref="Q50">
    <cfRule type="cellIs" dxfId="3" priority="618" operator="greaterThan">
      <formula>0</formula>
    </cfRule>
  </conditionalFormatting>
  <conditionalFormatting sqref="Q51">
    <cfRule type="cellIs" dxfId="3" priority="619" operator="greaterThan">
      <formula>0</formula>
    </cfRule>
  </conditionalFormatting>
  <conditionalFormatting sqref="Q52">
    <cfRule type="cellIs" dxfId="3" priority="620" operator="greaterThan">
      <formula>0</formula>
    </cfRule>
  </conditionalFormatting>
  <conditionalFormatting sqref="Q53">
    <cfRule type="cellIs" dxfId="3" priority="621" operator="greaterThan">
      <formula>0</formula>
    </cfRule>
  </conditionalFormatting>
  <conditionalFormatting sqref="Q54">
    <cfRule type="cellIs" dxfId="3" priority="622" operator="greaterThan">
      <formula>0</formula>
    </cfRule>
  </conditionalFormatting>
  <conditionalFormatting sqref="Q55">
    <cfRule type="cellIs" dxfId="3" priority="623" operator="greaterThan">
      <formula>0</formula>
    </cfRule>
  </conditionalFormatting>
  <conditionalFormatting sqref="Q56">
    <cfRule type="cellIs" dxfId="3" priority="624" operator="greaterThan">
      <formula>0</formula>
    </cfRule>
  </conditionalFormatting>
  <conditionalFormatting sqref="Q57">
    <cfRule type="cellIs" dxfId="3" priority="625" operator="greaterThan">
      <formula>0</formula>
    </cfRule>
  </conditionalFormatting>
  <conditionalFormatting sqref="Q58">
    <cfRule type="cellIs" dxfId="3" priority="626" operator="greaterThan">
      <formula>0</formula>
    </cfRule>
  </conditionalFormatting>
  <conditionalFormatting sqref="Q59">
    <cfRule type="cellIs" dxfId="3" priority="627" operator="greaterThan">
      <formula>0</formula>
    </cfRule>
  </conditionalFormatting>
  <conditionalFormatting sqref="Q60">
    <cfRule type="cellIs" dxfId="3" priority="628" operator="greaterThan">
      <formula>0</formula>
    </cfRule>
  </conditionalFormatting>
  <conditionalFormatting sqref="Q61">
    <cfRule type="cellIs" dxfId="3" priority="629" operator="greaterThan">
      <formula>0</formula>
    </cfRule>
  </conditionalFormatting>
  <conditionalFormatting sqref="Q62">
    <cfRule type="cellIs" dxfId="3" priority="630" operator="greaterThan">
      <formula>0</formula>
    </cfRule>
  </conditionalFormatting>
  <conditionalFormatting sqref="Q63">
    <cfRule type="cellIs" dxfId="3" priority="631" operator="greaterThan">
      <formula>0</formula>
    </cfRule>
  </conditionalFormatting>
  <conditionalFormatting sqref="Q64">
    <cfRule type="cellIs" dxfId="3" priority="632" operator="greaterThan">
      <formula>0</formula>
    </cfRule>
  </conditionalFormatting>
  <conditionalFormatting sqref="Q65">
    <cfRule type="cellIs" dxfId="3" priority="633" operator="greaterThan">
      <formula>0</formula>
    </cfRule>
  </conditionalFormatting>
  <conditionalFormatting sqref="Q66">
    <cfRule type="cellIs" dxfId="3" priority="634" operator="greaterThan">
      <formula>0</formula>
    </cfRule>
  </conditionalFormatting>
  <conditionalFormatting sqref="Q67">
    <cfRule type="cellIs" dxfId="3" priority="635" operator="greaterThan">
      <formula>0</formula>
    </cfRule>
  </conditionalFormatting>
  <conditionalFormatting sqref="Q68">
    <cfRule type="cellIs" dxfId="3" priority="636" operator="greaterThan">
      <formula>0</formula>
    </cfRule>
  </conditionalFormatting>
  <conditionalFormatting sqref="Q69">
    <cfRule type="cellIs" dxfId="3" priority="637" operator="greaterThan">
      <formula>0</formula>
    </cfRule>
  </conditionalFormatting>
  <conditionalFormatting sqref="Q70">
    <cfRule type="cellIs" dxfId="3" priority="638" operator="greaterThan">
      <formula>0</formula>
    </cfRule>
  </conditionalFormatting>
  <conditionalFormatting sqref="Q71">
    <cfRule type="cellIs" dxfId="3" priority="639" operator="greaterThan">
      <formula>0</formula>
    </cfRule>
  </conditionalFormatting>
  <conditionalFormatting sqref="Q72">
    <cfRule type="cellIs" dxfId="3" priority="640" operator="greaterThan">
      <formula>0</formula>
    </cfRule>
  </conditionalFormatting>
  <conditionalFormatting sqref="Q73">
    <cfRule type="cellIs" dxfId="3" priority="641" operator="greaterThan">
      <formula>0</formula>
    </cfRule>
  </conditionalFormatting>
  <conditionalFormatting sqref="Q74">
    <cfRule type="cellIs" dxfId="3" priority="642" operator="greaterThan">
      <formula>0</formula>
    </cfRule>
  </conditionalFormatting>
  <conditionalFormatting sqref="Q75">
    <cfRule type="cellIs" dxfId="3" priority="643" operator="greaterThan">
      <formula>0</formula>
    </cfRule>
  </conditionalFormatting>
  <conditionalFormatting sqref="Q76">
    <cfRule type="cellIs" dxfId="3" priority="644" operator="greaterThan">
      <formula>0</formula>
    </cfRule>
  </conditionalFormatting>
  <conditionalFormatting sqref="Q77">
    <cfRule type="cellIs" dxfId="3" priority="645" operator="greaterThan">
      <formula>0</formula>
    </cfRule>
  </conditionalFormatting>
  <conditionalFormatting sqref="Q78">
    <cfRule type="cellIs" dxfId="3" priority="646" operator="greaterThan">
      <formula>0</formula>
    </cfRule>
  </conditionalFormatting>
  <conditionalFormatting sqref="Q79">
    <cfRule type="cellIs" dxfId="3" priority="647" operator="greaterThan">
      <formula>0</formula>
    </cfRule>
  </conditionalFormatting>
  <conditionalFormatting sqref="Q80">
    <cfRule type="cellIs" dxfId="3" priority="648" operator="greaterThan">
      <formula>0</formula>
    </cfRule>
  </conditionalFormatting>
  <conditionalFormatting sqref="Q81">
    <cfRule type="cellIs" dxfId="3" priority="649" operator="greaterThan">
      <formula>0</formula>
    </cfRule>
  </conditionalFormatting>
  <conditionalFormatting sqref="Q82">
    <cfRule type="cellIs" dxfId="3" priority="650" operator="greaterThan">
      <formula>0</formula>
    </cfRule>
  </conditionalFormatting>
  <conditionalFormatting sqref="Q83">
    <cfRule type="cellIs" dxfId="3" priority="651" operator="greaterThan">
      <formula>0</formula>
    </cfRule>
  </conditionalFormatting>
  <conditionalFormatting sqref="Q84">
    <cfRule type="cellIs" dxfId="3" priority="652" operator="greaterThan">
      <formula>0</formula>
    </cfRule>
  </conditionalFormatting>
  <conditionalFormatting sqref="Q85">
    <cfRule type="cellIs" dxfId="3" priority="653" operator="greaterThan">
      <formula>0</formula>
    </cfRule>
  </conditionalFormatting>
  <conditionalFormatting sqref="Q86">
    <cfRule type="cellIs" dxfId="3" priority="654" operator="greaterThan">
      <formula>0</formula>
    </cfRule>
  </conditionalFormatting>
  <conditionalFormatting sqref="Q87">
    <cfRule type="cellIs" dxfId="3" priority="655" operator="greaterThan">
      <formula>0</formula>
    </cfRule>
  </conditionalFormatting>
  <conditionalFormatting sqref="Q88">
    <cfRule type="cellIs" dxfId="3" priority="656" operator="greaterThan">
      <formula>0</formula>
    </cfRule>
  </conditionalFormatting>
  <conditionalFormatting sqref="Q89">
    <cfRule type="cellIs" dxfId="3" priority="657" operator="greaterThan">
      <formula>0</formula>
    </cfRule>
  </conditionalFormatting>
  <conditionalFormatting sqref="Q90">
    <cfRule type="cellIs" dxfId="3" priority="658" operator="greaterThan">
      <formula>0</formula>
    </cfRule>
  </conditionalFormatting>
  <conditionalFormatting sqref="Q91">
    <cfRule type="cellIs" dxfId="3" priority="659" operator="greaterThan">
      <formula>0</formula>
    </cfRule>
  </conditionalFormatting>
  <conditionalFormatting sqref="Q92">
    <cfRule type="cellIs" dxfId="3" priority="660" operator="greaterThan">
      <formula>0</formula>
    </cfRule>
  </conditionalFormatting>
  <conditionalFormatting sqref="Q93">
    <cfRule type="cellIs" dxfId="3" priority="661" operator="greaterThan">
      <formula>0</formula>
    </cfRule>
  </conditionalFormatting>
  <conditionalFormatting sqref="Q94">
    <cfRule type="cellIs" dxfId="3" priority="662" operator="greaterThan">
      <formula>0</formula>
    </cfRule>
  </conditionalFormatting>
  <conditionalFormatting sqref="Q95">
    <cfRule type="cellIs" dxfId="3" priority="663" operator="greaterThan">
      <formula>0</formula>
    </cfRule>
  </conditionalFormatting>
  <conditionalFormatting sqref="Q96">
    <cfRule type="cellIs" dxfId="3" priority="664" operator="greaterThan">
      <formula>0</formula>
    </cfRule>
  </conditionalFormatting>
  <conditionalFormatting sqref="Q97">
    <cfRule type="cellIs" dxfId="3" priority="665" operator="greaterThan">
      <formula>0</formula>
    </cfRule>
  </conditionalFormatting>
  <conditionalFormatting sqref="Q98">
    <cfRule type="cellIs" dxfId="3" priority="666" operator="greaterThan">
      <formula>0</formula>
    </cfRule>
  </conditionalFormatting>
  <conditionalFormatting sqref="Q99">
    <cfRule type="cellIs" dxfId="3" priority="667" operator="greaterThan">
      <formula>0</formula>
    </cfRule>
  </conditionalFormatting>
  <conditionalFormatting sqref="Q100">
    <cfRule type="cellIs" dxfId="3" priority="668" operator="greaterThan">
      <formula>0</formula>
    </cfRule>
  </conditionalFormatting>
  <conditionalFormatting sqref="Q101">
    <cfRule type="cellIs" dxfId="3" priority="669" operator="greaterThan">
      <formula>0</formula>
    </cfRule>
  </conditionalFormatting>
  <conditionalFormatting sqref="Q102">
    <cfRule type="cellIs" dxfId="3" priority="670" operator="greaterThan">
      <formula>0</formula>
    </cfRule>
  </conditionalFormatting>
  <conditionalFormatting sqref="Q103">
    <cfRule type="cellIs" dxfId="3" priority="671" operator="greaterThan">
      <formula>0</formula>
    </cfRule>
  </conditionalFormatting>
  <conditionalFormatting sqref="G8">
    <cfRule type="cellIs" dxfId="4" priority="672" operator="greaterThan">
      <formula>250</formula>
    </cfRule>
  </conditionalFormatting>
  <conditionalFormatting sqref="G8">
    <cfRule type="cellIs" dxfId="5" priority="673" operator="greaterThan">
      <formula>200</formula>
    </cfRule>
  </conditionalFormatting>
  <conditionalFormatting sqref="G8">
    <cfRule type="cellIs" dxfId="6" priority="674" operator="greaterThan">
      <formula>150</formula>
    </cfRule>
  </conditionalFormatting>
  <conditionalFormatting sqref="G9">
    <cfRule type="cellIs" dxfId="4" priority="675" operator="greaterThan">
      <formula>250</formula>
    </cfRule>
  </conditionalFormatting>
  <conditionalFormatting sqref="G9">
    <cfRule type="cellIs" dxfId="5" priority="676" operator="greaterThan">
      <formula>200</formula>
    </cfRule>
  </conditionalFormatting>
  <conditionalFormatting sqref="G9">
    <cfRule type="cellIs" dxfId="6" priority="677" operator="greaterThan">
      <formula>150</formula>
    </cfRule>
  </conditionalFormatting>
  <conditionalFormatting sqref="G10">
    <cfRule type="cellIs" dxfId="4" priority="678" operator="greaterThan">
      <formula>250</formula>
    </cfRule>
  </conditionalFormatting>
  <conditionalFormatting sqref="G10">
    <cfRule type="cellIs" dxfId="5" priority="679" operator="greaterThan">
      <formula>200</formula>
    </cfRule>
  </conditionalFormatting>
  <conditionalFormatting sqref="G10">
    <cfRule type="cellIs" dxfId="6" priority="680" operator="greaterThan">
      <formula>150</formula>
    </cfRule>
  </conditionalFormatting>
  <conditionalFormatting sqref="G11">
    <cfRule type="cellIs" dxfId="4" priority="681" operator="greaterThan">
      <formula>250</formula>
    </cfRule>
  </conditionalFormatting>
  <conditionalFormatting sqref="G11">
    <cfRule type="cellIs" dxfId="5" priority="682" operator="greaterThan">
      <formula>200</formula>
    </cfRule>
  </conditionalFormatting>
  <conditionalFormatting sqref="G11">
    <cfRule type="cellIs" dxfId="6" priority="683" operator="greaterThan">
      <formula>150</formula>
    </cfRule>
  </conditionalFormatting>
  <conditionalFormatting sqref="G12">
    <cfRule type="cellIs" dxfId="4" priority="684" operator="greaterThan">
      <formula>250</formula>
    </cfRule>
  </conditionalFormatting>
  <conditionalFormatting sqref="G12">
    <cfRule type="cellIs" dxfId="5" priority="685" operator="greaterThan">
      <formula>200</formula>
    </cfRule>
  </conditionalFormatting>
  <conditionalFormatting sqref="G12">
    <cfRule type="cellIs" dxfId="6" priority="686" operator="greaterThan">
      <formula>150</formula>
    </cfRule>
  </conditionalFormatting>
  <conditionalFormatting sqref="G13">
    <cfRule type="cellIs" dxfId="4" priority="687" operator="greaterThan">
      <formula>250</formula>
    </cfRule>
  </conditionalFormatting>
  <conditionalFormatting sqref="G13">
    <cfRule type="cellIs" dxfId="5" priority="688" operator="greaterThan">
      <formula>200</formula>
    </cfRule>
  </conditionalFormatting>
  <conditionalFormatting sqref="G13">
    <cfRule type="cellIs" dxfId="6" priority="689" operator="greaterThan">
      <formula>150</formula>
    </cfRule>
  </conditionalFormatting>
  <conditionalFormatting sqref="G14">
    <cfRule type="cellIs" dxfId="4" priority="690" operator="greaterThan">
      <formula>250</formula>
    </cfRule>
  </conditionalFormatting>
  <conditionalFormatting sqref="G14">
    <cfRule type="cellIs" dxfId="5" priority="691" operator="greaterThan">
      <formula>200</formula>
    </cfRule>
  </conditionalFormatting>
  <conditionalFormatting sqref="G14">
    <cfRule type="cellIs" dxfId="6" priority="692" operator="greaterThan">
      <formula>150</formula>
    </cfRule>
  </conditionalFormatting>
  <conditionalFormatting sqref="G15">
    <cfRule type="cellIs" dxfId="4" priority="693" operator="greaterThan">
      <formula>250</formula>
    </cfRule>
  </conditionalFormatting>
  <conditionalFormatting sqref="G15">
    <cfRule type="cellIs" dxfId="5" priority="694" operator="greaterThan">
      <formula>200</formula>
    </cfRule>
  </conditionalFormatting>
  <conditionalFormatting sqref="G15">
    <cfRule type="cellIs" dxfId="6" priority="695" operator="greaterThan">
      <formula>150</formula>
    </cfRule>
  </conditionalFormatting>
  <conditionalFormatting sqref="G16">
    <cfRule type="cellIs" dxfId="4" priority="696" operator="greaterThan">
      <formula>250</formula>
    </cfRule>
  </conditionalFormatting>
  <conditionalFormatting sqref="G16">
    <cfRule type="cellIs" dxfId="5" priority="697" operator="greaterThan">
      <formula>200</formula>
    </cfRule>
  </conditionalFormatting>
  <conditionalFormatting sqref="G16">
    <cfRule type="cellIs" dxfId="6" priority="698" operator="greaterThan">
      <formula>150</formula>
    </cfRule>
  </conditionalFormatting>
  <conditionalFormatting sqref="G17">
    <cfRule type="cellIs" dxfId="4" priority="699" operator="greaterThan">
      <formula>250</formula>
    </cfRule>
  </conditionalFormatting>
  <conditionalFormatting sqref="G17">
    <cfRule type="cellIs" dxfId="5" priority="700" operator="greaterThan">
      <formula>200</formula>
    </cfRule>
  </conditionalFormatting>
  <conditionalFormatting sqref="G17">
    <cfRule type="cellIs" dxfId="6" priority="701" operator="greaterThan">
      <formula>150</formula>
    </cfRule>
  </conditionalFormatting>
  <conditionalFormatting sqref="G18">
    <cfRule type="cellIs" dxfId="4" priority="702" operator="greaterThan">
      <formula>250</formula>
    </cfRule>
  </conditionalFormatting>
  <conditionalFormatting sqref="G18">
    <cfRule type="cellIs" dxfId="5" priority="703" operator="greaterThan">
      <formula>200</formula>
    </cfRule>
  </conditionalFormatting>
  <conditionalFormatting sqref="G18">
    <cfRule type="cellIs" dxfId="6" priority="704" operator="greaterThan">
      <formula>150</formula>
    </cfRule>
  </conditionalFormatting>
  <conditionalFormatting sqref="G19">
    <cfRule type="cellIs" dxfId="4" priority="705" operator="greaterThan">
      <formula>250</formula>
    </cfRule>
  </conditionalFormatting>
  <conditionalFormatting sqref="G19">
    <cfRule type="cellIs" dxfId="5" priority="706" operator="greaterThan">
      <formula>200</formula>
    </cfRule>
  </conditionalFormatting>
  <conditionalFormatting sqref="G19">
    <cfRule type="cellIs" dxfId="6" priority="707" operator="greaterThan">
      <formula>150</formula>
    </cfRule>
  </conditionalFormatting>
  <conditionalFormatting sqref="G20">
    <cfRule type="cellIs" dxfId="4" priority="708" operator="greaterThan">
      <formula>250</formula>
    </cfRule>
  </conditionalFormatting>
  <conditionalFormatting sqref="G20">
    <cfRule type="cellIs" dxfId="5" priority="709" operator="greaterThan">
      <formula>200</formula>
    </cfRule>
  </conditionalFormatting>
  <conditionalFormatting sqref="G20">
    <cfRule type="cellIs" dxfId="6" priority="710" operator="greaterThan">
      <formula>150</formula>
    </cfRule>
  </conditionalFormatting>
  <conditionalFormatting sqref="G21">
    <cfRule type="cellIs" dxfId="4" priority="711" operator="greaterThan">
      <formula>250</formula>
    </cfRule>
  </conditionalFormatting>
  <conditionalFormatting sqref="G21">
    <cfRule type="cellIs" dxfId="5" priority="712" operator="greaterThan">
      <formula>200</formula>
    </cfRule>
  </conditionalFormatting>
  <conditionalFormatting sqref="G21">
    <cfRule type="cellIs" dxfId="6" priority="713" operator="greaterThan">
      <formula>150</formula>
    </cfRule>
  </conditionalFormatting>
  <conditionalFormatting sqref="G22">
    <cfRule type="cellIs" dxfId="4" priority="714" operator="greaterThan">
      <formula>250</formula>
    </cfRule>
  </conditionalFormatting>
  <conditionalFormatting sqref="G22">
    <cfRule type="cellIs" dxfId="5" priority="715" operator="greaterThan">
      <formula>200</formula>
    </cfRule>
  </conditionalFormatting>
  <conditionalFormatting sqref="G22">
    <cfRule type="cellIs" dxfId="6" priority="716" operator="greaterThan">
      <formula>150</formula>
    </cfRule>
  </conditionalFormatting>
  <conditionalFormatting sqref="G23">
    <cfRule type="cellIs" dxfId="4" priority="717" operator="greaterThan">
      <formula>250</formula>
    </cfRule>
  </conditionalFormatting>
  <conditionalFormatting sqref="G23">
    <cfRule type="cellIs" dxfId="5" priority="718" operator="greaterThan">
      <formula>200</formula>
    </cfRule>
  </conditionalFormatting>
  <conditionalFormatting sqref="G23">
    <cfRule type="cellIs" dxfId="6" priority="719" operator="greaterThan">
      <formula>150</formula>
    </cfRule>
  </conditionalFormatting>
  <conditionalFormatting sqref="G24">
    <cfRule type="cellIs" dxfId="4" priority="720" operator="greaterThan">
      <formula>250</formula>
    </cfRule>
  </conditionalFormatting>
  <conditionalFormatting sqref="G24">
    <cfRule type="cellIs" dxfId="5" priority="721" operator="greaterThan">
      <formula>200</formula>
    </cfRule>
  </conditionalFormatting>
  <conditionalFormatting sqref="G24">
    <cfRule type="cellIs" dxfId="6" priority="722" operator="greaterThan">
      <formula>150</formula>
    </cfRule>
  </conditionalFormatting>
  <conditionalFormatting sqref="G25">
    <cfRule type="cellIs" dxfId="4" priority="723" operator="greaterThan">
      <formula>250</formula>
    </cfRule>
  </conditionalFormatting>
  <conditionalFormatting sqref="G25">
    <cfRule type="cellIs" dxfId="5" priority="724" operator="greaterThan">
      <formula>200</formula>
    </cfRule>
  </conditionalFormatting>
  <conditionalFormatting sqref="G25">
    <cfRule type="cellIs" dxfId="6" priority="725" operator="greaterThan">
      <formula>150</formula>
    </cfRule>
  </conditionalFormatting>
  <conditionalFormatting sqref="G26">
    <cfRule type="cellIs" dxfId="4" priority="726" operator="greaterThan">
      <formula>250</formula>
    </cfRule>
  </conditionalFormatting>
  <conditionalFormatting sqref="G26">
    <cfRule type="cellIs" dxfId="5" priority="727" operator="greaterThan">
      <formula>200</formula>
    </cfRule>
  </conditionalFormatting>
  <conditionalFormatting sqref="G26">
    <cfRule type="cellIs" dxfId="6" priority="728" operator="greaterThan">
      <formula>150</formula>
    </cfRule>
  </conditionalFormatting>
  <conditionalFormatting sqref="G27">
    <cfRule type="cellIs" dxfId="4" priority="729" operator="greaterThan">
      <formula>250</formula>
    </cfRule>
  </conditionalFormatting>
  <conditionalFormatting sqref="G27">
    <cfRule type="cellIs" dxfId="5" priority="730" operator="greaterThan">
      <formula>200</formula>
    </cfRule>
  </conditionalFormatting>
  <conditionalFormatting sqref="G27">
    <cfRule type="cellIs" dxfId="6" priority="731" operator="greaterThan">
      <formula>150</formula>
    </cfRule>
  </conditionalFormatting>
  <conditionalFormatting sqref="G28">
    <cfRule type="cellIs" dxfId="4" priority="732" operator="greaterThan">
      <formula>250</formula>
    </cfRule>
  </conditionalFormatting>
  <conditionalFormatting sqref="G28">
    <cfRule type="cellIs" dxfId="5" priority="733" operator="greaterThan">
      <formula>200</formula>
    </cfRule>
  </conditionalFormatting>
  <conditionalFormatting sqref="G28">
    <cfRule type="cellIs" dxfId="6" priority="734" operator="greaterThan">
      <formula>150</formula>
    </cfRule>
  </conditionalFormatting>
  <conditionalFormatting sqref="G29">
    <cfRule type="cellIs" dxfId="4" priority="735" operator="greaterThan">
      <formula>250</formula>
    </cfRule>
  </conditionalFormatting>
  <conditionalFormatting sqref="G29">
    <cfRule type="cellIs" dxfId="5" priority="736" operator="greaterThan">
      <formula>200</formula>
    </cfRule>
  </conditionalFormatting>
  <conditionalFormatting sqref="G29">
    <cfRule type="cellIs" dxfId="6" priority="737" operator="greaterThan">
      <formula>150</formula>
    </cfRule>
  </conditionalFormatting>
  <conditionalFormatting sqref="G30">
    <cfRule type="cellIs" dxfId="4" priority="738" operator="greaterThan">
      <formula>250</formula>
    </cfRule>
  </conditionalFormatting>
  <conditionalFormatting sqref="G30">
    <cfRule type="cellIs" dxfId="5" priority="739" operator="greaterThan">
      <formula>200</formula>
    </cfRule>
  </conditionalFormatting>
  <conditionalFormatting sqref="G30">
    <cfRule type="cellIs" dxfId="6" priority="740" operator="greaterThan">
      <formula>150</formula>
    </cfRule>
  </conditionalFormatting>
  <conditionalFormatting sqref="G31">
    <cfRule type="cellIs" dxfId="4" priority="741" operator="greaterThan">
      <formula>250</formula>
    </cfRule>
  </conditionalFormatting>
  <conditionalFormatting sqref="G31">
    <cfRule type="cellIs" dxfId="5" priority="742" operator="greaterThan">
      <formula>200</formula>
    </cfRule>
  </conditionalFormatting>
  <conditionalFormatting sqref="G31">
    <cfRule type="cellIs" dxfId="6" priority="743" operator="greaterThan">
      <formula>150</formula>
    </cfRule>
  </conditionalFormatting>
  <conditionalFormatting sqref="G32">
    <cfRule type="cellIs" dxfId="4" priority="744" operator="greaterThan">
      <formula>250</formula>
    </cfRule>
  </conditionalFormatting>
  <conditionalFormatting sqref="G32">
    <cfRule type="cellIs" dxfId="5" priority="745" operator="greaterThan">
      <formula>200</formula>
    </cfRule>
  </conditionalFormatting>
  <conditionalFormatting sqref="G32">
    <cfRule type="cellIs" dxfId="6" priority="746" operator="greaterThan">
      <formula>150</formula>
    </cfRule>
  </conditionalFormatting>
  <conditionalFormatting sqref="G33">
    <cfRule type="cellIs" dxfId="4" priority="747" operator="greaterThan">
      <formula>250</formula>
    </cfRule>
  </conditionalFormatting>
  <conditionalFormatting sqref="G33">
    <cfRule type="cellIs" dxfId="5" priority="748" operator="greaterThan">
      <formula>200</formula>
    </cfRule>
  </conditionalFormatting>
  <conditionalFormatting sqref="G33">
    <cfRule type="cellIs" dxfId="6" priority="749" operator="greaterThan">
      <formula>150</formula>
    </cfRule>
  </conditionalFormatting>
  <conditionalFormatting sqref="G34">
    <cfRule type="cellIs" dxfId="4" priority="750" operator="greaterThan">
      <formula>250</formula>
    </cfRule>
  </conditionalFormatting>
  <conditionalFormatting sqref="G34">
    <cfRule type="cellIs" dxfId="5" priority="751" operator="greaterThan">
      <formula>200</formula>
    </cfRule>
  </conditionalFormatting>
  <conditionalFormatting sqref="G34">
    <cfRule type="cellIs" dxfId="6" priority="752" operator="greaterThan">
      <formula>150</formula>
    </cfRule>
  </conditionalFormatting>
  <conditionalFormatting sqref="G35">
    <cfRule type="cellIs" dxfId="4" priority="753" operator="greaterThan">
      <formula>250</formula>
    </cfRule>
  </conditionalFormatting>
  <conditionalFormatting sqref="G35">
    <cfRule type="cellIs" dxfId="5" priority="754" operator="greaterThan">
      <formula>200</formula>
    </cfRule>
  </conditionalFormatting>
  <conditionalFormatting sqref="G35">
    <cfRule type="cellIs" dxfId="6" priority="755" operator="greaterThan">
      <formula>150</formula>
    </cfRule>
  </conditionalFormatting>
  <conditionalFormatting sqref="G36">
    <cfRule type="cellIs" dxfId="4" priority="756" operator="greaterThan">
      <formula>250</formula>
    </cfRule>
  </conditionalFormatting>
  <conditionalFormatting sqref="G36">
    <cfRule type="cellIs" dxfId="5" priority="757" operator="greaterThan">
      <formula>200</formula>
    </cfRule>
  </conditionalFormatting>
  <conditionalFormatting sqref="G36">
    <cfRule type="cellIs" dxfId="6" priority="758" operator="greaterThan">
      <formula>150</formula>
    </cfRule>
  </conditionalFormatting>
  <conditionalFormatting sqref="G37">
    <cfRule type="cellIs" dxfId="4" priority="759" operator="greaterThan">
      <formula>250</formula>
    </cfRule>
  </conditionalFormatting>
  <conditionalFormatting sqref="G37">
    <cfRule type="cellIs" dxfId="5" priority="760" operator="greaterThan">
      <formula>200</formula>
    </cfRule>
  </conditionalFormatting>
  <conditionalFormatting sqref="G37">
    <cfRule type="cellIs" dxfId="6" priority="761" operator="greaterThan">
      <formula>150</formula>
    </cfRule>
  </conditionalFormatting>
  <conditionalFormatting sqref="G38">
    <cfRule type="cellIs" dxfId="4" priority="762" operator="greaterThan">
      <formula>250</formula>
    </cfRule>
  </conditionalFormatting>
  <conditionalFormatting sqref="G38">
    <cfRule type="cellIs" dxfId="5" priority="763" operator="greaterThan">
      <formula>200</formula>
    </cfRule>
  </conditionalFormatting>
  <conditionalFormatting sqref="G38">
    <cfRule type="cellIs" dxfId="6" priority="764" operator="greaterThan">
      <formula>150</formula>
    </cfRule>
  </conditionalFormatting>
  <conditionalFormatting sqref="G39">
    <cfRule type="cellIs" dxfId="4" priority="765" operator="greaterThan">
      <formula>250</formula>
    </cfRule>
  </conditionalFormatting>
  <conditionalFormatting sqref="G39">
    <cfRule type="cellIs" dxfId="5" priority="766" operator="greaterThan">
      <formula>200</formula>
    </cfRule>
  </conditionalFormatting>
  <conditionalFormatting sqref="G39">
    <cfRule type="cellIs" dxfId="6" priority="767" operator="greaterThan">
      <formula>150</formula>
    </cfRule>
  </conditionalFormatting>
  <conditionalFormatting sqref="G40">
    <cfRule type="cellIs" dxfId="4" priority="768" operator="greaterThan">
      <formula>250</formula>
    </cfRule>
  </conditionalFormatting>
  <conditionalFormatting sqref="G40">
    <cfRule type="cellIs" dxfId="5" priority="769" operator="greaterThan">
      <formula>200</formula>
    </cfRule>
  </conditionalFormatting>
  <conditionalFormatting sqref="G40">
    <cfRule type="cellIs" dxfId="6" priority="770" operator="greaterThan">
      <formula>150</formula>
    </cfRule>
  </conditionalFormatting>
  <conditionalFormatting sqref="G41">
    <cfRule type="cellIs" dxfId="4" priority="771" operator="greaterThan">
      <formula>250</formula>
    </cfRule>
  </conditionalFormatting>
  <conditionalFormatting sqref="G41">
    <cfRule type="cellIs" dxfId="5" priority="772" operator="greaterThan">
      <formula>200</formula>
    </cfRule>
  </conditionalFormatting>
  <conditionalFormatting sqref="G41">
    <cfRule type="cellIs" dxfId="6" priority="773" operator="greaterThan">
      <formula>150</formula>
    </cfRule>
  </conditionalFormatting>
  <conditionalFormatting sqref="G42">
    <cfRule type="cellIs" dxfId="4" priority="774" operator="greaterThan">
      <formula>250</formula>
    </cfRule>
  </conditionalFormatting>
  <conditionalFormatting sqref="G42">
    <cfRule type="cellIs" dxfId="5" priority="775" operator="greaterThan">
      <formula>200</formula>
    </cfRule>
  </conditionalFormatting>
  <conditionalFormatting sqref="G42">
    <cfRule type="cellIs" dxfId="6" priority="776" operator="greaterThan">
      <formula>150</formula>
    </cfRule>
  </conditionalFormatting>
  <conditionalFormatting sqref="G43">
    <cfRule type="cellIs" dxfId="4" priority="777" operator="greaterThan">
      <formula>250</formula>
    </cfRule>
  </conditionalFormatting>
  <conditionalFormatting sqref="G43">
    <cfRule type="cellIs" dxfId="5" priority="778" operator="greaterThan">
      <formula>200</formula>
    </cfRule>
  </conditionalFormatting>
  <conditionalFormatting sqref="G43">
    <cfRule type="cellIs" dxfId="6" priority="779" operator="greaterThan">
      <formula>150</formula>
    </cfRule>
  </conditionalFormatting>
  <conditionalFormatting sqref="G44">
    <cfRule type="cellIs" dxfId="4" priority="780" operator="greaterThan">
      <formula>250</formula>
    </cfRule>
  </conditionalFormatting>
  <conditionalFormatting sqref="G44">
    <cfRule type="cellIs" dxfId="5" priority="781" operator="greaterThan">
      <formula>200</formula>
    </cfRule>
  </conditionalFormatting>
  <conditionalFormatting sqref="G44">
    <cfRule type="cellIs" dxfId="6" priority="782" operator="greaterThan">
      <formula>150</formula>
    </cfRule>
  </conditionalFormatting>
  <conditionalFormatting sqref="G45">
    <cfRule type="cellIs" dxfId="4" priority="783" operator="greaterThan">
      <formula>250</formula>
    </cfRule>
  </conditionalFormatting>
  <conditionalFormatting sqref="G45">
    <cfRule type="cellIs" dxfId="5" priority="784" operator="greaterThan">
      <formula>200</formula>
    </cfRule>
  </conditionalFormatting>
  <conditionalFormatting sqref="G45">
    <cfRule type="cellIs" dxfId="6" priority="785" operator="greaterThan">
      <formula>150</formula>
    </cfRule>
  </conditionalFormatting>
  <conditionalFormatting sqref="G46">
    <cfRule type="cellIs" dxfId="4" priority="786" operator="greaterThan">
      <formula>250</formula>
    </cfRule>
  </conditionalFormatting>
  <conditionalFormatting sqref="G46">
    <cfRule type="cellIs" dxfId="5" priority="787" operator="greaterThan">
      <formula>200</formula>
    </cfRule>
  </conditionalFormatting>
  <conditionalFormatting sqref="G46">
    <cfRule type="cellIs" dxfId="6" priority="788" operator="greaterThan">
      <formula>150</formula>
    </cfRule>
  </conditionalFormatting>
  <conditionalFormatting sqref="G47">
    <cfRule type="cellIs" dxfId="4" priority="789" operator="greaterThan">
      <formula>250</formula>
    </cfRule>
  </conditionalFormatting>
  <conditionalFormatting sqref="G47">
    <cfRule type="cellIs" dxfId="5" priority="790" operator="greaterThan">
      <formula>200</formula>
    </cfRule>
  </conditionalFormatting>
  <conditionalFormatting sqref="G47">
    <cfRule type="cellIs" dxfId="6" priority="791" operator="greaterThan">
      <formula>150</formula>
    </cfRule>
  </conditionalFormatting>
  <conditionalFormatting sqref="G48">
    <cfRule type="cellIs" dxfId="4" priority="792" operator="greaterThan">
      <formula>250</formula>
    </cfRule>
  </conditionalFormatting>
  <conditionalFormatting sqref="G48">
    <cfRule type="cellIs" dxfId="5" priority="793" operator="greaterThan">
      <formula>200</formula>
    </cfRule>
  </conditionalFormatting>
  <conditionalFormatting sqref="G48">
    <cfRule type="cellIs" dxfId="6" priority="794" operator="greaterThan">
      <formula>150</formula>
    </cfRule>
  </conditionalFormatting>
  <conditionalFormatting sqref="G49">
    <cfRule type="cellIs" dxfId="4" priority="795" operator="greaterThan">
      <formula>250</formula>
    </cfRule>
  </conditionalFormatting>
  <conditionalFormatting sqref="G49">
    <cfRule type="cellIs" dxfId="5" priority="796" operator="greaterThan">
      <formula>200</formula>
    </cfRule>
  </conditionalFormatting>
  <conditionalFormatting sqref="G49">
    <cfRule type="cellIs" dxfId="6" priority="797" operator="greaterThan">
      <formula>150</formula>
    </cfRule>
  </conditionalFormatting>
  <conditionalFormatting sqref="G50">
    <cfRule type="cellIs" dxfId="4" priority="798" operator="greaterThan">
      <formula>250</formula>
    </cfRule>
  </conditionalFormatting>
  <conditionalFormatting sqref="G50">
    <cfRule type="cellIs" dxfId="5" priority="799" operator="greaterThan">
      <formula>200</formula>
    </cfRule>
  </conditionalFormatting>
  <conditionalFormatting sqref="G50">
    <cfRule type="cellIs" dxfId="6" priority="800" operator="greaterThan">
      <formula>150</formula>
    </cfRule>
  </conditionalFormatting>
  <conditionalFormatting sqref="G51">
    <cfRule type="cellIs" dxfId="4" priority="801" operator="greaterThan">
      <formula>250</formula>
    </cfRule>
  </conditionalFormatting>
  <conditionalFormatting sqref="G51">
    <cfRule type="cellIs" dxfId="5" priority="802" operator="greaterThan">
      <formula>200</formula>
    </cfRule>
  </conditionalFormatting>
  <conditionalFormatting sqref="G51">
    <cfRule type="cellIs" dxfId="6" priority="803" operator="greaterThan">
      <formula>150</formula>
    </cfRule>
  </conditionalFormatting>
  <conditionalFormatting sqref="G52">
    <cfRule type="cellIs" dxfId="4" priority="804" operator="greaterThan">
      <formula>250</formula>
    </cfRule>
  </conditionalFormatting>
  <conditionalFormatting sqref="G52">
    <cfRule type="cellIs" dxfId="5" priority="805" operator="greaterThan">
      <formula>200</formula>
    </cfRule>
  </conditionalFormatting>
  <conditionalFormatting sqref="G52">
    <cfRule type="cellIs" dxfId="6" priority="806" operator="greaterThan">
      <formula>150</formula>
    </cfRule>
  </conditionalFormatting>
  <conditionalFormatting sqref="G53">
    <cfRule type="cellIs" dxfId="4" priority="807" operator="greaterThan">
      <formula>250</formula>
    </cfRule>
  </conditionalFormatting>
  <conditionalFormatting sqref="G53">
    <cfRule type="cellIs" dxfId="5" priority="808" operator="greaterThan">
      <formula>200</formula>
    </cfRule>
  </conditionalFormatting>
  <conditionalFormatting sqref="G53">
    <cfRule type="cellIs" dxfId="6" priority="809" operator="greaterThan">
      <formula>150</formula>
    </cfRule>
  </conditionalFormatting>
  <conditionalFormatting sqref="G54">
    <cfRule type="cellIs" dxfId="4" priority="810" operator="greaterThan">
      <formula>250</formula>
    </cfRule>
  </conditionalFormatting>
  <conditionalFormatting sqref="G54">
    <cfRule type="cellIs" dxfId="5" priority="811" operator="greaterThan">
      <formula>200</formula>
    </cfRule>
  </conditionalFormatting>
  <conditionalFormatting sqref="G54">
    <cfRule type="cellIs" dxfId="6" priority="812" operator="greaterThan">
      <formula>150</formula>
    </cfRule>
  </conditionalFormatting>
  <conditionalFormatting sqref="G55">
    <cfRule type="cellIs" dxfId="4" priority="813" operator="greaterThan">
      <formula>250</formula>
    </cfRule>
  </conditionalFormatting>
  <conditionalFormatting sqref="G55">
    <cfRule type="cellIs" dxfId="5" priority="814" operator="greaterThan">
      <formula>200</formula>
    </cfRule>
  </conditionalFormatting>
  <conditionalFormatting sqref="G55">
    <cfRule type="cellIs" dxfId="6" priority="815" operator="greaterThan">
      <formula>150</formula>
    </cfRule>
  </conditionalFormatting>
  <conditionalFormatting sqref="G56">
    <cfRule type="cellIs" dxfId="4" priority="816" operator="greaterThan">
      <formula>250</formula>
    </cfRule>
  </conditionalFormatting>
  <conditionalFormatting sqref="G56">
    <cfRule type="cellIs" dxfId="5" priority="817" operator="greaterThan">
      <formula>200</formula>
    </cfRule>
  </conditionalFormatting>
  <conditionalFormatting sqref="G56">
    <cfRule type="cellIs" dxfId="6" priority="818" operator="greaterThan">
      <formula>150</formula>
    </cfRule>
  </conditionalFormatting>
  <conditionalFormatting sqref="G57">
    <cfRule type="cellIs" dxfId="4" priority="819" operator="greaterThan">
      <formula>250</formula>
    </cfRule>
  </conditionalFormatting>
  <conditionalFormatting sqref="G57">
    <cfRule type="cellIs" dxfId="5" priority="820" operator="greaterThan">
      <formula>200</formula>
    </cfRule>
  </conditionalFormatting>
  <conditionalFormatting sqref="G57">
    <cfRule type="cellIs" dxfId="6" priority="821" operator="greaterThan">
      <formula>150</formula>
    </cfRule>
  </conditionalFormatting>
  <conditionalFormatting sqref="G58">
    <cfRule type="cellIs" dxfId="4" priority="822" operator="greaterThan">
      <formula>250</formula>
    </cfRule>
  </conditionalFormatting>
  <conditionalFormatting sqref="G58">
    <cfRule type="cellIs" dxfId="5" priority="823" operator="greaterThan">
      <formula>200</formula>
    </cfRule>
  </conditionalFormatting>
  <conditionalFormatting sqref="G58">
    <cfRule type="cellIs" dxfId="6" priority="824" operator="greaterThan">
      <formula>150</formula>
    </cfRule>
  </conditionalFormatting>
  <conditionalFormatting sqref="G59">
    <cfRule type="cellIs" dxfId="4" priority="825" operator="greaterThan">
      <formula>250</formula>
    </cfRule>
  </conditionalFormatting>
  <conditionalFormatting sqref="G59">
    <cfRule type="cellIs" dxfId="5" priority="826" operator="greaterThan">
      <formula>200</formula>
    </cfRule>
  </conditionalFormatting>
  <conditionalFormatting sqref="G59">
    <cfRule type="cellIs" dxfId="6" priority="827" operator="greaterThan">
      <formula>150</formula>
    </cfRule>
  </conditionalFormatting>
  <conditionalFormatting sqref="G60">
    <cfRule type="cellIs" dxfId="4" priority="828" operator="greaterThan">
      <formula>250</formula>
    </cfRule>
  </conditionalFormatting>
  <conditionalFormatting sqref="G60">
    <cfRule type="cellIs" dxfId="5" priority="829" operator="greaterThan">
      <formula>200</formula>
    </cfRule>
  </conditionalFormatting>
  <conditionalFormatting sqref="G60">
    <cfRule type="cellIs" dxfId="6" priority="830" operator="greaterThan">
      <formula>150</formula>
    </cfRule>
  </conditionalFormatting>
  <conditionalFormatting sqref="G61">
    <cfRule type="cellIs" dxfId="4" priority="831" operator="greaterThan">
      <formula>250</formula>
    </cfRule>
  </conditionalFormatting>
  <conditionalFormatting sqref="G61">
    <cfRule type="cellIs" dxfId="5" priority="832" operator="greaterThan">
      <formula>200</formula>
    </cfRule>
  </conditionalFormatting>
  <conditionalFormatting sqref="G61">
    <cfRule type="cellIs" dxfId="6" priority="833" operator="greaterThan">
      <formula>150</formula>
    </cfRule>
  </conditionalFormatting>
  <conditionalFormatting sqref="G62">
    <cfRule type="cellIs" dxfId="4" priority="834" operator="greaterThan">
      <formula>250</formula>
    </cfRule>
  </conditionalFormatting>
  <conditionalFormatting sqref="G62">
    <cfRule type="cellIs" dxfId="5" priority="835" operator="greaterThan">
      <formula>200</formula>
    </cfRule>
  </conditionalFormatting>
  <conditionalFormatting sqref="G62">
    <cfRule type="cellIs" dxfId="6" priority="836" operator="greaterThan">
      <formula>150</formula>
    </cfRule>
  </conditionalFormatting>
  <conditionalFormatting sqref="G63">
    <cfRule type="cellIs" dxfId="4" priority="837" operator="greaterThan">
      <formula>250</formula>
    </cfRule>
  </conditionalFormatting>
  <conditionalFormatting sqref="G63">
    <cfRule type="cellIs" dxfId="5" priority="838" operator="greaterThan">
      <formula>200</formula>
    </cfRule>
  </conditionalFormatting>
  <conditionalFormatting sqref="G63">
    <cfRule type="cellIs" dxfId="6" priority="839" operator="greaterThan">
      <formula>150</formula>
    </cfRule>
  </conditionalFormatting>
  <conditionalFormatting sqref="G64">
    <cfRule type="cellIs" dxfId="4" priority="840" operator="greaterThan">
      <formula>250</formula>
    </cfRule>
  </conditionalFormatting>
  <conditionalFormatting sqref="G64">
    <cfRule type="cellIs" dxfId="5" priority="841" operator="greaterThan">
      <formula>200</formula>
    </cfRule>
  </conditionalFormatting>
  <conditionalFormatting sqref="G64">
    <cfRule type="cellIs" dxfId="6" priority="842" operator="greaterThan">
      <formula>150</formula>
    </cfRule>
  </conditionalFormatting>
  <conditionalFormatting sqref="G65">
    <cfRule type="cellIs" dxfId="4" priority="843" operator="greaterThan">
      <formula>250</formula>
    </cfRule>
  </conditionalFormatting>
  <conditionalFormatting sqref="G65">
    <cfRule type="cellIs" dxfId="5" priority="844" operator="greaterThan">
      <formula>200</formula>
    </cfRule>
  </conditionalFormatting>
  <conditionalFormatting sqref="G65">
    <cfRule type="cellIs" dxfId="6" priority="845" operator="greaterThan">
      <formula>150</formula>
    </cfRule>
  </conditionalFormatting>
  <conditionalFormatting sqref="G66">
    <cfRule type="cellIs" dxfId="4" priority="846" operator="greaterThan">
      <formula>250</formula>
    </cfRule>
  </conditionalFormatting>
  <conditionalFormatting sqref="G66">
    <cfRule type="cellIs" dxfId="5" priority="847" operator="greaterThan">
      <formula>200</formula>
    </cfRule>
  </conditionalFormatting>
  <conditionalFormatting sqref="G66">
    <cfRule type="cellIs" dxfId="6" priority="848" operator="greaterThan">
      <formula>150</formula>
    </cfRule>
  </conditionalFormatting>
  <conditionalFormatting sqref="G67">
    <cfRule type="cellIs" dxfId="4" priority="849" operator="greaterThan">
      <formula>250</formula>
    </cfRule>
  </conditionalFormatting>
  <conditionalFormatting sqref="G67">
    <cfRule type="cellIs" dxfId="5" priority="850" operator="greaterThan">
      <formula>200</formula>
    </cfRule>
  </conditionalFormatting>
  <conditionalFormatting sqref="G67">
    <cfRule type="cellIs" dxfId="6" priority="851" operator="greaterThan">
      <formula>150</formula>
    </cfRule>
  </conditionalFormatting>
  <conditionalFormatting sqref="G68">
    <cfRule type="cellIs" dxfId="4" priority="852" operator="greaterThan">
      <formula>250</formula>
    </cfRule>
  </conditionalFormatting>
  <conditionalFormatting sqref="G68">
    <cfRule type="cellIs" dxfId="5" priority="853" operator="greaterThan">
      <formula>200</formula>
    </cfRule>
  </conditionalFormatting>
  <conditionalFormatting sqref="G68">
    <cfRule type="cellIs" dxfId="6" priority="854" operator="greaterThan">
      <formula>150</formula>
    </cfRule>
  </conditionalFormatting>
  <conditionalFormatting sqref="G69">
    <cfRule type="cellIs" dxfId="4" priority="855" operator="greaterThan">
      <formula>250</formula>
    </cfRule>
  </conditionalFormatting>
  <conditionalFormatting sqref="G69">
    <cfRule type="cellIs" dxfId="5" priority="856" operator="greaterThan">
      <formula>200</formula>
    </cfRule>
  </conditionalFormatting>
  <conditionalFormatting sqref="G69">
    <cfRule type="cellIs" dxfId="6" priority="857" operator="greaterThan">
      <formula>150</formula>
    </cfRule>
  </conditionalFormatting>
  <conditionalFormatting sqref="G70">
    <cfRule type="cellIs" dxfId="4" priority="858" operator="greaterThan">
      <formula>250</formula>
    </cfRule>
  </conditionalFormatting>
  <conditionalFormatting sqref="G70">
    <cfRule type="cellIs" dxfId="5" priority="859" operator="greaterThan">
      <formula>200</formula>
    </cfRule>
  </conditionalFormatting>
  <conditionalFormatting sqref="G70">
    <cfRule type="cellIs" dxfId="6" priority="860" operator="greaterThan">
      <formula>150</formula>
    </cfRule>
  </conditionalFormatting>
  <conditionalFormatting sqref="G71">
    <cfRule type="cellIs" dxfId="4" priority="861" operator="greaterThan">
      <formula>250</formula>
    </cfRule>
  </conditionalFormatting>
  <conditionalFormatting sqref="G71">
    <cfRule type="cellIs" dxfId="5" priority="862" operator="greaterThan">
      <formula>200</formula>
    </cfRule>
  </conditionalFormatting>
  <conditionalFormatting sqref="G71">
    <cfRule type="cellIs" dxfId="6" priority="863" operator="greaterThan">
      <formula>150</formula>
    </cfRule>
  </conditionalFormatting>
  <conditionalFormatting sqref="G72">
    <cfRule type="cellIs" dxfId="4" priority="864" operator="greaterThan">
      <formula>250</formula>
    </cfRule>
  </conditionalFormatting>
  <conditionalFormatting sqref="G72">
    <cfRule type="cellIs" dxfId="5" priority="865" operator="greaterThan">
      <formula>200</formula>
    </cfRule>
  </conditionalFormatting>
  <conditionalFormatting sqref="G72">
    <cfRule type="cellIs" dxfId="6" priority="866" operator="greaterThan">
      <formula>150</formula>
    </cfRule>
  </conditionalFormatting>
  <conditionalFormatting sqref="G73">
    <cfRule type="cellIs" dxfId="4" priority="867" operator="greaterThan">
      <formula>250</formula>
    </cfRule>
  </conditionalFormatting>
  <conditionalFormatting sqref="G73">
    <cfRule type="cellIs" dxfId="5" priority="868" operator="greaterThan">
      <formula>200</formula>
    </cfRule>
  </conditionalFormatting>
  <conditionalFormatting sqref="G73">
    <cfRule type="cellIs" dxfId="6" priority="869" operator="greaterThan">
      <formula>150</formula>
    </cfRule>
  </conditionalFormatting>
  <conditionalFormatting sqref="G74">
    <cfRule type="cellIs" dxfId="4" priority="870" operator="greaterThan">
      <formula>250</formula>
    </cfRule>
  </conditionalFormatting>
  <conditionalFormatting sqref="G74">
    <cfRule type="cellIs" dxfId="5" priority="871" operator="greaterThan">
      <formula>200</formula>
    </cfRule>
  </conditionalFormatting>
  <conditionalFormatting sqref="G74">
    <cfRule type="cellIs" dxfId="6" priority="872" operator="greaterThan">
      <formula>150</formula>
    </cfRule>
  </conditionalFormatting>
  <conditionalFormatting sqref="G75">
    <cfRule type="cellIs" dxfId="4" priority="873" operator="greaterThan">
      <formula>250</formula>
    </cfRule>
  </conditionalFormatting>
  <conditionalFormatting sqref="G75">
    <cfRule type="cellIs" dxfId="5" priority="874" operator="greaterThan">
      <formula>200</formula>
    </cfRule>
  </conditionalFormatting>
  <conditionalFormatting sqref="G75">
    <cfRule type="cellIs" dxfId="6" priority="875" operator="greaterThan">
      <formula>150</formula>
    </cfRule>
  </conditionalFormatting>
  <conditionalFormatting sqref="G76">
    <cfRule type="cellIs" dxfId="4" priority="876" operator="greaterThan">
      <formula>250</formula>
    </cfRule>
  </conditionalFormatting>
  <conditionalFormatting sqref="G76">
    <cfRule type="cellIs" dxfId="5" priority="877" operator="greaterThan">
      <formula>200</formula>
    </cfRule>
  </conditionalFormatting>
  <conditionalFormatting sqref="G76">
    <cfRule type="cellIs" dxfId="6" priority="878" operator="greaterThan">
      <formula>150</formula>
    </cfRule>
  </conditionalFormatting>
  <conditionalFormatting sqref="G77">
    <cfRule type="cellIs" dxfId="4" priority="879" operator="greaterThan">
      <formula>250</formula>
    </cfRule>
  </conditionalFormatting>
  <conditionalFormatting sqref="G77">
    <cfRule type="cellIs" dxfId="5" priority="880" operator="greaterThan">
      <formula>200</formula>
    </cfRule>
  </conditionalFormatting>
  <conditionalFormatting sqref="G77">
    <cfRule type="cellIs" dxfId="6" priority="881" operator="greaterThan">
      <formula>150</formula>
    </cfRule>
  </conditionalFormatting>
  <conditionalFormatting sqref="G78">
    <cfRule type="cellIs" dxfId="4" priority="882" operator="greaterThan">
      <formula>250</formula>
    </cfRule>
  </conditionalFormatting>
  <conditionalFormatting sqref="G78">
    <cfRule type="cellIs" dxfId="5" priority="883" operator="greaterThan">
      <formula>200</formula>
    </cfRule>
  </conditionalFormatting>
  <conditionalFormatting sqref="G78">
    <cfRule type="cellIs" dxfId="6" priority="884" operator="greaterThan">
      <formula>150</formula>
    </cfRule>
  </conditionalFormatting>
  <conditionalFormatting sqref="G79">
    <cfRule type="cellIs" dxfId="4" priority="885" operator="greaterThan">
      <formula>250</formula>
    </cfRule>
  </conditionalFormatting>
  <conditionalFormatting sqref="G79">
    <cfRule type="cellIs" dxfId="5" priority="886" operator="greaterThan">
      <formula>200</formula>
    </cfRule>
  </conditionalFormatting>
  <conditionalFormatting sqref="G79">
    <cfRule type="cellIs" dxfId="6" priority="887" operator="greaterThan">
      <formula>150</formula>
    </cfRule>
  </conditionalFormatting>
  <conditionalFormatting sqref="G80">
    <cfRule type="cellIs" dxfId="4" priority="888" operator="greaterThan">
      <formula>250</formula>
    </cfRule>
  </conditionalFormatting>
  <conditionalFormatting sqref="G80">
    <cfRule type="cellIs" dxfId="5" priority="889" operator="greaterThan">
      <formula>200</formula>
    </cfRule>
  </conditionalFormatting>
  <conditionalFormatting sqref="G80">
    <cfRule type="cellIs" dxfId="6" priority="890" operator="greaterThan">
      <formula>150</formula>
    </cfRule>
  </conditionalFormatting>
  <conditionalFormatting sqref="G81">
    <cfRule type="cellIs" dxfId="4" priority="891" operator="greaterThan">
      <formula>250</formula>
    </cfRule>
  </conditionalFormatting>
  <conditionalFormatting sqref="G81">
    <cfRule type="cellIs" dxfId="5" priority="892" operator="greaterThan">
      <formula>200</formula>
    </cfRule>
  </conditionalFormatting>
  <conditionalFormatting sqref="G81">
    <cfRule type="cellIs" dxfId="6" priority="893" operator="greaterThan">
      <formula>150</formula>
    </cfRule>
  </conditionalFormatting>
  <conditionalFormatting sqref="G82">
    <cfRule type="cellIs" dxfId="4" priority="894" operator="greaterThan">
      <formula>250</formula>
    </cfRule>
  </conditionalFormatting>
  <conditionalFormatting sqref="G82">
    <cfRule type="cellIs" dxfId="5" priority="895" operator="greaterThan">
      <formula>200</formula>
    </cfRule>
  </conditionalFormatting>
  <conditionalFormatting sqref="G82">
    <cfRule type="cellIs" dxfId="6" priority="896" operator="greaterThan">
      <formula>150</formula>
    </cfRule>
  </conditionalFormatting>
  <conditionalFormatting sqref="G83">
    <cfRule type="cellIs" dxfId="4" priority="897" operator="greaterThan">
      <formula>250</formula>
    </cfRule>
  </conditionalFormatting>
  <conditionalFormatting sqref="G83">
    <cfRule type="cellIs" dxfId="5" priority="898" operator="greaterThan">
      <formula>200</formula>
    </cfRule>
  </conditionalFormatting>
  <conditionalFormatting sqref="G83">
    <cfRule type="cellIs" dxfId="6" priority="899" operator="greaterThan">
      <formula>150</formula>
    </cfRule>
  </conditionalFormatting>
  <conditionalFormatting sqref="G84">
    <cfRule type="cellIs" dxfId="4" priority="900" operator="greaterThan">
      <formula>250</formula>
    </cfRule>
  </conditionalFormatting>
  <conditionalFormatting sqref="G84">
    <cfRule type="cellIs" dxfId="5" priority="901" operator="greaterThan">
      <formula>200</formula>
    </cfRule>
  </conditionalFormatting>
  <conditionalFormatting sqref="G84">
    <cfRule type="cellIs" dxfId="6" priority="902" operator="greaterThan">
      <formula>150</formula>
    </cfRule>
  </conditionalFormatting>
  <conditionalFormatting sqref="G85">
    <cfRule type="cellIs" dxfId="4" priority="903" operator="greaterThan">
      <formula>250</formula>
    </cfRule>
  </conditionalFormatting>
  <conditionalFormatting sqref="G85">
    <cfRule type="cellIs" dxfId="5" priority="904" operator="greaterThan">
      <formula>200</formula>
    </cfRule>
  </conditionalFormatting>
  <conditionalFormatting sqref="G85">
    <cfRule type="cellIs" dxfId="6" priority="905" operator="greaterThan">
      <formula>150</formula>
    </cfRule>
  </conditionalFormatting>
  <conditionalFormatting sqref="G86">
    <cfRule type="cellIs" dxfId="4" priority="906" operator="greaterThan">
      <formula>250</formula>
    </cfRule>
  </conditionalFormatting>
  <conditionalFormatting sqref="G86">
    <cfRule type="cellIs" dxfId="5" priority="907" operator="greaterThan">
      <formula>200</formula>
    </cfRule>
  </conditionalFormatting>
  <conditionalFormatting sqref="G86">
    <cfRule type="cellIs" dxfId="6" priority="908" operator="greaterThan">
      <formula>150</formula>
    </cfRule>
  </conditionalFormatting>
  <conditionalFormatting sqref="G87">
    <cfRule type="cellIs" dxfId="4" priority="909" operator="greaterThan">
      <formula>250</formula>
    </cfRule>
  </conditionalFormatting>
  <conditionalFormatting sqref="G87">
    <cfRule type="cellIs" dxfId="5" priority="910" operator="greaterThan">
      <formula>200</formula>
    </cfRule>
  </conditionalFormatting>
  <conditionalFormatting sqref="G87">
    <cfRule type="cellIs" dxfId="6" priority="911" operator="greaterThan">
      <formula>150</formula>
    </cfRule>
  </conditionalFormatting>
  <conditionalFormatting sqref="G88">
    <cfRule type="cellIs" dxfId="4" priority="912" operator="greaterThan">
      <formula>250</formula>
    </cfRule>
  </conditionalFormatting>
  <conditionalFormatting sqref="G88">
    <cfRule type="cellIs" dxfId="5" priority="913" operator="greaterThan">
      <formula>200</formula>
    </cfRule>
  </conditionalFormatting>
  <conditionalFormatting sqref="G88">
    <cfRule type="cellIs" dxfId="6" priority="914" operator="greaterThan">
      <formula>150</formula>
    </cfRule>
  </conditionalFormatting>
  <conditionalFormatting sqref="G89">
    <cfRule type="cellIs" dxfId="4" priority="915" operator="greaterThan">
      <formula>250</formula>
    </cfRule>
  </conditionalFormatting>
  <conditionalFormatting sqref="G89">
    <cfRule type="cellIs" dxfId="5" priority="916" operator="greaterThan">
      <formula>200</formula>
    </cfRule>
  </conditionalFormatting>
  <conditionalFormatting sqref="G89">
    <cfRule type="cellIs" dxfId="6" priority="917" operator="greaterThan">
      <formula>150</formula>
    </cfRule>
  </conditionalFormatting>
  <conditionalFormatting sqref="G90">
    <cfRule type="cellIs" dxfId="4" priority="918" operator="greaterThan">
      <formula>250</formula>
    </cfRule>
  </conditionalFormatting>
  <conditionalFormatting sqref="G90">
    <cfRule type="cellIs" dxfId="5" priority="919" operator="greaterThan">
      <formula>200</formula>
    </cfRule>
  </conditionalFormatting>
  <conditionalFormatting sqref="G90">
    <cfRule type="cellIs" dxfId="6" priority="920" operator="greaterThan">
      <formula>150</formula>
    </cfRule>
  </conditionalFormatting>
  <conditionalFormatting sqref="G91">
    <cfRule type="cellIs" dxfId="4" priority="921" operator="greaterThan">
      <formula>250</formula>
    </cfRule>
  </conditionalFormatting>
  <conditionalFormatting sqref="G91">
    <cfRule type="cellIs" dxfId="5" priority="922" operator="greaterThan">
      <formula>200</formula>
    </cfRule>
  </conditionalFormatting>
  <conditionalFormatting sqref="G91">
    <cfRule type="cellIs" dxfId="6" priority="923" operator="greaterThan">
      <formula>150</formula>
    </cfRule>
  </conditionalFormatting>
  <conditionalFormatting sqref="G92">
    <cfRule type="cellIs" dxfId="4" priority="924" operator="greaterThan">
      <formula>250</formula>
    </cfRule>
  </conditionalFormatting>
  <conditionalFormatting sqref="G92">
    <cfRule type="cellIs" dxfId="5" priority="925" operator="greaterThan">
      <formula>200</formula>
    </cfRule>
  </conditionalFormatting>
  <conditionalFormatting sqref="G92">
    <cfRule type="cellIs" dxfId="6" priority="926" operator="greaterThan">
      <formula>150</formula>
    </cfRule>
  </conditionalFormatting>
  <conditionalFormatting sqref="G93">
    <cfRule type="cellIs" dxfId="4" priority="927" operator="greaterThan">
      <formula>250</formula>
    </cfRule>
  </conditionalFormatting>
  <conditionalFormatting sqref="G93">
    <cfRule type="cellIs" dxfId="5" priority="928" operator="greaterThan">
      <formula>200</formula>
    </cfRule>
  </conditionalFormatting>
  <conditionalFormatting sqref="G93">
    <cfRule type="cellIs" dxfId="6" priority="929" operator="greaterThan">
      <formula>150</formula>
    </cfRule>
  </conditionalFormatting>
  <conditionalFormatting sqref="G94">
    <cfRule type="cellIs" dxfId="4" priority="930" operator="greaterThan">
      <formula>250</formula>
    </cfRule>
  </conditionalFormatting>
  <conditionalFormatting sqref="G94">
    <cfRule type="cellIs" dxfId="5" priority="931" operator="greaterThan">
      <formula>200</formula>
    </cfRule>
  </conditionalFormatting>
  <conditionalFormatting sqref="G94">
    <cfRule type="cellIs" dxfId="6" priority="932" operator="greaterThan">
      <formula>150</formula>
    </cfRule>
  </conditionalFormatting>
  <conditionalFormatting sqref="G95">
    <cfRule type="cellIs" dxfId="4" priority="933" operator="greaterThan">
      <formula>250</formula>
    </cfRule>
  </conditionalFormatting>
  <conditionalFormatting sqref="G95">
    <cfRule type="cellIs" dxfId="5" priority="934" operator="greaterThan">
      <formula>200</formula>
    </cfRule>
  </conditionalFormatting>
  <conditionalFormatting sqref="G95">
    <cfRule type="cellIs" dxfId="6" priority="935" operator="greaterThan">
      <formula>150</formula>
    </cfRule>
  </conditionalFormatting>
  <conditionalFormatting sqref="G96">
    <cfRule type="cellIs" dxfId="4" priority="936" operator="greaterThan">
      <formula>250</formula>
    </cfRule>
  </conditionalFormatting>
  <conditionalFormatting sqref="G96">
    <cfRule type="cellIs" dxfId="5" priority="937" operator="greaterThan">
      <formula>200</formula>
    </cfRule>
  </conditionalFormatting>
  <conditionalFormatting sqref="G96">
    <cfRule type="cellIs" dxfId="6" priority="938" operator="greaterThan">
      <formula>150</formula>
    </cfRule>
  </conditionalFormatting>
  <conditionalFormatting sqref="G97">
    <cfRule type="cellIs" dxfId="4" priority="939" operator="greaterThan">
      <formula>250</formula>
    </cfRule>
  </conditionalFormatting>
  <conditionalFormatting sqref="G97">
    <cfRule type="cellIs" dxfId="5" priority="940" operator="greaterThan">
      <formula>200</formula>
    </cfRule>
  </conditionalFormatting>
  <conditionalFormatting sqref="G97">
    <cfRule type="cellIs" dxfId="6" priority="941" operator="greaterThan">
      <formula>150</formula>
    </cfRule>
  </conditionalFormatting>
  <conditionalFormatting sqref="G98">
    <cfRule type="cellIs" dxfId="4" priority="942" operator="greaterThan">
      <formula>250</formula>
    </cfRule>
  </conditionalFormatting>
  <conditionalFormatting sqref="G98">
    <cfRule type="cellIs" dxfId="5" priority="943" operator="greaterThan">
      <formula>200</formula>
    </cfRule>
  </conditionalFormatting>
  <conditionalFormatting sqref="G98">
    <cfRule type="cellIs" dxfId="6" priority="944" operator="greaterThan">
      <formula>150</formula>
    </cfRule>
  </conditionalFormatting>
  <conditionalFormatting sqref="G99">
    <cfRule type="cellIs" dxfId="4" priority="945" operator="greaterThan">
      <formula>250</formula>
    </cfRule>
  </conditionalFormatting>
  <conditionalFormatting sqref="G99">
    <cfRule type="cellIs" dxfId="5" priority="946" operator="greaterThan">
      <formula>200</formula>
    </cfRule>
  </conditionalFormatting>
  <conditionalFormatting sqref="G99">
    <cfRule type="cellIs" dxfId="6" priority="947" operator="greaterThan">
      <formula>150</formula>
    </cfRule>
  </conditionalFormatting>
  <conditionalFormatting sqref="G100">
    <cfRule type="cellIs" dxfId="4" priority="948" operator="greaterThan">
      <formula>250</formula>
    </cfRule>
  </conditionalFormatting>
  <conditionalFormatting sqref="G100">
    <cfRule type="cellIs" dxfId="5" priority="949" operator="greaterThan">
      <formula>200</formula>
    </cfRule>
  </conditionalFormatting>
  <conditionalFormatting sqref="G100">
    <cfRule type="cellIs" dxfId="6" priority="950" operator="greaterThan">
      <formula>150</formula>
    </cfRule>
  </conditionalFormatting>
  <conditionalFormatting sqref="G101">
    <cfRule type="cellIs" dxfId="4" priority="951" operator="greaterThan">
      <formula>250</formula>
    </cfRule>
  </conditionalFormatting>
  <conditionalFormatting sqref="G101">
    <cfRule type="cellIs" dxfId="5" priority="952" operator="greaterThan">
      <formula>200</formula>
    </cfRule>
  </conditionalFormatting>
  <conditionalFormatting sqref="G101">
    <cfRule type="cellIs" dxfId="6" priority="953" operator="greaterThan">
      <formula>150</formula>
    </cfRule>
  </conditionalFormatting>
  <conditionalFormatting sqref="G102">
    <cfRule type="cellIs" dxfId="4" priority="954" operator="greaterThan">
      <formula>250</formula>
    </cfRule>
  </conditionalFormatting>
  <conditionalFormatting sqref="G102">
    <cfRule type="cellIs" dxfId="5" priority="955" operator="greaterThan">
      <formula>200</formula>
    </cfRule>
  </conditionalFormatting>
  <conditionalFormatting sqref="G102">
    <cfRule type="cellIs" dxfId="6" priority="956" operator="greaterThan">
      <formula>150</formula>
    </cfRule>
  </conditionalFormatting>
  <conditionalFormatting sqref="G103">
    <cfRule type="cellIs" dxfId="4" priority="957" operator="greaterThan">
      <formula>250</formula>
    </cfRule>
  </conditionalFormatting>
  <conditionalFormatting sqref="G103">
    <cfRule type="cellIs" dxfId="5" priority="958" operator="greaterThan">
      <formula>200</formula>
    </cfRule>
  </conditionalFormatting>
  <conditionalFormatting sqref="G103">
    <cfRule type="cellIs" dxfId="6" priority="959" operator="greaterThan">
      <formula>150</formula>
    </cfRule>
  </conditionalFormatting>
  <conditionalFormatting sqref="H8">
    <cfRule type="cellIs" dxfId="4" priority="960" operator="greaterThan">
      <formula>250</formula>
    </cfRule>
  </conditionalFormatting>
  <conditionalFormatting sqref="H8">
    <cfRule type="cellIs" dxfId="5" priority="961" operator="greaterThan">
      <formula>200</formula>
    </cfRule>
  </conditionalFormatting>
  <conditionalFormatting sqref="H8">
    <cfRule type="cellIs" dxfId="6" priority="962" operator="greaterThan">
      <formula>150</formula>
    </cfRule>
  </conditionalFormatting>
  <conditionalFormatting sqref="H9">
    <cfRule type="cellIs" dxfId="4" priority="963" operator="greaterThan">
      <formula>250</formula>
    </cfRule>
  </conditionalFormatting>
  <conditionalFormatting sqref="H9">
    <cfRule type="cellIs" dxfId="5" priority="964" operator="greaterThan">
      <formula>200</formula>
    </cfRule>
  </conditionalFormatting>
  <conditionalFormatting sqref="H9">
    <cfRule type="cellIs" dxfId="6" priority="965" operator="greaterThan">
      <formula>150</formula>
    </cfRule>
  </conditionalFormatting>
  <conditionalFormatting sqref="H10">
    <cfRule type="cellIs" dxfId="4" priority="966" operator="greaterThan">
      <formula>250</formula>
    </cfRule>
  </conditionalFormatting>
  <conditionalFormatting sqref="H10">
    <cfRule type="cellIs" dxfId="5" priority="967" operator="greaterThan">
      <formula>200</formula>
    </cfRule>
  </conditionalFormatting>
  <conditionalFormatting sqref="H10">
    <cfRule type="cellIs" dxfId="6" priority="968" operator="greaterThan">
      <formula>150</formula>
    </cfRule>
  </conditionalFormatting>
  <conditionalFormatting sqref="H11">
    <cfRule type="cellIs" dxfId="4" priority="969" operator="greaterThan">
      <formula>250</formula>
    </cfRule>
  </conditionalFormatting>
  <conditionalFormatting sqref="H11">
    <cfRule type="cellIs" dxfId="5" priority="970" operator="greaterThan">
      <formula>200</formula>
    </cfRule>
  </conditionalFormatting>
  <conditionalFormatting sqref="H11">
    <cfRule type="cellIs" dxfId="6" priority="971" operator="greaterThan">
      <formula>150</formula>
    </cfRule>
  </conditionalFormatting>
  <conditionalFormatting sqref="H12">
    <cfRule type="cellIs" dxfId="4" priority="972" operator="greaterThan">
      <formula>250</formula>
    </cfRule>
  </conditionalFormatting>
  <conditionalFormatting sqref="H12">
    <cfRule type="cellIs" dxfId="5" priority="973" operator="greaterThan">
      <formula>200</formula>
    </cfRule>
  </conditionalFormatting>
  <conditionalFormatting sqref="H12">
    <cfRule type="cellIs" dxfId="6" priority="974" operator="greaterThan">
      <formula>150</formula>
    </cfRule>
  </conditionalFormatting>
  <conditionalFormatting sqref="H13">
    <cfRule type="cellIs" dxfId="4" priority="975" operator="greaterThan">
      <formula>250</formula>
    </cfRule>
  </conditionalFormatting>
  <conditionalFormatting sqref="H13">
    <cfRule type="cellIs" dxfId="5" priority="976" operator="greaterThan">
      <formula>200</formula>
    </cfRule>
  </conditionalFormatting>
  <conditionalFormatting sqref="H13">
    <cfRule type="cellIs" dxfId="6" priority="977" operator="greaterThan">
      <formula>150</formula>
    </cfRule>
  </conditionalFormatting>
  <conditionalFormatting sqref="H14">
    <cfRule type="cellIs" dxfId="4" priority="978" operator="greaterThan">
      <formula>250</formula>
    </cfRule>
  </conditionalFormatting>
  <conditionalFormatting sqref="H14">
    <cfRule type="cellIs" dxfId="5" priority="979" operator="greaterThan">
      <formula>200</formula>
    </cfRule>
  </conditionalFormatting>
  <conditionalFormatting sqref="H14">
    <cfRule type="cellIs" dxfId="6" priority="980" operator="greaterThan">
      <formula>150</formula>
    </cfRule>
  </conditionalFormatting>
  <conditionalFormatting sqref="H15">
    <cfRule type="cellIs" dxfId="4" priority="981" operator="greaterThan">
      <formula>250</formula>
    </cfRule>
  </conditionalFormatting>
  <conditionalFormatting sqref="H15">
    <cfRule type="cellIs" dxfId="5" priority="982" operator="greaterThan">
      <formula>200</formula>
    </cfRule>
  </conditionalFormatting>
  <conditionalFormatting sqref="H15">
    <cfRule type="cellIs" dxfId="6" priority="983" operator="greaterThan">
      <formula>150</formula>
    </cfRule>
  </conditionalFormatting>
  <conditionalFormatting sqref="H16">
    <cfRule type="cellIs" dxfId="4" priority="984" operator="greaterThan">
      <formula>250</formula>
    </cfRule>
  </conditionalFormatting>
  <conditionalFormatting sqref="H16">
    <cfRule type="cellIs" dxfId="5" priority="985" operator="greaterThan">
      <formula>200</formula>
    </cfRule>
  </conditionalFormatting>
  <conditionalFormatting sqref="H16">
    <cfRule type="cellIs" dxfId="6" priority="986" operator="greaterThan">
      <formula>150</formula>
    </cfRule>
  </conditionalFormatting>
  <conditionalFormatting sqref="H17">
    <cfRule type="cellIs" dxfId="4" priority="987" operator="greaterThan">
      <formula>250</formula>
    </cfRule>
  </conditionalFormatting>
  <conditionalFormatting sqref="H17">
    <cfRule type="cellIs" dxfId="5" priority="988" operator="greaterThan">
      <formula>200</formula>
    </cfRule>
  </conditionalFormatting>
  <conditionalFormatting sqref="H17">
    <cfRule type="cellIs" dxfId="6" priority="989" operator="greaterThan">
      <formula>150</formula>
    </cfRule>
  </conditionalFormatting>
  <conditionalFormatting sqref="H18">
    <cfRule type="cellIs" dxfId="4" priority="990" operator="greaterThan">
      <formula>250</formula>
    </cfRule>
  </conditionalFormatting>
  <conditionalFormatting sqref="H18">
    <cfRule type="cellIs" dxfId="5" priority="991" operator="greaterThan">
      <formula>200</formula>
    </cfRule>
  </conditionalFormatting>
  <conditionalFormatting sqref="H18">
    <cfRule type="cellIs" dxfId="6" priority="992" operator="greaterThan">
      <formula>150</formula>
    </cfRule>
  </conditionalFormatting>
  <conditionalFormatting sqref="H19">
    <cfRule type="cellIs" dxfId="4" priority="993" operator="greaterThan">
      <formula>250</formula>
    </cfRule>
  </conditionalFormatting>
  <conditionalFormatting sqref="H19">
    <cfRule type="cellIs" dxfId="5" priority="994" operator="greaterThan">
      <formula>200</formula>
    </cfRule>
  </conditionalFormatting>
  <conditionalFormatting sqref="H19">
    <cfRule type="cellIs" dxfId="6" priority="995" operator="greaterThan">
      <formula>150</formula>
    </cfRule>
  </conditionalFormatting>
  <conditionalFormatting sqref="H20">
    <cfRule type="cellIs" dxfId="4" priority="996" operator="greaterThan">
      <formula>250</formula>
    </cfRule>
  </conditionalFormatting>
  <conditionalFormatting sqref="H20">
    <cfRule type="cellIs" dxfId="5" priority="997" operator="greaterThan">
      <formula>200</formula>
    </cfRule>
  </conditionalFormatting>
  <conditionalFormatting sqref="H20">
    <cfRule type="cellIs" dxfId="6" priority="998" operator="greaterThan">
      <formula>150</formula>
    </cfRule>
  </conditionalFormatting>
  <conditionalFormatting sqref="H21">
    <cfRule type="cellIs" dxfId="4" priority="999" operator="greaterThan">
      <formula>250</formula>
    </cfRule>
  </conditionalFormatting>
  <conditionalFormatting sqref="H21">
    <cfRule type="cellIs" dxfId="5" priority="1000" operator="greaterThan">
      <formula>200</formula>
    </cfRule>
  </conditionalFormatting>
  <conditionalFormatting sqref="H21">
    <cfRule type="cellIs" dxfId="6" priority="1001" operator="greaterThan">
      <formula>150</formula>
    </cfRule>
  </conditionalFormatting>
  <conditionalFormatting sqref="H22">
    <cfRule type="cellIs" dxfId="4" priority="1002" operator="greaterThan">
      <formula>250</formula>
    </cfRule>
  </conditionalFormatting>
  <conditionalFormatting sqref="H22">
    <cfRule type="cellIs" dxfId="5" priority="1003" operator="greaterThan">
      <formula>200</formula>
    </cfRule>
  </conditionalFormatting>
  <conditionalFormatting sqref="H22">
    <cfRule type="cellIs" dxfId="6" priority="1004" operator="greaterThan">
      <formula>150</formula>
    </cfRule>
  </conditionalFormatting>
  <conditionalFormatting sqref="H23">
    <cfRule type="cellIs" dxfId="4" priority="1005" operator="greaterThan">
      <formula>250</formula>
    </cfRule>
  </conditionalFormatting>
  <conditionalFormatting sqref="H23">
    <cfRule type="cellIs" dxfId="5" priority="1006" operator="greaterThan">
      <formula>200</formula>
    </cfRule>
  </conditionalFormatting>
  <conditionalFormatting sqref="H23">
    <cfRule type="cellIs" dxfId="6" priority="1007" operator="greaterThan">
      <formula>150</formula>
    </cfRule>
  </conditionalFormatting>
  <conditionalFormatting sqref="H24">
    <cfRule type="cellIs" dxfId="4" priority="1008" operator="greaterThan">
      <formula>250</formula>
    </cfRule>
  </conditionalFormatting>
  <conditionalFormatting sqref="H24">
    <cfRule type="cellIs" dxfId="5" priority="1009" operator="greaterThan">
      <formula>200</formula>
    </cfRule>
  </conditionalFormatting>
  <conditionalFormatting sqref="H24">
    <cfRule type="cellIs" dxfId="6" priority="1010" operator="greaterThan">
      <formula>150</formula>
    </cfRule>
  </conditionalFormatting>
  <conditionalFormatting sqref="H25">
    <cfRule type="cellIs" dxfId="4" priority="1011" operator="greaterThan">
      <formula>250</formula>
    </cfRule>
  </conditionalFormatting>
  <conditionalFormatting sqref="H25">
    <cfRule type="cellIs" dxfId="5" priority="1012" operator="greaterThan">
      <formula>200</formula>
    </cfRule>
  </conditionalFormatting>
  <conditionalFormatting sqref="H25">
    <cfRule type="cellIs" dxfId="6" priority="1013" operator="greaterThan">
      <formula>150</formula>
    </cfRule>
  </conditionalFormatting>
  <conditionalFormatting sqref="H26">
    <cfRule type="cellIs" dxfId="4" priority="1014" operator="greaterThan">
      <formula>250</formula>
    </cfRule>
  </conditionalFormatting>
  <conditionalFormatting sqref="H26">
    <cfRule type="cellIs" dxfId="5" priority="1015" operator="greaterThan">
      <formula>200</formula>
    </cfRule>
  </conditionalFormatting>
  <conditionalFormatting sqref="H26">
    <cfRule type="cellIs" dxfId="6" priority="1016" operator="greaterThan">
      <formula>150</formula>
    </cfRule>
  </conditionalFormatting>
  <conditionalFormatting sqref="H27">
    <cfRule type="cellIs" dxfId="4" priority="1017" operator="greaterThan">
      <formula>250</formula>
    </cfRule>
  </conditionalFormatting>
  <conditionalFormatting sqref="H27">
    <cfRule type="cellIs" dxfId="5" priority="1018" operator="greaterThan">
      <formula>200</formula>
    </cfRule>
  </conditionalFormatting>
  <conditionalFormatting sqref="H27">
    <cfRule type="cellIs" dxfId="6" priority="1019" operator="greaterThan">
      <formula>150</formula>
    </cfRule>
  </conditionalFormatting>
  <conditionalFormatting sqref="H28">
    <cfRule type="cellIs" dxfId="4" priority="1020" operator="greaterThan">
      <formula>250</formula>
    </cfRule>
  </conditionalFormatting>
  <conditionalFormatting sqref="H28">
    <cfRule type="cellIs" dxfId="5" priority="1021" operator="greaterThan">
      <formula>200</formula>
    </cfRule>
  </conditionalFormatting>
  <conditionalFormatting sqref="H28">
    <cfRule type="cellIs" dxfId="6" priority="1022" operator="greaterThan">
      <formula>150</formula>
    </cfRule>
  </conditionalFormatting>
  <conditionalFormatting sqref="H29">
    <cfRule type="cellIs" dxfId="4" priority="1023" operator="greaterThan">
      <formula>250</formula>
    </cfRule>
  </conditionalFormatting>
  <conditionalFormatting sqref="H29">
    <cfRule type="cellIs" dxfId="5" priority="1024" operator="greaterThan">
      <formula>200</formula>
    </cfRule>
  </conditionalFormatting>
  <conditionalFormatting sqref="H29">
    <cfRule type="cellIs" dxfId="6" priority="1025" operator="greaterThan">
      <formula>150</formula>
    </cfRule>
  </conditionalFormatting>
  <conditionalFormatting sqref="H30">
    <cfRule type="cellIs" dxfId="4" priority="1026" operator="greaterThan">
      <formula>250</formula>
    </cfRule>
  </conditionalFormatting>
  <conditionalFormatting sqref="H30">
    <cfRule type="cellIs" dxfId="5" priority="1027" operator="greaterThan">
      <formula>200</formula>
    </cfRule>
  </conditionalFormatting>
  <conditionalFormatting sqref="H30">
    <cfRule type="cellIs" dxfId="6" priority="1028" operator="greaterThan">
      <formula>150</formula>
    </cfRule>
  </conditionalFormatting>
  <conditionalFormatting sqref="H31">
    <cfRule type="cellIs" dxfId="4" priority="1029" operator="greaterThan">
      <formula>250</formula>
    </cfRule>
  </conditionalFormatting>
  <conditionalFormatting sqref="H31">
    <cfRule type="cellIs" dxfId="5" priority="1030" operator="greaterThan">
      <formula>200</formula>
    </cfRule>
  </conditionalFormatting>
  <conditionalFormatting sqref="H31">
    <cfRule type="cellIs" dxfId="6" priority="1031" operator="greaterThan">
      <formula>150</formula>
    </cfRule>
  </conditionalFormatting>
  <conditionalFormatting sqref="H32">
    <cfRule type="cellIs" dxfId="4" priority="1032" operator="greaterThan">
      <formula>250</formula>
    </cfRule>
  </conditionalFormatting>
  <conditionalFormatting sqref="H32">
    <cfRule type="cellIs" dxfId="5" priority="1033" operator="greaterThan">
      <formula>200</formula>
    </cfRule>
  </conditionalFormatting>
  <conditionalFormatting sqref="H32">
    <cfRule type="cellIs" dxfId="6" priority="1034" operator="greaterThan">
      <formula>150</formula>
    </cfRule>
  </conditionalFormatting>
  <conditionalFormatting sqref="H33">
    <cfRule type="cellIs" dxfId="4" priority="1035" operator="greaterThan">
      <formula>250</formula>
    </cfRule>
  </conditionalFormatting>
  <conditionalFormatting sqref="H33">
    <cfRule type="cellIs" dxfId="5" priority="1036" operator="greaterThan">
      <formula>200</formula>
    </cfRule>
  </conditionalFormatting>
  <conditionalFormatting sqref="H33">
    <cfRule type="cellIs" dxfId="6" priority="1037" operator="greaterThan">
      <formula>150</formula>
    </cfRule>
  </conditionalFormatting>
  <conditionalFormatting sqref="H34">
    <cfRule type="cellIs" dxfId="4" priority="1038" operator="greaterThan">
      <formula>250</formula>
    </cfRule>
  </conditionalFormatting>
  <conditionalFormatting sqref="H34">
    <cfRule type="cellIs" dxfId="5" priority="1039" operator="greaterThan">
      <formula>200</formula>
    </cfRule>
  </conditionalFormatting>
  <conditionalFormatting sqref="H34">
    <cfRule type="cellIs" dxfId="6" priority="1040" operator="greaterThan">
      <formula>150</formula>
    </cfRule>
  </conditionalFormatting>
  <conditionalFormatting sqref="H35">
    <cfRule type="cellIs" dxfId="4" priority="1041" operator="greaterThan">
      <formula>250</formula>
    </cfRule>
  </conditionalFormatting>
  <conditionalFormatting sqref="H35">
    <cfRule type="cellIs" dxfId="5" priority="1042" operator="greaterThan">
      <formula>200</formula>
    </cfRule>
  </conditionalFormatting>
  <conditionalFormatting sqref="H35">
    <cfRule type="cellIs" dxfId="6" priority="1043" operator="greaterThan">
      <formula>150</formula>
    </cfRule>
  </conditionalFormatting>
  <conditionalFormatting sqref="H36">
    <cfRule type="cellIs" dxfId="4" priority="1044" operator="greaterThan">
      <formula>250</formula>
    </cfRule>
  </conditionalFormatting>
  <conditionalFormatting sqref="H36">
    <cfRule type="cellIs" dxfId="5" priority="1045" operator="greaterThan">
      <formula>200</formula>
    </cfRule>
  </conditionalFormatting>
  <conditionalFormatting sqref="H36">
    <cfRule type="cellIs" dxfId="6" priority="1046" operator="greaterThan">
      <formula>150</formula>
    </cfRule>
  </conditionalFormatting>
  <conditionalFormatting sqref="H37">
    <cfRule type="cellIs" dxfId="4" priority="1047" operator="greaterThan">
      <formula>250</formula>
    </cfRule>
  </conditionalFormatting>
  <conditionalFormatting sqref="H37">
    <cfRule type="cellIs" dxfId="5" priority="1048" operator="greaterThan">
      <formula>200</formula>
    </cfRule>
  </conditionalFormatting>
  <conditionalFormatting sqref="H37">
    <cfRule type="cellIs" dxfId="6" priority="1049" operator="greaterThan">
      <formula>150</formula>
    </cfRule>
  </conditionalFormatting>
  <conditionalFormatting sqref="H38">
    <cfRule type="cellIs" dxfId="4" priority="1050" operator="greaterThan">
      <formula>250</formula>
    </cfRule>
  </conditionalFormatting>
  <conditionalFormatting sqref="H38">
    <cfRule type="cellIs" dxfId="5" priority="1051" operator="greaterThan">
      <formula>200</formula>
    </cfRule>
  </conditionalFormatting>
  <conditionalFormatting sqref="H38">
    <cfRule type="cellIs" dxfId="6" priority="1052" operator="greaterThan">
      <formula>150</formula>
    </cfRule>
  </conditionalFormatting>
  <conditionalFormatting sqref="H39">
    <cfRule type="cellIs" dxfId="4" priority="1053" operator="greaterThan">
      <formula>250</formula>
    </cfRule>
  </conditionalFormatting>
  <conditionalFormatting sqref="H39">
    <cfRule type="cellIs" dxfId="5" priority="1054" operator="greaterThan">
      <formula>200</formula>
    </cfRule>
  </conditionalFormatting>
  <conditionalFormatting sqref="H39">
    <cfRule type="cellIs" dxfId="6" priority="1055" operator="greaterThan">
      <formula>150</formula>
    </cfRule>
  </conditionalFormatting>
  <conditionalFormatting sqref="H40">
    <cfRule type="cellIs" dxfId="4" priority="1056" operator="greaterThan">
      <formula>250</formula>
    </cfRule>
  </conditionalFormatting>
  <conditionalFormatting sqref="H40">
    <cfRule type="cellIs" dxfId="5" priority="1057" operator="greaterThan">
      <formula>200</formula>
    </cfRule>
  </conditionalFormatting>
  <conditionalFormatting sqref="H40">
    <cfRule type="cellIs" dxfId="6" priority="1058" operator="greaterThan">
      <formula>150</formula>
    </cfRule>
  </conditionalFormatting>
  <conditionalFormatting sqref="H41">
    <cfRule type="cellIs" dxfId="4" priority="1059" operator="greaterThan">
      <formula>250</formula>
    </cfRule>
  </conditionalFormatting>
  <conditionalFormatting sqref="H41">
    <cfRule type="cellIs" dxfId="5" priority="1060" operator="greaterThan">
      <formula>200</formula>
    </cfRule>
  </conditionalFormatting>
  <conditionalFormatting sqref="H41">
    <cfRule type="cellIs" dxfId="6" priority="1061" operator="greaterThan">
      <formula>150</formula>
    </cfRule>
  </conditionalFormatting>
  <conditionalFormatting sqref="H42">
    <cfRule type="cellIs" dxfId="4" priority="1062" operator="greaterThan">
      <formula>250</formula>
    </cfRule>
  </conditionalFormatting>
  <conditionalFormatting sqref="H42">
    <cfRule type="cellIs" dxfId="5" priority="1063" operator="greaterThan">
      <formula>200</formula>
    </cfRule>
  </conditionalFormatting>
  <conditionalFormatting sqref="H42">
    <cfRule type="cellIs" dxfId="6" priority="1064" operator="greaterThan">
      <formula>150</formula>
    </cfRule>
  </conditionalFormatting>
  <conditionalFormatting sqref="H43">
    <cfRule type="cellIs" dxfId="4" priority="1065" operator="greaterThan">
      <formula>250</formula>
    </cfRule>
  </conditionalFormatting>
  <conditionalFormatting sqref="H43">
    <cfRule type="cellIs" dxfId="5" priority="1066" operator="greaterThan">
      <formula>200</formula>
    </cfRule>
  </conditionalFormatting>
  <conditionalFormatting sqref="H43">
    <cfRule type="cellIs" dxfId="6" priority="1067" operator="greaterThan">
      <formula>150</formula>
    </cfRule>
  </conditionalFormatting>
  <conditionalFormatting sqref="H44">
    <cfRule type="cellIs" dxfId="4" priority="1068" operator="greaterThan">
      <formula>250</formula>
    </cfRule>
  </conditionalFormatting>
  <conditionalFormatting sqref="H44">
    <cfRule type="cellIs" dxfId="5" priority="1069" operator="greaterThan">
      <formula>200</formula>
    </cfRule>
  </conditionalFormatting>
  <conditionalFormatting sqref="H44">
    <cfRule type="cellIs" dxfId="6" priority="1070" operator="greaterThan">
      <formula>150</formula>
    </cfRule>
  </conditionalFormatting>
  <conditionalFormatting sqref="H45">
    <cfRule type="cellIs" dxfId="4" priority="1071" operator="greaterThan">
      <formula>250</formula>
    </cfRule>
  </conditionalFormatting>
  <conditionalFormatting sqref="H45">
    <cfRule type="cellIs" dxfId="5" priority="1072" operator="greaterThan">
      <formula>200</formula>
    </cfRule>
  </conditionalFormatting>
  <conditionalFormatting sqref="H45">
    <cfRule type="cellIs" dxfId="6" priority="1073" operator="greaterThan">
      <formula>150</formula>
    </cfRule>
  </conditionalFormatting>
  <conditionalFormatting sqref="H46">
    <cfRule type="cellIs" dxfId="4" priority="1074" operator="greaterThan">
      <formula>250</formula>
    </cfRule>
  </conditionalFormatting>
  <conditionalFormatting sqref="H46">
    <cfRule type="cellIs" dxfId="5" priority="1075" operator="greaterThan">
      <formula>200</formula>
    </cfRule>
  </conditionalFormatting>
  <conditionalFormatting sqref="H46">
    <cfRule type="cellIs" dxfId="6" priority="1076" operator="greaterThan">
      <formula>150</formula>
    </cfRule>
  </conditionalFormatting>
  <conditionalFormatting sqref="H47">
    <cfRule type="cellIs" dxfId="4" priority="1077" operator="greaterThan">
      <formula>250</formula>
    </cfRule>
  </conditionalFormatting>
  <conditionalFormatting sqref="H47">
    <cfRule type="cellIs" dxfId="5" priority="1078" operator="greaterThan">
      <formula>200</formula>
    </cfRule>
  </conditionalFormatting>
  <conditionalFormatting sqref="H47">
    <cfRule type="cellIs" dxfId="6" priority="1079" operator="greaterThan">
      <formula>150</formula>
    </cfRule>
  </conditionalFormatting>
  <conditionalFormatting sqref="H48">
    <cfRule type="cellIs" dxfId="4" priority="1080" operator="greaterThan">
      <formula>250</formula>
    </cfRule>
  </conditionalFormatting>
  <conditionalFormatting sqref="H48">
    <cfRule type="cellIs" dxfId="5" priority="1081" operator="greaterThan">
      <formula>200</formula>
    </cfRule>
  </conditionalFormatting>
  <conditionalFormatting sqref="H48">
    <cfRule type="cellIs" dxfId="6" priority="1082" operator="greaterThan">
      <formula>150</formula>
    </cfRule>
  </conditionalFormatting>
  <conditionalFormatting sqref="H49">
    <cfRule type="cellIs" dxfId="4" priority="1083" operator="greaterThan">
      <formula>250</formula>
    </cfRule>
  </conditionalFormatting>
  <conditionalFormatting sqref="H49">
    <cfRule type="cellIs" dxfId="5" priority="1084" operator="greaterThan">
      <formula>200</formula>
    </cfRule>
  </conditionalFormatting>
  <conditionalFormatting sqref="H49">
    <cfRule type="cellIs" dxfId="6" priority="1085" operator="greaterThan">
      <formula>150</formula>
    </cfRule>
  </conditionalFormatting>
  <conditionalFormatting sqref="H50">
    <cfRule type="cellIs" dxfId="4" priority="1086" operator="greaterThan">
      <formula>250</formula>
    </cfRule>
  </conditionalFormatting>
  <conditionalFormatting sqref="H50">
    <cfRule type="cellIs" dxfId="5" priority="1087" operator="greaterThan">
      <formula>200</formula>
    </cfRule>
  </conditionalFormatting>
  <conditionalFormatting sqref="H50">
    <cfRule type="cellIs" dxfId="6" priority="1088" operator="greaterThan">
      <formula>150</formula>
    </cfRule>
  </conditionalFormatting>
  <conditionalFormatting sqref="H51">
    <cfRule type="cellIs" dxfId="4" priority="1089" operator="greaterThan">
      <formula>250</formula>
    </cfRule>
  </conditionalFormatting>
  <conditionalFormatting sqref="H51">
    <cfRule type="cellIs" dxfId="5" priority="1090" operator="greaterThan">
      <formula>200</formula>
    </cfRule>
  </conditionalFormatting>
  <conditionalFormatting sqref="H51">
    <cfRule type="cellIs" dxfId="6" priority="1091" operator="greaterThan">
      <formula>150</formula>
    </cfRule>
  </conditionalFormatting>
  <conditionalFormatting sqref="H52">
    <cfRule type="cellIs" dxfId="4" priority="1092" operator="greaterThan">
      <formula>250</formula>
    </cfRule>
  </conditionalFormatting>
  <conditionalFormatting sqref="H52">
    <cfRule type="cellIs" dxfId="5" priority="1093" operator="greaterThan">
      <formula>200</formula>
    </cfRule>
  </conditionalFormatting>
  <conditionalFormatting sqref="H52">
    <cfRule type="cellIs" dxfId="6" priority="1094" operator="greaterThan">
      <formula>150</formula>
    </cfRule>
  </conditionalFormatting>
  <conditionalFormatting sqref="H53">
    <cfRule type="cellIs" dxfId="4" priority="1095" operator="greaterThan">
      <formula>250</formula>
    </cfRule>
  </conditionalFormatting>
  <conditionalFormatting sqref="H53">
    <cfRule type="cellIs" dxfId="5" priority="1096" operator="greaterThan">
      <formula>200</formula>
    </cfRule>
  </conditionalFormatting>
  <conditionalFormatting sqref="H53">
    <cfRule type="cellIs" dxfId="6" priority="1097" operator="greaterThan">
      <formula>150</formula>
    </cfRule>
  </conditionalFormatting>
  <conditionalFormatting sqref="H54">
    <cfRule type="cellIs" dxfId="4" priority="1098" operator="greaterThan">
      <formula>250</formula>
    </cfRule>
  </conditionalFormatting>
  <conditionalFormatting sqref="H54">
    <cfRule type="cellIs" dxfId="5" priority="1099" operator="greaterThan">
      <formula>200</formula>
    </cfRule>
  </conditionalFormatting>
  <conditionalFormatting sqref="H54">
    <cfRule type="cellIs" dxfId="6" priority="1100" operator="greaterThan">
      <formula>150</formula>
    </cfRule>
  </conditionalFormatting>
  <conditionalFormatting sqref="H55">
    <cfRule type="cellIs" dxfId="4" priority="1101" operator="greaterThan">
      <formula>250</formula>
    </cfRule>
  </conditionalFormatting>
  <conditionalFormatting sqref="H55">
    <cfRule type="cellIs" dxfId="5" priority="1102" operator="greaterThan">
      <formula>200</formula>
    </cfRule>
  </conditionalFormatting>
  <conditionalFormatting sqref="H55">
    <cfRule type="cellIs" dxfId="6" priority="1103" operator="greaterThan">
      <formula>150</formula>
    </cfRule>
  </conditionalFormatting>
  <conditionalFormatting sqref="H56">
    <cfRule type="cellIs" dxfId="4" priority="1104" operator="greaterThan">
      <formula>250</formula>
    </cfRule>
  </conditionalFormatting>
  <conditionalFormatting sqref="H56">
    <cfRule type="cellIs" dxfId="5" priority="1105" operator="greaterThan">
      <formula>200</formula>
    </cfRule>
  </conditionalFormatting>
  <conditionalFormatting sqref="H56">
    <cfRule type="cellIs" dxfId="6" priority="1106" operator="greaterThan">
      <formula>150</formula>
    </cfRule>
  </conditionalFormatting>
  <conditionalFormatting sqref="H57">
    <cfRule type="cellIs" dxfId="4" priority="1107" operator="greaterThan">
      <formula>250</formula>
    </cfRule>
  </conditionalFormatting>
  <conditionalFormatting sqref="H57">
    <cfRule type="cellIs" dxfId="5" priority="1108" operator="greaterThan">
      <formula>200</formula>
    </cfRule>
  </conditionalFormatting>
  <conditionalFormatting sqref="H57">
    <cfRule type="cellIs" dxfId="6" priority="1109" operator="greaterThan">
      <formula>150</formula>
    </cfRule>
  </conditionalFormatting>
  <conditionalFormatting sqref="H58">
    <cfRule type="cellIs" dxfId="4" priority="1110" operator="greaterThan">
      <formula>250</formula>
    </cfRule>
  </conditionalFormatting>
  <conditionalFormatting sqref="H58">
    <cfRule type="cellIs" dxfId="5" priority="1111" operator="greaterThan">
      <formula>200</formula>
    </cfRule>
  </conditionalFormatting>
  <conditionalFormatting sqref="H58">
    <cfRule type="cellIs" dxfId="6" priority="1112" operator="greaterThan">
      <formula>150</formula>
    </cfRule>
  </conditionalFormatting>
  <conditionalFormatting sqref="H59">
    <cfRule type="cellIs" dxfId="4" priority="1113" operator="greaterThan">
      <formula>250</formula>
    </cfRule>
  </conditionalFormatting>
  <conditionalFormatting sqref="H59">
    <cfRule type="cellIs" dxfId="5" priority="1114" operator="greaterThan">
      <formula>200</formula>
    </cfRule>
  </conditionalFormatting>
  <conditionalFormatting sqref="H59">
    <cfRule type="cellIs" dxfId="6" priority="1115" operator="greaterThan">
      <formula>150</formula>
    </cfRule>
  </conditionalFormatting>
  <conditionalFormatting sqref="H60">
    <cfRule type="cellIs" dxfId="4" priority="1116" operator="greaterThan">
      <formula>250</formula>
    </cfRule>
  </conditionalFormatting>
  <conditionalFormatting sqref="H60">
    <cfRule type="cellIs" dxfId="5" priority="1117" operator="greaterThan">
      <formula>200</formula>
    </cfRule>
  </conditionalFormatting>
  <conditionalFormatting sqref="H60">
    <cfRule type="cellIs" dxfId="6" priority="1118" operator="greaterThan">
      <formula>150</formula>
    </cfRule>
  </conditionalFormatting>
  <conditionalFormatting sqref="H61">
    <cfRule type="cellIs" dxfId="4" priority="1119" operator="greaterThan">
      <formula>250</formula>
    </cfRule>
  </conditionalFormatting>
  <conditionalFormatting sqref="H61">
    <cfRule type="cellIs" dxfId="5" priority="1120" operator="greaterThan">
      <formula>200</formula>
    </cfRule>
  </conditionalFormatting>
  <conditionalFormatting sqref="H61">
    <cfRule type="cellIs" dxfId="6" priority="1121" operator="greaterThan">
      <formula>150</formula>
    </cfRule>
  </conditionalFormatting>
  <conditionalFormatting sqref="H62">
    <cfRule type="cellIs" dxfId="4" priority="1122" operator="greaterThan">
      <formula>250</formula>
    </cfRule>
  </conditionalFormatting>
  <conditionalFormatting sqref="H62">
    <cfRule type="cellIs" dxfId="5" priority="1123" operator="greaterThan">
      <formula>200</formula>
    </cfRule>
  </conditionalFormatting>
  <conditionalFormatting sqref="H62">
    <cfRule type="cellIs" dxfId="6" priority="1124" operator="greaterThan">
      <formula>150</formula>
    </cfRule>
  </conditionalFormatting>
  <conditionalFormatting sqref="H63">
    <cfRule type="cellIs" dxfId="4" priority="1125" operator="greaterThan">
      <formula>250</formula>
    </cfRule>
  </conditionalFormatting>
  <conditionalFormatting sqref="H63">
    <cfRule type="cellIs" dxfId="5" priority="1126" operator="greaterThan">
      <formula>200</formula>
    </cfRule>
  </conditionalFormatting>
  <conditionalFormatting sqref="H63">
    <cfRule type="cellIs" dxfId="6" priority="1127" operator="greaterThan">
      <formula>150</formula>
    </cfRule>
  </conditionalFormatting>
  <conditionalFormatting sqref="H64">
    <cfRule type="cellIs" dxfId="4" priority="1128" operator="greaterThan">
      <formula>250</formula>
    </cfRule>
  </conditionalFormatting>
  <conditionalFormatting sqref="H64">
    <cfRule type="cellIs" dxfId="5" priority="1129" operator="greaterThan">
      <formula>200</formula>
    </cfRule>
  </conditionalFormatting>
  <conditionalFormatting sqref="H64">
    <cfRule type="cellIs" dxfId="6" priority="1130" operator="greaterThan">
      <formula>150</formula>
    </cfRule>
  </conditionalFormatting>
  <conditionalFormatting sqref="H65">
    <cfRule type="cellIs" dxfId="4" priority="1131" operator="greaterThan">
      <formula>250</formula>
    </cfRule>
  </conditionalFormatting>
  <conditionalFormatting sqref="H65">
    <cfRule type="cellIs" dxfId="5" priority="1132" operator="greaterThan">
      <formula>200</formula>
    </cfRule>
  </conditionalFormatting>
  <conditionalFormatting sqref="H65">
    <cfRule type="cellIs" dxfId="6" priority="1133" operator="greaterThan">
      <formula>150</formula>
    </cfRule>
  </conditionalFormatting>
  <conditionalFormatting sqref="H66">
    <cfRule type="cellIs" dxfId="4" priority="1134" operator="greaterThan">
      <formula>250</formula>
    </cfRule>
  </conditionalFormatting>
  <conditionalFormatting sqref="H66">
    <cfRule type="cellIs" dxfId="5" priority="1135" operator="greaterThan">
      <formula>200</formula>
    </cfRule>
  </conditionalFormatting>
  <conditionalFormatting sqref="H66">
    <cfRule type="cellIs" dxfId="6" priority="1136" operator="greaterThan">
      <formula>150</formula>
    </cfRule>
  </conditionalFormatting>
  <conditionalFormatting sqref="H67">
    <cfRule type="cellIs" dxfId="4" priority="1137" operator="greaterThan">
      <formula>250</formula>
    </cfRule>
  </conditionalFormatting>
  <conditionalFormatting sqref="H67">
    <cfRule type="cellIs" dxfId="5" priority="1138" operator="greaterThan">
      <formula>200</formula>
    </cfRule>
  </conditionalFormatting>
  <conditionalFormatting sqref="H67">
    <cfRule type="cellIs" dxfId="6" priority="1139" operator="greaterThan">
      <formula>150</formula>
    </cfRule>
  </conditionalFormatting>
  <conditionalFormatting sqref="H68">
    <cfRule type="cellIs" dxfId="4" priority="1140" operator="greaterThan">
      <formula>250</formula>
    </cfRule>
  </conditionalFormatting>
  <conditionalFormatting sqref="H68">
    <cfRule type="cellIs" dxfId="5" priority="1141" operator="greaterThan">
      <formula>200</formula>
    </cfRule>
  </conditionalFormatting>
  <conditionalFormatting sqref="H68">
    <cfRule type="cellIs" dxfId="6" priority="1142" operator="greaterThan">
      <formula>150</formula>
    </cfRule>
  </conditionalFormatting>
  <conditionalFormatting sqref="H69">
    <cfRule type="cellIs" dxfId="4" priority="1143" operator="greaterThan">
      <formula>250</formula>
    </cfRule>
  </conditionalFormatting>
  <conditionalFormatting sqref="H69">
    <cfRule type="cellIs" dxfId="5" priority="1144" operator="greaterThan">
      <formula>200</formula>
    </cfRule>
  </conditionalFormatting>
  <conditionalFormatting sqref="H69">
    <cfRule type="cellIs" dxfId="6" priority="1145" operator="greaterThan">
      <formula>150</formula>
    </cfRule>
  </conditionalFormatting>
  <conditionalFormatting sqref="H70">
    <cfRule type="cellIs" dxfId="4" priority="1146" operator="greaterThan">
      <formula>250</formula>
    </cfRule>
  </conditionalFormatting>
  <conditionalFormatting sqref="H70">
    <cfRule type="cellIs" dxfId="5" priority="1147" operator="greaterThan">
      <formula>200</formula>
    </cfRule>
  </conditionalFormatting>
  <conditionalFormatting sqref="H70">
    <cfRule type="cellIs" dxfId="6" priority="1148" operator="greaterThan">
      <formula>150</formula>
    </cfRule>
  </conditionalFormatting>
  <conditionalFormatting sqref="H71">
    <cfRule type="cellIs" dxfId="4" priority="1149" operator="greaterThan">
      <formula>250</formula>
    </cfRule>
  </conditionalFormatting>
  <conditionalFormatting sqref="H71">
    <cfRule type="cellIs" dxfId="5" priority="1150" operator="greaterThan">
      <formula>200</formula>
    </cfRule>
  </conditionalFormatting>
  <conditionalFormatting sqref="H71">
    <cfRule type="cellIs" dxfId="6" priority="1151" operator="greaterThan">
      <formula>150</formula>
    </cfRule>
  </conditionalFormatting>
  <conditionalFormatting sqref="H72">
    <cfRule type="cellIs" dxfId="4" priority="1152" operator="greaterThan">
      <formula>250</formula>
    </cfRule>
  </conditionalFormatting>
  <conditionalFormatting sqref="H72">
    <cfRule type="cellIs" dxfId="5" priority="1153" operator="greaterThan">
      <formula>200</formula>
    </cfRule>
  </conditionalFormatting>
  <conditionalFormatting sqref="H72">
    <cfRule type="cellIs" dxfId="6" priority="1154" operator="greaterThan">
      <formula>150</formula>
    </cfRule>
  </conditionalFormatting>
  <conditionalFormatting sqref="H73">
    <cfRule type="cellIs" dxfId="4" priority="1155" operator="greaterThan">
      <formula>250</formula>
    </cfRule>
  </conditionalFormatting>
  <conditionalFormatting sqref="H73">
    <cfRule type="cellIs" dxfId="5" priority="1156" operator="greaterThan">
      <formula>200</formula>
    </cfRule>
  </conditionalFormatting>
  <conditionalFormatting sqref="H73">
    <cfRule type="cellIs" dxfId="6" priority="1157" operator="greaterThan">
      <formula>150</formula>
    </cfRule>
  </conditionalFormatting>
  <conditionalFormatting sqref="H74">
    <cfRule type="cellIs" dxfId="4" priority="1158" operator="greaterThan">
      <formula>250</formula>
    </cfRule>
  </conditionalFormatting>
  <conditionalFormatting sqref="H74">
    <cfRule type="cellIs" dxfId="5" priority="1159" operator="greaterThan">
      <formula>200</formula>
    </cfRule>
  </conditionalFormatting>
  <conditionalFormatting sqref="H74">
    <cfRule type="cellIs" dxfId="6" priority="1160" operator="greaterThan">
      <formula>150</formula>
    </cfRule>
  </conditionalFormatting>
  <conditionalFormatting sqref="H75">
    <cfRule type="cellIs" dxfId="4" priority="1161" operator="greaterThan">
      <formula>250</formula>
    </cfRule>
  </conditionalFormatting>
  <conditionalFormatting sqref="H75">
    <cfRule type="cellIs" dxfId="5" priority="1162" operator="greaterThan">
      <formula>200</formula>
    </cfRule>
  </conditionalFormatting>
  <conditionalFormatting sqref="H75">
    <cfRule type="cellIs" dxfId="6" priority="1163" operator="greaterThan">
      <formula>150</formula>
    </cfRule>
  </conditionalFormatting>
  <conditionalFormatting sqref="H76">
    <cfRule type="cellIs" dxfId="4" priority="1164" operator="greaterThan">
      <formula>250</formula>
    </cfRule>
  </conditionalFormatting>
  <conditionalFormatting sqref="H76">
    <cfRule type="cellIs" dxfId="5" priority="1165" operator="greaterThan">
      <formula>200</formula>
    </cfRule>
  </conditionalFormatting>
  <conditionalFormatting sqref="H76">
    <cfRule type="cellIs" dxfId="6" priority="1166" operator="greaterThan">
      <formula>150</formula>
    </cfRule>
  </conditionalFormatting>
  <conditionalFormatting sqref="H77">
    <cfRule type="cellIs" dxfId="4" priority="1167" operator="greaterThan">
      <formula>250</formula>
    </cfRule>
  </conditionalFormatting>
  <conditionalFormatting sqref="H77">
    <cfRule type="cellIs" dxfId="5" priority="1168" operator="greaterThan">
      <formula>200</formula>
    </cfRule>
  </conditionalFormatting>
  <conditionalFormatting sqref="H77">
    <cfRule type="cellIs" dxfId="6" priority="1169" operator="greaterThan">
      <formula>150</formula>
    </cfRule>
  </conditionalFormatting>
  <conditionalFormatting sqref="H78">
    <cfRule type="cellIs" dxfId="4" priority="1170" operator="greaterThan">
      <formula>250</formula>
    </cfRule>
  </conditionalFormatting>
  <conditionalFormatting sqref="H78">
    <cfRule type="cellIs" dxfId="5" priority="1171" operator="greaterThan">
      <formula>200</formula>
    </cfRule>
  </conditionalFormatting>
  <conditionalFormatting sqref="H78">
    <cfRule type="cellIs" dxfId="6" priority="1172" operator="greaterThan">
      <formula>150</formula>
    </cfRule>
  </conditionalFormatting>
  <conditionalFormatting sqref="H79">
    <cfRule type="cellIs" dxfId="4" priority="1173" operator="greaterThan">
      <formula>250</formula>
    </cfRule>
  </conditionalFormatting>
  <conditionalFormatting sqref="H79">
    <cfRule type="cellIs" dxfId="5" priority="1174" operator="greaterThan">
      <formula>200</formula>
    </cfRule>
  </conditionalFormatting>
  <conditionalFormatting sqref="H79">
    <cfRule type="cellIs" dxfId="6" priority="1175" operator="greaterThan">
      <formula>150</formula>
    </cfRule>
  </conditionalFormatting>
  <conditionalFormatting sqref="H80">
    <cfRule type="cellIs" dxfId="4" priority="1176" operator="greaterThan">
      <formula>250</formula>
    </cfRule>
  </conditionalFormatting>
  <conditionalFormatting sqref="H80">
    <cfRule type="cellIs" dxfId="5" priority="1177" operator="greaterThan">
      <formula>200</formula>
    </cfRule>
  </conditionalFormatting>
  <conditionalFormatting sqref="H80">
    <cfRule type="cellIs" dxfId="6" priority="1178" operator="greaterThan">
      <formula>150</formula>
    </cfRule>
  </conditionalFormatting>
  <conditionalFormatting sqref="H81">
    <cfRule type="cellIs" dxfId="4" priority="1179" operator="greaterThan">
      <formula>250</formula>
    </cfRule>
  </conditionalFormatting>
  <conditionalFormatting sqref="H81">
    <cfRule type="cellIs" dxfId="5" priority="1180" operator="greaterThan">
      <formula>200</formula>
    </cfRule>
  </conditionalFormatting>
  <conditionalFormatting sqref="H81">
    <cfRule type="cellIs" dxfId="6" priority="1181" operator="greaterThan">
      <formula>150</formula>
    </cfRule>
  </conditionalFormatting>
  <conditionalFormatting sqref="H82">
    <cfRule type="cellIs" dxfId="4" priority="1182" operator="greaterThan">
      <formula>250</formula>
    </cfRule>
  </conditionalFormatting>
  <conditionalFormatting sqref="H82">
    <cfRule type="cellIs" dxfId="5" priority="1183" operator="greaterThan">
      <formula>200</formula>
    </cfRule>
  </conditionalFormatting>
  <conditionalFormatting sqref="H82">
    <cfRule type="cellIs" dxfId="6" priority="1184" operator="greaterThan">
      <formula>150</formula>
    </cfRule>
  </conditionalFormatting>
  <conditionalFormatting sqref="H83">
    <cfRule type="cellIs" dxfId="4" priority="1185" operator="greaterThan">
      <formula>250</formula>
    </cfRule>
  </conditionalFormatting>
  <conditionalFormatting sqref="H83">
    <cfRule type="cellIs" dxfId="5" priority="1186" operator="greaterThan">
      <formula>200</formula>
    </cfRule>
  </conditionalFormatting>
  <conditionalFormatting sqref="H83">
    <cfRule type="cellIs" dxfId="6" priority="1187" operator="greaterThan">
      <formula>150</formula>
    </cfRule>
  </conditionalFormatting>
  <conditionalFormatting sqref="H84">
    <cfRule type="cellIs" dxfId="4" priority="1188" operator="greaterThan">
      <formula>250</formula>
    </cfRule>
  </conditionalFormatting>
  <conditionalFormatting sqref="H84">
    <cfRule type="cellIs" dxfId="5" priority="1189" operator="greaterThan">
      <formula>200</formula>
    </cfRule>
  </conditionalFormatting>
  <conditionalFormatting sqref="H84">
    <cfRule type="cellIs" dxfId="6" priority="1190" operator="greaterThan">
      <formula>150</formula>
    </cfRule>
  </conditionalFormatting>
  <conditionalFormatting sqref="H85">
    <cfRule type="cellIs" dxfId="4" priority="1191" operator="greaterThan">
      <formula>250</formula>
    </cfRule>
  </conditionalFormatting>
  <conditionalFormatting sqref="H85">
    <cfRule type="cellIs" dxfId="5" priority="1192" operator="greaterThan">
      <formula>200</formula>
    </cfRule>
  </conditionalFormatting>
  <conditionalFormatting sqref="H85">
    <cfRule type="cellIs" dxfId="6" priority="1193" operator="greaterThan">
      <formula>150</formula>
    </cfRule>
  </conditionalFormatting>
  <conditionalFormatting sqref="H86">
    <cfRule type="cellIs" dxfId="4" priority="1194" operator="greaterThan">
      <formula>250</formula>
    </cfRule>
  </conditionalFormatting>
  <conditionalFormatting sqref="H86">
    <cfRule type="cellIs" dxfId="5" priority="1195" operator="greaterThan">
      <formula>200</formula>
    </cfRule>
  </conditionalFormatting>
  <conditionalFormatting sqref="H86">
    <cfRule type="cellIs" dxfId="6" priority="1196" operator="greaterThan">
      <formula>150</formula>
    </cfRule>
  </conditionalFormatting>
  <conditionalFormatting sqref="H87">
    <cfRule type="cellIs" dxfId="4" priority="1197" operator="greaterThan">
      <formula>250</formula>
    </cfRule>
  </conditionalFormatting>
  <conditionalFormatting sqref="H87">
    <cfRule type="cellIs" dxfId="5" priority="1198" operator="greaterThan">
      <formula>200</formula>
    </cfRule>
  </conditionalFormatting>
  <conditionalFormatting sqref="H87">
    <cfRule type="cellIs" dxfId="6" priority="1199" operator="greaterThan">
      <formula>150</formula>
    </cfRule>
  </conditionalFormatting>
  <conditionalFormatting sqref="H88">
    <cfRule type="cellIs" dxfId="4" priority="1200" operator="greaterThan">
      <formula>250</formula>
    </cfRule>
  </conditionalFormatting>
  <conditionalFormatting sqref="H88">
    <cfRule type="cellIs" dxfId="5" priority="1201" operator="greaterThan">
      <formula>200</formula>
    </cfRule>
  </conditionalFormatting>
  <conditionalFormatting sqref="H88">
    <cfRule type="cellIs" dxfId="6" priority="1202" operator="greaterThan">
      <formula>150</formula>
    </cfRule>
  </conditionalFormatting>
  <conditionalFormatting sqref="H89">
    <cfRule type="cellIs" dxfId="4" priority="1203" operator="greaterThan">
      <formula>250</formula>
    </cfRule>
  </conditionalFormatting>
  <conditionalFormatting sqref="H89">
    <cfRule type="cellIs" dxfId="5" priority="1204" operator="greaterThan">
      <formula>200</formula>
    </cfRule>
  </conditionalFormatting>
  <conditionalFormatting sqref="H89">
    <cfRule type="cellIs" dxfId="6" priority="1205" operator="greaterThan">
      <formula>150</formula>
    </cfRule>
  </conditionalFormatting>
  <conditionalFormatting sqref="H90">
    <cfRule type="cellIs" dxfId="4" priority="1206" operator="greaterThan">
      <formula>250</formula>
    </cfRule>
  </conditionalFormatting>
  <conditionalFormatting sqref="H90">
    <cfRule type="cellIs" dxfId="5" priority="1207" operator="greaterThan">
      <formula>200</formula>
    </cfRule>
  </conditionalFormatting>
  <conditionalFormatting sqref="H90">
    <cfRule type="cellIs" dxfId="6" priority="1208" operator="greaterThan">
      <formula>150</formula>
    </cfRule>
  </conditionalFormatting>
  <conditionalFormatting sqref="H91">
    <cfRule type="cellIs" dxfId="4" priority="1209" operator="greaterThan">
      <formula>250</formula>
    </cfRule>
  </conditionalFormatting>
  <conditionalFormatting sqref="H91">
    <cfRule type="cellIs" dxfId="5" priority="1210" operator="greaterThan">
      <formula>200</formula>
    </cfRule>
  </conditionalFormatting>
  <conditionalFormatting sqref="H91">
    <cfRule type="cellIs" dxfId="6" priority="1211" operator="greaterThan">
      <formula>150</formula>
    </cfRule>
  </conditionalFormatting>
  <conditionalFormatting sqref="H92">
    <cfRule type="cellIs" dxfId="4" priority="1212" operator="greaterThan">
      <formula>250</formula>
    </cfRule>
  </conditionalFormatting>
  <conditionalFormatting sqref="H92">
    <cfRule type="cellIs" dxfId="5" priority="1213" operator="greaterThan">
      <formula>200</formula>
    </cfRule>
  </conditionalFormatting>
  <conditionalFormatting sqref="H92">
    <cfRule type="cellIs" dxfId="6" priority="1214" operator="greaterThan">
      <formula>150</formula>
    </cfRule>
  </conditionalFormatting>
  <conditionalFormatting sqref="H93">
    <cfRule type="cellIs" dxfId="4" priority="1215" operator="greaterThan">
      <formula>250</formula>
    </cfRule>
  </conditionalFormatting>
  <conditionalFormatting sqref="H93">
    <cfRule type="cellIs" dxfId="5" priority="1216" operator="greaterThan">
      <formula>200</formula>
    </cfRule>
  </conditionalFormatting>
  <conditionalFormatting sqref="H93">
    <cfRule type="cellIs" dxfId="6" priority="1217" operator="greaterThan">
      <formula>150</formula>
    </cfRule>
  </conditionalFormatting>
  <conditionalFormatting sqref="H94">
    <cfRule type="cellIs" dxfId="4" priority="1218" operator="greaterThan">
      <formula>250</formula>
    </cfRule>
  </conditionalFormatting>
  <conditionalFormatting sqref="H94">
    <cfRule type="cellIs" dxfId="5" priority="1219" operator="greaterThan">
      <formula>200</formula>
    </cfRule>
  </conditionalFormatting>
  <conditionalFormatting sqref="H94">
    <cfRule type="cellIs" dxfId="6" priority="1220" operator="greaterThan">
      <formula>150</formula>
    </cfRule>
  </conditionalFormatting>
  <conditionalFormatting sqref="H95">
    <cfRule type="cellIs" dxfId="4" priority="1221" operator="greaterThan">
      <formula>250</formula>
    </cfRule>
  </conditionalFormatting>
  <conditionalFormatting sqref="H95">
    <cfRule type="cellIs" dxfId="5" priority="1222" operator="greaterThan">
      <formula>200</formula>
    </cfRule>
  </conditionalFormatting>
  <conditionalFormatting sqref="H95">
    <cfRule type="cellIs" dxfId="6" priority="1223" operator="greaterThan">
      <formula>150</formula>
    </cfRule>
  </conditionalFormatting>
  <conditionalFormatting sqref="H96">
    <cfRule type="cellIs" dxfId="4" priority="1224" operator="greaterThan">
      <formula>250</formula>
    </cfRule>
  </conditionalFormatting>
  <conditionalFormatting sqref="H96">
    <cfRule type="cellIs" dxfId="5" priority="1225" operator="greaterThan">
      <formula>200</formula>
    </cfRule>
  </conditionalFormatting>
  <conditionalFormatting sqref="H96">
    <cfRule type="cellIs" dxfId="6" priority="1226" operator="greaterThan">
      <formula>150</formula>
    </cfRule>
  </conditionalFormatting>
  <conditionalFormatting sqref="H97">
    <cfRule type="cellIs" dxfId="4" priority="1227" operator="greaterThan">
      <formula>250</formula>
    </cfRule>
  </conditionalFormatting>
  <conditionalFormatting sqref="H97">
    <cfRule type="cellIs" dxfId="5" priority="1228" operator="greaterThan">
      <formula>200</formula>
    </cfRule>
  </conditionalFormatting>
  <conditionalFormatting sqref="H97">
    <cfRule type="cellIs" dxfId="6" priority="1229" operator="greaterThan">
      <formula>150</formula>
    </cfRule>
  </conditionalFormatting>
  <conditionalFormatting sqref="H98">
    <cfRule type="cellIs" dxfId="4" priority="1230" operator="greaterThan">
      <formula>250</formula>
    </cfRule>
  </conditionalFormatting>
  <conditionalFormatting sqref="H98">
    <cfRule type="cellIs" dxfId="5" priority="1231" operator="greaterThan">
      <formula>200</formula>
    </cfRule>
  </conditionalFormatting>
  <conditionalFormatting sqref="H98">
    <cfRule type="cellIs" dxfId="6" priority="1232" operator="greaterThan">
      <formula>150</formula>
    </cfRule>
  </conditionalFormatting>
  <conditionalFormatting sqref="H99">
    <cfRule type="cellIs" dxfId="4" priority="1233" operator="greaterThan">
      <formula>250</formula>
    </cfRule>
  </conditionalFormatting>
  <conditionalFormatting sqref="H99">
    <cfRule type="cellIs" dxfId="5" priority="1234" operator="greaterThan">
      <formula>200</formula>
    </cfRule>
  </conditionalFormatting>
  <conditionalFormatting sqref="H99">
    <cfRule type="cellIs" dxfId="6" priority="1235" operator="greaterThan">
      <formula>150</formula>
    </cfRule>
  </conditionalFormatting>
  <conditionalFormatting sqref="H100">
    <cfRule type="cellIs" dxfId="4" priority="1236" operator="greaterThan">
      <formula>250</formula>
    </cfRule>
  </conditionalFormatting>
  <conditionalFormatting sqref="H100">
    <cfRule type="cellIs" dxfId="5" priority="1237" operator="greaterThan">
      <formula>200</formula>
    </cfRule>
  </conditionalFormatting>
  <conditionalFormatting sqref="H100">
    <cfRule type="cellIs" dxfId="6" priority="1238" operator="greaterThan">
      <formula>150</formula>
    </cfRule>
  </conditionalFormatting>
  <conditionalFormatting sqref="H101">
    <cfRule type="cellIs" dxfId="4" priority="1239" operator="greaterThan">
      <formula>250</formula>
    </cfRule>
  </conditionalFormatting>
  <conditionalFormatting sqref="H101">
    <cfRule type="cellIs" dxfId="5" priority="1240" operator="greaterThan">
      <formula>200</formula>
    </cfRule>
  </conditionalFormatting>
  <conditionalFormatting sqref="H101">
    <cfRule type="cellIs" dxfId="6" priority="1241" operator="greaterThan">
      <formula>150</formula>
    </cfRule>
  </conditionalFormatting>
  <conditionalFormatting sqref="H102">
    <cfRule type="cellIs" dxfId="4" priority="1242" operator="greaterThan">
      <formula>250</formula>
    </cfRule>
  </conditionalFormatting>
  <conditionalFormatting sqref="H102">
    <cfRule type="cellIs" dxfId="5" priority="1243" operator="greaterThan">
      <formula>200</formula>
    </cfRule>
  </conditionalFormatting>
  <conditionalFormatting sqref="H102">
    <cfRule type="cellIs" dxfId="6" priority="1244" operator="greaterThan">
      <formula>150</formula>
    </cfRule>
  </conditionalFormatting>
  <conditionalFormatting sqref="H103">
    <cfRule type="cellIs" dxfId="4" priority="1245" operator="greaterThan">
      <formula>250</formula>
    </cfRule>
  </conditionalFormatting>
  <conditionalFormatting sqref="H103">
    <cfRule type="cellIs" dxfId="5" priority="1246" operator="greaterThan">
      <formula>200</formula>
    </cfRule>
  </conditionalFormatting>
  <conditionalFormatting sqref="H103">
    <cfRule type="cellIs" dxfId="6" priority="1247" operator="greaterThan">
      <formula>150</formula>
    </cfRule>
  </conditionalFormatting>
  <conditionalFormatting sqref="I8">
    <cfRule type="cellIs" dxfId="4" priority="1248" operator="greaterThan">
      <formula>250</formula>
    </cfRule>
  </conditionalFormatting>
  <conditionalFormatting sqref="I8">
    <cfRule type="cellIs" dxfId="5" priority="1249" operator="greaterThan">
      <formula>200</formula>
    </cfRule>
  </conditionalFormatting>
  <conditionalFormatting sqref="I8">
    <cfRule type="cellIs" dxfId="6" priority="1250" operator="greaterThan">
      <formula>150</formula>
    </cfRule>
  </conditionalFormatting>
  <conditionalFormatting sqref="I9">
    <cfRule type="cellIs" dxfId="4" priority="1251" operator="greaterThan">
      <formula>250</formula>
    </cfRule>
  </conditionalFormatting>
  <conditionalFormatting sqref="I9">
    <cfRule type="cellIs" dxfId="5" priority="1252" operator="greaterThan">
      <formula>200</formula>
    </cfRule>
  </conditionalFormatting>
  <conditionalFormatting sqref="I9">
    <cfRule type="cellIs" dxfId="6" priority="1253" operator="greaterThan">
      <formula>150</formula>
    </cfRule>
  </conditionalFormatting>
  <conditionalFormatting sqref="I10">
    <cfRule type="cellIs" dxfId="4" priority="1254" operator="greaterThan">
      <formula>250</formula>
    </cfRule>
  </conditionalFormatting>
  <conditionalFormatting sqref="I10">
    <cfRule type="cellIs" dxfId="5" priority="1255" operator="greaterThan">
      <formula>200</formula>
    </cfRule>
  </conditionalFormatting>
  <conditionalFormatting sqref="I10">
    <cfRule type="cellIs" dxfId="6" priority="1256" operator="greaterThan">
      <formula>150</formula>
    </cfRule>
  </conditionalFormatting>
  <conditionalFormatting sqref="I11">
    <cfRule type="cellIs" dxfId="4" priority="1257" operator="greaterThan">
      <formula>250</formula>
    </cfRule>
  </conditionalFormatting>
  <conditionalFormatting sqref="I11">
    <cfRule type="cellIs" dxfId="5" priority="1258" operator="greaterThan">
      <formula>200</formula>
    </cfRule>
  </conditionalFormatting>
  <conditionalFormatting sqref="I11">
    <cfRule type="cellIs" dxfId="6" priority="1259" operator="greaterThan">
      <formula>150</formula>
    </cfRule>
  </conditionalFormatting>
  <conditionalFormatting sqref="I12">
    <cfRule type="cellIs" dxfId="4" priority="1260" operator="greaterThan">
      <formula>250</formula>
    </cfRule>
  </conditionalFormatting>
  <conditionalFormatting sqref="I12">
    <cfRule type="cellIs" dxfId="5" priority="1261" operator="greaterThan">
      <formula>200</formula>
    </cfRule>
  </conditionalFormatting>
  <conditionalFormatting sqref="I12">
    <cfRule type="cellIs" dxfId="6" priority="1262" operator="greaterThan">
      <formula>150</formula>
    </cfRule>
  </conditionalFormatting>
  <conditionalFormatting sqref="I13">
    <cfRule type="cellIs" dxfId="4" priority="1263" operator="greaterThan">
      <formula>250</formula>
    </cfRule>
  </conditionalFormatting>
  <conditionalFormatting sqref="I13">
    <cfRule type="cellIs" dxfId="5" priority="1264" operator="greaterThan">
      <formula>200</formula>
    </cfRule>
  </conditionalFormatting>
  <conditionalFormatting sqref="I13">
    <cfRule type="cellIs" dxfId="6" priority="1265" operator="greaterThan">
      <formula>150</formula>
    </cfRule>
  </conditionalFormatting>
  <conditionalFormatting sqref="I14">
    <cfRule type="cellIs" dxfId="4" priority="1266" operator="greaterThan">
      <formula>250</formula>
    </cfRule>
  </conditionalFormatting>
  <conditionalFormatting sqref="I14">
    <cfRule type="cellIs" dxfId="5" priority="1267" operator="greaterThan">
      <formula>200</formula>
    </cfRule>
  </conditionalFormatting>
  <conditionalFormatting sqref="I14">
    <cfRule type="cellIs" dxfId="6" priority="1268" operator="greaterThan">
      <formula>150</formula>
    </cfRule>
  </conditionalFormatting>
  <conditionalFormatting sqref="I15">
    <cfRule type="cellIs" dxfId="4" priority="1269" operator="greaterThan">
      <formula>250</formula>
    </cfRule>
  </conditionalFormatting>
  <conditionalFormatting sqref="I15">
    <cfRule type="cellIs" dxfId="5" priority="1270" operator="greaterThan">
      <formula>200</formula>
    </cfRule>
  </conditionalFormatting>
  <conditionalFormatting sqref="I15">
    <cfRule type="cellIs" dxfId="6" priority="1271" operator="greaterThan">
      <formula>150</formula>
    </cfRule>
  </conditionalFormatting>
  <conditionalFormatting sqref="I16">
    <cfRule type="cellIs" dxfId="4" priority="1272" operator="greaterThan">
      <formula>250</formula>
    </cfRule>
  </conditionalFormatting>
  <conditionalFormatting sqref="I16">
    <cfRule type="cellIs" dxfId="5" priority="1273" operator="greaterThan">
      <formula>200</formula>
    </cfRule>
  </conditionalFormatting>
  <conditionalFormatting sqref="I16">
    <cfRule type="cellIs" dxfId="6" priority="1274" operator="greaterThan">
      <formula>150</formula>
    </cfRule>
  </conditionalFormatting>
  <conditionalFormatting sqref="I17">
    <cfRule type="cellIs" dxfId="4" priority="1275" operator="greaterThan">
      <formula>250</formula>
    </cfRule>
  </conditionalFormatting>
  <conditionalFormatting sqref="I17">
    <cfRule type="cellIs" dxfId="5" priority="1276" operator="greaterThan">
      <formula>200</formula>
    </cfRule>
  </conditionalFormatting>
  <conditionalFormatting sqref="I17">
    <cfRule type="cellIs" dxfId="6" priority="1277" operator="greaterThan">
      <formula>150</formula>
    </cfRule>
  </conditionalFormatting>
  <conditionalFormatting sqref="I18">
    <cfRule type="cellIs" dxfId="4" priority="1278" operator="greaterThan">
      <formula>250</formula>
    </cfRule>
  </conditionalFormatting>
  <conditionalFormatting sqref="I18">
    <cfRule type="cellIs" dxfId="5" priority="1279" operator="greaterThan">
      <formula>200</formula>
    </cfRule>
  </conditionalFormatting>
  <conditionalFormatting sqref="I18">
    <cfRule type="cellIs" dxfId="6" priority="1280" operator="greaterThan">
      <formula>150</formula>
    </cfRule>
  </conditionalFormatting>
  <conditionalFormatting sqref="I19">
    <cfRule type="cellIs" dxfId="4" priority="1281" operator="greaterThan">
      <formula>250</formula>
    </cfRule>
  </conditionalFormatting>
  <conditionalFormatting sqref="I19">
    <cfRule type="cellIs" dxfId="5" priority="1282" operator="greaterThan">
      <formula>200</formula>
    </cfRule>
  </conditionalFormatting>
  <conditionalFormatting sqref="I19">
    <cfRule type="cellIs" dxfId="6" priority="1283" operator="greaterThan">
      <formula>150</formula>
    </cfRule>
  </conditionalFormatting>
  <conditionalFormatting sqref="I20">
    <cfRule type="cellIs" dxfId="4" priority="1284" operator="greaterThan">
      <formula>250</formula>
    </cfRule>
  </conditionalFormatting>
  <conditionalFormatting sqref="I20">
    <cfRule type="cellIs" dxfId="5" priority="1285" operator="greaterThan">
      <formula>200</formula>
    </cfRule>
  </conditionalFormatting>
  <conditionalFormatting sqref="I20">
    <cfRule type="cellIs" dxfId="6" priority="1286" operator="greaterThan">
      <formula>150</formula>
    </cfRule>
  </conditionalFormatting>
  <conditionalFormatting sqref="I21">
    <cfRule type="cellIs" dxfId="4" priority="1287" operator="greaterThan">
      <formula>250</formula>
    </cfRule>
  </conditionalFormatting>
  <conditionalFormatting sqref="I21">
    <cfRule type="cellIs" dxfId="5" priority="1288" operator="greaterThan">
      <formula>200</formula>
    </cfRule>
  </conditionalFormatting>
  <conditionalFormatting sqref="I21">
    <cfRule type="cellIs" dxfId="6" priority="1289" operator="greaterThan">
      <formula>150</formula>
    </cfRule>
  </conditionalFormatting>
  <conditionalFormatting sqref="I22">
    <cfRule type="cellIs" dxfId="4" priority="1290" operator="greaterThan">
      <formula>250</formula>
    </cfRule>
  </conditionalFormatting>
  <conditionalFormatting sqref="I22">
    <cfRule type="cellIs" dxfId="5" priority="1291" operator="greaterThan">
      <formula>200</formula>
    </cfRule>
  </conditionalFormatting>
  <conditionalFormatting sqref="I22">
    <cfRule type="cellIs" dxfId="6" priority="1292" operator="greaterThan">
      <formula>150</formula>
    </cfRule>
  </conditionalFormatting>
  <conditionalFormatting sqref="I23">
    <cfRule type="cellIs" dxfId="4" priority="1293" operator="greaterThan">
      <formula>250</formula>
    </cfRule>
  </conditionalFormatting>
  <conditionalFormatting sqref="I23">
    <cfRule type="cellIs" dxfId="5" priority="1294" operator="greaterThan">
      <formula>200</formula>
    </cfRule>
  </conditionalFormatting>
  <conditionalFormatting sqref="I23">
    <cfRule type="cellIs" dxfId="6" priority="1295" operator="greaterThan">
      <formula>150</formula>
    </cfRule>
  </conditionalFormatting>
  <conditionalFormatting sqref="I24">
    <cfRule type="cellIs" dxfId="4" priority="1296" operator="greaterThan">
      <formula>250</formula>
    </cfRule>
  </conditionalFormatting>
  <conditionalFormatting sqref="I24">
    <cfRule type="cellIs" dxfId="5" priority="1297" operator="greaterThan">
      <formula>200</formula>
    </cfRule>
  </conditionalFormatting>
  <conditionalFormatting sqref="I24">
    <cfRule type="cellIs" dxfId="6" priority="1298" operator="greaterThan">
      <formula>150</formula>
    </cfRule>
  </conditionalFormatting>
  <conditionalFormatting sqref="I25">
    <cfRule type="cellIs" dxfId="4" priority="1299" operator="greaterThan">
      <formula>250</formula>
    </cfRule>
  </conditionalFormatting>
  <conditionalFormatting sqref="I25">
    <cfRule type="cellIs" dxfId="5" priority="1300" operator="greaterThan">
      <formula>200</formula>
    </cfRule>
  </conditionalFormatting>
  <conditionalFormatting sqref="I25">
    <cfRule type="cellIs" dxfId="6" priority="1301" operator="greaterThan">
      <formula>150</formula>
    </cfRule>
  </conditionalFormatting>
  <conditionalFormatting sqref="I26">
    <cfRule type="cellIs" dxfId="4" priority="1302" operator="greaterThan">
      <formula>250</formula>
    </cfRule>
  </conditionalFormatting>
  <conditionalFormatting sqref="I26">
    <cfRule type="cellIs" dxfId="5" priority="1303" operator="greaterThan">
      <formula>200</formula>
    </cfRule>
  </conditionalFormatting>
  <conditionalFormatting sqref="I26">
    <cfRule type="cellIs" dxfId="6" priority="1304" operator="greaterThan">
      <formula>150</formula>
    </cfRule>
  </conditionalFormatting>
  <conditionalFormatting sqref="I27">
    <cfRule type="cellIs" dxfId="4" priority="1305" operator="greaterThan">
      <formula>250</formula>
    </cfRule>
  </conditionalFormatting>
  <conditionalFormatting sqref="I27">
    <cfRule type="cellIs" dxfId="5" priority="1306" operator="greaterThan">
      <formula>200</formula>
    </cfRule>
  </conditionalFormatting>
  <conditionalFormatting sqref="I27">
    <cfRule type="cellIs" dxfId="6" priority="1307" operator="greaterThan">
      <formula>150</formula>
    </cfRule>
  </conditionalFormatting>
  <conditionalFormatting sqref="I28">
    <cfRule type="cellIs" dxfId="4" priority="1308" operator="greaterThan">
      <formula>250</formula>
    </cfRule>
  </conditionalFormatting>
  <conditionalFormatting sqref="I28">
    <cfRule type="cellIs" dxfId="5" priority="1309" operator="greaterThan">
      <formula>200</formula>
    </cfRule>
  </conditionalFormatting>
  <conditionalFormatting sqref="I28">
    <cfRule type="cellIs" dxfId="6" priority="1310" operator="greaterThan">
      <formula>150</formula>
    </cfRule>
  </conditionalFormatting>
  <conditionalFormatting sqref="I29">
    <cfRule type="cellIs" dxfId="4" priority="1311" operator="greaterThan">
      <formula>250</formula>
    </cfRule>
  </conditionalFormatting>
  <conditionalFormatting sqref="I29">
    <cfRule type="cellIs" dxfId="5" priority="1312" operator="greaterThan">
      <formula>200</formula>
    </cfRule>
  </conditionalFormatting>
  <conditionalFormatting sqref="I29">
    <cfRule type="cellIs" dxfId="6" priority="1313" operator="greaterThan">
      <formula>150</formula>
    </cfRule>
  </conditionalFormatting>
  <conditionalFormatting sqref="I30">
    <cfRule type="cellIs" dxfId="4" priority="1314" operator="greaterThan">
      <formula>250</formula>
    </cfRule>
  </conditionalFormatting>
  <conditionalFormatting sqref="I30">
    <cfRule type="cellIs" dxfId="5" priority="1315" operator="greaterThan">
      <formula>200</formula>
    </cfRule>
  </conditionalFormatting>
  <conditionalFormatting sqref="I30">
    <cfRule type="cellIs" dxfId="6" priority="1316" operator="greaterThan">
      <formula>150</formula>
    </cfRule>
  </conditionalFormatting>
  <conditionalFormatting sqref="I31">
    <cfRule type="cellIs" dxfId="4" priority="1317" operator="greaterThan">
      <formula>250</formula>
    </cfRule>
  </conditionalFormatting>
  <conditionalFormatting sqref="I31">
    <cfRule type="cellIs" dxfId="5" priority="1318" operator="greaterThan">
      <formula>200</formula>
    </cfRule>
  </conditionalFormatting>
  <conditionalFormatting sqref="I31">
    <cfRule type="cellIs" dxfId="6" priority="1319" operator="greaterThan">
      <formula>150</formula>
    </cfRule>
  </conditionalFormatting>
  <conditionalFormatting sqref="I32">
    <cfRule type="cellIs" dxfId="4" priority="1320" operator="greaterThan">
      <formula>250</formula>
    </cfRule>
  </conditionalFormatting>
  <conditionalFormatting sqref="I32">
    <cfRule type="cellIs" dxfId="5" priority="1321" operator="greaterThan">
      <formula>200</formula>
    </cfRule>
  </conditionalFormatting>
  <conditionalFormatting sqref="I32">
    <cfRule type="cellIs" dxfId="6" priority="1322" operator="greaterThan">
      <formula>150</formula>
    </cfRule>
  </conditionalFormatting>
  <conditionalFormatting sqref="I33">
    <cfRule type="cellIs" dxfId="4" priority="1323" operator="greaterThan">
      <formula>250</formula>
    </cfRule>
  </conditionalFormatting>
  <conditionalFormatting sqref="I33">
    <cfRule type="cellIs" dxfId="5" priority="1324" operator="greaterThan">
      <formula>200</formula>
    </cfRule>
  </conditionalFormatting>
  <conditionalFormatting sqref="I33">
    <cfRule type="cellIs" dxfId="6" priority="1325" operator="greaterThan">
      <formula>150</formula>
    </cfRule>
  </conditionalFormatting>
  <conditionalFormatting sqref="I34">
    <cfRule type="cellIs" dxfId="4" priority="1326" operator="greaterThan">
      <formula>250</formula>
    </cfRule>
  </conditionalFormatting>
  <conditionalFormatting sqref="I34">
    <cfRule type="cellIs" dxfId="5" priority="1327" operator="greaterThan">
      <formula>200</formula>
    </cfRule>
  </conditionalFormatting>
  <conditionalFormatting sqref="I34">
    <cfRule type="cellIs" dxfId="6" priority="1328" operator="greaterThan">
      <formula>150</formula>
    </cfRule>
  </conditionalFormatting>
  <conditionalFormatting sqref="I35">
    <cfRule type="cellIs" dxfId="4" priority="1329" operator="greaterThan">
      <formula>250</formula>
    </cfRule>
  </conditionalFormatting>
  <conditionalFormatting sqref="I35">
    <cfRule type="cellIs" dxfId="5" priority="1330" operator="greaterThan">
      <formula>200</formula>
    </cfRule>
  </conditionalFormatting>
  <conditionalFormatting sqref="I35">
    <cfRule type="cellIs" dxfId="6" priority="1331" operator="greaterThan">
      <formula>150</formula>
    </cfRule>
  </conditionalFormatting>
  <conditionalFormatting sqref="I36">
    <cfRule type="cellIs" dxfId="4" priority="1332" operator="greaterThan">
      <formula>250</formula>
    </cfRule>
  </conditionalFormatting>
  <conditionalFormatting sqref="I36">
    <cfRule type="cellIs" dxfId="5" priority="1333" operator="greaterThan">
      <formula>200</formula>
    </cfRule>
  </conditionalFormatting>
  <conditionalFormatting sqref="I36">
    <cfRule type="cellIs" dxfId="6" priority="1334" operator="greaterThan">
      <formula>150</formula>
    </cfRule>
  </conditionalFormatting>
  <conditionalFormatting sqref="I37">
    <cfRule type="cellIs" dxfId="4" priority="1335" operator="greaterThan">
      <formula>250</formula>
    </cfRule>
  </conditionalFormatting>
  <conditionalFormatting sqref="I37">
    <cfRule type="cellIs" dxfId="5" priority="1336" operator="greaterThan">
      <formula>200</formula>
    </cfRule>
  </conditionalFormatting>
  <conditionalFormatting sqref="I37">
    <cfRule type="cellIs" dxfId="6" priority="1337" operator="greaterThan">
      <formula>150</formula>
    </cfRule>
  </conditionalFormatting>
  <conditionalFormatting sqref="I38">
    <cfRule type="cellIs" dxfId="4" priority="1338" operator="greaterThan">
      <formula>250</formula>
    </cfRule>
  </conditionalFormatting>
  <conditionalFormatting sqref="I38">
    <cfRule type="cellIs" dxfId="5" priority="1339" operator="greaterThan">
      <formula>200</formula>
    </cfRule>
  </conditionalFormatting>
  <conditionalFormatting sqref="I38">
    <cfRule type="cellIs" dxfId="6" priority="1340" operator="greaterThan">
      <formula>150</formula>
    </cfRule>
  </conditionalFormatting>
  <conditionalFormatting sqref="I39">
    <cfRule type="cellIs" dxfId="4" priority="1341" operator="greaterThan">
      <formula>250</formula>
    </cfRule>
  </conditionalFormatting>
  <conditionalFormatting sqref="I39">
    <cfRule type="cellIs" dxfId="5" priority="1342" operator="greaterThan">
      <formula>200</formula>
    </cfRule>
  </conditionalFormatting>
  <conditionalFormatting sqref="I39">
    <cfRule type="cellIs" dxfId="6" priority="1343" operator="greaterThan">
      <formula>150</formula>
    </cfRule>
  </conditionalFormatting>
  <conditionalFormatting sqref="I40">
    <cfRule type="cellIs" dxfId="4" priority="1344" operator="greaterThan">
      <formula>250</formula>
    </cfRule>
  </conditionalFormatting>
  <conditionalFormatting sqref="I40">
    <cfRule type="cellIs" dxfId="5" priority="1345" operator="greaterThan">
      <formula>200</formula>
    </cfRule>
  </conditionalFormatting>
  <conditionalFormatting sqref="I40">
    <cfRule type="cellIs" dxfId="6" priority="1346" operator="greaterThan">
      <formula>150</formula>
    </cfRule>
  </conditionalFormatting>
  <conditionalFormatting sqref="I41">
    <cfRule type="cellIs" dxfId="4" priority="1347" operator="greaterThan">
      <formula>250</formula>
    </cfRule>
  </conditionalFormatting>
  <conditionalFormatting sqref="I41">
    <cfRule type="cellIs" dxfId="5" priority="1348" operator="greaterThan">
      <formula>200</formula>
    </cfRule>
  </conditionalFormatting>
  <conditionalFormatting sqref="I41">
    <cfRule type="cellIs" dxfId="6" priority="1349" operator="greaterThan">
      <formula>150</formula>
    </cfRule>
  </conditionalFormatting>
  <conditionalFormatting sqref="I42">
    <cfRule type="cellIs" dxfId="4" priority="1350" operator="greaterThan">
      <formula>250</formula>
    </cfRule>
  </conditionalFormatting>
  <conditionalFormatting sqref="I42">
    <cfRule type="cellIs" dxfId="5" priority="1351" operator="greaterThan">
      <formula>200</formula>
    </cfRule>
  </conditionalFormatting>
  <conditionalFormatting sqref="I42">
    <cfRule type="cellIs" dxfId="6" priority="1352" operator="greaterThan">
      <formula>150</formula>
    </cfRule>
  </conditionalFormatting>
  <conditionalFormatting sqref="I43">
    <cfRule type="cellIs" dxfId="4" priority="1353" operator="greaterThan">
      <formula>250</formula>
    </cfRule>
  </conditionalFormatting>
  <conditionalFormatting sqref="I43">
    <cfRule type="cellIs" dxfId="5" priority="1354" operator="greaterThan">
      <formula>200</formula>
    </cfRule>
  </conditionalFormatting>
  <conditionalFormatting sqref="I43">
    <cfRule type="cellIs" dxfId="6" priority="1355" operator="greaterThan">
      <formula>150</formula>
    </cfRule>
  </conditionalFormatting>
  <conditionalFormatting sqref="I44">
    <cfRule type="cellIs" dxfId="4" priority="1356" operator="greaterThan">
      <formula>250</formula>
    </cfRule>
  </conditionalFormatting>
  <conditionalFormatting sqref="I44">
    <cfRule type="cellIs" dxfId="5" priority="1357" operator="greaterThan">
      <formula>200</formula>
    </cfRule>
  </conditionalFormatting>
  <conditionalFormatting sqref="I44">
    <cfRule type="cellIs" dxfId="6" priority="1358" operator="greaterThan">
      <formula>150</formula>
    </cfRule>
  </conditionalFormatting>
  <conditionalFormatting sqref="I45">
    <cfRule type="cellIs" dxfId="4" priority="1359" operator="greaterThan">
      <formula>250</formula>
    </cfRule>
  </conditionalFormatting>
  <conditionalFormatting sqref="I45">
    <cfRule type="cellIs" dxfId="5" priority="1360" operator="greaterThan">
      <formula>200</formula>
    </cfRule>
  </conditionalFormatting>
  <conditionalFormatting sqref="I45">
    <cfRule type="cellIs" dxfId="6" priority="1361" operator="greaterThan">
      <formula>150</formula>
    </cfRule>
  </conditionalFormatting>
  <conditionalFormatting sqref="I46">
    <cfRule type="cellIs" dxfId="4" priority="1362" operator="greaterThan">
      <formula>250</formula>
    </cfRule>
  </conditionalFormatting>
  <conditionalFormatting sqref="I46">
    <cfRule type="cellIs" dxfId="5" priority="1363" operator="greaterThan">
      <formula>200</formula>
    </cfRule>
  </conditionalFormatting>
  <conditionalFormatting sqref="I46">
    <cfRule type="cellIs" dxfId="6" priority="1364" operator="greaterThan">
      <formula>150</formula>
    </cfRule>
  </conditionalFormatting>
  <conditionalFormatting sqref="I47">
    <cfRule type="cellIs" dxfId="4" priority="1365" operator="greaterThan">
      <formula>250</formula>
    </cfRule>
  </conditionalFormatting>
  <conditionalFormatting sqref="I47">
    <cfRule type="cellIs" dxfId="5" priority="1366" operator="greaterThan">
      <formula>200</formula>
    </cfRule>
  </conditionalFormatting>
  <conditionalFormatting sqref="I47">
    <cfRule type="cellIs" dxfId="6" priority="1367" operator="greaterThan">
      <formula>150</formula>
    </cfRule>
  </conditionalFormatting>
  <conditionalFormatting sqref="I48">
    <cfRule type="cellIs" dxfId="4" priority="1368" operator="greaterThan">
      <formula>250</formula>
    </cfRule>
  </conditionalFormatting>
  <conditionalFormatting sqref="I48">
    <cfRule type="cellIs" dxfId="5" priority="1369" operator="greaterThan">
      <formula>200</formula>
    </cfRule>
  </conditionalFormatting>
  <conditionalFormatting sqref="I48">
    <cfRule type="cellIs" dxfId="6" priority="1370" operator="greaterThan">
      <formula>150</formula>
    </cfRule>
  </conditionalFormatting>
  <conditionalFormatting sqref="I49">
    <cfRule type="cellIs" dxfId="4" priority="1371" operator="greaterThan">
      <formula>250</formula>
    </cfRule>
  </conditionalFormatting>
  <conditionalFormatting sqref="I49">
    <cfRule type="cellIs" dxfId="5" priority="1372" operator="greaterThan">
      <formula>200</formula>
    </cfRule>
  </conditionalFormatting>
  <conditionalFormatting sqref="I49">
    <cfRule type="cellIs" dxfId="6" priority="1373" operator="greaterThan">
      <formula>150</formula>
    </cfRule>
  </conditionalFormatting>
  <conditionalFormatting sqref="I50">
    <cfRule type="cellIs" dxfId="4" priority="1374" operator="greaterThan">
      <formula>250</formula>
    </cfRule>
  </conditionalFormatting>
  <conditionalFormatting sqref="I50">
    <cfRule type="cellIs" dxfId="5" priority="1375" operator="greaterThan">
      <formula>200</formula>
    </cfRule>
  </conditionalFormatting>
  <conditionalFormatting sqref="I50">
    <cfRule type="cellIs" dxfId="6" priority="1376" operator="greaterThan">
      <formula>150</formula>
    </cfRule>
  </conditionalFormatting>
  <conditionalFormatting sqref="I51">
    <cfRule type="cellIs" dxfId="4" priority="1377" operator="greaterThan">
      <formula>250</formula>
    </cfRule>
  </conditionalFormatting>
  <conditionalFormatting sqref="I51">
    <cfRule type="cellIs" dxfId="5" priority="1378" operator="greaterThan">
      <formula>200</formula>
    </cfRule>
  </conditionalFormatting>
  <conditionalFormatting sqref="I51">
    <cfRule type="cellIs" dxfId="6" priority="1379" operator="greaterThan">
      <formula>150</formula>
    </cfRule>
  </conditionalFormatting>
  <conditionalFormatting sqref="I52">
    <cfRule type="cellIs" dxfId="4" priority="1380" operator="greaterThan">
      <formula>250</formula>
    </cfRule>
  </conditionalFormatting>
  <conditionalFormatting sqref="I52">
    <cfRule type="cellIs" dxfId="5" priority="1381" operator="greaterThan">
      <formula>200</formula>
    </cfRule>
  </conditionalFormatting>
  <conditionalFormatting sqref="I52">
    <cfRule type="cellIs" dxfId="6" priority="1382" operator="greaterThan">
      <formula>150</formula>
    </cfRule>
  </conditionalFormatting>
  <conditionalFormatting sqref="I53">
    <cfRule type="cellIs" dxfId="4" priority="1383" operator="greaterThan">
      <formula>250</formula>
    </cfRule>
  </conditionalFormatting>
  <conditionalFormatting sqref="I53">
    <cfRule type="cellIs" dxfId="5" priority="1384" operator="greaterThan">
      <formula>200</formula>
    </cfRule>
  </conditionalFormatting>
  <conditionalFormatting sqref="I53">
    <cfRule type="cellIs" dxfId="6" priority="1385" operator="greaterThan">
      <formula>150</formula>
    </cfRule>
  </conditionalFormatting>
  <conditionalFormatting sqref="I54">
    <cfRule type="cellIs" dxfId="4" priority="1386" operator="greaterThan">
      <formula>250</formula>
    </cfRule>
  </conditionalFormatting>
  <conditionalFormatting sqref="I54">
    <cfRule type="cellIs" dxfId="5" priority="1387" operator="greaterThan">
      <formula>200</formula>
    </cfRule>
  </conditionalFormatting>
  <conditionalFormatting sqref="I54">
    <cfRule type="cellIs" dxfId="6" priority="1388" operator="greaterThan">
      <formula>150</formula>
    </cfRule>
  </conditionalFormatting>
  <conditionalFormatting sqref="I55">
    <cfRule type="cellIs" dxfId="4" priority="1389" operator="greaterThan">
      <formula>250</formula>
    </cfRule>
  </conditionalFormatting>
  <conditionalFormatting sqref="I55">
    <cfRule type="cellIs" dxfId="5" priority="1390" operator="greaterThan">
      <formula>200</formula>
    </cfRule>
  </conditionalFormatting>
  <conditionalFormatting sqref="I55">
    <cfRule type="cellIs" dxfId="6" priority="1391" operator="greaterThan">
      <formula>150</formula>
    </cfRule>
  </conditionalFormatting>
  <conditionalFormatting sqref="I56">
    <cfRule type="cellIs" dxfId="4" priority="1392" operator="greaterThan">
      <formula>250</formula>
    </cfRule>
  </conditionalFormatting>
  <conditionalFormatting sqref="I56">
    <cfRule type="cellIs" dxfId="5" priority="1393" operator="greaterThan">
      <formula>200</formula>
    </cfRule>
  </conditionalFormatting>
  <conditionalFormatting sqref="I56">
    <cfRule type="cellIs" dxfId="6" priority="1394" operator="greaterThan">
      <formula>150</formula>
    </cfRule>
  </conditionalFormatting>
  <conditionalFormatting sqref="I57">
    <cfRule type="cellIs" dxfId="4" priority="1395" operator="greaterThan">
      <formula>250</formula>
    </cfRule>
  </conditionalFormatting>
  <conditionalFormatting sqref="I57">
    <cfRule type="cellIs" dxfId="5" priority="1396" operator="greaterThan">
      <formula>200</formula>
    </cfRule>
  </conditionalFormatting>
  <conditionalFormatting sqref="I57">
    <cfRule type="cellIs" dxfId="6" priority="1397" operator="greaterThan">
      <formula>150</formula>
    </cfRule>
  </conditionalFormatting>
  <conditionalFormatting sqref="I58">
    <cfRule type="cellIs" dxfId="4" priority="1398" operator="greaterThan">
      <formula>250</formula>
    </cfRule>
  </conditionalFormatting>
  <conditionalFormatting sqref="I58">
    <cfRule type="cellIs" dxfId="5" priority="1399" operator="greaterThan">
      <formula>200</formula>
    </cfRule>
  </conditionalFormatting>
  <conditionalFormatting sqref="I58">
    <cfRule type="cellIs" dxfId="6" priority="1400" operator="greaterThan">
      <formula>150</formula>
    </cfRule>
  </conditionalFormatting>
  <conditionalFormatting sqref="I59">
    <cfRule type="cellIs" dxfId="4" priority="1401" operator="greaterThan">
      <formula>250</formula>
    </cfRule>
  </conditionalFormatting>
  <conditionalFormatting sqref="I59">
    <cfRule type="cellIs" dxfId="5" priority="1402" operator="greaterThan">
      <formula>200</formula>
    </cfRule>
  </conditionalFormatting>
  <conditionalFormatting sqref="I59">
    <cfRule type="cellIs" dxfId="6" priority="1403" operator="greaterThan">
      <formula>150</formula>
    </cfRule>
  </conditionalFormatting>
  <conditionalFormatting sqref="I60">
    <cfRule type="cellIs" dxfId="4" priority="1404" operator="greaterThan">
      <formula>250</formula>
    </cfRule>
  </conditionalFormatting>
  <conditionalFormatting sqref="I60">
    <cfRule type="cellIs" dxfId="5" priority="1405" operator="greaterThan">
      <formula>200</formula>
    </cfRule>
  </conditionalFormatting>
  <conditionalFormatting sqref="I60">
    <cfRule type="cellIs" dxfId="6" priority="1406" operator="greaterThan">
      <formula>150</formula>
    </cfRule>
  </conditionalFormatting>
  <conditionalFormatting sqref="I61">
    <cfRule type="cellIs" dxfId="4" priority="1407" operator="greaterThan">
      <formula>250</formula>
    </cfRule>
  </conditionalFormatting>
  <conditionalFormatting sqref="I61">
    <cfRule type="cellIs" dxfId="5" priority="1408" operator="greaterThan">
      <formula>200</formula>
    </cfRule>
  </conditionalFormatting>
  <conditionalFormatting sqref="I61">
    <cfRule type="cellIs" dxfId="6" priority="1409" operator="greaterThan">
      <formula>150</formula>
    </cfRule>
  </conditionalFormatting>
  <conditionalFormatting sqref="I62">
    <cfRule type="cellIs" dxfId="4" priority="1410" operator="greaterThan">
      <formula>250</formula>
    </cfRule>
  </conditionalFormatting>
  <conditionalFormatting sqref="I62">
    <cfRule type="cellIs" dxfId="5" priority="1411" operator="greaterThan">
      <formula>200</formula>
    </cfRule>
  </conditionalFormatting>
  <conditionalFormatting sqref="I62">
    <cfRule type="cellIs" dxfId="6" priority="1412" operator="greaterThan">
      <formula>150</formula>
    </cfRule>
  </conditionalFormatting>
  <conditionalFormatting sqref="I63">
    <cfRule type="cellIs" dxfId="4" priority="1413" operator="greaterThan">
      <formula>250</formula>
    </cfRule>
  </conditionalFormatting>
  <conditionalFormatting sqref="I63">
    <cfRule type="cellIs" dxfId="5" priority="1414" operator="greaterThan">
      <formula>200</formula>
    </cfRule>
  </conditionalFormatting>
  <conditionalFormatting sqref="I63">
    <cfRule type="cellIs" dxfId="6" priority="1415" operator="greaterThan">
      <formula>150</formula>
    </cfRule>
  </conditionalFormatting>
  <conditionalFormatting sqref="I64">
    <cfRule type="cellIs" dxfId="4" priority="1416" operator="greaterThan">
      <formula>250</formula>
    </cfRule>
  </conditionalFormatting>
  <conditionalFormatting sqref="I64">
    <cfRule type="cellIs" dxfId="5" priority="1417" operator="greaterThan">
      <formula>200</formula>
    </cfRule>
  </conditionalFormatting>
  <conditionalFormatting sqref="I64">
    <cfRule type="cellIs" dxfId="6" priority="1418" operator="greaterThan">
      <formula>150</formula>
    </cfRule>
  </conditionalFormatting>
  <conditionalFormatting sqref="I65">
    <cfRule type="cellIs" dxfId="4" priority="1419" operator="greaterThan">
      <formula>250</formula>
    </cfRule>
  </conditionalFormatting>
  <conditionalFormatting sqref="I65">
    <cfRule type="cellIs" dxfId="5" priority="1420" operator="greaterThan">
      <formula>200</formula>
    </cfRule>
  </conditionalFormatting>
  <conditionalFormatting sqref="I65">
    <cfRule type="cellIs" dxfId="6" priority="1421" operator="greaterThan">
      <formula>150</formula>
    </cfRule>
  </conditionalFormatting>
  <conditionalFormatting sqref="I66">
    <cfRule type="cellIs" dxfId="4" priority="1422" operator="greaterThan">
      <formula>250</formula>
    </cfRule>
  </conditionalFormatting>
  <conditionalFormatting sqref="I66">
    <cfRule type="cellIs" dxfId="5" priority="1423" operator="greaterThan">
      <formula>200</formula>
    </cfRule>
  </conditionalFormatting>
  <conditionalFormatting sqref="I66">
    <cfRule type="cellIs" dxfId="6" priority="1424" operator="greaterThan">
      <formula>150</formula>
    </cfRule>
  </conditionalFormatting>
  <conditionalFormatting sqref="I67">
    <cfRule type="cellIs" dxfId="4" priority="1425" operator="greaterThan">
      <formula>250</formula>
    </cfRule>
  </conditionalFormatting>
  <conditionalFormatting sqref="I67">
    <cfRule type="cellIs" dxfId="5" priority="1426" operator="greaterThan">
      <formula>200</formula>
    </cfRule>
  </conditionalFormatting>
  <conditionalFormatting sqref="I67">
    <cfRule type="cellIs" dxfId="6" priority="1427" operator="greaterThan">
      <formula>150</formula>
    </cfRule>
  </conditionalFormatting>
  <conditionalFormatting sqref="I68">
    <cfRule type="cellIs" dxfId="4" priority="1428" operator="greaterThan">
      <formula>250</formula>
    </cfRule>
  </conditionalFormatting>
  <conditionalFormatting sqref="I68">
    <cfRule type="cellIs" dxfId="5" priority="1429" operator="greaterThan">
      <formula>200</formula>
    </cfRule>
  </conditionalFormatting>
  <conditionalFormatting sqref="I68">
    <cfRule type="cellIs" dxfId="6" priority="1430" operator="greaterThan">
      <formula>150</formula>
    </cfRule>
  </conditionalFormatting>
  <conditionalFormatting sqref="I69">
    <cfRule type="cellIs" dxfId="4" priority="1431" operator="greaterThan">
      <formula>250</formula>
    </cfRule>
  </conditionalFormatting>
  <conditionalFormatting sqref="I69">
    <cfRule type="cellIs" dxfId="5" priority="1432" operator="greaterThan">
      <formula>200</formula>
    </cfRule>
  </conditionalFormatting>
  <conditionalFormatting sqref="I69">
    <cfRule type="cellIs" dxfId="6" priority="1433" operator="greaterThan">
      <formula>150</formula>
    </cfRule>
  </conditionalFormatting>
  <conditionalFormatting sqref="I70">
    <cfRule type="cellIs" dxfId="4" priority="1434" operator="greaterThan">
      <formula>250</formula>
    </cfRule>
  </conditionalFormatting>
  <conditionalFormatting sqref="I70">
    <cfRule type="cellIs" dxfId="5" priority="1435" operator="greaterThan">
      <formula>200</formula>
    </cfRule>
  </conditionalFormatting>
  <conditionalFormatting sqref="I70">
    <cfRule type="cellIs" dxfId="6" priority="1436" operator="greaterThan">
      <formula>150</formula>
    </cfRule>
  </conditionalFormatting>
  <conditionalFormatting sqref="I71">
    <cfRule type="cellIs" dxfId="4" priority="1437" operator="greaterThan">
      <formula>250</formula>
    </cfRule>
  </conditionalFormatting>
  <conditionalFormatting sqref="I71">
    <cfRule type="cellIs" dxfId="5" priority="1438" operator="greaterThan">
      <formula>200</formula>
    </cfRule>
  </conditionalFormatting>
  <conditionalFormatting sqref="I71">
    <cfRule type="cellIs" dxfId="6" priority="1439" operator="greaterThan">
      <formula>150</formula>
    </cfRule>
  </conditionalFormatting>
  <conditionalFormatting sqref="I72">
    <cfRule type="cellIs" dxfId="4" priority="1440" operator="greaterThan">
      <formula>250</formula>
    </cfRule>
  </conditionalFormatting>
  <conditionalFormatting sqref="I72">
    <cfRule type="cellIs" dxfId="5" priority="1441" operator="greaterThan">
      <formula>200</formula>
    </cfRule>
  </conditionalFormatting>
  <conditionalFormatting sqref="I72">
    <cfRule type="cellIs" dxfId="6" priority="1442" operator="greaterThan">
      <formula>150</formula>
    </cfRule>
  </conditionalFormatting>
  <conditionalFormatting sqref="I73">
    <cfRule type="cellIs" dxfId="4" priority="1443" operator="greaterThan">
      <formula>250</formula>
    </cfRule>
  </conditionalFormatting>
  <conditionalFormatting sqref="I73">
    <cfRule type="cellIs" dxfId="5" priority="1444" operator="greaterThan">
      <formula>200</formula>
    </cfRule>
  </conditionalFormatting>
  <conditionalFormatting sqref="I73">
    <cfRule type="cellIs" dxfId="6" priority="1445" operator="greaterThan">
      <formula>150</formula>
    </cfRule>
  </conditionalFormatting>
  <conditionalFormatting sqref="I74">
    <cfRule type="cellIs" dxfId="4" priority="1446" operator="greaterThan">
      <formula>250</formula>
    </cfRule>
  </conditionalFormatting>
  <conditionalFormatting sqref="I74">
    <cfRule type="cellIs" dxfId="5" priority="1447" operator="greaterThan">
      <formula>200</formula>
    </cfRule>
  </conditionalFormatting>
  <conditionalFormatting sqref="I74">
    <cfRule type="cellIs" dxfId="6" priority="1448" operator="greaterThan">
      <formula>150</formula>
    </cfRule>
  </conditionalFormatting>
  <conditionalFormatting sqref="I75">
    <cfRule type="cellIs" dxfId="4" priority="1449" operator="greaterThan">
      <formula>250</formula>
    </cfRule>
  </conditionalFormatting>
  <conditionalFormatting sqref="I75">
    <cfRule type="cellIs" dxfId="5" priority="1450" operator="greaterThan">
      <formula>200</formula>
    </cfRule>
  </conditionalFormatting>
  <conditionalFormatting sqref="I75">
    <cfRule type="cellIs" dxfId="6" priority="1451" operator="greaterThan">
      <formula>150</formula>
    </cfRule>
  </conditionalFormatting>
  <conditionalFormatting sqref="I76">
    <cfRule type="cellIs" dxfId="4" priority="1452" operator="greaterThan">
      <formula>250</formula>
    </cfRule>
  </conditionalFormatting>
  <conditionalFormatting sqref="I76">
    <cfRule type="cellIs" dxfId="5" priority="1453" operator="greaterThan">
      <formula>200</formula>
    </cfRule>
  </conditionalFormatting>
  <conditionalFormatting sqref="I76">
    <cfRule type="cellIs" dxfId="6" priority="1454" operator="greaterThan">
      <formula>150</formula>
    </cfRule>
  </conditionalFormatting>
  <conditionalFormatting sqref="I77">
    <cfRule type="cellIs" dxfId="4" priority="1455" operator="greaterThan">
      <formula>250</formula>
    </cfRule>
  </conditionalFormatting>
  <conditionalFormatting sqref="I77">
    <cfRule type="cellIs" dxfId="5" priority="1456" operator="greaterThan">
      <formula>200</formula>
    </cfRule>
  </conditionalFormatting>
  <conditionalFormatting sqref="I77">
    <cfRule type="cellIs" dxfId="6" priority="1457" operator="greaterThan">
      <formula>150</formula>
    </cfRule>
  </conditionalFormatting>
  <conditionalFormatting sqref="I78">
    <cfRule type="cellIs" dxfId="4" priority="1458" operator="greaterThan">
      <formula>250</formula>
    </cfRule>
  </conditionalFormatting>
  <conditionalFormatting sqref="I78">
    <cfRule type="cellIs" dxfId="5" priority="1459" operator="greaterThan">
      <formula>200</formula>
    </cfRule>
  </conditionalFormatting>
  <conditionalFormatting sqref="I78">
    <cfRule type="cellIs" dxfId="6" priority="1460" operator="greaterThan">
      <formula>150</formula>
    </cfRule>
  </conditionalFormatting>
  <conditionalFormatting sqref="I79">
    <cfRule type="cellIs" dxfId="4" priority="1461" operator="greaterThan">
      <formula>250</formula>
    </cfRule>
  </conditionalFormatting>
  <conditionalFormatting sqref="I79">
    <cfRule type="cellIs" dxfId="5" priority="1462" operator="greaterThan">
      <formula>200</formula>
    </cfRule>
  </conditionalFormatting>
  <conditionalFormatting sqref="I79">
    <cfRule type="cellIs" dxfId="6" priority="1463" operator="greaterThan">
      <formula>150</formula>
    </cfRule>
  </conditionalFormatting>
  <conditionalFormatting sqref="I80">
    <cfRule type="cellIs" dxfId="4" priority="1464" operator="greaterThan">
      <formula>250</formula>
    </cfRule>
  </conditionalFormatting>
  <conditionalFormatting sqref="I80">
    <cfRule type="cellIs" dxfId="5" priority="1465" operator="greaterThan">
      <formula>200</formula>
    </cfRule>
  </conditionalFormatting>
  <conditionalFormatting sqref="I80">
    <cfRule type="cellIs" dxfId="6" priority="1466" operator="greaterThan">
      <formula>150</formula>
    </cfRule>
  </conditionalFormatting>
  <conditionalFormatting sqref="I81">
    <cfRule type="cellIs" dxfId="4" priority="1467" operator="greaterThan">
      <formula>250</formula>
    </cfRule>
  </conditionalFormatting>
  <conditionalFormatting sqref="I81">
    <cfRule type="cellIs" dxfId="5" priority="1468" operator="greaterThan">
      <formula>200</formula>
    </cfRule>
  </conditionalFormatting>
  <conditionalFormatting sqref="I81">
    <cfRule type="cellIs" dxfId="6" priority="1469" operator="greaterThan">
      <formula>150</formula>
    </cfRule>
  </conditionalFormatting>
  <conditionalFormatting sqref="I82">
    <cfRule type="cellIs" dxfId="4" priority="1470" operator="greaterThan">
      <formula>250</formula>
    </cfRule>
  </conditionalFormatting>
  <conditionalFormatting sqref="I82">
    <cfRule type="cellIs" dxfId="5" priority="1471" operator="greaterThan">
      <formula>200</formula>
    </cfRule>
  </conditionalFormatting>
  <conditionalFormatting sqref="I82">
    <cfRule type="cellIs" dxfId="6" priority="1472" operator="greaterThan">
      <formula>150</formula>
    </cfRule>
  </conditionalFormatting>
  <conditionalFormatting sqref="I83">
    <cfRule type="cellIs" dxfId="4" priority="1473" operator="greaterThan">
      <formula>250</formula>
    </cfRule>
  </conditionalFormatting>
  <conditionalFormatting sqref="I83">
    <cfRule type="cellIs" dxfId="5" priority="1474" operator="greaterThan">
      <formula>200</formula>
    </cfRule>
  </conditionalFormatting>
  <conditionalFormatting sqref="I83">
    <cfRule type="cellIs" dxfId="6" priority="1475" operator="greaterThan">
      <formula>150</formula>
    </cfRule>
  </conditionalFormatting>
  <conditionalFormatting sqref="I84">
    <cfRule type="cellIs" dxfId="4" priority="1476" operator="greaterThan">
      <formula>250</formula>
    </cfRule>
  </conditionalFormatting>
  <conditionalFormatting sqref="I84">
    <cfRule type="cellIs" dxfId="5" priority="1477" operator="greaterThan">
      <formula>200</formula>
    </cfRule>
  </conditionalFormatting>
  <conditionalFormatting sqref="I84">
    <cfRule type="cellIs" dxfId="6" priority="1478" operator="greaterThan">
      <formula>150</formula>
    </cfRule>
  </conditionalFormatting>
  <conditionalFormatting sqref="I85">
    <cfRule type="cellIs" dxfId="4" priority="1479" operator="greaterThan">
      <formula>250</formula>
    </cfRule>
  </conditionalFormatting>
  <conditionalFormatting sqref="I85">
    <cfRule type="cellIs" dxfId="5" priority="1480" operator="greaterThan">
      <formula>200</formula>
    </cfRule>
  </conditionalFormatting>
  <conditionalFormatting sqref="I85">
    <cfRule type="cellIs" dxfId="6" priority="1481" operator="greaterThan">
      <formula>150</formula>
    </cfRule>
  </conditionalFormatting>
  <conditionalFormatting sqref="I86">
    <cfRule type="cellIs" dxfId="4" priority="1482" operator="greaterThan">
      <formula>250</formula>
    </cfRule>
  </conditionalFormatting>
  <conditionalFormatting sqref="I86">
    <cfRule type="cellIs" dxfId="5" priority="1483" operator="greaterThan">
      <formula>200</formula>
    </cfRule>
  </conditionalFormatting>
  <conditionalFormatting sqref="I86">
    <cfRule type="cellIs" dxfId="6" priority="1484" operator="greaterThan">
      <formula>150</formula>
    </cfRule>
  </conditionalFormatting>
  <conditionalFormatting sqref="I87">
    <cfRule type="cellIs" dxfId="4" priority="1485" operator="greaterThan">
      <formula>250</formula>
    </cfRule>
  </conditionalFormatting>
  <conditionalFormatting sqref="I87">
    <cfRule type="cellIs" dxfId="5" priority="1486" operator="greaterThan">
      <formula>200</formula>
    </cfRule>
  </conditionalFormatting>
  <conditionalFormatting sqref="I87">
    <cfRule type="cellIs" dxfId="6" priority="1487" operator="greaterThan">
      <formula>150</formula>
    </cfRule>
  </conditionalFormatting>
  <conditionalFormatting sqref="I88">
    <cfRule type="cellIs" dxfId="4" priority="1488" operator="greaterThan">
      <formula>250</formula>
    </cfRule>
  </conditionalFormatting>
  <conditionalFormatting sqref="I88">
    <cfRule type="cellIs" dxfId="5" priority="1489" operator="greaterThan">
      <formula>200</formula>
    </cfRule>
  </conditionalFormatting>
  <conditionalFormatting sqref="I88">
    <cfRule type="cellIs" dxfId="6" priority="1490" operator="greaterThan">
      <formula>150</formula>
    </cfRule>
  </conditionalFormatting>
  <conditionalFormatting sqref="I89">
    <cfRule type="cellIs" dxfId="4" priority="1491" operator="greaterThan">
      <formula>250</formula>
    </cfRule>
  </conditionalFormatting>
  <conditionalFormatting sqref="I89">
    <cfRule type="cellIs" dxfId="5" priority="1492" operator="greaterThan">
      <formula>200</formula>
    </cfRule>
  </conditionalFormatting>
  <conditionalFormatting sqref="I89">
    <cfRule type="cellIs" dxfId="6" priority="1493" operator="greaterThan">
      <formula>150</formula>
    </cfRule>
  </conditionalFormatting>
  <conditionalFormatting sqref="I90">
    <cfRule type="cellIs" dxfId="4" priority="1494" operator="greaterThan">
      <formula>250</formula>
    </cfRule>
  </conditionalFormatting>
  <conditionalFormatting sqref="I90">
    <cfRule type="cellIs" dxfId="5" priority="1495" operator="greaterThan">
      <formula>200</formula>
    </cfRule>
  </conditionalFormatting>
  <conditionalFormatting sqref="I90">
    <cfRule type="cellIs" dxfId="6" priority="1496" operator="greaterThan">
      <formula>150</formula>
    </cfRule>
  </conditionalFormatting>
  <conditionalFormatting sqref="I91">
    <cfRule type="cellIs" dxfId="4" priority="1497" operator="greaterThan">
      <formula>250</formula>
    </cfRule>
  </conditionalFormatting>
  <conditionalFormatting sqref="I91">
    <cfRule type="cellIs" dxfId="5" priority="1498" operator="greaterThan">
      <formula>200</formula>
    </cfRule>
  </conditionalFormatting>
  <conditionalFormatting sqref="I91">
    <cfRule type="cellIs" dxfId="6" priority="1499" operator="greaterThan">
      <formula>150</formula>
    </cfRule>
  </conditionalFormatting>
  <conditionalFormatting sqref="I92">
    <cfRule type="cellIs" dxfId="4" priority="1500" operator="greaterThan">
      <formula>250</formula>
    </cfRule>
  </conditionalFormatting>
  <conditionalFormatting sqref="I92">
    <cfRule type="cellIs" dxfId="5" priority="1501" operator="greaterThan">
      <formula>200</formula>
    </cfRule>
  </conditionalFormatting>
  <conditionalFormatting sqref="I92">
    <cfRule type="cellIs" dxfId="6" priority="1502" operator="greaterThan">
      <formula>150</formula>
    </cfRule>
  </conditionalFormatting>
  <conditionalFormatting sqref="I93">
    <cfRule type="cellIs" dxfId="4" priority="1503" operator="greaterThan">
      <formula>250</formula>
    </cfRule>
  </conditionalFormatting>
  <conditionalFormatting sqref="I93">
    <cfRule type="cellIs" dxfId="5" priority="1504" operator="greaterThan">
      <formula>200</formula>
    </cfRule>
  </conditionalFormatting>
  <conditionalFormatting sqref="I93">
    <cfRule type="cellIs" dxfId="6" priority="1505" operator="greaterThan">
      <formula>150</formula>
    </cfRule>
  </conditionalFormatting>
  <conditionalFormatting sqref="I94">
    <cfRule type="cellIs" dxfId="4" priority="1506" operator="greaterThan">
      <formula>250</formula>
    </cfRule>
  </conditionalFormatting>
  <conditionalFormatting sqref="I94">
    <cfRule type="cellIs" dxfId="5" priority="1507" operator="greaterThan">
      <formula>200</formula>
    </cfRule>
  </conditionalFormatting>
  <conditionalFormatting sqref="I94">
    <cfRule type="cellIs" dxfId="6" priority="1508" operator="greaterThan">
      <formula>150</formula>
    </cfRule>
  </conditionalFormatting>
  <conditionalFormatting sqref="I95">
    <cfRule type="cellIs" dxfId="4" priority="1509" operator="greaterThan">
      <formula>250</formula>
    </cfRule>
  </conditionalFormatting>
  <conditionalFormatting sqref="I95">
    <cfRule type="cellIs" dxfId="5" priority="1510" operator="greaterThan">
      <formula>200</formula>
    </cfRule>
  </conditionalFormatting>
  <conditionalFormatting sqref="I95">
    <cfRule type="cellIs" dxfId="6" priority="1511" operator="greaterThan">
      <formula>150</formula>
    </cfRule>
  </conditionalFormatting>
  <conditionalFormatting sqref="I96">
    <cfRule type="cellIs" dxfId="4" priority="1512" operator="greaterThan">
      <formula>250</formula>
    </cfRule>
  </conditionalFormatting>
  <conditionalFormatting sqref="I96">
    <cfRule type="cellIs" dxfId="5" priority="1513" operator="greaterThan">
      <formula>200</formula>
    </cfRule>
  </conditionalFormatting>
  <conditionalFormatting sqref="I96">
    <cfRule type="cellIs" dxfId="6" priority="1514" operator="greaterThan">
      <formula>150</formula>
    </cfRule>
  </conditionalFormatting>
  <conditionalFormatting sqref="I97">
    <cfRule type="cellIs" dxfId="4" priority="1515" operator="greaterThan">
      <formula>250</formula>
    </cfRule>
  </conditionalFormatting>
  <conditionalFormatting sqref="I97">
    <cfRule type="cellIs" dxfId="5" priority="1516" operator="greaterThan">
      <formula>200</formula>
    </cfRule>
  </conditionalFormatting>
  <conditionalFormatting sqref="I97">
    <cfRule type="cellIs" dxfId="6" priority="1517" operator="greaterThan">
      <formula>150</formula>
    </cfRule>
  </conditionalFormatting>
  <conditionalFormatting sqref="I98">
    <cfRule type="cellIs" dxfId="4" priority="1518" operator="greaterThan">
      <formula>250</formula>
    </cfRule>
  </conditionalFormatting>
  <conditionalFormatting sqref="I98">
    <cfRule type="cellIs" dxfId="5" priority="1519" operator="greaterThan">
      <formula>200</formula>
    </cfRule>
  </conditionalFormatting>
  <conditionalFormatting sqref="I98">
    <cfRule type="cellIs" dxfId="6" priority="1520" operator="greaterThan">
      <formula>150</formula>
    </cfRule>
  </conditionalFormatting>
  <conditionalFormatting sqref="I99">
    <cfRule type="cellIs" dxfId="4" priority="1521" operator="greaterThan">
      <formula>250</formula>
    </cfRule>
  </conditionalFormatting>
  <conditionalFormatting sqref="I99">
    <cfRule type="cellIs" dxfId="5" priority="1522" operator="greaterThan">
      <formula>200</formula>
    </cfRule>
  </conditionalFormatting>
  <conditionalFormatting sqref="I99">
    <cfRule type="cellIs" dxfId="6" priority="1523" operator="greaterThan">
      <formula>150</formula>
    </cfRule>
  </conditionalFormatting>
  <conditionalFormatting sqref="I100">
    <cfRule type="cellIs" dxfId="4" priority="1524" operator="greaterThan">
      <formula>250</formula>
    </cfRule>
  </conditionalFormatting>
  <conditionalFormatting sqref="I100">
    <cfRule type="cellIs" dxfId="5" priority="1525" operator="greaterThan">
      <formula>200</formula>
    </cfRule>
  </conditionalFormatting>
  <conditionalFormatting sqref="I100">
    <cfRule type="cellIs" dxfId="6" priority="1526" operator="greaterThan">
      <formula>150</formula>
    </cfRule>
  </conditionalFormatting>
  <conditionalFormatting sqref="I101">
    <cfRule type="cellIs" dxfId="4" priority="1527" operator="greaterThan">
      <formula>250</formula>
    </cfRule>
  </conditionalFormatting>
  <conditionalFormatting sqref="I101">
    <cfRule type="cellIs" dxfId="5" priority="1528" operator="greaterThan">
      <formula>200</formula>
    </cfRule>
  </conditionalFormatting>
  <conditionalFormatting sqref="I101">
    <cfRule type="cellIs" dxfId="6" priority="1529" operator="greaterThan">
      <formula>150</formula>
    </cfRule>
  </conditionalFormatting>
  <conditionalFormatting sqref="I102">
    <cfRule type="cellIs" dxfId="4" priority="1530" operator="greaterThan">
      <formula>250</formula>
    </cfRule>
  </conditionalFormatting>
  <conditionalFormatting sqref="I102">
    <cfRule type="cellIs" dxfId="5" priority="1531" operator="greaterThan">
      <formula>200</formula>
    </cfRule>
  </conditionalFormatting>
  <conditionalFormatting sqref="I102">
    <cfRule type="cellIs" dxfId="6" priority="1532" operator="greaterThan">
      <formula>150</formula>
    </cfRule>
  </conditionalFormatting>
  <conditionalFormatting sqref="I103">
    <cfRule type="cellIs" dxfId="4" priority="1533" operator="greaterThan">
      <formula>250</formula>
    </cfRule>
  </conditionalFormatting>
  <conditionalFormatting sqref="I103">
    <cfRule type="cellIs" dxfId="5" priority="1534" operator="greaterThan">
      <formula>200</formula>
    </cfRule>
  </conditionalFormatting>
  <conditionalFormatting sqref="I103">
    <cfRule type="cellIs" dxfId="6" priority="1535" operator="greaterThan">
      <formula>150</formula>
    </cfRule>
  </conditionalFormatting>
  <conditionalFormatting sqref="Z8">
    <cfRule type="cellIs" dxfId="2" priority="1536" operator="greaterThan">
      <formula>0</formula>
    </cfRule>
  </conditionalFormatting>
  <conditionalFormatting sqref="Z9">
    <cfRule type="cellIs" dxfId="2" priority="1537" operator="greaterThan">
      <formula>0</formula>
    </cfRule>
  </conditionalFormatting>
  <conditionalFormatting sqref="Z10">
    <cfRule type="cellIs" dxfId="2" priority="1538" operator="greaterThan">
      <formula>0</formula>
    </cfRule>
  </conditionalFormatting>
  <conditionalFormatting sqref="Z11">
    <cfRule type="cellIs" dxfId="2" priority="1539" operator="greaterThan">
      <formula>0</formula>
    </cfRule>
  </conditionalFormatting>
  <conditionalFormatting sqref="Z12">
    <cfRule type="cellIs" dxfId="2" priority="1540" operator="greaterThan">
      <formula>0</formula>
    </cfRule>
  </conditionalFormatting>
  <conditionalFormatting sqref="Z13">
    <cfRule type="cellIs" dxfId="2" priority="1541" operator="greaterThan">
      <formula>0</formula>
    </cfRule>
  </conditionalFormatting>
  <conditionalFormatting sqref="Z14">
    <cfRule type="cellIs" dxfId="2" priority="1542" operator="greaterThan">
      <formula>0</formula>
    </cfRule>
  </conditionalFormatting>
  <conditionalFormatting sqref="Z15">
    <cfRule type="cellIs" dxfId="2" priority="1543" operator="greaterThan">
      <formula>0</formula>
    </cfRule>
  </conditionalFormatting>
  <conditionalFormatting sqref="Z16">
    <cfRule type="cellIs" dxfId="2" priority="1544" operator="greaterThan">
      <formula>0</formula>
    </cfRule>
  </conditionalFormatting>
  <conditionalFormatting sqref="Z17">
    <cfRule type="cellIs" dxfId="2" priority="1545" operator="greaterThan">
      <formula>0</formula>
    </cfRule>
  </conditionalFormatting>
  <conditionalFormatting sqref="Z18">
    <cfRule type="cellIs" dxfId="2" priority="1546" operator="greaterThan">
      <formula>0</formula>
    </cfRule>
  </conditionalFormatting>
  <conditionalFormatting sqref="Z19">
    <cfRule type="cellIs" dxfId="2" priority="1547" operator="greaterThan">
      <formula>0</formula>
    </cfRule>
  </conditionalFormatting>
  <conditionalFormatting sqref="Z20">
    <cfRule type="cellIs" dxfId="2" priority="1548" operator="greaterThan">
      <formula>0</formula>
    </cfRule>
  </conditionalFormatting>
  <conditionalFormatting sqref="Z21">
    <cfRule type="cellIs" dxfId="2" priority="1549" operator="greaterThan">
      <formula>0</formula>
    </cfRule>
  </conditionalFormatting>
  <conditionalFormatting sqref="Z22">
    <cfRule type="cellIs" dxfId="2" priority="1550" operator="greaterThan">
      <formula>0</formula>
    </cfRule>
  </conditionalFormatting>
  <conditionalFormatting sqref="Z23">
    <cfRule type="cellIs" dxfId="2" priority="1551" operator="greaterThan">
      <formula>0</formula>
    </cfRule>
  </conditionalFormatting>
  <conditionalFormatting sqref="Z24">
    <cfRule type="cellIs" dxfId="2" priority="1552" operator="greaterThan">
      <formula>0</formula>
    </cfRule>
  </conditionalFormatting>
  <conditionalFormatting sqref="Z25">
    <cfRule type="cellIs" dxfId="2" priority="1553" operator="greaterThan">
      <formula>0</formula>
    </cfRule>
  </conditionalFormatting>
  <conditionalFormatting sqref="Z26">
    <cfRule type="cellIs" dxfId="2" priority="1554" operator="greaterThan">
      <formula>0</formula>
    </cfRule>
  </conditionalFormatting>
  <conditionalFormatting sqref="Z27">
    <cfRule type="cellIs" dxfId="2" priority="1555" operator="greaterThan">
      <formula>0</formula>
    </cfRule>
  </conditionalFormatting>
  <conditionalFormatting sqref="Z28">
    <cfRule type="cellIs" dxfId="2" priority="1556" operator="greaterThan">
      <formula>0</formula>
    </cfRule>
  </conditionalFormatting>
  <conditionalFormatting sqref="Z29">
    <cfRule type="cellIs" dxfId="2" priority="1557" operator="greaterThan">
      <formula>0</formula>
    </cfRule>
  </conditionalFormatting>
  <conditionalFormatting sqref="Z30">
    <cfRule type="cellIs" dxfId="2" priority="1558" operator="greaterThan">
      <formula>0</formula>
    </cfRule>
  </conditionalFormatting>
  <conditionalFormatting sqref="Z31">
    <cfRule type="cellIs" dxfId="2" priority="1559" operator="greaterThan">
      <formula>0</formula>
    </cfRule>
  </conditionalFormatting>
  <conditionalFormatting sqref="Z32">
    <cfRule type="cellIs" dxfId="2" priority="1560" operator="greaterThan">
      <formula>0</formula>
    </cfRule>
  </conditionalFormatting>
  <conditionalFormatting sqref="Z33">
    <cfRule type="cellIs" dxfId="2" priority="1561" operator="greaterThan">
      <formula>0</formula>
    </cfRule>
  </conditionalFormatting>
  <conditionalFormatting sqref="Z34">
    <cfRule type="cellIs" dxfId="2" priority="1562" operator="greaterThan">
      <formula>0</formula>
    </cfRule>
  </conditionalFormatting>
  <conditionalFormatting sqref="Z35">
    <cfRule type="cellIs" dxfId="2" priority="1563" operator="greaterThan">
      <formula>0</formula>
    </cfRule>
  </conditionalFormatting>
  <conditionalFormatting sqref="Z36">
    <cfRule type="cellIs" dxfId="2" priority="1564" operator="greaterThan">
      <formula>0</formula>
    </cfRule>
  </conditionalFormatting>
  <conditionalFormatting sqref="Z37">
    <cfRule type="cellIs" dxfId="2" priority="1565" operator="greaterThan">
      <formula>0</formula>
    </cfRule>
  </conditionalFormatting>
  <conditionalFormatting sqref="Z38">
    <cfRule type="cellIs" dxfId="2" priority="1566" operator="greaterThan">
      <formula>0</formula>
    </cfRule>
  </conditionalFormatting>
  <conditionalFormatting sqref="Z39">
    <cfRule type="cellIs" dxfId="2" priority="1567" operator="greaterThan">
      <formula>0</formula>
    </cfRule>
  </conditionalFormatting>
  <conditionalFormatting sqref="Z40">
    <cfRule type="cellIs" dxfId="2" priority="1568" operator="greaterThan">
      <formula>0</formula>
    </cfRule>
  </conditionalFormatting>
  <conditionalFormatting sqref="Z41">
    <cfRule type="cellIs" dxfId="2" priority="1569" operator="greaterThan">
      <formula>0</formula>
    </cfRule>
  </conditionalFormatting>
  <conditionalFormatting sqref="Z42">
    <cfRule type="cellIs" dxfId="2" priority="1570" operator="greaterThan">
      <formula>0</formula>
    </cfRule>
  </conditionalFormatting>
  <conditionalFormatting sqref="Z43">
    <cfRule type="cellIs" dxfId="2" priority="1571" operator="greaterThan">
      <formula>0</formula>
    </cfRule>
  </conditionalFormatting>
  <conditionalFormatting sqref="Z44">
    <cfRule type="cellIs" dxfId="2" priority="1572" operator="greaterThan">
      <formula>0</formula>
    </cfRule>
  </conditionalFormatting>
  <conditionalFormatting sqref="Z45">
    <cfRule type="cellIs" dxfId="2" priority="1573" operator="greaterThan">
      <formula>0</formula>
    </cfRule>
  </conditionalFormatting>
  <conditionalFormatting sqref="Z46">
    <cfRule type="cellIs" dxfId="2" priority="1574" operator="greaterThan">
      <formula>0</formula>
    </cfRule>
  </conditionalFormatting>
  <conditionalFormatting sqref="Z47">
    <cfRule type="cellIs" dxfId="2" priority="1575" operator="greaterThan">
      <formula>0</formula>
    </cfRule>
  </conditionalFormatting>
  <conditionalFormatting sqref="Z48">
    <cfRule type="cellIs" dxfId="2" priority="1576" operator="greaterThan">
      <formula>0</formula>
    </cfRule>
  </conditionalFormatting>
  <conditionalFormatting sqref="Z49">
    <cfRule type="cellIs" dxfId="2" priority="1577" operator="greaterThan">
      <formula>0</formula>
    </cfRule>
  </conditionalFormatting>
  <conditionalFormatting sqref="Z50">
    <cfRule type="cellIs" dxfId="2" priority="1578" operator="greaterThan">
      <formula>0</formula>
    </cfRule>
  </conditionalFormatting>
  <conditionalFormatting sqref="Z51">
    <cfRule type="cellIs" dxfId="2" priority="1579" operator="greaterThan">
      <formula>0</formula>
    </cfRule>
  </conditionalFormatting>
  <conditionalFormatting sqref="Z52">
    <cfRule type="cellIs" dxfId="2" priority="1580" operator="greaterThan">
      <formula>0</formula>
    </cfRule>
  </conditionalFormatting>
  <conditionalFormatting sqref="Z53">
    <cfRule type="cellIs" dxfId="2" priority="1581" operator="greaterThan">
      <formula>0</formula>
    </cfRule>
  </conditionalFormatting>
  <conditionalFormatting sqref="Z54">
    <cfRule type="cellIs" dxfId="2" priority="1582" operator="greaterThan">
      <formula>0</formula>
    </cfRule>
  </conditionalFormatting>
  <conditionalFormatting sqref="Z55">
    <cfRule type="cellIs" dxfId="2" priority="1583" operator="greaterThan">
      <formula>0</formula>
    </cfRule>
  </conditionalFormatting>
  <conditionalFormatting sqref="Z56">
    <cfRule type="cellIs" dxfId="2" priority="1584" operator="greaterThan">
      <formula>0</formula>
    </cfRule>
  </conditionalFormatting>
  <conditionalFormatting sqref="Z57">
    <cfRule type="cellIs" dxfId="2" priority="1585" operator="greaterThan">
      <formula>0</formula>
    </cfRule>
  </conditionalFormatting>
  <conditionalFormatting sqref="Z58">
    <cfRule type="cellIs" dxfId="2" priority="1586" operator="greaterThan">
      <formula>0</formula>
    </cfRule>
  </conditionalFormatting>
  <conditionalFormatting sqref="Z59">
    <cfRule type="cellIs" dxfId="2" priority="1587" operator="greaterThan">
      <formula>0</formula>
    </cfRule>
  </conditionalFormatting>
  <conditionalFormatting sqref="Z60">
    <cfRule type="cellIs" dxfId="2" priority="1588" operator="greaterThan">
      <formula>0</formula>
    </cfRule>
  </conditionalFormatting>
  <conditionalFormatting sqref="Z61">
    <cfRule type="cellIs" dxfId="2" priority="1589" operator="greaterThan">
      <formula>0</formula>
    </cfRule>
  </conditionalFormatting>
  <conditionalFormatting sqref="Z62">
    <cfRule type="cellIs" dxfId="2" priority="1590" operator="greaterThan">
      <formula>0</formula>
    </cfRule>
  </conditionalFormatting>
  <conditionalFormatting sqref="Z63">
    <cfRule type="cellIs" dxfId="2" priority="1591" operator="greaterThan">
      <formula>0</formula>
    </cfRule>
  </conditionalFormatting>
  <conditionalFormatting sqref="Z64">
    <cfRule type="cellIs" dxfId="2" priority="1592" operator="greaterThan">
      <formula>0</formula>
    </cfRule>
  </conditionalFormatting>
  <conditionalFormatting sqref="Z65">
    <cfRule type="cellIs" dxfId="2" priority="1593" operator="greaterThan">
      <formula>0</formula>
    </cfRule>
  </conditionalFormatting>
  <conditionalFormatting sqref="Z66">
    <cfRule type="cellIs" dxfId="2" priority="1594" operator="greaterThan">
      <formula>0</formula>
    </cfRule>
  </conditionalFormatting>
  <conditionalFormatting sqref="Z67">
    <cfRule type="cellIs" dxfId="2" priority="1595" operator="greaterThan">
      <formula>0</formula>
    </cfRule>
  </conditionalFormatting>
  <conditionalFormatting sqref="Z68">
    <cfRule type="cellIs" dxfId="2" priority="1596" operator="greaterThan">
      <formula>0</formula>
    </cfRule>
  </conditionalFormatting>
  <conditionalFormatting sqref="Z69">
    <cfRule type="cellIs" dxfId="2" priority="1597" operator="greaterThan">
      <formula>0</formula>
    </cfRule>
  </conditionalFormatting>
  <conditionalFormatting sqref="Z70">
    <cfRule type="cellIs" dxfId="2" priority="1598" operator="greaterThan">
      <formula>0</formula>
    </cfRule>
  </conditionalFormatting>
  <conditionalFormatting sqref="Z71">
    <cfRule type="cellIs" dxfId="2" priority="1599" operator="greaterThan">
      <formula>0</formula>
    </cfRule>
  </conditionalFormatting>
  <conditionalFormatting sqref="Z72">
    <cfRule type="cellIs" dxfId="2" priority="1600" operator="greaterThan">
      <formula>0</formula>
    </cfRule>
  </conditionalFormatting>
  <conditionalFormatting sqref="Z73">
    <cfRule type="cellIs" dxfId="2" priority="1601" operator="greaterThan">
      <formula>0</formula>
    </cfRule>
  </conditionalFormatting>
  <conditionalFormatting sqref="Z74">
    <cfRule type="cellIs" dxfId="2" priority="1602" operator="greaterThan">
      <formula>0</formula>
    </cfRule>
  </conditionalFormatting>
  <conditionalFormatting sqref="Z75">
    <cfRule type="cellIs" dxfId="2" priority="1603" operator="greaterThan">
      <formula>0</formula>
    </cfRule>
  </conditionalFormatting>
  <conditionalFormatting sqref="Z76">
    <cfRule type="cellIs" dxfId="2" priority="1604" operator="greaterThan">
      <formula>0</formula>
    </cfRule>
  </conditionalFormatting>
  <conditionalFormatting sqref="Z77">
    <cfRule type="cellIs" dxfId="2" priority="1605" operator="greaterThan">
      <formula>0</formula>
    </cfRule>
  </conditionalFormatting>
  <conditionalFormatting sqref="Z78">
    <cfRule type="cellIs" dxfId="2" priority="1606" operator="greaterThan">
      <formula>0</formula>
    </cfRule>
  </conditionalFormatting>
  <conditionalFormatting sqref="Z79">
    <cfRule type="cellIs" dxfId="2" priority="1607" operator="greaterThan">
      <formula>0</formula>
    </cfRule>
  </conditionalFormatting>
  <conditionalFormatting sqref="Z80">
    <cfRule type="cellIs" dxfId="2" priority="1608" operator="greaterThan">
      <formula>0</formula>
    </cfRule>
  </conditionalFormatting>
  <conditionalFormatting sqref="Z81">
    <cfRule type="cellIs" dxfId="2" priority="1609" operator="greaterThan">
      <formula>0</formula>
    </cfRule>
  </conditionalFormatting>
  <conditionalFormatting sqref="Z82">
    <cfRule type="cellIs" dxfId="2" priority="1610" operator="greaterThan">
      <formula>0</formula>
    </cfRule>
  </conditionalFormatting>
  <conditionalFormatting sqref="Z83">
    <cfRule type="cellIs" dxfId="2" priority="1611" operator="greaterThan">
      <formula>0</formula>
    </cfRule>
  </conditionalFormatting>
  <conditionalFormatting sqref="Z84">
    <cfRule type="cellIs" dxfId="2" priority="1612" operator="greaterThan">
      <formula>0</formula>
    </cfRule>
  </conditionalFormatting>
  <conditionalFormatting sqref="Z85">
    <cfRule type="cellIs" dxfId="2" priority="1613" operator="greaterThan">
      <formula>0</formula>
    </cfRule>
  </conditionalFormatting>
  <conditionalFormatting sqref="Z86">
    <cfRule type="cellIs" dxfId="2" priority="1614" operator="greaterThan">
      <formula>0</formula>
    </cfRule>
  </conditionalFormatting>
  <conditionalFormatting sqref="Z87">
    <cfRule type="cellIs" dxfId="2" priority="1615" operator="greaterThan">
      <formula>0</formula>
    </cfRule>
  </conditionalFormatting>
  <conditionalFormatting sqref="Z88">
    <cfRule type="cellIs" dxfId="2" priority="1616" operator="greaterThan">
      <formula>0</formula>
    </cfRule>
  </conditionalFormatting>
  <conditionalFormatting sqref="Z89">
    <cfRule type="cellIs" dxfId="2" priority="1617" operator="greaterThan">
      <formula>0</formula>
    </cfRule>
  </conditionalFormatting>
  <conditionalFormatting sqref="Z90">
    <cfRule type="cellIs" dxfId="2" priority="1618" operator="greaterThan">
      <formula>0</formula>
    </cfRule>
  </conditionalFormatting>
  <conditionalFormatting sqref="Z91">
    <cfRule type="cellIs" dxfId="2" priority="1619" operator="greaterThan">
      <formula>0</formula>
    </cfRule>
  </conditionalFormatting>
  <conditionalFormatting sqref="Z92">
    <cfRule type="cellIs" dxfId="2" priority="1620" operator="greaterThan">
      <formula>0</formula>
    </cfRule>
  </conditionalFormatting>
  <conditionalFormatting sqref="Z93">
    <cfRule type="cellIs" dxfId="2" priority="1621" operator="greaterThan">
      <formula>0</formula>
    </cfRule>
  </conditionalFormatting>
  <conditionalFormatting sqref="Z94">
    <cfRule type="cellIs" dxfId="2" priority="1622" operator="greaterThan">
      <formula>0</formula>
    </cfRule>
  </conditionalFormatting>
  <conditionalFormatting sqref="Z95">
    <cfRule type="cellIs" dxfId="2" priority="1623" operator="greaterThan">
      <formula>0</formula>
    </cfRule>
  </conditionalFormatting>
  <conditionalFormatting sqref="Z96">
    <cfRule type="cellIs" dxfId="2" priority="1624" operator="greaterThan">
      <formula>0</formula>
    </cfRule>
  </conditionalFormatting>
  <conditionalFormatting sqref="Z97">
    <cfRule type="cellIs" dxfId="2" priority="1625" operator="greaterThan">
      <formula>0</formula>
    </cfRule>
  </conditionalFormatting>
  <conditionalFormatting sqref="Z98">
    <cfRule type="cellIs" dxfId="2" priority="1626" operator="greaterThan">
      <formula>0</formula>
    </cfRule>
  </conditionalFormatting>
  <conditionalFormatting sqref="Z99">
    <cfRule type="cellIs" dxfId="2" priority="1627" operator="greaterThan">
      <formula>0</formula>
    </cfRule>
  </conditionalFormatting>
  <conditionalFormatting sqref="Z100">
    <cfRule type="cellIs" dxfId="2" priority="1628" operator="greaterThan">
      <formula>0</formula>
    </cfRule>
  </conditionalFormatting>
  <conditionalFormatting sqref="Z101">
    <cfRule type="cellIs" dxfId="2" priority="1629" operator="greaterThan">
      <formula>0</formula>
    </cfRule>
  </conditionalFormatting>
  <conditionalFormatting sqref="Z102">
    <cfRule type="cellIs" dxfId="2" priority="1630" operator="greaterThan">
      <formula>0</formula>
    </cfRule>
  </conditionalFormatting>
  <conditionalFormatting sqref="Z103">
    <cfRule type="cellIs" dxfId="2" priority="1631" operator="greaterThan">
      <formula>0</formula>
    </cfRule>
  </conditionalFormatting>
  <conditionalFormatting sqref="C8">
    <cfRule type="cellIs" dxfId="7" priority="1632" operator="lessThan">
      <formula>49.85</formula>
    </cfRule>
  </conditionalFormatting>
  <conditionalFormatting sqref="C8">
    <cfRule type="cellIs" dxfId="8" priority="1633" operator="greaterThan">
      <formula>50.05</formula>
    </cfRule>
  </conditionalFormatting>
  <conditionalFormatting sqref="C9">
    <cfRule type="cellIs" dxfId="7" priority="1634" operator="lessThan">
      <formula>49.85</formula>
    </cfRule>
  </conditionalFormatting>
  <conditionalFormatting sqref="C9">
    <cfRule type="cellIs" dxfId="8" priority="1635" operator="greaterThan">
      <formula>50.05</formula>
    </cfRule>
  </conditionalFormatting>
  <conditionalFormatting sqref="C10">
    <cfRule type="cellIs" dxfId="7" priority="1636" operator="lessThan">
      <formula>49.85</formula>
    </cfRule>
  </conditionalFormatting>
  <conditionalFormatting sqref="C10">
    <cfRule type="cellIs" dxfId="8" priority="1637" operator="greaterThan">
      <formula>50.05</formula>
    </cfRule>
  </conditionalFormatting>
  <conditionalFormatting sqref="C11">
    <cfRule type="cellIs" dxfId="7" priority="1638" operator="lessThan">
      <formula>49.85</formula>
    </cfRule>
  </conditionalFormatting>
  <conditionalFormatting sqref="C11">
    <cfRule type="cellIs" dxfId="8" priority="1639" operator="greaterThan">
      <formula>50.05</formula>
    </cfRule>
  </conditionalFormatting>
  <conditionalFormatting sqref="C12">
    <cfRule type="cellIs" dxfId="7" priority="1640" operator="lessThan">
      <formula>49.85</formula>
    </cfRule>
  </conditionalFormatting>
  <conditionalFormatting sqref="C12">
    <cfRule type="cellIs" dxfId="8" priority="1641" operator="greaterThan">
      <formula>50.05</formula>
    </cfRule>
  </conditionalFormatting>
  <conditionalFormatting sqref="C13">
    <cfRule type="cellIs" dxfId="7" priority="1642" operator="lessThan">
      <formula>49.85</formula>
    </cfRule>
  </conditionalFormatting>
  <conditionalFormatting sqref="C13">
    <cfRule type="cellIs" dxfId="8" priority="1643" operator="greaterThan">
      <formula>50.05</formula>
    </cfRule>
  </conditionalFormatting>
  <conditionalFormatting sqref="C14">
    <cfRule type="cellIs" dxfId="7" priority="1644" operator="lessThan">
      <formula>49.85</formula>
    </cfRule>
  </conditionalFormatting>
  <conditionalFormatting sqref="C14">
    <cfRule type="cellIs" dxfId="8" priority="1645" operator="greaterThan">
      <formula>50.05</formula>
    </cfRule>
  </conditionalFormatting>
  <conditionalFormatting sqref="C15">
    <cfRule type="cellIs" dxfId="7" priority="1646" operator="lessThan">
      <formula>49.85</formula>
    </cfRule>
  </conditionalFormatting>
  <conditionalFormatting sqref="C15">
    <cfRule type="cellIs" dxfId="8" priority="1647" operator="greaterThan">
      <formula>50.05</formula>
    </cfRule>
  </conditionalFormatting>
  <conditionalFormatting sqref="C16">
    <cfRule type="cellIs" dxfId="7" priority="1648" operator="lessThan">
      <formula>49.85</formula>
    </cfRule>
  </conditionalFormatting>
  <conditionalFormatting sqref="C16">
    <cfRule type="cellIs" dxfId="8" priority="1649" operator="greaterThan">
      <formula>50.05</formula>
    </cfRule>
  </conditionalFormatting>
  <conditionalFormatting sqref="C17">
    <cfRule type="cellIs" dxfId="7" priority="1650" operator="lessThan">
      <formula>49.85</formula>
    </cfRule>
  </conditionalFormatting>
  <conditionalFormatting sqref="C17">
    <cfRule type="cellIs" dxfId="8" priority="1651" operator="greaterThan">
      <formula>50.05</formula>
    </cfRule>
  </conditionalFormatting>
  <conditionalFormatting sqref="C18">
    <cfRule type="cellIs" dxfId="7" priority="1652" operator="lessThan">
      <formula>49.85</formula>
    </cfRule>
  </conditionalFormatting>
  <conditionalFormatting sqref="C18">
    <cfRule type="cellIs" dxfId="8" priority="1653" operator="greaterThan">
      <formula>50.05</formula>
    </cfRule>
  </conditionalFormatting>
  <conditionalFormatting sqref="C19">
    <cfRule type="cellIs" dxfId="7" priority="1654" operator="lessThan">
      <formula>49.85</formula>
    </cfRule>
  </conditionalFormatting>
  <conditionalFormatting sqref="C19">
    <cfRule type="cellIs" dxfId="8" priority="1655" operator="greaterThan">
      <formula>50.05</formula>
    </cfRule>
  </conditionalFormatting>
  <conditionalFormatting sqref="C20">
    <cfRule type="cellIs" dxfId="7" priority="1656" operator="lessThan">
      <formula>49.85</formula>
    </cfRule>
  </conditionalFormatting>
  <conditionalFormatting sqref="C20">
    <cfRule type="cellIs" dxfId="8" priority="1657" operator="greaterThan">
      <formula>50.05</formula>
    </cfRule>
  </conditionalFormatting>
  <conditionalFormatting sqref="C21">
    <cfRule type="cellIs" dxfId="7" priority="1658" operator="lessThan">
      <formula>49.85</formula>
    </cfRule>
  </conditionalFormatting>
  <conditionalFormatting sqref="C21">
    <cfRule type="cellIs" dxfId="8" priority="1659" operator="greaterThan">
      <formula>50.05</formula>
    </cfRule>
  </conditionalFormatting>
  <conditionalFormatting sqref="C22">
    <cfRule type="cellIs" dxfId="7" priority="1660" operator="lessThan">
      <formula>49.85</formula>
    </cfRule>
  </conditionalFormatting>
  <conditionalFormatting sqref="C22">
    <cfRule type="cellIs" dxfId="8" priority="1661" operator="greaterThan">
      <formula>50.05</formula>
    </cfRule>
  </conditionalFormatting>
  <conditionalFormatting sqref="C23">
    <cfRule type="cellIs" dxfId="7" priority="1662" operator="lessThan">
      <formula>49.85</formula>
    </cfRule>
  </conditionalFormatting>
  <conditionalFormatting sqref="C23">
    <cfRule type="cellIs" dxfId="8" priority="1663" operator="greaterThan">
      <formula>50.05</formula>
    </cfRule>
  </conditionalFormatting>
  <conditionalFormatting sqref="C24">
    <cfRule type="cellIs" dxfId="7" priority="1664" operator="lessThan">
      <formula>49.85</formula>
    </cfRule>
  </conditionalFormatting>
  <conditionalFormatting sqref="C24">
    <cfRule type="cellIs" dxfId="8" priority="1665" operator="greaterThan">
      <formula>50.05</formula>
    </cfRule>
  </conditionalFormatting>
  <conditionalFormatting sqref="C25">
    <cfRule type="cellIs" dxfId="7" priority="1666" operator="lessThan">
      <formula>49.85</formula>
    </cfRule>
  </conditionalFormatting>
  <conditionalFormatting sqref="C25">
    <cfRule type="cellIs" dxfId="8" priority="1667" operator="greaterThan">
      <formula>50.05</formula>
    </cfRule>
  </conditionalFormatting>
  <conditionalFormatting sqref="C26">
    <cfRule type="cellIs" dxfId="7" priority="1668" operator="lessThan">
      <formula>49.85</formula>
    </cfRule>
  </conditionalFormatting>
  <conditionalFormatting sqref="C26">
    <cfRule type="cellIs" dxfId="8" priority="1669" operator="greaterThan">
      <formula>50.05</formula>
    </cfRule>
  </conditionalFormatting>
  <conditionalFormatting sqref="C27">
    <cfRule type="cellIs" dxfId="7" priority="1670" operator="lessThan">
      <formula>49.85</formula>
    </cfRule>
  </conditionalFormatting>
  <conditionalFormatting sqref="C27">
    <cfRule type="cellIs" dxfId="8" priority="1671" operator="greaterThan">
      <formula>50.05</formula>
    </cfRule>
  </conditionalFormatting>
  <conditionalFormatting sqref="C28">
    <cfRule type="cellIs" dxfId="7" priority="1672" operator="lessThan">
      <formula>49.85</formula>
    </cfRule>
  </conditionalFormatting>
  <conditionalFormatting sqref="C28">
    <cfRule type="cellIs" dxfId="8" priority="1673" operator="greaterThan">
      <formula>50.05</formula>
    </cfRule>
  </conditionalFormatting>
  <conditionalFormatting sqref="C29">
    <cfRule type="cellIs" dxfId="7" priority="1674" operator="lessThan">
      <formula>49.85</formula>
    </cfRule>
  </conditionalFormatting>
  <conditionalFormatting sqref="C29">
    <cfRule type="cellIs" dxfId="8" priority="1675" operator="greaterThan">
      <formula>50.05</formula>
    </cfRule>
  </conditionalFormatting>
  <conditionalFormatting sqref="C30">
    <cfRule type="cellIs" dxfId="7" priority="1676" operator="lessThan">
      <formula>49.85</formula>
    </cfRule>
  </conditionalFormatting>
  <conditionalFormatting sqref="C30">
    <cfRule type="cellIs" dxfId="8" priority="1677" operator="greaterThan">
      <formula>50.05</formula>
    </cfRule>
  </conditionalFormatting>
  <conditionalFormatting sqref="C31">
    <cfRule type="cellIs" dxfId="7" priority="1678" operator="lessThan">
      <formula>49.85</formula>
    </cfRule>
  </conditionalFormatting>
  <conditionalFormatting sqref="C31">
    <cfRule type="cellIs" dxfId="8" priority="1679" operator="greaterThan">
      <formula>50.05</formula>
    </cfRule>
  </conditionalFormatting>
  <conditionalFormatting sqref="C32">
    <cfRule type="cellIs" dxfId="7" priority="1680" operator="lessThan">
      <formula>49.85</formula>
    </cfRule>
  </conditionalFormatting>
  <conditionalFormatting sqref="C32">
    <cfRule type="cellIs" dxfId="8" priority="1681" operator="greaterThan">
      <formula>50.05</formula>
    </cfRule>
  </conditionalFormatting>
  <conditionalFormatting sqref="C33">
    <cfRule type="cellIs" dxfId="7" priority="1682" operator="lessThan">
      <formula>49.85</formula>
    </cfRule>
  </conditionalFormatting>
  <conditionalFormatting sqref="C33">
    <cfRule type="cellIs" dxfId="8" priority="1683" operator="greaterThan">
      <formula>50.05</formula>
    </cfRule>
  </conditionalFormatting>
  <conditionalFormatting sqref="C34">
    <cfRule type="cellIs" dxfId="7" priority="1684" operator="lessThan">
      <formula>49.85</formula>
    </cfRule>
  </conditionalFormatting>
  <conditionalFormatting sqref="C34">
    <cfRule type="cellIs" dxfId="8" priority="1685" operator="greaterThan">
      <formula>50.05</formula>
    </cfRule>
  </conditionalFormatting>
  <conditionalFormatting sqref="C35">
    <cfRule type="cellIs" dxfId="7" priority="1686" operator="lessThan">
      <formula>49.85</formula>
    </cfRule>
  </conditionalFormatting>
  <conditionalFormatting sqref="C35">
    <cfRule type="cellIs" dxfId="8" priority="1687" operator="greaterThan">
      <formula>50.05</formula>
    </cfRule>
  </conditionalFormatting>
  <conditionalFormatting sqref="C36">
    <cfRule type="cellIs" dxfId="7" priority="1688" operator="lessThan">
      <formula>49.85</formula>
    </cfRule>
  </conditionalFormatting>
  <conditionalFormatting sqref="C36">
    <cfRule type="cellIs" dxfId="8" priority="1689" operator="greaterThan">
      <formula>50.05</formula>
    </cfRule>
  </conditionalFormatting>
  <conditionalFormatting sqref="C37">
    <cfRule type="cellIs" dxfId="7" priority="1690" operator="lessThan">
      <formula>49.85</formula>
    </cfRule>
  </conditionalFormatting>
  <conditionalFormatting sqref="C37">
    <cfRule type="cellIs" dxfId="8" priority="1691" operator="greaterThan">
      <formula>50.05</formula>
    </cfRule>
  </conditionalFormatting>
  <conditionalFormatting sqref="C38">
    <cfRule type="cellIs" dxfId="7" priority="1692" operator="lessThan">
      <formula>49.85</formula>
    </cfRule>
  </conditionalFormatting>
  <conditionalFormatting sqref="C38">
    <cfRule type="cellIs" dxfId="8" priority="1693" operator="greaterThan">
      <formula>50.05</formula>
    </cfRule>
  </conditionalFormatting>
  <conditionalFormatting sqref="C39">
    <cfRule type="cellIs" dxfId="7" priority="1694" operator="lessThan">
      <formula>49.85</formula>
    </cfRule>
  </conditionalFormatting>
  <conditionalFormatting sqref="C39">
    <cfRule type="cellIs" dxfId="8" priority="1695" operator="greaterThan">
      <formula>50.05</formula>
    </cfRule>
  </conditionalFormatting>
  <conditionalFormatting sqref="C40">
    <cfRule type="cellIs" dxfId="7" priority="1696" operator="lessThan">
      <formula>49.85</formula>
    </cfRule>
  </conditionalFormatting>
  <conditionalFormatting sqref="C40">
    <cfRule type="cellIs" dxfId="8" priority="1697" operator="greaterThan">
      <formula>50.05</formula>
    </cfRule>
  </conditionalFormatting>
  <conditionalFormatting sqref="C41">
    <cfRule type="cellIs" dxfId="7" priority="1698" operator="lessThan">
      <formula>49.85</formula>
    </cfRule>
  </conditionalFormatting>
  <conditionalFormatting sqref="C41">
    <cfRule type="cellIs" dxfId="8" priority="1699" operator="greaterThan">
      <formula>50.05</formula>
    </cfRule>
  </conditionalFormatting>
  <conditionalFormatting sqref="C42">
    <cfRule type="cellIs" dxfId="7" priority="1700" operator="lessThan">
      <formula>49.85</formula>
    </cfRule>
  </conditionalFormatting>
  <conditionalFormatting sqref="C42">
    <cfRule type="cellIs" dxfId="8" priority="1701" operator="greaterThan">
      <formula>50.05</formula>
    </cfRule>
  </conditionalFormatting>
  <conditionalFormatting sqref="C43">
    <cfRule type="cellIs" dxfId="7" priority="1702" operator="lessThan">
      <formula>49.85</formula>
    </cfRule>
  </conditionalFormatting>
  <conditionalFormatting sqref="C43">
    <cfRule type="cellIs" dxfId="8" priority="1703" operator="greaterThan">
      <formula>50.05</formula>
    </cfRule>
  </conditionalFormatting>
  <conditionalFormatting sqref="C44">
    <cfRule type="cellIs" dxfId="7" priority="1704" operator="lessThan">
      <formula>49.85</formula>
    </cfRule>
  </conditionalFormatting>
  <conditionalFormatting sqref="C44">
    <cfRule type="cellIs" dxfId="8" priority="1705" operator="greaterThan">
      <formula>50.05</formula>
    </cfRule>
  </conditionalFormatting>
  <conditionalFormatting sqref="C45">
    <cfRule type="cellIs" dxfId="7" priority="1706" operator="lessThan">
      <formula>49.85</formula>
    </cfRule>
  </conditionalFormatting>
  <conditionalFormatting sqref="C45">
    <cfRule type="cellIs" dxfId="8" priority="1707" operator="greaterThan">
      <formula>50.05</formula>
    </cfRule>
  </conditionalFormatting>
  <conditionalFormatting sqref="C46">
    <cfRule type="cellIs" dxfId="7" priority="1708" operator="lessThan">
      <formula>49.85</formula>
    </cfRule>
  </conditionalFormatting>
  <conditionalFormatting sqref="C46">
    <cfRule type="cellIs" dxfId="8" priority="1709" operator="greaterThan">
      <formula>50.05</formula>
    </cfRule>
  </conditionalFormatting>
  <conditionalFormatting sqref="C47">
    <cfRule type="cellIs" dxfId="7" priority="1710" operator="lessThan">
      <formula>49.85</formula>
    </cfRule>
  </conditionalFormatting>
  <conditionalFormatting sqref="C47">
    <cfRule type="cellIs" dxfId="8" priority="1711" operator="greaterThan">
      <formula>50.05</formula>
    </cfRule>
  </conditionalFormatting>
  <conditionalFormatting sqref="C48">
    <cfRule type="cellIs" dxfId="7" priority="1712" operator="lessThan">
      <formula>49.85</formula>
    </cfRule>
  </conditionalFormatting>
  <conditionalFormatting sqref="C48">
    <cfRule type="cellIs" dxfId="8" priority="1713" operator="greaterThan">
      <formula>50.05</formula>
    </cfRule>
  </conditionalFormatting>
  <conditionalFormatting sqref="C49">
    <cfRule type="cellIs" dxfId="7" priority="1714" operator="lessThan">
      <formula>49.85</formula>
    </cfRule>
  </conditionalFormatting>
  <conditionalFormatting sqref="C49">
    <cfRule type="cellIs" dxfId="8" priority="1715" operator="greaterThan">
      <formula>50.05</formula>
    </cfRule>
  </conditionalFormatting>
  <conditionalFormatting sqref="C50">
    <cfRule type="cellIs" dxfId="7" priority="1716" operator="lessThan">
      <formula>49.85</formula>
    </cfRule>
  </conditionalFormatting>
  <conditionalFormatting sqref="C50">
    <cfRule type="cellIs" dxfId="8" priority="1717" operator="greaterThan">
      <formula>50.05</formula>
    </cfRule>
  </conditionalFormatting>
  <conditionalFormatting sqref="C51">
    <cfRule type="cellIs" dxfId="7" priority="1718" operator="lessThan">
      <formula>49.85</formula>
    </cfRule>
  </conditionalFormatting>
  <conditionalFormatting sqref="C51">
    <cfRule type="cellIs" dxfId="8" priority="1719" operator="greaterThan">
      <formula>50.05</formula>
    </cfRule>
  </conditionalFormatting>
  <conditionalFormatting sqref="C52">
    <cfRule type="cellIs" dxfId="7" priority="1720" operator="lessThan">
      <formula>49.85</formula>
    </cfRule>
  </conditionalFormatting>
  <conditionalFormatting sqref="C52">
    <cfRule type="cellIs" dxfId="8" priority="1721" operator="greaterThan">
      <formula>50.05</formula>
    </cfRule>
  </conditionalFormatting>
  <conditionalFormatting sqref="C53">
    <cfRule type="cellIs" dxfId="7" priority="1722" operator="lessThan">
      <formula>49.85</formula>
    </cfRule>
  </conditionalFormatting>
  <conditionalFormatting sqref="C53">
    <cfRule type="cellIs" dxfId="8" priority="1723" operator="greaterThan">
      <formula>50.05</formula>
    </cfRule>
  </conditionalFormatting>
  <conditionalFormatting sqref="C54">
    <cfRule type="cellIs" dxfId="7" priority="1724" operator="lessThan">
      <formula>49.85</formula>
    </cfRule>
  </conditionalFormatting>
  <conditionalFormatting sqref="C54">
    <cfRule type="cellIs" dxfId="8" priority="1725" operator="greaterThan">
      <formula>50.05</formula>
    </cfRule>
  </conditionalFormatting>
  <conditionalFormatting sqref="C55">
    <cfRule type="cellIs" dxfId="7" priority="1726" operator="lessThan">
      <formula>49.85</formula>
    </cfRule>
  </conditionalFormatting>
  <conditionalFormatting sqref="C55">
    <cfRule type="cellIs" dxfId="8" priority="1727" operator="greaterThan">
      <formula>50.05</formula>
    </cfRule>
  </conditionalFormatting>
  <conditionalFormatting sqref="C56">
    <cfRule type="cellIs" dxfId="7" priority="1728" operator="lessThan">
      <formula>49.85</formula>
    </cfRule>
  </conditionalFormatting>
  <conditionalFormatting sqref="C56">
    <cfRule type="cellIs" dxfId="8" priority="1729" operator="greaterThan">
      <formula>50.05</formula>
    </cfRule>
  </conditionalFormatting>
  <conditionalFormatting sqref="C57">
    <cfRule type="cellIs" dxfId="7" priority="1730" operator="lessThan">
      <formula>49.85</formula>
    </cfRule>
  </conditionalFormatting>
  <conditionalFormatting sqref="C57">
    <cfRule type="cellIs" dxfId="8" priority="1731" operator="greaterThan">
      <formula>50.05</formula>
    </cfRule>
  </conditionalFormatting>
  <conditionalFormatting sqref="C58">
    <cfRule type="cellIs" dxfId="7" priority="1732" operator="lessThan">
      <formula>49.85</formula>
    </cfRule>
  </conditionalFormatting>
  <conditionalFormatting sqref="C58">
    <cfRule type="cellIs" dxfId="8" priority="1733" operator="greaterThan">
      <formula>50.05</formula>
    </cfRule>
  </conditionalFormatting>
  <conditionalFormatting sqref="C59">
    <cfRule type="cellIs" dxfId="7" priority="1734" operator="lessThan">
      <formula>49.85</formula>
    </cfRule>
  </conditionalFormatting>
  <conditionalFormatting sqref="C59">
    <cfRule type="cellIs" dxfId="8" priority="1735" operator="greaterThan">
      <formula>50.05</formula>
    </cfRule>
  </conditionalFormatting>
  <conditionalFormatting sqref="C60">
    <cfRule type="cellIs" dxfId="7" priority="1736" operator="lessThan">
      <formula>49.85</formula>
    </cfRule>
  </conditionalFormatting>
  <conditionalFormatting sqref="C60">
    <cfRule type="cellIs" dxfId="8" priority="1737" operator="greaterThan">
      <formula>50.05</formula>
    </cfRule>
  </conditionalFormatting>
  <conditionalFormatting sqref="C61">
    <cfRule type="cellIs" dxfId="7" priority="1738" operator="lessThan">
      <formula>49.85</formula>
    </cfRule>
  </conditionalFormatting>
  <conditionalFormatting sqref="C61">
    <cfRule type="cellIs" dxfId="8" priority="1739" operator="greaterThan">
      <formula>50.05</formula>
    </cfRule>
  </conditionalFormatting>
  <conditionalFormatting sqref="C62">
    <cfRule type="cellIs" dxfId="7" priority="1740" operator="lessThan">
      <formula>49.85</formula>
    </cfRule>
  </conditionalFormatting>
  <conditionalFormatting sqref="C62">
    <cfRule type="cellIs" dxfId="8" priority="1741" operator="greaterThan">
      <formula>50.05</formula>
    </cfRule>
  </conditionalFormatting>
  <conditionalFormatting sqref="C63">
    <cfRule type="cellIs" dxfId="7" priority="1742" operator="lessThan">
      <formula>49.85</formula>
    </cfRule>
  </conditionalFormatting>
  <conditionalFormatting sqref="C63">
    <cfRule type="cellIs" dxfId="8" priority="1743" operator="greaterThan">
      <formula>50.05</formula>
    </cfRule>
  </conditionalFormatting>
  <conditionalFormatting sqref="C64">
    <cfRule type="cellIs" dxfId="7" priority="1744" operator="lessThan">
      <formula>49.85</formula>
    </cfRule>
  </conditionalFormatting>
  <conditionalFormatting sqref="C64">
    <cfRule type="cellIs" dxfId="8" priority="1745" operator="greaterThan">
      <formula>50.05</formula>
    </cfRule>
  </conditionalFormatting>
  <conditionalFormatting sqref="C65">
    <cfRule type="cellIs" dxfId="7" priority="1746" operator="lessThan">
      <formula>49.85</formula>
    </cfRule>
  </conditionalFormatting>
  <conditionalFormatting sqref="C65">
    <cfRule type="cellIs" dxfId="8" priority="1747" operator="greaterThan">
      <formula>50.05</formula>
    </cfRule>
  </conditionalFormatting>
  <conditionalFormatting sqref="C66">
    <cfRule type="cellIs" dxfId="7" priority="1748" operator="lessThan">
      <formula>49.85</formula>
    </cfRule>
  </conditionalFormatting>
  <conditionalFormatting sqref="C66">
    <cfRule type="cellIs" dxfId="8" priority="1749" operator="greaterThan">
      <formula>50.05</formula>
    </cfRule>
  </conditionalFormatting>
  <conditionalFormatting sqref="C67">
    <cfRule type="cellIs" dxfId="7" priority="1750" operator="lessThan">
      <formula>49.85</formula>
    </cfRule>
  </conditionalFormatting>
  <conditionalFormatting sqref="C67">
    <cfRule type="cellIs" dxfId="8" priority="1751" operator="greaterThan">
      <formula>50.05</formula>
    </cfRule>
  </conditionalFormatting>
  <conditionalFormatting sqref="C68">
    <cfRule type="cellIs" dxfId="7" priority="1752" operator="lessThan">
      <formula>49.85</formula>
    </cfRule>
  </conditionalFormatting>
  <conditionalFormatting sqref="C68">
    <cfRule type="cellIs" dxfId="8" priority="1753" operator="greaterThan">
      <formula>50.05</formula>
    </cfRule>
  </conditionalFormatting>
  <conditionalFormatting sqref="C69">
    <cfRule type="cellIs" dxfId="7" priority="1754" operator="lessThan">
      <formula>49.85</formula>
    </cfRule>
  </conditionalFormatting>
  <conditionalFormatting sqref="C69">
    <cfRule type="cellIs" dxfId="8" priority="1755" operator="greaterThan">
      <formula>50.05</formula>
    </cfRule>
  </conditionalFormatting>
  <conditionalFormatting sqref="C70">
    <cfRule type="cellIs" dxfId="7" priority="1756" operator="lessThan">
      <formula>49.85</formula>
    </cfRule>
  </conditionalFormatting>
  <conditionalFormatting sqref="C70">
    <cfRule type="cellIs" dxfId="8" priority="1757" operator="greaterThan">
      <formula>50.05</formula>
    </cfRule>
  </conditionalFormatting>
  <conditionalFormatting sqref="C71">
    <cfRule type="cellIs" dxfId="7" priority="1758" operator="lessThan">
      <formula>49.85</formula>
    </cfRule>
  </conditionalFormatting>
  <conditionalFormatting sqref="C71">
    <cfRule type="cellIs" dxfId="8" priority="1759" operator="greaterThan">
      <formula>50.05</formula>
    </cfRule>
  </conditionalFormatting>
  <conditionalFormatting sqref="C72">
    <cfRule type="cellIs" dxfId="7" priority="1760" operator="lessThan">
      <formula>49.85</formula>
    </cfRule>
  </conditionalFormatting>
  <conditionalFormatting sqref="C72">
    <cfRule type="cellIs" dxfId="8" priority="1761" operator="greaterThan">
      <formula>50.05</formula>
    </cfRule>
  </conditionalFormatting>
  <conditionalFormatting sqref="C73">
    <cfRule type="cellIs" dxfId="7" priority="1762" operator="lessThan">
      <formula>49.85</formula>
    </cfRule>
  </conditionalFormatting>
  <conditionalFormatting sqref="C73">
    <cfRule type="cellIs" dxfId="8" priority="1763" operator="greaterThan">
      <formula>50.05</formula>
    </cfRule>
  </conditionalFormatting>
  <conditionalFormatting sqref="C74">
    <cfRule type="cellIs" dxfId="7" priority="1764" operator="lessThan">
      <formula>49.85</formula>
    </cfRule>
  </conditionalFormatting>
  <conditionalFormatting sqref="C74">
    <cfRule type="cellIs" dxfId="8" priority="1765" operator="greaterThan">
      <formula>50.05</formula>
    </cfRule>
  </conditionalFormatting>
  <conditionalFormatting sqref="C75">
    <cfRule type="cellIs" dxfId="7" priority="1766" operator="lessThan">
      <formula>49.85</formula>
    </cfRule>
  </conditionalFormatting>
  <conditionalFormatting sqref="C75">
    <cfRule type="cellIs" dxfId="8" priority="1767" operator="greaterThan">
      <formula>50.05</formula>
    </cfRule>
  </conditionalFormatting>
  <conditionalFormatting sqref="C76">
    <cfRule type="cellIs" dxfId="7" priority="1768" operator="lessThan">
      <formula>49.85</formula>
    </cfRule>
  </conditionalFormatting>
  <conditionalFormatting sqref="C76">
    <cfRule type="cellIs" dxfId="8" priority="1769" operator="greaterThan">
      <formula>50.05</formula>
    </cfRule>
  </conditionalFormatting>
  <conditionalFormatting sqref="C77">
    <cfRule type="cellIs" dxfId="7" priority="1770" operator="lessThan">
      <formula>49.85</formula>
    </cfRule>
  </conditionalFormatting>
  <conditionalFormatting sqref="C77">
    <cfRule type="cellIs" dxfId="8" priority="1771" operator="greaterThan">
      <formula>50.05</formula>
    </cfRule>
  </conditionalFormatting>
  <conditionalFormatting sqref="C78">
    <cfRule type="cellIs" dxfId="7" priority="1772" operator="lessThan">
      <formula>49.85</formula>
    </cfRule>
  </conditionalFormatting>
  <conditionalFormatting sqref="C78">
    <cfRule type="cellIs" dxfId="8" priority="1773" operator="greaterThan">
      <formula>50.05</formula>
    </cfRule>
  </conditionalFormatting>
  <conditionalFormatting sqref="C79">
    <cfRule type="cellIs" dxfId="7" priority="1774" operator="lessThan">
      <formula>49.85</formula>
    </cfRule>
  </conditionalFormatting>
  <conditionalFormatting sqref="C79">
    <cfRule type="cellIs" dxfId="8" priority="1775" operator="greaterThan">
      <formula>50.05</formula>
    </cfRule>
  </conditionalFormatting>
  <conditionalFormatting sqref="C80">
    <cfRule type="cellIs" dxfId="7" priority="1776" operator="lessThan">
      <formula>49.85</formula>
    </cfRule>
  </conditionalFormatting>
  <conditionalFormatting sqref="C80">
    <cfRule type="cellIs" dxfId="8" priority="1777" operator="greaterThan">
      <formula>50.05</formula>
    </cfRule>
  </conditionalFormatting>
  <conditionalFormatting sqref="C81">
    <cfRule type="cellIs" dxfId="7" priority="1778" operator="lessThan">
      <formula>49.85</formula>
    </cfRule>
  </conditionalFormatting>
  <conditionalFormatting sqref="C81">
    <cfRule type="cellIs" dxfId="8" priority="1779" operator="greaterThan">
      <formula>50.05</formula>
    </cfRule>
  </conditionalFormatting>
  <conditionalFormatting sqref="C82">
    <cfRule type="cellIs" dxfId="7" priority="1780" operator="lessThan">
      <formula>49.85</formula>
    </cfRule>
  </conditionalFormatting>
  <conditionalFormatting sqref="C82">
    <cfRule type="cellIs" dxfId="8" priority="1781" operator="greaterThan">
      <formula>50.05</formula>
    </cfRule>
  </conditionalFormatting>
  <conditionalFormatting sqref="C83">
    <cfRule type="cellIs" dxfId="7" priority="1782" operator="lessThan">
      <formula>49.85</formula>
    </cfRule>
  </conditionalFormatting>
  <conditionalFormatting sqref="C83">
    <cfRule type="cellIs" dxfId="8" priority="1783" operator="greaterThan">
      <formula>50.05</formula>
    </cfRule>
  </conditionalFormatting>
  <conditionalFormatting sqref="C84">
    <cfRule type="cellIs" dxfId="7" priority="1784" operator="lessThan">
      <formula>49.85</formula>
    </cfRule>
  </conditionalFormatting>
  <conditionalFormatting sqref="C84">
    <cfRule type="cellIs" dxfId="8" priority="1785" operator="greaterThan">
      <formula>50.05</formula>
    </cfRule>
  </conditionalFormatting>
  <conditionalFormatting sqref="C85">
    <cfRule type="cellIs" dxfId="7" priority="1786" operator="lessThan">
      <formula>49.85</formula>
    </cfRule>
  </conditionalFormatting>
  <conditionalFormatting sqref="C85">
    <cfRule type="cellIs" dxfId="8" priority="1787" operator="greaterThan">
      <formula>50.05</formula>
    </cfRule>
  </conditionalFormatting>
  <conditionalFormatting sqref="C86">
    <cfRule type="cellIs" dxfId="7" priority="1788" operator="lessThan">
      <formula>49.85</formula>
    </cfRule>
  </conditionalFormatting>
  <conditionalFormatting sqref="C86">
    <cfRule type="cellIs" dxfId="8" priority="1789" operator="greaterThan">
      <formula>50.05</formula>
    </cfRule>
  </conditionalFormatting>
  <conditionalFormatting sqref="C87">
    <cfRule type="cellIs" dxfId="7" priority="1790" operator="lessThan">
      <formula>49.85</formula>
    </cfRule>
  </conditionalFormatting>
  <conditionalFormatting sqref="C87">
    <cfRule type="cellIs" dxfId="8" priority="1791" operator="greaterThan">
      <formula>50.05</formula>
    </cfRule>
  </conditionalFormatting>
  <conditionalFormatting sqref="C88">
    <cfRule type="cellIs" dxfId="7" priority="1792" operator="lessThan">
      <formula>49.85</formula>
    </cfRule>
  </conditionalFormatting>
  <conditionalFormatting sqref="C88">
    <cfRule type="cellIs" dxfId="8" priority="1793" operator="greaterThan">
      <formula>50.05</formula>
    </cfRule>
  </conditionalFormatting>
  <conditionalFormatting sqref="C89">
    <cfRule type="cellIs" dxfId="7" priority="1794" operator="lessThan">
      <formula>49.85</formula>
    </cfRule>
  </conditionalFormatting>
  <conditionalFormatting sqref="C89">
    <cfRule type="cellIs" dxfId="8" priority="1795" operator="greaterThan">
      <formula>50.05</formula>
    </cfRule>
  </conditionalFormatting>
  <conditionalFormatting sqref="C90">
    <cfRule type="cellIs" dxfId="7" priority="1796" operator="lessThan">
      <formula>49.85</formula>
    </cfRule>
  </conditionalFormatting>
  <conditionalFormatting sqref="C90">
    <cfRule type="cellIs" dxfId="8" priority="1797" operator="greaterThan">
      <formula>50.05</formula>
    </cfRule>
  </conditionalFormatting>
  <conditionalFormatting sqref="C91">
    <cfRule type="cellIs" dxfId="7" priority="1798" operator="lessThan">
      <formula>49.85</formula>
    </cfRule>
  </conditionalFormatting>
  <conditionalFormatting sqref="C91">
    <cfRule type="cellIs" dxfId="8" priority="1799" operator="greaterThan">
      <formula>50.05</formula>
    </cfRule>
  </conditionalFormatting>
  <conditionalFormatting sqref="C92">
    <cfRule type="cellIs" dxfId="7" priority="1800" operator="lessThan">
      <formula>49.85</formula>
    </cfRule>
  </conditionalFormatting>
  <conditionalFormatting sqref="C92">
    <cfRule type="cellIs" dxfId="8" priority="1801" operator="greaterThan">
      <formula>50.05</formula>
    </cfRule>
  </conditionalFormatting>
  <conditionalFormatting sqref="C93">
    <cfRule type="cellIs" dxfId="7" priority="1802" operator="lessThan">
      <formula>49.85</formula>
    </cfRule>
  </conditionalFormatting>
  <conditionalFormatting sqref="C93">
    <cfRule type="cellIs" dxfId="8" priority="1803" operator="greaterThan">
      <formula>50.05</formula>
    </cfRule>
  </conditionalFormatting>
  <conditionalFormatting sqref="C94">
    <cfRule type="cellIs" dxfId="7" priority="1804" operator="lessThan">
      <formula>49.85</formula>
    </cfRule>
  </conditionalFormatting>
  <conditionalFormatting sqref="C94">
    <cfRule type="cellIs" dxfId="8" priority="1805" operator="greaterThan">
      <formula>50.05</formula>
    </cfRule>
  </conditionalFormatting>
  <conditionalFormatting sqref="C95">
    <cfRule type="cellIs" dxfId="7" priority="1806" operator="lessThan">
      <formula>49.85</formula>
    </cfRule>
  </conditionalFormatting>
  <conditionalFormatting sqref="C95">
    <cfRule type="cellIs" dxfId="8" priority="1807" operator="greaterThan">
      <formula>50.05</formula>
    </cfRule>
  </conditionalFormatting>
  <conditionalFormatting sqref="C96">
    <cfRule type="cellIs" dxfId="7" priority="1808" operator="lessThan">
      <formula>49.85</formula>
    </cfRule>
  </conditionalFormatting>
  <conditionalFormatting sqref="C96">
    <cfRule type="cellIs" dxfId="8" priority="1809" operator="greaterThan">
      <formula>50.05</formula>
    </cfRule>
  </conditionalFormatting>
  <conditionalFormatting sqref="C97">
    <cfRule type="cellIs" dxfId="7" priority="1810" operator="lessThan">
      <formula>49.85</formula>
    </cfRule>
  </conditionalFormatting>
  <conditionalFormatting sqref="C97">
    <cfRule type="cellIs" dxfId="8" priority="1811" operator="greaterThan">
      <formula>50.05</formula>
    </cfRule>
  </conditionalFormatting>
  <conditionalFormatting sqref="C98">
    <cfRule type="cellIs" dxfId="7" priority="1812" operator="lessThan">
      <formula>49.85</formula>
    </cfRule>
  </conditionalFormatting>
  <conditionalFormatting sqref="C98">
    <cfRule type="cellIs" dxfId="8" priority="1813" operator="greaterThan">
      <formula>50.05</formula>
    </cfRule>
  </conditionalFormatting>
  <conditionalFormatting sqref="C99">
    <cfRule type="cellIs" dxfId="7" priority="1814" operator="lessThan">
      <formula>49.85</formula>
    </cfRule>
  </conditionalFormatting>
  <conditionalFormatting sqref="C99">
    <cfRule type="cellIs" dxfId="8" priority="1815" operator="greaterThan">
      <formula>50.05</formula>
    </cfRule>
  </conditionalFormatting>
  <conditionalFormatting sqref="C100">
    <cfRule type="cellIs" dxfId="7" priority="1816" operator="lessThan">
      <formula>49.85</formula>
    </cfRule>
  </conditionalFormatting>
  <conditionalFormatting sqref="C100">
    <cfRule type="cellIs" dxfId="8" priority="1817" operator="greaterThan">
      <formula>50.05</formula>
    </cfRule>
  </conditionalFormatting>
  <conditionalFormatting sqref="C101">
    <cfRule type="cellIs" dxfId="7" priority="1818" operator="lessThan">
      <formula>49.85</formula>
    </cfRule>
  </conditionalFormatting>
  <conditionalFormatting sqref="C101">
    <cfRule type="cellIs" dxfId="8" priority="1819" operator="greaterThan">
      <formula>50.05</formula>
    </cfRule>
  </conditionalFormatting>
  <conditionalFormatting sqref="C102">
    <cfRule type="cellIs" dxfId="7" priority="1820" operator="lessThan">
      <formula>49.85</formula>
    </cfRule>
  </conditionalFormatting>
  <conditionalFormatting sqref="C102">
    <cfRule type="cellIs" dxfId="8" priority="1821" operator="greaterThan">
      <formula>50.05</formula>
    </cfRule>
  </conditionalFormatting>
  <conditionalFormatting sqref="C103">
    <cfRule type="cellIs" dxfId="7" priority="1822" operator="lessThan">
      <formula>49.85</formula>
    </cfRule>
  </conditionalFormatting>
  <conditionalFormatting sqref="C103">
    <cfRule type="cellIs" dxfId="8" priority="1823" operator="greaterThan">
      <formula>50.05</formula>
    </cfRule>
  </conditionalFormatting>
  <conditionalFormatting sqref="L8">
    <cfRule type="cellIs" dxfId="2" priority="1824" operator="greaterThan">
      <formula>0</formula>
    </cfRule>
  </conditionalFormatting>
  <conditionalFormatting sqref="O8">
    <cfRule type="cellIs" dxfId="2" priority="1825" operator="greaterThan">
      <formula>0</formula>
    </cfRule>
  </conditionalFormatting>
  <conditionalFormatting sqref="O8">
    <cfRule type="cellIs" dxfId="2" priority="1826" operator="greaterThan">
      <formula>0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2019-07-26T16:16:07+05:30</dcterms:created>
  <dcterms:modified xsi:type="dcterms:W3CDTF">2022-01-30T21:09:30+05:30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